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ons-stats\data\"/>
    </mc:Choice>
  </mc:AlternateContent>
  <xr:revisionPtr revIDLastSave="0" documentId="13_ncr:1_{4045B908-F077-4274-AAFE-4F47A0C5AAE0}" xr6:coauthVersionLast="46" xr6:coauthVersionMax="46" xr10:uidLastSave="{00000000-0000-0000-0000-000000000000}"/>
  <bookViews>
    <workbookView xWindow="-120" yWindow="-120" windowWidth="29040" windowHeight="16440" activeTab="7" xr2:uid="{F1DC00DB-4C24-4153-8850-A4055601A7B8}"/>
  </bookViews>
  <sheets>
    <sheet name="2016" sheetId="1" r:id="rId1"/>
    <sheet name="2017" sheetId="2" r:id="rId2"/>
    <sheet name="2018" sheetId="3" r:id="rId3"/>
    <sheet name="2019" sheetId="4" r:id="rId4"/>
    <sheet name="breakdowns" sheetId="7" r:id="rId5"/>
    <sheet name="deaths" sheetId="12" r:id="rId6"/>
    <sheet name="covid" sheetId="13" r:id="rId7"/>
    <sheet name="population" sheetId="10" r:id="rId8"/>
    <sheet name="boomers" sheetId="6" r:id="rId9"/>
    <sheet name="mortality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3" l="1"/>
  <c r="E45" i="13"/>
  <c r="E44" i="13"/>
  <c r="E43" i="13"/>
  <c r="E42" i="13"/>
  <c r="E41" i="13"/>
  <c r="E40" i="13"/>
  <c r="E39" i="13"/>
  <c r="E38" i="13"/>
  <c r="C47" i="13"/>
  <c r="C46" i="13"/>
  <c r="C45" i="13"/>
  <c r="F45" i="13" s="1"/>
  <c r="C44" i="13"/>
  <c r="F44" i="13" s="1"/>
  <c r="C43" i="13"/>
  <c r="F43" i="13" s="1"/>
  <c r="C42" i="13"/>
  <c r="F42" i="13" s="1"/>
  <c r="C41" i="13"/>
  <c r="F41" i="13" s="1"/>
  <c r="C40" i="13"/>
  <c r="F40" i="13" s="1"/>
  <c r="C39" i="13"/>
  <c r="F39" i="13" s="1"/>
  <c r="C38" i="13"/>
  <c r="F38" i="13" s="1"/>
  <c r="C37" i="13"/>
  <c r="C36" i="13"/>
  <c r="C35" i="13"/>
  <c r="C34" i="13"/>
  <c r="C33" i="13"/>
  <c r="C32" i="13"/>
  <c r="C31" i="13"/>
  <c r="C30" i="13"/>
  <c r="C29" i="13"/>
  <c r="C28" i="13"/>
  <c r="C13" i="12"/>
  <c r="D10" i="12"/>
  <c r="D9" i="12"/>
  <c r="D8" i="12"/>
  <c r="D7" i="12"/>
  <c r="D6" i="12"/>
  <c r="D5" i="12"/>
  <c r="C16" i="12" s="1"/>
  <c r="D16" i="12" s="1"/>
  <c r="D4" i="12"/>
  <c r="C15" i="12" s="1"/>
  <c r="D3" i="12"/>
  <c r="C14" i="12" s="1"/>
  <c r="D2" i="12"/>
  <c r="D19" i="12"/>
  <c r="D15" i="12" l="1"/>
  <c r="D13" i="12"/>
  <c r="D14" i="12"/>
  <c r="CN28" i="7" l="1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21" i="7"/>
  <c r="C20" i="7"/>
  <c r="C19" i="7"/>
  <c r="C18" i="7"/>
  <c r="BL33" i="7" l="1"/>
  <c r="BL34" i="7" s="1"/>
  <c r="BX33" i="7"/>
  <c r="BX34" i="7" s="1"/>
  <c r="CF33" i="7"/>
  <c r="CF34" i="7" s="1"/>
  <c r="BA33" i="7"/>
  <c r="BA34" i="7" s="1"/>
  <c r="BE33" i="7"/>
  <c r="BE34" i="7" s="1"/>
  <c r="BI33" i="7"/>
  <c r="BI34" i="7" s="1"/>
  <c r="BM33" i="7"/>
  <c r="BM34" i="7" s="1"/>
  <c r="BQ33" i="7"/>
  <c r="BQ34" i="7" s="1"/>
  <c r="BU33" i="7"/>
  <c r="BU34" i="7" s="1"/>
  <c r="BY33" i="7"/>
  <c r="BY34" i="7" s="1"/>
  <c r="CC33" i="7"/>
  <c r="CC34" i="7" s="1"/>
  <c r="CG33" i="7"/>
  <c r="CG34" i="7" s="1"/>
  <c r="CK33" i="7"/>
  <c r="CK34" i="7" s="1"/>
  <c r="AZ33" i="7"/>
  <c r="AZ34" i="7" s="1"/>
  <c r="BH33" i="7"/>
  <c r="BH34" i="7" s="1"/>
  <c r="BT33" i="7"/>
  <c r="BT34" i="7" s="1"/>
  <c r="CJ33" i="7"/>
  <c r="CJ34" i="7" s="1"/>
  <c r="AX33" i="7"/>
  <c r="AX34" i="7" s="1"/>
  <c r="BB33" i="7"/>
  <c r="BB34" i="7" s="1"/>
  <c r="BF33" i="7"/>
  <c r="BF34" i="7" s="1"/>
  <c r="BJ33" i="7"/>
  <c r="BJ34" i="7" s="1"/>
  <c r="BN33" i="7"/>
  <c r="BN34" i="7" s="1"/>
  <c r="BR33" i="7"/>
  <c r="BR34" i="7" s="1"/>
  <c r="BV33" i="7"/>
  <c r="BV34" i="7" s="1"/>
  <c r="BZ33" i="7"/>
  <c r="BZ34" i="7" s="1"/>
  <c r="CD33" i="7"/>
  <c r="CD34" i="7" s="1"/>
  <c r="CH33" i="7"/>
  <c r="CH34" i="7" s="1"/>
  <c r="CL33" i="7"/>
  <c r="CL34" i="7" s="1"/>
  <c r="BD33" i="7"/>
  <c r="BD34" i="7" s="1"/>
  <c r="BP33" i="7"/>
  <c r="BP34" i="7" s="1"/>
  <c r="CB33" i="7"/>
  <c r="CB34" i="7" s="1"/>
  <c r="CN33" i="7"/>
  <c r="AY33" i="7"/>
  <c r="AY34" i="7" s="1"/>
  <c r="BC33" i="7"/>
  <c r="BC34" i="7" s="1"/>
  <c r="BG33" i="7"/>
  <c r="BG34" i="7" s="1"/>
  <c r="BK33" i="7"/>
  <c r="BK34" i="7" s="1"/>
  <c r="BO33" i="7"/>
  <c r="BO34" i="7" s="1"/>
  <c r="BS33" i="7"/>
  <c r="BS34" i="7" s="1"/>
  <c r="BW33" i="7"/>
  <c r="BW34" i="7" s="1"/>
  <c r="CA33" i="7"/>
  <c r="CA34" i="7" s="1"/>
  <c r="CE33" i="7"/>
  <c r="CE34" i="7" s="1"/>
  <c r="CI33" i="7"/>
  <c r="CI34" i="7" s="1"/>
  <c r="CM33" i="7"/>
  <c r="CM34" i="7" s="1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8" i="6"/>
  <c r="B7" i="6"/>
  <c r="B6" i="6"/>
  <c r="CN34" i="7" l="1"/>
  <c r="E46" i="13"/>
  <c r="E47" i="13" l="1"/>
  <c r="F47" i="13" s="1"/>
  <c r="F46" i="13"/>
  <c r="F49" i="13" s="1"/>
</calcChain>
</file>

<file path=xl/sharedStrings.xml><?xml version="1.0" encoding="utf-8"?>
<sst xmlns="http://schemas.openxmlformats.org/spreadsheetml/2006/main" count="382" uniqueCount="98">
  <si>
    <t>MYE1: Population estimates: Summary for the UK, mid-2016</t>
  </si>
  <si>
    <t>Country / Code</t>
  </si>
  <si>
    <t>K02000001</t>
  </si>
  <si>
    <t>K03000001</t>
  </si>
  <si>
    <t>K04000001</t>
  </si>
  <si>
    <t>E92000001</t>
  </si>
  <si>
    <t>W92000004</t>
  </si>
  <si>
    <t>S92000003</t>
  </si>
  <si>
    <t>N92000002</t>
  </si>
  <si>
    <t>UNITED KINGDOM</t>
  </si>
  <si>
    <t>GREAT BRITAIN</t>
  </si>
  <si>
    <t>ENGLAND AND WALES</t>
  </si>
  <si>
    <t>ENGLAND</t>
  </si>
  <si>
    <t>WALES</t>
  </si>
  <si>
    <t>SCOTLAND</t>
  </si>
  <si>
    <t>NORTHERN IRELAND</t>
  </si>
  <si>
    <t>All People</t>
  </si>
  <si>
    <t>Males</t>
  </si>
  <si>
    <t>Females</t>
  </si>
  <si>
    <t>Age Groups</t>
  </si>
  <si>
    <t xml:space="preserve"> 0-4</t>
  </si>
  <si>
    <t xml:space="preserve"> 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</si>
  <si>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</si>
  <si>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</si>
  <si>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</si>
  <si>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</si>
  <si>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</si>
  <si>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</si>
  <si>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</si>
  <si>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</si>
  <si>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</si>
  <si>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</si>
  <si>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</si>
  <si>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</si>
  <si>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</si>
  <si>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</si>
  <si>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</si>
  <si>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</si>
  <si>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 and over</t>
  </si>
  <si>
    <t>Figures may not add exactly due to rounding.</t>
  </si>
  <si>
    <t>MYE1: Population estimates: Summary for the UK, mid-2017</t>
  </si>
  <si>
    <t>All Persons</t>
  </si>
  <si>
    <t xml:space="preserve"> </t>
  </si>
  <si>
    <t>MYE1: Population estimates: Summary for the UK, mid-2018</t>
  </si>
  <si>
    <t>MYE1: Population estimates: Summary for the UK, mid-2019</t>
  </si>
  <si>
    <t>ENGLAND + WALES</t>
  </si>
  <si>
    <t>Name</t>
  </si>
  <si>
    <t>All ages</t>
  </si>
  <si>
    <t>Year</t>
  </si>
  <si>
    <t>90+</t>
  </si>
  <si>
    <t>n/a</t>
  </si>
  <si>
    <t>2013/14</t>
  </si>
  <si>
    <t>2014/15</t>
  </si>
  <si>
    <t>2015/16</t>
  </si>
  <si>
    <t>2016/17</t>
  </si>
  <si>
    <t>2017/18</t>
  </si>
  <si>
    <t>2018/19</t>
  </si>
  <si>
    <t>2011/12</t>
  </si>
  <si>
    <t>2012/13</t>
  </si>
  <si>
    <t>TOTAL</t>
  </si>
  <si>
    <t>WINTER</t>
  </si>
  <si>
    <t>2019/20</t>
  </si>
  <si>
    <t>followed mild winter</t>
  </si>
  <si>
    <t>bad winter</t>
  </si>
  <si>
    <t>followed bad winter</t>
  </si>
  <si>
    <t>COVID DEATHS</t>
  </si>
  <si>
    <t>up to 20 Nov 2020</t>
  </si>
  <si>
    <t>YTD</t>
  </si>
  <si>
    <t>AVG</t>
  </si>
  <si>
    <t>LOG</t>
  </si>
  <si>
    <t>NOTE THE BABY BOOMERS MOVING FROM 65-69 TO 70-74</t>
  </si>
  <si>
    <t>REGISTERED DEATHS</t>
  </si>
  <si>
    <t>~ CASES</t>
  </si>
  <si>
    <t>% DEATHS BETWEEN MID-YEAR ESTIMATES, IGNORING BIRTHS + NET MIGRATION</t>
  </si>
  <si>
    <t>% GROWTH BETWEEN MID-YEAR ESTIMATES</t>
  </si>
  <si>
    <t>COMMENT</t>
  </si>
  <si>
    <t>Week number</t>
  </si>
  <si>
    <t>Week</t>
  </si>
  <si>
    <t>Week ended</t>
  </si>
  <si>
    <t>1 to 47</t>
  </si>
  <si>
    <r>
      <t xml:space="preserve">Persons </t>
    </r>
    <r>
      <rPr>
        <b/>
        <vertAlign val="superscript"/>
        <sz val="10"/>
        <rFont val="Arial"/>
        <family val="2"/>
      </rPr>
      <t>4</t>
    </r>
  </si>
  <si>
    <t>Deaths by age group</t>
  </si>
  <si>
    <t>&lt;1</t>
  </si>
  <si>
    <t>1-4</t>
  </si>
  <si>
    <t>5-9</t>
  </si>
  <si>
    <t>Deaths involving COVID-19</t>
  </si>
  <si>
    <t>MORTALITY</t>
  </si>
  <si>
    <t>Calculated from daily deaths in England + Wales by date of occurrence (ONS)</t>
  </si>
  <si>
    <t>~ EXCESS DEATHS</t>
  </si>
  <si>
    <t>~ EXCESS</t>
  </si>
  <si>
    <t>~ EXPECTED</t>
  </si>
  <si>
    <t>one could claim ~ 7,700 people survived into early 2020</t>
  </si>
  <si>
    <t>Average mortality rate (non-COVID)</t>
  </si>
  <si>
    <t>COVID-19 deaths likely to have died within 12 months anyway</t>
  </si>
  <si>
    <t>Deaths before 1 Jul</t>
  </si>
  <si>
    <t>&lt;-</t>
  </si>
  <si>
    <t>This is an absolute minimum, COVID kills the vulnerable so a higher percentage will be "early deaths"</t>
  </si>
  <si>
    <t>Rule of thumb - 10% of COVID deaths may have died this year anyway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</si>
</sst>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b/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2" fillId="0" borderId="0"/>
    <xf numFmtId="0" fontId="4" fillId="0" borderId="0"/>
    <xf numFmtId="0" fontId="4" fillId="0" borderId="0"/>
    <xf numFmtId="0" fontId="12" fillId="0" borderId="0"/>
    <xf numFmtId="43" fontId="1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3" fontId="6" fillId="0" borderId="0" xfId="0" applyNumberFormat="1" applyFont="1" applyAlignment="1">
      <alignment horizontal="center" wrapText="1"/>
    </xf>
    <xf numFmtId="0" fontId="6" fillId="0" borderId="0" xfId="0" applyFont="1"/>
    <xf numFmtId="3" fontId="8" fillId="0" borderId="0" xfId="0" applyNumberFormat="1" applyFont="1"/>
    <xf numFmtId="0" fontId="8" fillId="0" borderId="0" xfId="0" applyFont="1"/>
    <xf numFmtId="0" fontId="8" fillId="0" borderId="5" xfId="0" applyFont="1" applyBorder="1"/>
    <xf numFmtId="0" fontId="9" fillId="0" borderId="0" xfId="0" applyFont="1"/>
    <xf numFmtId="0" fontId="4" fillId="0" borderId="0" xfId="0" applyFont="1"/>
    <xf numFmtId="0" fontId="6" fillId="0" borderId="0" xfId="0" applyFont="1" applyFill="1"/>
    <xf numFmtId="3" fontId="8" fillId="0" borderId="0" xfId="0" applyNumberFormat="1" applyFont="1"/>
    <xf numFmtId="0" fontId="8" fillId="0" borderId="0" xfId="0" applyFont="1" applyFill="1"/>
    <xf numFmtId="0" fontId="9" fillId="0" borderId="0" xfId="0" applyFont="1"/>
    <xf numFmtId="3" fontId="6" fillId="0" borderId="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5" xfId="0" applyFont="1" applyBorder="1"/>
    <xf numFmtId="0" fontId="5" fillId="0" borderId="0" xfId="0" applyFont="1" applyFill="1" applyAlignment="1">
      <alignment horizontal="right"/>
    </xf>
    <xf numFmtId="1" fontId="6" fillId="2" borderId="6" xfId="0" applyNumberFormat="1" applyFont="1" applyFill="1" applyBorder="1" applyAlignment="1">
      <alignment horizontal="center" wrapText="1"/>
    </xf>
    <xf numFmtId="0" fontId="0" fillId="0" borderId="0" xfId="0"/>
    <xf numFmtId="0" fontId="4" fillId="0" borderId="0" xfId="0" applyFont="1"/>
    <xf numFmtId="0" fontId="6" fillId="0" borderId="0" xfId="0" applyFont="1" applyFill="1"/>
    <xf numFmtId="3" fontId="8" fillId="0" borderId="0" xfId="0" applyNumberFormat="1" applyFont="1"/>
    <xf numFmtId="0" fontId="8" fillId="0" borderId="0" xfId="0" applyFont="1" applyFill="1"/>
    <xf numFmtId="0" fontId="9" fillId="0" borderId="0" xfId="0" applyFont="1"/>
    <xf numFmtId="3" fontId="6" fillId="0" borderId="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5" xfId="0" applyFont="1" applyBorder="1"/>
    <xf numFmtId="0" fontId="8" fillId="0" borderId="0" xfId="0" applyFont="1" applyBorder="1"/>
    <xf numFmtId="1" fontId="6" fillId="2" borderId="5" xfId="0" applyNumberFormat="1" applyFont="1" applyFill="1" applyBorder="1" applyAlignment="1">
      <alignment horizontal="center" wrapText="1"/>
    </xf>
    <xf numFmtId="0" fontId="0" fillId="0" borderId="0" xfId="0"/>
    <xf numFmtId="0" fontId="4" fillId="0" borderId="0" xfId="0" applyFont="1"/>
    <xf numFmtId="0" fontId="8" fillId="0" borderId="0" xfId="0" applyFont="1"/>
    <xf numFmtId="0" fontId="3" fillId="0" borderId="0" xfId="0" applyFont="1"/>
    <xf numFmtId="0" fontId="8" fillId="0" borderId="5" xfId="0" applyFont="1" applyBorder="1"/>
    <xf numFmtId="0" fontId="13" fillId="0" borderId="0" xfId="0" applyFont="1"/>
    <xf numFmtId="0" fontId="3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wrapText="1"/>
    </xf>
    <xf numFmtId="3" fontId="6" fillId="2" borderId="6" xfId="0" applyNumberFormat="1" applyFont="1" applyFill="1" applyBorder="1" applyAlignment="1">
      <alignment horizontal="center" wrapText="1"/>
    </xf>
    <xf numFmtId="3" fontId="6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3" fontId="6" fillId="0" borderId="0" xfId="0" applyNumberFormat="1" applyFont="1" applyAlignment="1">
      <alignment horizontal="center" wrapText="1"/>
    </xf>
    <xf numFmtId="0" fontId="6" fillId="0" borderId="0" xfId="0" applyFont="1"/>
    <xf numFmtId="3" fontId="8" fillId="0" borderId="0" xfId="0" applyNumberFormat="1" applyFont="1"/>
    <xf numFmtId="0" fontId="9" fillId="0" borderId="0" xfId="0" applyFont="1"/>
    <xf numFmtId="0" fontId="6" fillId="0" borderId="7" xfId="0" applyFont="1" applyBorder="1" applyAlignment="1">
      <alignment horizontal="center" wrapText="1"/>
    </xf>
    <xf numFmtId="3" fontId="6" fillId="0" borderId="7" xfId="0" applyNumberFormat="1" applyFont="1" applyBorder="1" applyAlignment="1">
      <alignment horizontal="center" wrapText="1"/>
    </xf>
    <xf numFmtId="10" fontId="13" fillId="0" borderId="0" xfId="1" applyNumberFormat="1" applyFont="1"/>
    <xf numFmtId="0" fontId="13" fillId="0" borderId="0" xfId="0" applyFont="1" applyFill="1"/>
    <xf numFmtId="3" fontId="13" fillId="0" borderId="0" xfId="0" applyNumberFormat="1" applyFont="1" applyFill="1"/>
    <xf numFmtId="0" fontId="2" fillId="0" borderId="0" xfId="0" applyFont="1"/>
    <xf numFmtId="0" fontId="13" fillId="0" borderId="0" xfId="0" applyFont="1" applyFill="1"/>
    <xf numFmtId="3" fontId="13" fillId="0" borderId="0" xfId="0" applyNumberFormat="1" applyFont="1" applyFill="1"/>
    <xf numFmtId="0" fontId="6" fillId="0" borderId="7" xfId="0" applyFont="1" applyFill="1" applyBorder="1" applyAlignment="1">
      <alignment horizontal="center" wrapText="1"/>
    </xf>
    <xf numFmtId="0" fontId="13" fillId="0" borderId="0" xfId="0" applyFont="1" applyAlignment="1">
      <alignment horizontal="right"/>
    </xf>
    <xf numFmtId="0" fontId="13" fillId="0" borderId="0" xfId="0" applyFont="1"/>
    <xf numFmtId="3" fontId="13" fillId="0" borderId="0" xfId="0" applyNumberFormat="1" applyFont="1"/>
    <xf numFmtId="0" fontId="0" fillId="0" borderId="0" xfId="0"/>
    <xf numFmtId="0" fontId="13" fillId="0" borderId="0" xfId="0" applyFont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3" fontId="6" fillId="0" borderId="7" xfId="0" applyNumberFormat="1" applyFont="1" applyBorder="1" applyAlignment="1">
      <alignment horizontal="center" wrapText="1"/>
    </xf>
    <xf numFmtId="0" fontId="4" fillId="0" borderId="0" xfId="4" applyFont="1"/>
    <xf numFmtId="0" fontId="1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ill="1"/>
    <xf numFmtId="10" fontId="13" fillId="0" borderId="0" xfId="1" applyNumberFormat="1" applyFont="1" applyFill="1"/>
    <xf numFmtId="3" fontId="13" fillId="0" borderId="0" xfId="0" quotePrefix="1" applyNumberFormat="1" applyFont="1"/>
    <xf numFmtId="3" fontId="14" fillId="0" borderId="0" xfId="0" quotePrefix="1" applyNumberFormat="1" applyFont="1"/>
    <xf numFmtId="10" fontId="13" fillId="4" borderId="0" xfId="1" applyNumberFormat="1" applyFont="1" applyFill="1"/>
    <xf numFmtId="10" fontId="13" fillId="5" borderId="0" xfId="1" applyNumberFormat="1" applyFont="1" applyFill="1"/>
    <xf numFmtId="10" fontId="13" fillId="6" borderId="0" xfId="1" applyNumberFormat="1" applyFont="1" applyFill="1"/>
    <xf numFmtId="10" fontId="13" fillId="7" borderId="0" xfId="1" applyNumberFormat="1" applyFont="1" applyFill="1"/>
    <xf numFmtId="0" fontId="7" fillId="0" borderId="0" xfId="0" applyFont="1" applyFill="1" applyAlignment="1">
      <alignment horizontal="right"/>
    </xf>
    <xf numFmtId="0" fontId="6" fillId="3" borderId="0" xfId="0" applyFont="1" applyFill="1" applyBorder="1"/>
    <xf numFmtId="0" fontId="0" fillId="3" borderId="0" xfId="0" applyFill="1"/>
    <xf numFmtId="10" fontId="13" fillId="0" borderId="0" xfId="1" applyNumberFormat="1" applyFont="1" applyAlignment="1">
      <alignment horizontal="right"/>
    </xf>
    <xf numFmtId="0" fontId="7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13" fillId="0" borderId="0" xfId="0" quotePrefix="1" applyNumberFormat="1" applyFont="1" applyAlignment="1">
      <alignment horizontal="center"/>
    </xf>
    <xf numFmtId="3" fontId="14" fillId="0" borderId="0" xfId="0" quotePrefix="1" applyNumberFormat="1" applyFont="1" applyAlignment="1">
      <alignment horizontal="center"/>
    </xf>
    <xf numFmtId="3" fontId="15" fillId="0" borderId="0" xfId="0" applyNumberFormat="1" applyFont="1" applyAlignment="1">
      <alignment horizontal="right"/>
    </xf>
    <xf numFmtId="3" fontId="15" fillId="0" borderId="0" xfId="0" quotePrefix="1" applyNumberFormat="1" applyFont="1"/>
    <xf numFmtId="0" fontId="3" fillId="0" borderId="2" xfId="4" applyFont="1" applyBorder="1"/>
    <xf numFmtId="0" fontId="4" fillId="0" borderId="2" xfId="4" quotePrefix="1" applyFont="1" applyBorder="1" applyAlignment="1">
      <alignment horizontal="right"/>
    </xf>
    <xf numFmtId="0" fontId="3" fillId="0" borderId="0" xfId="4" applyFont="1"/>
    <xf numFmtId="0" fontId="4" fillId="0" borderId="0" xfId="4" applyFont="1" applyAlignment="1">
      <alignment wrapText="1"/>
    </xf>
    <xf numFmtId="15" fontId="4" fillId="0" borderId="0" xfId="4" applyNumberFormat="1" applyFont="1" applyAlignment="1">
      <alignment horizontal="right"/>
    </xf>
    <xf numFmtId="0" fontId="3" fillId="0" borderId="0" xfId="4" applyFont="1" applyAlignment="1">
      <alignment horizontal="left" vertical="center"/>
    </xf>
    <xf numFmtId="0" fontId="4" fillId="0" borderId="0" xfId="4" applyFont="1" applyAlignment="1">
      <alignment vertical="center"/>
    </xf>
    <xf numFmtId="3" fontId="4" fillId="0" borderId="0" xfId="4" applyNumberFormat="1" applyFont="1"/>
    <xf numFmtId="0" fontId="3" fillId="0" borderId="0" xfId="4" applyFont="1" applyAlignment="1">
      <alignment horizontal="left" wrapText="1"/>
    </xf>
    <xf numFmtId="0" fontId="3" fillId="0" borderId="0" xfId="4" applyFont="1" applyAlignment="1">
      <alignment wrapText="1"/>
    </xf>
    <xf numFmtId="49" fontId="4" fillId="0" borderId="0" xfId="4" applyNumberFormat="1" applyFont="1" applyAlignment="1">
      <alignment wrapText="1"/>
    </xf>
    <xf numFmtId="0" fontId="4" fillId="0" borderId="0" xfId="4" quotePrefix="1" applyFont="1" applyAlignment="1">
      <alignment wrapText="1"/>
    </xf>
    <xf numFmtId="0" fontId="0" fillId="0" borderId="0" xfId="0" applyAlignment="1">
      <alignment horizontal="left"/>
    </xf>
    <xf numFmtId="10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6" fillId="0" borderId="1" xfId="0" applyFont="1" applyFill="1" applyBorder="1" applyAlignment="1">
      <alignment wrapText="1"/>
    </xf>
  </cellXfs>
  <cellStyles count="9">
    <cellStyle name="Comma 2" xfId="8" xr:uid="{51B037BB-E457-43D9-8DE5-8C53732A21E1}"/>
    <cellStyle name="Hyperlink 2" xfId="2" xr:uid="{9A9CFD40-D01B-4D10-89C3-A6C53D6FF49B}"/>
    <cellStyle name="Hyperlink 2 2" xfId="3" xr:uid="{43ED110B-A5EE-4535-A235-D0085B9C834C}"/>
    <cellStyle name="Normal" xfId="0" builtinId="0"/>
    <cellStyle name="Normal 2" xfId="4" xr:uid="{F362DBE1-4B3E-4E30-A937-8F6453786D8D}"/>
    <cellStyle name="Normal 2 2" xfId="5" xr:uid="{4DDF4001-FFEC-4591-8E1F-B553A776D211}"/>
    <cellStyle name="Normal 3" xfId="6" xr:uid="{8F306FFB-238F-4E2D-9142-2577291F1C80}"/>
    <cellStyle name="Normal 4" xfId="7" xr:uid="{A72E9B88-FD9C-4D4F-BAE3-6C38929F5AE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Mid-Year Population Estimates for England and Wales by Age</a:t>
            </a:r>
          </a:p>
          <a:p>
            <a:pPr>
              <a:defRPr/>
            </a:pPr>
            <a:r>
              <a:rPr lang="en-GB"/>
              <a:t>Source: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breakdowns!$A$2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breakdowns!$D$2:$CP$2</c:f>
              <c:numCache>
                <c:formatCode>#,##0</c:formatCode>
                <c:ptCount val="91"/>
                <c:pt idx="0">
                  <c:v>715455</c:v>
                </c:pt>
                <c:pt idx="1">
                  <c:v>705564</c:v>
                </c:pt>
                <c:pt idx="2">
                  <c:v>697230</c:v>
                </c:pt>
                <c:pt idx="3">
                  <c:v>705619</c:v>
                </c:pt>
                <c:pt idx="4">
                  <c:v>683333</c:v>
                </c:pt>
                <c:pt idx="5">
                  <c:v>670398</c:v>
                </c:pt>
                <c:pt idx="6">
                  <c:v>641578</c:v>
                </c:pt>
                <c:pt idx="7">
                  <c:v>630147</c:v>
                </c:pt>
                <c:pt idx="8">
                  <c:v>611534</c:v>
                </c:pt>
                <c:pt idx="9">
                  <c:v>600322</c:v>
                </c:pt>
                <c:pt idx="10">
                  <c:v>616336</c:v>
                </c:pt>
                <c:pt idx="11">
                  <c:v>633082</c:v>
                </c:pt>
                <c:pt idx="12">
                  <c:v>652737</c:v>
                </c:pt>
                <c:pt idx="13">
                  <c:v>661321</c:v>
                </c:pt>
                <c:pt idx="14">
                  <c:v>680532</c:v>
                </c:pt>
                <c:pt idx="15">
                  <c:v>680783</c:v>
                </c:pt>
                <c:pt idx="16">
                  <c:v>680979</c:v>
                </c:pt>
                <c:pt idx="17">
                  <c:v>706234</c:v>
                </c:pt>
                <c:pt idx="18">
                  <c:v>711491</c:v>
                </c:pt>
                <c:pt idx="19">
                  <c:v>741667</c:v>
                </c:pt>
                <c:pt idx="20">
                  <c:v>765895</c:v>
                </c:pt>
                <c:pt idx="21">
                  <c:v>757901</c:v>
                </c:pt>
                <c:pt idx="22">
                  <c:v>757295</c:v>
                </c:pt>
                <c:pt idx="23">
                  <c:v>771297</c:v>
                </c:pt>
                <c:pt idx="24">
                  <c:v>756449</c:v>
                </c:pt>
                <c:pt idx="25">
                  <c:v>768415</c:v>
                </c:pt>
                <c:pt idx="26">
                  <c:v>774921</c:v>
                </c:pt>
                <c:pt idx="27">
                  <c:v>759889</c:v>
                </c:pt>
                <c:pt idx="28">
                  <c:v>768860</c:v>
                </c:pt>
                <c:pt idx="29">
                  <c:v>770810</c:v>
                </c:pt>
                <c:pt idx="30">
                  <c:v>778986</c:v>
                </c:pt>
                <c:pt idx="31">
                  <c:v>782510</c:v>
                </c:pt>
                <c:pt idx="32">
                  <c:v>751251</c:v>
                </c:pt>
                <c:pt idx="33">
                  <c:v>700825</c:v>
                </c:pt>
                <c:pt idx="34">
                  <c:v>690775</c:v>
                </c:pt>
                <c:pt idx="35">
                  <c:v>702024</c:v>
                </c:pt>
                <c:pt idx="36">
                  <c:v>716419</c:v>
                </c:pt>
                <c:pt idx="37">
                  <c:v>729013</c:v>
                </c:pt>
                <c:pt idx="38">
                  <c:v>761347</c:v>
                </c:pt>
                <c:pt idx="39">
                  <c:v>794300</c:v>
                </c:pt>
                <c:pt idx="40">
                  <c:v>820805</c:v>
                </c:pt>
                <c:pt idx="41">
                  <c:v>800550</c:v>
                </c:pt>
                <c:pt idx="42">
                  <c:v>821037</c:v>
                </c:pt>
                <c:pt idx="43">
                  <c:v>819650</c:v>
                </c:pt>
                <c:pt idx="44">
                  <c:v>832297</c:v>
                </c:pt>
                <c:pt idx="45">
                  <c:v>832727</c:v>
                </c:pt>
                <c:pt idx="46">
                  <c:v>838064</c:v>
                </c:pt>
                <c:pt idx="47">
                  <c:v>831041</c:v>
                </c:pt>
                <c:pt idx="48">
                  <c:v>813798</c:v>
                </c:pt>
                <c:pt idx="49">
                  <c:v>797077</c:v>
                </c:pt>
                <c:pt idx="50">
                  <c:v>770066</c:v>
                </c:pt>
                <c:pt idx="51">
                  <c:v>739859</c:v>
                </c:pt>
                <c:pt idx="52">
                  <c:v>723861</c:v>
                </c:pt>
                <c:pt idx="53">
                  <c:v>708371</c:v>
                </c:pt>
                <c:pt idx="54">
                  <c:v>682824</c:v>
                </c:pt>
                <c:pt idx="55">
                  <c:v>659795</c:v>
                </c:pt>
                <c:pt idx="56">
                  <c:v>637073</c:v>
                </c:pt>
                <c:pt idx="57">
                  <c:v>641145</c:v>
                </c:pt>
                <c:pt idx="58">
                  <c:v>634399</c:v>
                </c:pt>
                <c:pt idx="59">
                  <c:v>618132</c:v>
                </c:pt>
                <c:pt idx="60">
                  <c:v>623508</c:v>
                </c:pt>
                <c:pt idx="61">
                  <c:v>638118</c:v>
                </c:pt>
                <c:pt idx="62">
                  <c:v>655668</c:v>
                </c:pt>
                <c:pt idx="63">
                  <c:v>694644</c:v>
                </c:pt>
                <c:pt idx="64">
                  <c:v>754834</c:v>
                </c:pt>
                <c:pt idx="65">
                  <c:v>583734</c:v>
                </c:pt>
                <c:pt idx="66">
                  <c:v>568762</c:v>
                </c:pt>
                <c:pt idx="67">
                  <c:v>568066</c:v>
                </c:pt>
                <c:pt idx="68">
                  <c:v>530065</c:v>
                </c:pt>
                <c:pt idx="69">
                  <c:v>475329</c:v>
                </c:pt>
                <c:pt idx="70">
                  <c:v>429873</c:v>
                </c:pt>
                <c:pt idx="71">
                  <c:v>447400</c:v>
                </c:pt>
                <c:pt idx="72">
                  <c:v>444693</c:v>
                </c:pt>
                <c:pt idx="73">
                  <c:v>433494</c:v>
                </c:pt>
                <c:pt idx="74">
                  <c:v>413458</c:v>
                </c:pt>
                <c:pt idx="75">
                  <c:v>394696</c:v>
                </c:pt>
                <c:pt idx="76">
                  <c:v>377001</c:v>
                </c:pt>
                <c:pt idx="77">
                  <c:v>351160</c:v>
                </c:pt>
                <c:pt idx="78">
                  <c:v>335955</c:v>
                </c:pt>
                <c:pt idx="79">
                  <c:v>328435</c:v>
                </c:pt>
                <c:pt idx="80">
                  <c:v>314375</c:v>
                </c:pt>
                <c:pt idx="81">
                  <c:v>294390</c:v>
                </c:pt>
                <c:pt idx="82">
                  <c:v>268068</c:v>
                </c:pt>
                <c:pt idx="83">
                  <c:v>243870</c:v>
                </c:pt>
                <c:pt idx="84">
                  <c:v>224587</c:v>
                </c:pt>
                <c:pt idx="85">
                  <c:v>205520</c:v>
                </c:pt>
                <c:pt idx="86">
                  <c:v>183606</c:v>
                </c:pt>
                <c:pt idx="87">
                  <c:v>163857</c:v>
                </c:pt>
                <c:pt idx="88">
                  <c:v>145212</c:v>
                </c:pt>
                <c:pt idx="89">
                  <c:v>130162</c:v>
                </c:pt>
                <c:pt idx="90">
                  <c:v>440292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D-4036-8D84-490F3CCD1895}"/>
            </c:ext>
          </c:extLst>
        </c:ser>
        <c:ser>
          <c:idx val="7"/>
          <c:order val="1"/>
          <c:tx>
            <c:strRef>
              <c:f>breakdowns!$A$3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breakdowns!$D$3:$CP$3</c:f>
              <c:numCache>
                <c:formatCode>#,##0</c:formatCode>
                <c:ptCount val="91"/>
                <c:pt idx="0">
                  <c:v>731996</c:v>
                </c:pt>
                <c:pt idx="1">
                  <c:v>720620</c:v>
                </c:pt>
                <c:pt idx="2">
                  <c:v>710233</c:v>
                </c:pt>
                <c:pt idx="3">
                  <c:v>701269</c:v>
                </c:pt>
                <c:pt idx="4">
                  <c:v>709087</c:v>
                </c:pt>
                <c:pt idx="5">
                  <c:v>686539</c:v>
                </c:pt>
                <c:pt idx="6">
                  <c:v>673024</c:v>
                </c:pt>
                <c:pt idx="7">
                  <c:v>644420</c:v>
                </c:pt>
                <c:pt idx="8">
                  <c:v>632795</c:v>
                </c:pt>
                <c:pt idx="9">
                  <c:v>614369</c:v>
                </c:pt>
                <c:pt idx="10">
                  <c:v>603306</c:v>
                </c:pt>
                <c:pt idx="11">
                  <c:v>619504</c:v>
                </c:pt>
                <c:pt idx="12">
                  <c:v>636063</c:v>
                </c:pt>
                <c:pt idx="13">
                  <c:v>655838</c:v>
                </c:pt>
                <c:pt idx="14">
                  <c:v>664388</c:v>
                </c:pt>
                <c:pt idx="15">
                  <c:v>683327</c:v>
                </c:pt>
                <c:pt idx="16">
                  <c:v>683288</c:v>
                </c:pt>
                <c:pt idx="17">
                  <c:v>684150</c:v>
                </c:pt>
                <c:pt idx="18">
                  <c:v>711138</c:v>
                </c:pt>
                <c:pt idx="19">
                  <c:v>720741</c:v>
                </c:pt>
                <c:pt idx="20">
                  <c:v>750199</c:v>
                </c:pt>
                <c:pt idx="21">
                  <c:v>774613</c:v>
                </c:pt>
                <c:pt idx="22">
                  <c:v>768648</c:v>
                </c:pt>
                <c:pt idx="23">
                  <c:v>766831</c:v>
                </c:pt>
                <c:pt idx="24">
                  <c:v>777432</c:v>
                </c:pt>
                <c:pt idx="25">
                  <c:v>761950</c:v>
                </c:pt>
                <c:pt idx="26">
                  <c:v>772434</c:v>
                </c:pt>
                <c:pt idx="27">
                  <c:v>778047</c:v>
                </c:pt>
                <c:pt idx="28">
                  <c:v>762141</c:v>
                </c:pt>
                <c:pt idx="29">
                  <c:v>771091</c:v>
                </c:pt>
                <c:pt idx="30">
                  <c:v>771535</c:v>
                </c:pt>
                <c:pt idx="31">
                  <c:v>779825</c:v>
                </c:pt>
                <c:pt idx="32">
                  <c:v>782672</c:v>
                </c:pt>
                <c:pt idx="33">
                  <c:v>750640</c:v>
                </c:pt>
                <c:pt idx="34">
                  <c:v>700227</c:v>
                </c:pt>
                <c:pt idx="35">
                  <c:v>689839</c:v>
                </c:pt>
                <c:pt idx="36">
                  <c:v>701399</c:v>
                </c:pt>
                <c:pt idx="37">
                  <c:v>715615</c:v>
                </c:pt>
                <c:pt idx="38">
                  <c:v>728492</c:v>
                </c:pt>
                <c:pt idx="39">
                  <c:v>760779</c:v>
                </c:pt>
                <c:pt idx="40">
                  <c:v>793401</c:v>
                </c:pt>
                <c:pt idx="41">
                  <c:v>819700</c:v>
                </c:pt>
                <c:pt idx="42">
                  <c:v>800009</c:v>
                </c:pt>
                <c:pt idx="43">
                  <c:v>819881</c:v>
                </c:pt>
                <c:pt idx="44">
                  <c:v>818725</c:v>
                </c:pt>
                <c:pt idx="45">
                  <c:v>831482</c:v>
                </c:pt>
                <c:pt idx="46">
                  <c:v>831798</c:v>
                </c:pt>
                <c:pt idx="47">
                  <c:v>836869</c:v>
                </c:pt>
                <c:pt idx="48">
                  <c:v>829852</c:v>
                </c:pt>
                <c:pt idx="49">
                  <c:v>812318</c:v>
                </c:pt>
                <c:pt idx="50">
                  <c:v>795629</c:v>
                </c:pt>
                <c:pt idx="51">
                  <c:v>768402</c:v>
                </c:pt>
                <c:pt idx="52">
                  <c:v>738003</c:v>
                </c:pt>
                <c:pt idx="53">
                  <c:v>722057</c:v>
                </c:pt>
                <c:pt idx="54">
                  <c:v>706364</c:v>
                </c:pt>
                <c:pt idx="55">
                  <c:v>680843</c:v>
                </c:pt>
                <c:pt idx="56">
                  <c:v>657447</c:v>
                </c:pt>
                <c:pt idx="57">
                  <c:v>634586</c:v>
                </c:pt>
                <c:pt idx="58">
                  <c:v>638035</c:v>
                </c:pt>
                <c:pt idx="59">
                  <c:v>631151</c:v>
                </c:pt>
                <c:pt idx="60">
                  <c:v>614453</c:v>
                </c:pt>
                <c:pt idx="61">
                  <c:v>619609</c:v>
                </c:pt>
                <c:pt idx="62">
                  <c:v>634030</c:v>
                </c:pt>
                <c:pt idx="63">
                  <c:v>651170</c:v>
                </c:pt>
                <c:pt idx="64">
                  <c:v>689092</c:v>
                </c:pt>
                <c:pt idx="65">
                  <c:v>748232</c:v>
                </c:pt>
                <c:pt idx="66">
                  <c:v>578082</c:v>
                </c:pt>
                <c:pt idx="67">
                  <c:v>562737</c:v>
                </c:pt>
                <c:pt idx="68">
                  <c:v>561353</c:v>
                </c:pt>
                <c:pt idx="69">
                  <c:v>522865</c:v>
                </c:pt>
                <c:pt idx="70">
                  <c:v>468227</c:v>
                </c:pt>
                <c:pt idx="71">
                  <c:v>422429</c:v>
                </c:pt>
                <c:pt idx="72">
                  <c:v>438917</c:v>
                </c:pt>
                <c:pt idx="73">
                  <c:v>435605</c:v>
                </c:pt>
                <c:pt idx="74">
                  <c:v>424183</c:v>
                </c:pt>
                <c:pt idx="75">
                  <c:v>403217</c:v>
                </c:pt>
                <c:pt idx="76">
                  <c:v>383868</c:v>
                </c:pt>
                <c:pt idx="77">
                  <c:v>365375</c:v>
                </c:pt>
                <c:pt idx="78">
                  <c:v>338973</c:v>
                </c:pt>
                <c:pt idx="79">
                  <c:v>323075</c:v>
                </c:pt>
                <c:pt idx="80">
                  <c:v>313934</c:v>
                </c:pt>
                <c:pt idx="81">
                  <c:v>298713</c:v>
                </c:pt>
                <c:pt idx="82">
                  <c:v>277822</c:v>
                </c:pt>
                <c:pt idx="83">
                  <c:v>251147</c:v>
                </c:pt>
                <c:pt idx="84">
                  <c:v>226194</c:v>
                </c:pt>
                <c:pt idx="85">
                  <c:v>206683</c:v>
                </c:pt>
                <c:pt idx="86">
                  <c:v>187011</c:v>
                </c:pt>
                <c:pt idx="87">
                  <c:v>165271</c:v>
                </c:pt>
                <c:pt idx="88">
                  <c:v>145904</c:v>
                </c:pt>
                <c:pt idx="89">
                  <c:v>127065</c:v>
                </c:pt>
                <c:pt idx="90">
                  <c:v>465504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D-4036-8D84-490F3CCD1895}"/>
            </c:ext>
          </c:extLst>
        </c:ser>
        <c:ser>
          <c:idx val="6"/>
          <c:order val="2"/>
          <c:tx>
            <c:strRef>
              <c:f>breakdowns!$A$4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breakdowns!$D$4:$CP$4</c:f>
              <c:numCache>
                <c:formatCode>#,##0</c:formatCode>
                <c:ptCount val="91"/>
                <c:pt idx="0">
                  <c:v>710927</c:v>
                </c:pt>
                <c:pt idx="1">
                  <c:v>737107</c:v>
                </c:pt>
                <c:pt idx="2">
                  <c:v>725543</c:v>
                </c:pt>
                <c:pt idx="3">
                  <c:v>714192</c:v>
                </c:pt>
                <c:pt idx="4">
                  <c:v>705138</c:v>
                </c:pt>
                <c:pt idx="5">
                  <c:v>712492</c:v>
                </c:pt>
                <c:pt idx="6">
                  <c:v>689504</c:v>
                </c:pt>
                <c:pt idx="7">
                  <c:v>675792</c:v>
                </c:pt>
                <c:pt idx="8">
                  <c:v>647196</c:v>
                </c:pt>
                <c:pt idx="9">
                  <c:v>635523</c:v>
                </c:pt>
                <c:pt idx="10">
                  <c:v>617115</c:v>
                </c:pt>
                <c:pt idx="11">
                  <c:v>606324</c:v>
                </c:pt>
                <c:pt idx="12">
                  <c:v>622567</c:v>
                </c:pt>
                <c:pt idx="13">
                  <c:v>638885</c:v>
                </c:pt>
                <c:pt idx="14">
                  <c:v>658882</c:v>
                </c:pt>
                <c:pt idx="15">
                  <c:v>667216</c:v>
                </c:pt>
                <c:pt idx="16">
                  <c:v>685855</c:v>
                </c:pt>
                <c:pt idx="17">
                  <c:v>686404</c:v>
                </c:pt>
                <c:pt idx="18">
                  <c:v>688070</c:v>
                </c:pt>
                <c:pt idx="19">
                  <c:v>719148</c:v>
                </c:pt>
                <c:pt idx="20">
                  <c:v>729445</c:v>
                </c:pt>
                <c:pt idx="21">
                  <c:v>757441</c:v>
                </c:pt>
                <c:pt idx="22">
                  <c:v>783838</c:v>
                </c:pt>
                <c:pt idx="23">
                  <c:v>778060</c:v>
                </c:pt>
                <c:pt idx="24">
                  <c:v>772934</c:v>
                </c:pt>
                <c:pt idx="25">
                  <c:v>782869</c:v>
                </c:pt>
                <c:pt idx="26">
                  <c:v>767157</c:v>
                </c:pt>
                <c:pt idx="27">
                  <c:v>776985</c:v>
                </c:pt>
                <c:pt idx="28">
                  <c:v>781376</c:v>
                </c:pt>
                <c:pt idx="29">
                  <c:v>765764</c:v>
                </c:pt>
                <c:pt idx="30">
                  <c:v>773620</c:v>
                </c:pt>
                <c:pt idx="31">
                  <c:v>773688</c:v>
                </c:pt>
                <c:pt idx="32">
                  <c:v>781383</c:v>
                </c:pt>
                <c:pt idx="33">
                  <c:v>783401</c:v>
                </c:pt>
                <c:pt idx="34">
                  <c:v>751450</c:v>
                </c:pt>
                <c:pt idx="35">
                  <c:v>700411</c:v>
                </c:pt>
                <c:pt idx="36">
                  <c:v>690208</c:v>
                </c:pt>
                <c:pt idx="37">
                  <c:v>701401</c:v>
                </c:pt>
                <c:pt idx="38">
                  <c:v>716127</c:v>
                </c:pt>
                <c:pt idx="39">
                  <c:v>728796</c:v>
                </c:pt>
                <c:pt idx="40">
                  <c:v>761192</c:v>
                </c:pt>
                <c:pt idx="41">
                  <c:v>793520</c:v>
                </c:pt>
                <c:pt idx="42">
                  <c:v>819929</c:v>
                </c:pt>
                <c:pt idx="43">
                  <c:v>799780</c:v>
                </c:pt>
                <c:pt idx="44">
                  <c:v>819732</c:v>
                </c:pt>
                <c:pt idx="45">
                  <c:v>818385</c:v>
                </c:pt>
                <c:pt idx="46">
                  <c:v>830858</c:v>
                </c:pt>
                <c:pt idx="47">
                  <c:v>831304</c:v>
                </c:pt>
                <c:pt idx="48">
                  <c:v>836022</c:v>
                </c:pt>
                <c:pt idx="49">
                  <c:v>828845</c:v>
                </c:pt>
                <c:pt idx="50">
                  <c:v>811201</c:v>
                </c:pt>
                <c:pt idx="51">
                  <c:v>794153</c:v>
                </c:pt>
                <c:pt idx="52">
                  <c:v>766757</c:v>
                </c:pt>
                <c:pt idx="53">
                  <c:v>736210</c:v>
                </c:pt>
                <c:pt idx="54">
                  <c:v>720085</c:v>
                </c:pt>
                <c:pt idx="55">
                  <c:v>704366</c:v>
                </c:pt>
                <c:pt idx="56">
                  <c:v>678567</c:v>
                </c:pt>
                <c:pt idx="57">
                  <c:v>654877</c:v>
                </c:pt>
                <c:pt idx="58">
                  <c:v>631657</c:v>
                </c:pt>
                <c:pt idx="59">
                  <c:v>634904</c:v>
                </c:pt>
                <c:pt idx="60">
                  <c:v>627662</c:v>
                </c:pt>
                <c:pt idx="61">
                  <c:v>610669</c:v>
                </c:pt>
                <c:pt idx="62">
                  <c:v>615531</c:v>
                </c:pt>
                <c:pt idx="63">
                  <c:v>629638</c:v>
                </c:pt>
                <c:pt idx="64">
                  <c:v>646342</c:v>
                </c:pt>
                <c:pt idx="65">
                  <c:v>683241</c:v>
                </c:pt>
                <c:pt idx="66">
                  <c:v>741248</c:v>
                </c:pt>
                <c:pt idx="67">
                  <c:v>572211</c:v>
                </c:pt>
                <c:pt idx="68">
                  <c:v>556110</c:v>
                </c:pt>
                <c:pt idx="69">
                  <c:v>553986</c:v>
                </c:pt>
                <c:pt idx="70">
                  <c:v>515171</c:v>
                </c:pt>
                <c:pt idx="71">
                  <c:v>460702</c:v>
                </c:pt>
                <c:pt idx="72">
                  <c:v>414587</c:v>
                </c:pt>
                <c:pt idx="73">
                  <c:v>429799</c:v>
                </c:pt>
                <c:pt idx="74">
                  <c:v>426011</c:v>
                </c:pt>
                <c:pt idx="75">
                  <c:v>413690</c:v>
                </c:pt>
                <c:pt idx="76">
                  <c:v>391907</c:v>
                </c:pt>
                <c:pt idx="77">
                  <c:v>372021</c:v>
                </c:pt>
                <c:pt idx="78">
                  <c:v>352595</c:v>
                </c:pt>
                <c:pt idx="79">
                  <c:v>325663</c:v>
                </c:pt>
                <c:pt idx="80">
                  <c:v>308811</c:v>
                </c:pt>
                <c:pt idx="81">
                  <c:v>298392</c:v>
                </c:pt>
                <c:pt idx="82">
                  <c:v>281546</c:v>
                </c:pt>
                <c:pt idx="83">
                  <c:v>260165</c:v>
                </c:pt>
                <c:pt idx="84">
                  <c:v>232788</c:v>
                </c:pt>
                <c:pt idx="85">
                  <c:v>207513</c:v>
                </c:pt>
                <c:pt idx="86">
                  <c:v>187809</c:v>
                </c:pt>
                <c:pt idx="87">
                  <c:v>167975</c:v>
                </c:pt>
                <c:pt idx="88">
                  <c:v>146582</c:v>
                </c:pt>
                <c:pt idx="89">
                  <c:v>127069</c:v>
                </c:pt>
                <c:pt idx="90">
                  <c:v>478217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D-4036-8D84-490F3CCD1895}"/>
            </c:ext>
          </c:extLst>
        </c:ser>
        <c:ser>
          <c:idx val="5"/>
          <c:order val="3"/>
          <c:tx>
            <c:strRef>
              <c:f>breakdowns!$A$5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breakdowns!$D$5:$CP$5</c:f>
              <c:numCache>
                <c:formatCode>#,##0</c:formatCode>
                <c:ptCount val="91"/>
                <c:pt idx="0">
                  <c:v>697813</c:v>
                </c:pt>
                <c:pt idx="1">
                  <c:v>717402</c:v>
                </c:pt>
                <c:pt idx="2">
                  <c:v>743077</c:v>
                </c:pt>
                <c:pt idx="3">
                  <c:v>731084</c:v>
                </c:pt>
                <c:pt idx="4">
                  <c:v>719256</c:v>
                </c:pt>
                <c:pt idx="5">
                  <c:v>709836</c:v>
                </c:pt>
                <c:pt idx="6">
                  <c:v>716270</c:v>
                </c:pt>
                <c:pt idx="7">
                  <c:v>693077</c:v>
                </c:pt>
                <c:pt idx="8">
                  <c:v>679134</c:v>
                </c:pt>
                <c:pt idx="9">
                  <c:v>650372</c:v>
                </c:pt>
                <c:pt idx="10">
                  <c:v>638713</c:v>
                </c:pt>
                <c:pt idx="11">
                  <c:v>620519</c:v>
                </c:pt>
                <c:pt idx="12">
                  <c:v>609986</c:v>
                </c:pt>
                <c:pt idx="13">
                  <c:v>626214</c:v>
                </c:pt>
                <c:pt idx="14">
                  <c:v>642714</c:v>
                </c:pt>
                <c:pt idx="15">
                  <c:v>662930</c:v>
                </c:pt>
                <c:pt idx="16">
                  <c:v>671384</c:v>
                </c:pt>
                <c:pt idx="17">
                  <c:v>691529</c:v>
                </c:pt>
                <c:pt idx="18">
                  <c:v>693488</c:v>
                </c:pt>
                <c:pt idx="19">
                  <c:v>700070</c:v>
                </c:pt>
                <c:pt idx="20">
                  <c:v>732405</c:v>
                </c:pt>
                <c:pt idx="21">
                  <c:v>740343</c:v>
                </c:pt>
                <c:pt idx="22">
                  <c:v>769591</c:v>
                </c:pt>
                <c:pt idx="23">
                  <c:v>795593</c:v>
                </c:pt>
                <c:pt idx="24">
                  <c:v>786063</c:v>
                </c:pt>
                <c:pt idx="25">
                  <c:v>780202</c:v>
                </c:pt>
                <c:pt idx="26">
                  <c:v>789508</c:v>
                </c:pt>
                <c:pt idx="27">
                  <c:v>772803</c:v>
                </c:pt>
                <c:pt idx="28">
                  <c:v>781742</c:v>
                </c:pt>
                <c:pt idx="29">
                  <c:v>786228</c:v>
                </c:pt>
                <c:pt idx="30">
                  <c:v>768972</c:v>
                </c:pt>
                <c:pt idx="31">
                  <c:v>776409</c:v>
                </c:pt>
                <c:pt idx="32">
                  <c:v>775861</c:v>
                </c:pt>
                <c:pt idx="33">
                  <c:v>783144</c:v>
                </c:pt>
                <c:pt idx="34">
                  <c:v>784895</c:v>
                </c:pt>
                <c:pt idx="35">
                  <c:v>752419</c:v>
                </c:pt>
                <c:pt idx="36">
                  <c:v>701376</c:v>
                </c:pt>
                <c:pt idx="37">
                  <c:v>690972</c:v>
                </c:pt>
                <c:pt idx="38">
                  <c:v>702444</c:v>
                </c:pt>
                <c:pt idx="39">
                  <c:v>716540</c:v>
                </c:pt>
                <c:pt idx="40">
                  <c:v>729222</c:v>
                </c:pt>
                <c:pt idx="41">
                  <c:v>761120</c:v>
                </c:pt>
                <c:pt idx="42">
                  <c:v>793841</c:v>
                </c:pt>
                <c:pt idx="43">
                  <c:v>819907</c:v>
                </c:pt>
                <c:pt idx="44">
                  <c:v>799870</c:v>
                </c:pt>
                <c:pt idx="45">
                  <c:v>819777</c:v>
                </c:pt>
                <c:pt idx="46">
                  <c:v>818410</c:v>
                </c:pt>
                <c:pt idx="47">
                  <c:v>830790</c:v>
                </c:pt>
                <c:pt idx="48">
                  <c:v>831144</c:v>
                </c:pt>
                <c:pt idx="49">
                  <c:v>836055</c:v>
                </c:pt>
                <c:pt idx="50">
                  <c:v>828481</c:v>
                </c:pt>
                <c:pt idx="51">
                  <c:v>810389</c:v>
                </c:pt>
                <c:pt idx="52">
                  <c:v>793357</c:v>
                </c:pt>
                <c:pt idx="53">
                  <c:v>765797</c:v>
                </c:pt>
                <c:pt idx="54">
                  <c:v>734922</c:v>
                </c:pt>
                <c:pt idx="55">
                  <c:v>718435</c:v>
                </c:pt>
                <c:pt idx="56">
                  <c:v>702589</c:v>
                </c:pt>
                <c:pt idx="57">
                  <c:v>676654</c:v>
                </c:pt>
                <c:pt idx="58">
                  <c:v>652449</c:v>
                </c:pt>
                <c:pt idx="59">
                  <c:v>629148</c:v>
                </c:pt>
                <c:pt idx="60">
                  <c:v>631867</c:v>
                </c:pt>
                <c:pt idx="61">
                  <c:v>624503</c:v>
                </c:pt>
                <c:pt idx="62">
                  <c:v>607406</c:v>
                </c:pt>
                <c:pt idx="63">
                  <c:v>612134</c:v>
                </c:pt>
                <c:pt idx="64">
                  <c:v>625554</c:v>
                </c:pt>
                <c:pt idx="65">
                  <c:v>641331</c:v>
                </c:pt>
                <c:pt idx="66">
                  <c:v>677476</c:v>
                </c:pt>
                <c:pt idx="67">
                  <c:v>734310</c:v>
                </c:pt>
                <c:pt idx="68">
                  <c:v>565948</c:v>
                </c:pt>
                <c:pt idx="69">
                  <c:v>549229</c:v>
                </c:pt>
                <c:pt idx="70">
                  <c:v>546155</c:v>
                </c:pt>
                <c:pt idx="71">
                  <c:v>507206</c:v>
                </c:pt>
                <c:pt idx="72">
                  <c:v>452410</c:v>
                </c:pt>
                <c:pt idx="73">
                  <c:v>406555</c:v>
                </c:pt>
                <c:pt idx="74">
                  <c:v>420701</c:v>
                </c:pt>
                <c:pt idx="75">
                  <c:v>416017</c:v>
                </c:pt>
                <c:pt idx="76">
                  <c:v>403059</c:v>
                </c:pt>
                <c:pt idx="77">
                  <c:v>380522</c:v>
                </c:pt>
                <c:pt idx="78">
                  <c:v>360032</c:v>
                </c:pt>
                <c:pt idx="79">
                  <c:v>339937</c:v>
                </c:pt>
                <c:pt idx="80">
                  <c:v>312287</c:v>
                </c:pt>
                <c:pt idx="81">
                  <c:v>294490</c:v>
                </c:pt>
                <c:pt idx="82">
                  <c:v>282672</c:v>
                </c:pt>
                <c:pt idx="83">
                  <c:v>264809</c:v>
                </c:pt>
                <c:pt idx="84">
                  <c:v>242927</c:v>
                </c:pt>
                <c:pt idx="85">
                  <c:v>215312</c:v>
                </c:pt>
                <c:pt idx="86">
                  <c:v>190230</c:v>
                </c:pt>
                <c:pt idx="87">
                  <c:v>170093</c:v>
                </c:pt>
                <c:pt idx="88">
                  <c:v>150189</c:v>
                </c:pt>
                <c:pt idx="89">
                  <c:v>129328</c:v>
                </c:pt>
                <c:pt idx="90">
                  <c:v>499230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D-4036-8D84-490F3CCD1895}"/>
            </c:ext>
          </c:extLst>
        </c:ser>
        <c:ser>
          <c:idx val="4"/>
          <c:order val="4"/>
          <c:tx>
            <c:strRef>
              <c:f>breakdowns!$A$6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breakdowns!$D$6:$CP$6</c:f>
              <c:numCache>
                <c:formatCode>#,##0</c:formatCode>
                <c:ptCount val="91"/>
                <c:pt idx="0">
                  <c:v>696519</c:v>
                </c:pt>
                <c:pt idx="1">
                  <c:v>704962</c:v>
                </c:pt>
                <c:pt idx="2">
                  <c:v>723873</c:v>
                </c:pt>
                <c:pt idx="3">
                  <c:v>748880</c:v>
                </c:pt>
                <c:pt idx="4">
                  <c:v>736368</c:v>
                </c:pt>
                <c:pt idx="5">
                  <c:v>724129</c:v>
                </c:pt>
                <c:pt idx="6">
                  <c:v>713780</c:v>
                </c:pt>
                <c:pt idx="7">
                  <c:v>720162</c:v>
                </c:pt>
                <c:pt idx="8">
                  <c:v>696654</c:v>
                </c:pt>
                <c:pt idx="9">
                  <c:v>682541</c:v>
                </c:pt>
                <c:pt idx="10">
                  <c:v>653896</c:v>
                </c:pt>
                <c:pt idx="11">
                  <c:v>642623</c:v>
                </c:pt>
                <c:pt idx="12">
                  <c:v>624447</c:v>
                </c:pt>
                <c:pt idx="13">
                  <c:v>613943</c:v>
                </c:pt>
                <c:pt idx="14">
                  <c:v>630339</c:v>
                </c:pt>
                <c:pt idx="15">
                  <c:v>647287</c:v>
                </c:pt>
                <c:pt idx="16">
                  <c:v>667536</c:v>
                </c:pt>
                <c:pt idx="17">
                  <c:v>677805</c:v>
                </c:pt>
                <c:pt idx="18">
                  <c:v>699829</c:v>
                </c:pt>
                <c:pt idx="19">
                  <c:v>706823</c:v>
                </c:pt>
                <c:pt idx="20">
                  <c:v>715172</c:v>
                </c:pt>
                <c:pt idx="21">
                  <c:v>745367</c:v>
                </c:pt>
                <c:pt idx="22">
                  <c:v>755077</c:v>
                </c:pt>
                <c:pt idx="23">
                  <c:v>783791</c:v>
                </c:pt>
                <c:pt idx="24">
                  <c:v>807064</c:v>
                </c:pt>
                <c:pt idx="25">
                  <c:v>795805</c:v>
                </c:pt>
                <c:pt idx="26">
                  <c:v>789261</c:v>
                </c:pt>
                <c:pt idx="27">
                  <c:v>798384</c:v>
                </c:pt>
                <c:pt idx="28">
                  <c:v>780238</c:v>
                </c:pt>
                <c:pt idx="29">
                  <c:v>789335</c:v>
                </c:pt>
                <c:pt idx="30">
                  <c:v>791532</c:v>
                </c:pt>
                <c:pt idx="31">
                  <c:v>773589</c:v>
                </c:pt>
                <c:pt idx="32">
                  <c:v>780403</c:v>
                </c:pt>
                <c:pt idx="33">
                  <c:v>778754</c:v>
                </c:pt>
                <c:pt idx="34">
                  <c:v>785715</c:v>
                </c:pt>
                <c:pt idx="35">
                  <c:v>787094</c:v>
                </c:pt>
                <c:pt idx="36">
                  <c:v>754489</c:v>
                </c:pt>
                <c:pt idx="37">
                  <c:v>703432</c:v>
                </c:pt>
                <c:pt idx="38">
                  <c:v>692830</c:v>
                </c:pt>
                <c:pt idx="39">
                  <c:v>703748</c:v>
                </c:pt>
                <c:pt idx="40">
                  <c:v>718167</c:v>
                </c:pt>
                <c:pt idx="41">
                  <c:v>729956</c:v>
                </c:pt>
                <c:pt idx="42">
                  <c:v>762316</c:v>
                </c:pt>
                <c:pt idx="43">
                  <c:v>794854</c:v>
                </c:pt>
                <c:pt idx="44">
                  <c:v>821043</c:v>
                </c:pt>
                <c:pt idx="45">
                  <c:v>800846</c:v>
                </c:pt>
                <c:pt idx="46">
                  <c:v>820510</c:v>
                </c:pt>
                <c:pt idx="47">
                  <c:v>819192</c:v>
                </c:pt>
                <c:pt idx="48">
                  <c:v>831345</c:v>
                </c:pt>
                <c:pt idx="49">
                  <c:v>831566</c:v>
                </c:pt>
                <c:pt idx="50">
                  <c:v>835965</c:v>
                </c:pt>
                <c:pt idx="51">
                  <c:v>828296</c:v>
                </c:pt>
                <c:pt idx="52">
                  <c:v>809624</c:v>
                </c:pt>
                <c:pt idx="53">
                  <c:v>792333</c:v>
                </c:pt>
                <c:pt idx="54">
                  <c:v>764439</c:v>
                </c:pt>
                <c:pt idx="55">
                  <c:v>733327</c:v>
                </c:pt>
                <c:pt idx="56">
                  <c:v>716577</c:v>
                </c:pt>
                <c:pt idx="57">
                  <c:v>700839</c:v>
                </c:pt>
                <c:pt idx="58">
                  <c:v>674586</c:v>
                </c:pt>
                <c:pt idx="59">
                  <c:v>650168</c:v>
                </c:pt>
                <c:pt idx="60">
                  <c:v>626693</c:v>
                </c:pt>
                <c:pt idx="61">
                  <c:v>629074</c:v>
                </c:pt>
                <c:pt idx="62">
                  <c:v>621467</c:v>
                </c:pt>
                <c:pt idx="63">
                  <c:v>604132</c:v>
                </c:pt>
                <c:pt idx="64">
                  <c:v>608277</c:v>
                </c:pt>
                <c:pt idx="65">
                  <c:v>620767</c:v>
                </c:pt>
                <c:pt idx="66">
                  <c:v>635505</c:v>
                </c:pt>
                <c:pt idx="67">
                  <c:v>670917</c:v>
                </c:pt>
                <c:pt idx="68">
                  <c:v>726423</c:v>
                </c:pt>
                <c:pt idx="69">
                  <c:v>559209</c:v>
                </c:pt>
                <c:pt idx="70">
                  <c:v>541670</c:v>
                </c:pt>
                <c:pt idx="71">
                  <c:v>537683</c:v>
                </c:pt>
                <c:pt idx="72">
                  <c:v>498350</c:v>
                </c:pt>
                <c:pt idx="73">
                  <c:v>443736</c:v>
                </c:pt>
                <c:pt idx="74">
                  <c:v>397592</c:v>
                </c:pt>
                <c:pt idx="75">
                  <c:v>410486</c:v>
                </c:pt>
                <c:pt idx="76">
                  <c:v>404720</c:v>
                </c:pt>
                <c:pt idx="77">
                  <c:v>390576</c:v>
                </c:pt>
                <c:pt idx="78">
                  <c:v>367618</c:v>
                </c:pt>
                <c:pt idx="79">
                  <c:v>346269</c:v>
                </c:pt>
                <c:pt idx="80">
                  <c:v>324938</c:v>
                </c:pt>
                <c:pt idx="81">
                  <c:v>296883</c:v>
                </c:pt>
                <c:pt idx="82">
                  <c:v>278088</c:v>
                </c:pt>
                <c:pt idx="83">
                  <c:v>264593</c:v>
                </c:pt>
                <c:pt idx="84">
                  <c:v>245732</c:v>
                </c:pt>
                <c:pt idx="85">
                  <c:v>223300</c:v>
                </c:pt>
                <c:pt idx="86">
                  <c:v>195581</c:v>
                </c:pt>
                <c:pt idx="87">
                  <c:v>170607</c:v>
                </c:pt>
                <c:pt idx="88">
                  <c:v>150400</c:v>
                </c:pt>
                <c:pt idx="89">
                  <c:v>130672</c:v>
                </c:pt>
                <c:pt idx="90">
                  <c:v>504030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D-4036-8D84-490F3CCD1895}"/>
            </c:ext>
          </c:extLst>
        </c:ser>
        <c:ser>
          <c:idx val="0"/>
          <c:order val="5"/>
          <c:tx>
            <c:strRef>
              <c:f>breakdowns!$A$7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breakdowns!$D$7:$CP$7</c:f>
              <c:numCache>
                <c:formatCode>#,##0</c:formatCode>
                <c:ptCount val="91"/>
                <c:pt idx="0">
                  <c:v>702448</c:v>
                </c:pt>
                <c:pt idx="1">
                  <c:v>703660</c:v>
                </c:pt>
                <c:pt idx="2">
                  <c:v>711790</c:v>
                </c:pt>
                <c:pt idx="3">
                  <c:v>729969</c:v>
                </c:pt>
                <c:pt idx="4">
                  <c:v>754440</c:v>
                </c:pt>
                <c:pt idx="5">
                  <c:v>741125</c:v>
                </c:pt>
                <c:pt idx="6">
                  <c:v>728221</c:v>
                </c:pt>
                <c:pt idx="7">
                  <c:v>717666</c:v>
                </c:pt>
                <c:pt idx="8">
                  <c:v>723753</c:v>
                </c:pt>
                <c:pt idx="9">
                  <c:v>700304</c:v>
                </c:pt>
                <c:pt idx="10">
                  <c:v>686326</c:v>
                </c:pt>
                <c:pt idx="11">
                  <c:v>657869</c:v>
                </c:pt>
                <c:pt idx="12">
                  <c:v>646764</c:v>
                </c:pt>
                <c:pt idx="13">
                  <c:v>628447</c:v>
                </c:pt>
                <c:pt idx="14">
                  <c:v>617967</c:v>
                </c:pt>
                <c:pt idx="15">
                  <c:v>635430</c:v>
                </c:pt>
                <c:pt idx="16">
                  <c:v>652501</c:v>
                </c:pt>
                <c:pt idx="17">
                  <c:v>674503</c:v>
                </c:pt>
                <c:pt idx="18">
                  <c:v>686194</c:v>
                </c:pt>
                <c:pt idx="19">
                  <c:v>713266</c:v>
                </c:pt>
                <c:pt idx="20">
                  <c:v>721884</c:v>
                </c:pt>
                <c:pt idx="21">
                  <c:v>727282</c:v>
                </c:pt>
                <c:pt idx="22">
                  <c:v>758804</c:v>
                </c:pt>
                <c:pt idx="23">
                  <c:v>768520</c:v>
                </c:pt>
                <c:pt idx="24">
                  <c:v>794550</c:v>
                </c:pt>
                <c:pt idx="25">
                  <c:v>816440</c:v>
                </c:pt>
                <c:pt idx="26">
                  <c:v>804693</c:v>
                </c:pt>
                <c:pt idx="27">
                  <c:v>797538</c:v>
                </c:pt>
                <c:pt idx="28">
                  <c:v>806128</c:v>
                </c:pt>
                <c:pt idx="29">
                  <c:v>787679</c:v>
                </c:pt>
                <c:pt idx="30">
                  <c:v>794888</c:v>
                </c:pt>
                <c:pt idx="31">
                  <c:v>795897</c:v>
                </c:pt>
                <c:pt idx="32">
                  <c:v>777540</c:v>
                </c:pt>
                <c:pt idx="33">
                  <c:v>783096</c:v>
                </c:pt>
                <c:pt idx="34">
                  <c:v>781000</c:v>
                </c:pt>
                <c:pt idx="35">
                  <c:v>787578</c:v>
                </c:pt>
                <c:pt idx="36">
                  <c:v>789181</c:v>
                </c:pt>
                <c:pt idx="37">
                  <c:v>756473</c:v>
                </c:pt>
                <c:pt idx="38">
                  <c:v>705072</c:v>
                </c:pt>
                <c:pt idx="39">
                  <c:v>693919</c:v>
                </c:pt>
                <c:pt idx="40">
                  <c:v>705285</c:v>
                </c:pt>
                <c:pt idx="41">
                  <c:v>718969</c:v>
                </c:pt>
                <c:pt idx="42">
                  <c:v>732036</c:v>
                </c:pt>
                <c:pt idx="43">
                  <c:v>763566</c:v>
                </c:pt>
                <c:pt idx="44">
                  <c:v>796416</c:v>
                </c:pt>
                <c:pt idx="45">
                  <c:v>822153</c:v>
                </c:pt>
                <c:pt idx="46">
                  <c:v>801954</c:v>
                </c:pt>
                <c:pt idx="47">
                  <c:v>820977</c:v>
                </c:pt>
                <c:pt idx="48">
                  <c:v>819525</c:v>
                </c:pt>
                <c:pt idx="49">
                  <c:v>831740</c:v>
                </c:pt>
                <c:pt idx="50">
                  <c:v>831506</c:v>
                </c:pt>
                <c:pt idx="51">
                  <c:v>835486</c:v>
                </c:pt>
                <c:pt idx="52">
                  <c:v>827619</c:v>
                </c:pt>
                <c:pt idx="53">
                  <c:v>808805</c:v>
                </c:pt>
                <c:pt idx="54">
                  <c:v>791032</c:v>
                </c:pt>
                <c:pt idx="55">
                  <c:v>762890</c:v>
                </c:pt>
                <c:pt idx="56">
                  <c:v>731446</c:v>
                </c:pt>
                <c:pt idx="57">
                  <c:v>714644</c:v>
                </c:pt>
                <c:pt idx="58">
                  <c:v>698691</c:v>
                </c:pt>
                <c:pt idx="59">
                  <c:v>672433</c:v>
                </c:pt>
                <c:pt idx="60">
                  <c:v>647778</c:v>
                </c:pt>
                <c:pt idx="61">
                  <c:v>623893</c:v>
                </c:pt>
                <c:pt idx="62">
                  <c:v>626021</c:v>
                </c:pt>
                <c:pt idx="63">
                  <c:v>617979</c:v>
                </c:pt>
                <c:pt idx="64">
                  <c:v>600090</c:v>
                </c:pt>
                <c:pt idx="65">
                  <c:v>603270</c:v>
                </c:pt>
                <c:pt idx="66">
                  <c:v>615157</c:v>
                </c:pt>
                <c:pt idx="67">
                  <c:v>629501</c:v>
                </c:pt>
                <c:pt idx="68">
                  <c:v>663797</c:v>
                </c:pt>
                <c:pt idx="69">
                  <c:v>717775</c:v>
                </c:pt>
                <c:pt idx="70">
                  <c:v>551517</c:v>
                </c:pt>
                <c:pt idx="71">
                  <c:v>533364</c:v>
                </c:pt>
                <c:pt idx="72">
                  <c:v>528711</c:v>
                </c:pt>
                <c:pt idx="73">
                  <c:v>488707</c:v>
                </c:pt>
                <c:pt idx="74">
                  <c:v>434181</c:v>
                </c:pt>
                <c:pt idx="75">
                  <c:v>388021</c:v>
                </c:pt>
                <c:pt idx="76">
                  <c:v>399669</c:v>
                </c:pt>
                <c:pt idx="77">
                  <c:v>392692</c:v>
                </c:pt>
                <c:pt idx="78">
                  <c:v>377527</c:v>
                </c:pt>
                <c:pt idx="79">
                  <c:v>354277</c:v>
                </c:pt>
                <c:pt idx="80">
                  <c:v>331934</c:v>
                </c:pt>
                <c:pt idx="81">
                  <c:v>309653</c:v>
                </c:pt>
                <c:pt idx="82">
                  <c:v>281157</c:v>
                </c:pt>
                <c:pt idx="83">
                  <c:v>261327</c:v>
                </c:pt>
                <c:pt idx="84">
                  <c:v>246514</c:v>
                </c:pt>
                <c:pt idx="85">
                  <c:v>226887</c:v>
                </c:pt>
                <c:pt idx="86">
                  <c:v>203913</c:v>
                </c:pt>
                <c:pt idx="87">
                  <c:v>176572</c:v>
                </c:pt>
                <c:pt idx="88">
                  <c:v>151877</c:v>
                </c:pt>
                <c:pt idx="89">
                  <c:v>132031</c:v>
                </c:pt>
                <c:pt idx="90">
                  <c:v>517447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D-4036-8D84-490F3CCD1895}"/>
            </c:ext>
          </c:extLst>
        </c:ser>
        <c:ser>
          <c:idx val="1"/>
          <c:order val="6"/>
          <c:tx>
            <c:strRef>
              <c:f>breakdowns!$A$8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breakdowns!$D$8:$CP$8</c:f>
              <c:numCache>
                <c:formatCode>#,##0</c:formatCode>
                <c:ptCount val="91"/>
                <c:pt idx="0">
                  <c:v>685962</c:v>
                </c:pt>
                <c:pt idx="1">
                  <c:v>708660</c:v>
                </c:pt>
                <c:pt idx="2">
                  <c:v>709239</c:v>
                </c:pt>
                <c:pt idx="3">
                  <c:v>716997</c:v>
                </c:pt>
                <c:pt idx="4">
                  <c:v>734776</c:v>
                </c:pt>
                <c:pt idx="5">
                  <c:v>758504</c:v>
                </c:pt>
                <c:pt idx="6">
                  <c:v>744626</c:v>
                </c:pt>
                <c:pt idx="7">
                  <c:v>731404</c:v>
                </c:pt>
                <c:pt idx="8">
                  <c:v>720770</c:v>
                </c:pt>
                <c:pt idx="9">
                  <c:v>726894</c:v>
                </c:pt>
                <c:pt idx="10">
                  <c:v>703615</c:v>
                </c:pt>
                <c:pt idx="11">
                  <c:v>689736</c:v>
                </c:pt>
                <c:pt idx="12">
                  <c:v>661535</c:v>
                </c:pt>
                <c:pt idx="13">
                  <c:v>650149</c:v>
                </c:pt>
                <c:pt idx="14">
                  <c:v>632132</c:v>
                </c:pt>
                <c:pt idx="15">
                  <c:v>622232</c:v>
                </c:pt>
                <c:pt idx="16">
                  <c:v>639766</c:v>
                </c:pt>
                <c:pt idx="17">
                  <c:v>658249</c:v>
                </c:pt>
                <c:pt idx="18">
                  <c:v>681700</c:v>
                </c:pt>
                <c:pt idx="19">
                  <c:v>696630</c:v>
                </c:pt>
                <c:pt idx="20">
                  <c:v>724819</c:v>
                </c:pt>
                <c:pt idx="21">
                  <c:v>730876</c:v>
                </c:pt>
                <c:pt idx="22">
                  <c:v>737121</c:v>
                </c:pt>
                <c:pt idx="23">
                  <c:v>767767</c:v>
                </c:pt>
                <c:pt idx="24">
                  <c:v>773384</c:v>
                </c:pt>
                <c:pt idx="25">
                  <c:v>799339</c:v>
                </c:pt>
                <c:pt idx="26">
                  <c:v>819986</c:v>
                </c:pt>
                <c:pt idx="27">
                  <c:v>807654</c:v>
                </c:pt>
                <c:pt idx="28">
                  <c:v>800172</c:v>
                </c:pt>
                <c:pt idx="29">
                  <c:v>808962</c:v>
                </c:pt>
                <c:pt idx="30">
                  <c:v>788597</c:v>
                </c:pt>
                <c:pt idx="31">
                  <c:v>795698</c:v>
                </c:pt>
                <c:pt idx="32">
                  <c:v>796862</c:v>
                </c:pt>
                <c:pt idx="33">
                  <c:v>778153</c:v>
                </c:pt>
                <c:pt idx="34">
                  <c:v>783172</c:v>
                </c:pt>
                <c:pt idx="35">
                  <c:v>781256</c:v>
                </c:pt>
                <c:pt idx="36">
                  <c:v>788522</c:v>
                </c:pt>
                <c:pt idx="37">
                  <c:v>789398</c:v>
                </c:pt>
                <c:pt idx="38">
                  <c:v>756923</c:v>
                </c:pt>
                <c:pt idx="39">
                  <c:v>705629</c:v>
                </c:pt>
                <c:pt idx="40">
                  <c:v>694441</c:v>
                </c:pt>
                <c:pt idx="41">
                  <c:v>705563</c:v>
                </c:pt>
                <c:pt idx="42">
                  <c:v>719940</c:v>
                </c:pt>
                <c:pt idx="43">
                  <c:v>732467</c:v>
                </c:pt>
                <c:pt idx="44">
                  <c:v>764265</c:v>
                </c:pt>
                <c:pt idx="45">
                  <c:v>796646</c:v>
                </c:pt>
                <c:pt idx="46">
                  <c:v>822303</c:v>
                </c:pt>
                <c:pt idx="47">
                  <c:v>801748</c:v>
                </c:pt>
                <c:pt idx="48">
                  <c:v>820681</c:v>
                </c:pt>
                <c:pt idx="49">
                  <c:v>819161</c:v>
                </c:pt>
                <c:pt idx="50">
                  <c:v>831024</c:v>
                </c:pt>
                <c:pt idx="51">
                  <c:v>830526</c:v>
                </c:pt>
                <c:pt idx="52">
                  <c:v>834293</c:v>
                </c:pt>
                <c:pt idx="53">
                  <c:v>826280</c:v>
                </c:pt>
                <c:pt idx="54">
                  <c:v>807122</c:v>
                </c:pt>
                <c:pt idx="55">
                  <c:v>788955</c:v>
                </c:pt>
                <c:pt idx="56">
                  <c:v>760609</c:v>
                </c:pt>
                <c:pt idx="57">
                  <c:v>729117</c:v>
                </c:pt>
                <c:pt idx="58">
                  <c:v>711952</c:v>
                </c:pt>
                <c:pt idx="59">
                  <c:v>695981</c:v>
                </c:pt>
                <c:pt idx="60">
                  <c:v>669365</c:v>
                </c:pt>
                <c:pt idx="61">
                  <c:v>644391</c:v>
                </c:pt>
                <c:pt idx="62">
                  <c:v>620534</c:v>
                </c:pt>
                <c:pt idx="63">
                  <c:v>621912</c:v>
                </c:pt>
                <c:pt idx="64">
                  <c:v>613673</c:v>
                </c:pt>
                <c:pt idx="65">
                  <c:v>594818</c:v>
                </c:pt>
                <c:pt idx="66">
                  <c:v>597523</c:v>
                </c:pt>
                <c:pt idx="67">
                  <c:v>608711</c:v>
                </c:pt>
                <c:pt idx="68">
                  <c:v>622719</c:v>
                </c:pt>
                <c:pt idx="69">
                  <c:v>655777</c:v>
                </c:pt>
                <c:pt idx="70">
                  <c:v>708036</c:v>
                </c:pt>
                <c:pt idx="71">
                  <c:v>543240</c:v>
                </c:pt>
                <c:pt idx="72">
                  <c:v>524111</c:v>
                </c:pt>
                <c:pt idx="73">
                  <c:v>518471</c:v>
                </c:pt>
                <c:pt idx="74">
                  <c:v>478397</c:v>
                </c:pt>
                <c:pt idx="75">
                  <c:v>423719</c:v>
                </c:pt>
                <c:pt idx="76">
                  <c:v>377731</c:v>
                </c:pt>
                <c:pt idx="77">
                  <c:v>387652</c:v>
                </c:pt>
                <c:pt idx="78">
                  <c:v>379415</c:v>
                </c:pt>
                <c:pt idx="79">
                  <c:v>363360</c:v>
                </c:pt>
                <c:pt idx="80">
                  <c:v>339377</c:v>
                </c:pt>
                <c:pt idx="81">
                  <c:v>316336</c:v>
                </c:pt>
                <c:pt idx="82">
                  <c:v>293080</c:v>
                </c:pt>
                <c:pt idx="83">
                  <c:v>264304</c:v>
                </c:pt>
                <c:pt idx="84">
                  <c:v>243370</c:v>
                </c:pt>
                <c:pt idx="85">
                  <c:v>227177</c:v>
                </c:pt>
                <c:pt idx="86">
                  <c:v>207325</c:v>
                </c:pt>
                <c:pt idx="87">
                  <c:v>183829</c:v>
                </c:pt>
                <c:pt idx="88">
                  <c:v>157178</c:v>
                </c:pt>
                <c:pt idx="89">
                  <c:v>133116</c:v>
                </c:pt>
                <c:pt idx="90">
                  <c:v>525008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D-4036-8D84-490F3CCD1895}"/>
            </c:ext>
          </c:extLst>
        </c:ser>
        <c:ser>
          <c:idx val="2"/>
          <c:order val="7"/>
          <c:tx>
            <c:strRef>
              <c:f>breakdowns!$A$9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breakdowns!$D$9:$CP$9</c:f>
              <c:numCache>
                <c:formatCode>#,##0</c:formatCode>
                <c:ptCount val="91"/>
                <c:pt idx="0">
                  <c:v>669797</c:v>
                </c:pt>
                <c:pt idx="1">
                  <c:v>692792</c:v>
                </c:pt>
                <c:pt idx="2">
                  <c:v>715313</c:v>
                </c:pt>
                <c:pt idx="3">
                  <c:v>715338</c:v>
                </c:pt>
                <c:pt idx="4">
                  <c:v>722190</c:v>
                </c:pt>
                <c:pt idx="5">
                  <c:v>739193</c:v>
                </c:pt>
                <c:pt idx="6">
                  <c:v>762279</c:v>
                </c:pt>
                <c:pt idx="7">
                  <c:v>747953</c:v>
                </c:pt>
                <c:pt idx="8">
                  <c:v>734922</c:v>
                </c:pt>
                <c:pt idx="9">
                  <c:v>723973</c:v>
                </c:pt>
                <c:pt idx="10">
                  <c:v>730400</c:v>
                </c:pt>
                <c:pt idx="11">
                  <c:v>707081</c:v>
                </c:pt>
                <c:pt idx="12">
                  <c:v>693698</c:v>
                </c:pt>
                <c:pt idx="13">
                  <c:v>665305</c:v>
                </c:pt>
                <c:pt idx="14">
                  <c:v>654298</c:v>
                </c:pt>
                <c:pt idx="15">
                  <c:v>636635</c:v>
                </c:pt>
                <c:pt idx="16">
                  <c:v>626758</c:v>
                </c:pt>
                <c:pt idx="17">
                  <c:v>646478</c:v>
                </c:pt>
                <c:pt idx="18">
                  <c:v>665716</c:v>
                </c:pt>
                <c:pt idx="19">
                  <c:v>695208</c:v>
                </c:pt>
                <c:pt idx="20">
                  <c:v>710556</c:v>
                </c:pt>
                <c:pt idx="21">
                  <c:v>736060</c:v>
                </c:pt>
                <c:pt idx="22">
                  <c:v>744632</c:v>
                </c:pt>
                <c:pt idx="23">
                  <c:v>750139</c:v>
                </c:pt>
                <c:pt idx="24">
                  <c:v>776573</c:v>
                </c:pt>
                <c:pt idx="25">
                  <c:v>780493</c:v>
                </c:pt>
                <c:pt idx="26">
                  <c:v>804754</c:v>
                </c:pt>
                <c:pt idx="27">
                  <c:v>823696</c:v>
                </c:pt>
                <c:pt idx="28">
                  <c:v>810146</c:v>
                </c:pt>
                <c:pt idx="29">
                  <c:v>803183</c:v>
                </c:pt>
                <c:pt idx="30">
                  <c:v>810707</c:v>
                </c:pt>
                <c:pt idx="31">
                  <c:v>790185</c:v>
                </c:pt>
                <c:pt idx="32">
                  <c:v>798091</c:v>
                </c:pt>
                <c:pt idx="33">
                  <c:v>798182</c:v>
                </c:pt>
                <c:pt idx="34">
                  <c:v>778865</c:v>
                </c:pt>
                <c:pt idx="35">
                  <c:v>783943</c:v>
                </c:pt>
                <c:pt idx="36">
                  <c:v>782168</c:v>
                </c:pt>
                <c:pt idx="37">
                  <c:v>788644</c:v>
                </c:pt>
                <c:pt idx="38">
                  <c:v>789196</c:v>
                </c:pt>
                <c:pt idx="39">
                  <c:v>756950</c:v>
                </c:pt>
                <c:pt idx="40">
                  <c:v>705892</c:v>
                </c:pt>
                <c:pt idx="41">
                  <c:v>694545</c:v>
                </c:pt>
                <c:pt idx="42">
                  <c:v>706504</c:v>
                </c:pt>
                <c:pt idx="43">
                  <c:v>720224</c:v>
                </c:pt>
                <c:pt idx="44">
                  <c:v>732790</c:v>
                </c:pt>
                <c:pt idx="45">
                  <c:v>764283</c:v>
                </c:pt>
                <c:pt idx="46">
                  <c:v>796709</c:v>
                </c:pt>
                <c:pt idx="47">
                  <c:v>822210</c:v>
                </c:pt>
                <c:pt idx="48">
                  <c:v>801625</c:v>
                </c:pt>
                <c:pt idx="49">
                  <c:v>820570</c:v>
                </c:pt>
                <c:pt idx="50">
                  <c:v>818867</c:v>
                </c:pt>
                <c:pt idx="51">
                  <c:v>830363</c:v>
                </c:pt>
                <c:pt idx="52">
                  <c:v>829527</c:v>
                </c:pt>
                <c:pt idx="53">
                  <c:v>833305</c:v>
                </c:pt>
                <c:pt idx="54">
                  <c:v>825069</c:v>
                </c:pt>
                <c:pt idx="55">
                  <c:v>805341</c:v>
                </c:pt>
                <c:pt idx="56">
                  <c:v>786823</c:v>
                </c:pt>
                <c:pt idx="57">
                  <c:v>758454</c:v>
                </c:pt>
                <c:pt idx="58">
                  <c:v>726141</c:v>
                </c:pt>
                <c:pt idx="59">
                  <c:v>708805</c:v>
                </c:pt>
                <c:pt idx="60">
                  <c:v>692912</c:v>
                </c:pt>
                <c:pt idx="61">
                  <c:v>665813</c:v>
                </c:pt>
                <c:pt idx="62">
                  <c:v>640567</c:v>
                </c:pt>
                <c:pt idx="63">
                  <c:v>616708</c:v>
                </c:pt>
                <c:pt idx="64">
                  <c:v>618026</c:v>
                </c:pt>
                <c:pt idx="65">
                  <c:v>608353</c:v>
                </c:pt>
                <c:pt idx="66">
                  <c:v>589366</c:v>
                </c:pt>
                <c:pt idx="67">
                  <c:v>591577</c:v>
                </c:pt>
                <c:pt idx="68">
                  <c:v>602165</c:v>
                </c:pt>
                <c:pt idx="69">
                  <c:v>615315</c:v>
                </c:pt>
                <c:pt idx="70">
                  <c:v>646927</c:v>
                </c:pt>
                <c:pt idx="71">
                  <c:v>697564</c:v>
                </c:pt>
                <c:pt idx="72">
                  <c:v>533973</c:v>
                </c:pt>
                <c:pt idx="73">
                  <c:v>514170</c:v>
                </c:pt>
                <c:pt idx="74">
                  <c:v>507518</c:v>
                </c:pt>
                <c:pt idx="75">
                  <c:v>466895</c:v>
                </c:pt>
                <c:pt idx="76">
                  <c:v>412375</c:v>
                </c:pt>
                <c:pt idx="77">
                  <c:v>366147</c:v>
                </c:pt>
                <c:pt idx="78">
                  <c:v>374534</c:v>
                </c:pt>
                <c:pt idx="79">
                  <c:v>365174</c:v>
                </c:pt>
                <c:pt idx="80">
                  <c:v>347829</c:v>
                </c:pt>
                <c:pt idx="81">
                  <c:v>323241</c:v>
                </c:pt>
                <c:pt idx="82">
                  <c:v>299301</c:v>
                </c:pt>
                <c:pt idx="83">
                  <c:v>275483</c:v>
                </c:pt>
                <c:pt idx="84">
                  <c:v>245943</c:v>
                </c:pt>
                <c:pt idx="85">
                  <c:v>224531</c:v>
                </c:pt>
                <c:pt idx="86">
                  <c:v>207075</c:v>
                </c:pt>
                <c:pt idx="87">
                  <c:v>186581</c:v>
                </c:pt>
                <c:pt idx="88">
                  <c:v>163196</c:v>
                </c:pt>
                <c:pt idx="89">
                  <c:v>137054</c:v>
                </c:pt>
                <c:pt idx="90">
                  <c:v>528959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D-4036-8D84-490F3CCD1895}"/>
            </c:ext>
          </c:extLst>
        </c:ser>
        <c:ser>
          <c:idx val="3"/>
          <c:order val="8"/>
          <c:tx>
            <c:strRef>
              <c:f>breakdowns!$A$10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breakdowns!$D$1:$CP$1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90+</c:v>
                </c:pt>
              </c:strCache>
            </c:strRef>
          </c:cat>
          <c:val>
            <c:numRef>
              <c:f>breakdowns!$D$10:$CP$10</c:f>
              <c:numCache>
                <c:formatCode>#,##0</c:formatCode>
                <c:ptCount val="91"/>
                <c:pt idx="0">
                  <c:v>649388</c:v>
                </c:pt>
                <c:pt idx="1">
                  <c:v>676412</c:v>
                </c:pt>
                <c:pt idx="2">
                  <c:v>698837</c:v>
                </c:pt>
                <c:pt idx="3">
                  <c:v>720721</c:v>
                </c:pt>
                <c:pt idx="4">
                  <c:v>719821</c:v>
                </c:pt>
                <c:pt idx="5">
                  <c:v>726317</c:v>
                </c:pt>
                <c:pt idx="6">
                  <c:v>742744</c:v>
                </c:pt>
                <c:pt idx="7">
                  <c:v>765225</c:v>
                </c:pt>
                <c:pt idx="8">
                  <c:v>750173</c:v>
                </c:pt>
                <c:pt idx="9">
                  <c:v>737531</c:v>
                </c:pt>
                <c:pt idx="10">
                  <c:v>726528</c:v>
                </c:pt>
                <c:pt idx="11">
                  <c:v>733267</c:v>
                </c:pt>
                <c:pt idx="12">
                  <c:v>709958</c:v>
                </c:pt>
                <c:pt idx="13">
                  <c:v>696722</c:v>
                </c:pt>
                <c:pt idx="14">
                  <c:v>668590</c:v>
                </c:pt>
                <c:pt idx="15">
                  <c:v>658280</c:v>
                </c:pt>
                <c:pt idx="16">
                  <c:v>640608</c:v>
                </c:pt>
                <c:pt idx="17">
                  <c:v>632385</c:v>
                </c:pt>
                <c:pt idx="18">
                  <c:v>653732</c:v>
                </c:pt>
                <c:pt idx="19">
                  <c:v>677608</c:v>
                </c:pt>
                <c:pt idx="20">
                  <c:v>708336</c:v>
                </c:pt>
                <c:pt idx="21">
                  <c:v>720698</c:v>
                </c:pt>
                <c:pt idx="22">
                  <c:v>748254</c:v>
                </c:pt>
                <c:pt idx="23">
                  <c:v>755826</c:v>
                </c:pt>
                <c:pt idx="24">
                  <c:v>757151</c:v>
                </c:pt>
                <c:pt idx="25">
                  <c:v>782598</c:v>
                </c:pt>
                <c:pt idx="26">
                  <c:v>784090</c:v>
                </c:pt>
                <c:pt idx="27">
                  <c:v>807248</c:v>
                </c:pt>
                <c:pt idx="28">
                  <c:v>824760</c:v>
                </c:pt>
                <c:pt idx="29">
                  <c:v>810973</c:v>
                </c:pt>
                <c:pt idx="30">
                  <c:v>802809</c:v>
                </c:pt>
                <c:pt idx="31">
                  <c:v>810906</c:v>
                </c:pt>
                <c:pt idx="32">
                  <c:v>790832</c:v>
                </c:pt>
                <c:pt idx="33">
                  <c:v>798415</c:v>
                </c:pt>
                <c:pt idx="34">
                  <c:v>797946</c:v>
                </c:pt>
                <c:pt idx="35">
                  <c:v>777820</c:v>
                </c:pt>
                <c:pt idx="36">
                  <c:v>783817</c:v>
                </c:pt>
                <c:pt idx="37">
                  <c:v>781425</c:v>
                </c:pt>
                <c:pt idx="38">
                  <c:v>787003</c:v>
                </c:pt>
                <c:pt idx="39">
                  <c:v>788497</c:v>
                </c:pt>
                <c:pt idx="40">
                  <c:v>756871</c:v>
                </c:pt>
                <c:pt idx="41">
                  <c:v>705441</c:v>
                </c:pt>
                <c:pt idx="42">
                  <c:v>694855</c:v>
                </c:pt>
                <c:pt idx="43">
                  <c:v>706616</c:v>
                </c:pt>
                <c:pt idx="44">
                  <c:v>720070</c:v>
                </c:pt>
                <c:pt idx="45">
                  <c:v>732367</c:v>
                </c:pt>
                <c:pt idx="46">
                  <c:v>763688</c:v>
                </c:pt>
                <c:pt idx="47">
                  <c:v>795939</c:v>
                </c:pt>
                <c:pt idx="48">
                  <c:v>821630</c:v>
                </c:pt>
                <c:pt idx="49">
                  <c:v>801260</c:v>
                </c:pt>
                <c:pt idx="50">
                  <c:v>820123</c:v>
                </c:pt>
                <c:pt idx="51">
                  <c:v>818248</c:v>
                </c:pt>
                <c:pt idx="52">
                  <c:v>829626</c:v>
                </c:pt>
                <c:pt idx="53">
                  <c:v>828203</c:v>
                </c:pt>
                <c:pt idx="54">
                  <c:v>831741</c:v>
                </c:pt>
                <c:pt idx="55">
                  <c:v>823099</c:v>
                </c:pt>
                <c:pt idx="56">
                  <c:v>802885</c:v>
                </c:pt>
                <c:pt idx="57">
                  <c:v>784119</c:v>
                </c:pt>
                <c:pt idx="58">
                  <c:v>755249</c:v>
                </c:pt>
                <c:pt idx="59">
                  <c:v>722779</c:v>
                </c:pt>
                <c:pt idx="60">
                  <c:v>705065</c:v>
                </c:pt>
                <c:pt idx="61">
                  <c:v>689075</c:v>
                </c:pt>
                <c:pt idx="62">
                  <c:v>661702</c:v>
                </c:pt>
                <c:pt idx="63">
                  <c:v>636452</c:v>
                </c:pt>
                <c:pt idx="64">
                  <c:v>612394</c:v>
                </c:pt>
                <c:pt idx="65">
                  <c:v>612894</c:v>
                </c:pt>
                <c:pt idx="66">
                  <c:v>602897</c:v>
                </c:pt>
                <c:pt idx="67">
                  <c:v>583460</c:v>
                </c:pt>
                <c:pt idx="68">
                  <c:v>585085</c:v>
                </c:pt>
                <c:pt idx="69">
                  <c:v>594546</c:v>
                </c:pt>
                <c:pt idx="70">
                  <c:v>606965</c:v>
                </c:pt>
                <c:pt idx="71">
                  <c:v>637206</c:v>
                </c:pt>
                <c:pt idx="72">
                  <c:v>686169</c:v>
                </c:pt>
                <c:pt idx="73">
                  <c:v>524406</c:v>
                </c:pt>
                <c:pt idx="74">
                  <c:v>503866</c:v>
                </c:pt>
                <c:pt idx="75">
                  <c:v>496130</c:v>
                </c:pt>
                <c:pt idx="76">
                  <c:v>455010</c:v>
                </c:pt>
                <c:pt idx="77">
                  <c:v>400818</c:v>
                </c:pt>
                <c:pt idx="78">
                  <c:v>354441</c:v>
                </c:pt>
                <c:pt idx="79">
                  <c:v>361072</c:v>
                </c:pt>
                <c:pt idx="80">
                  <c:v>350455</c:v>
                </c:pt>
                <c:pt idx="81">
                  <c:v>332255</c:v>
                </c:pt>
                <c:pt idx="82">
                  <c:v>306983</c:v>
                </c:pt>
                <c:pt idx="83">
                  <c:v>282197</c:v>
                </c:pt>
                <c:pt idx="84">
                  <c:v>257792</c:v>
                </c:pt>
                <c:pt idx="85">
                  <c:v>228197</c:v>
                </c:pt>
                <c:pt idx="86">
                  <c:v>206177</c:v>
                </c:pt>
                <c:pt idx="87">
                  <c:v>188071</c:v>
                </c:pt>
                <c:pt idx="88">
                  <c:v>167219</c:v>
                </c:pt>
                <c:pt idx="89">
                  <c:v>143992</c:v>
                </c:pt>
                <c:pt idx="90">
                  <c:v>547789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0D-4036-8D84-490F3CCD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94232"/>
        <c:axId val="461994560"/>
      </c:lineChart>
      <c:catAx>
        <c:axId val="4619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4560"/>
        <c:crosses val="autoZero"/>
        <c:auto val="1"/>
        <c:lblAlgn val="ctr"/>
        <c:lblOffset val="100"/>
        <c:tickLblSkip val="5"/>
        <c:noMultiLvlLbl val="0"/>
      </c:catAx>
      <c:valAx>
        <c:axId val="461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50+ Population of England and Wales</a:t>
            </a:r>
          </a:p>
          <a:p>
            <a:pPr>
              <a:defRPr/>
            </a:pPr>
            <a:r>
              <a:rPr lang="en-GB"/>
              <a:t>Boomers are evident in the 65-69 (dotted 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boomers!$A$21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boomers!$B$21:$E$21</c:f>
              <c:numCache>
                <c:formatCode>#,##0</c:formatCode>
                <c:ptCount val="4"/>
                <c:pt idx="0">
                  <c:v>4094400</c:v>
                </c:pt>
                <c:pt idx="1">
                  <c:v>4129245</c:v>
                </c:pt>
                <c:pt idx="2">
                  <c:v>4137131</c:v>
                </c:pt>
                <c:pt idx="3">
                  <c:v>4127941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F-4FF4-9008-91CD68659083}"/>
            </c:ext>
          </c:extLst>
        </c:ser>
        <c:ser>
          <c:idx val="11"/>
          <c:order val="1"/>
          <c:tx>
            <c:strRef>
              <c:f>boomers!$A$22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boomers!$B$22:$E$22</c:f>
              <c:numCache>
                <c:formatCode>#,##0</c:formatCode>
                <c:ptCount val="4"/>
                <c:pt idx="0">
                  <c:v>3580100</c:v>
                </c:pt>
                <c:pt idx="1">
                  <c:v>3686614</c:v>
                </c:pt>
                <c:pt idx="2">
                  <c:v>3785564</c:v>
                </c:pt>
                <c:pt idx="3">
                  <c:v>3888131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F-4FF4-9008-91CD68659083}"/>
            </c:ext>
          </c:extLst>
        </c:ser>
        <c:ser>
          <c:idx val="12"/>
          <c:order val="2"/>
          <c:tx>
            <c:strRef>
              <c:f>boomers!$A$23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boomers!$B$23:$E$23</c:f>
              <c:numCache>
                <c:formatCode>#,##0</c:formatCode>
                <c:ptCount val="4"/>
                <c:pt idx="0">
                  <c:v>3115800</c:v>
                </c:pt>
                <c:pt idx="1">
                  <c:v>3169875</c:v>
                </c:pt>
                <c:pt idx="2">
                  <c:v>3234026</c:v>
                </c:pt>
                <c:pt idx="3">
                  <c:v>3304688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F-4FF4-9008-91CD68659083}"/>
            </c:ext>
          </c:extLst>
        </c:ser>
        <c:ser>
          <c:idx val="13"/>
          <c:order val="3"/>
          <c:tx>
            <c:strRef>
              <c:f>boomers!$A$24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boomers!$B$24:$E$24</c:f>
              <c:numCache>
                <c:formatCode>#,##0</c:formatCode>
                <c:ptCount val="4"/>
                <c:pt idx="0">
                  <c:v>3229500</c:v>
                </c:pt>
                <c:pt idx="1">
                  <c:v>3079548</c:v>
                </c:pt>
                <c:pt idx="2">
                  <c:v>3006776</c:v>
                </c:pt>
                <c:pt idx="3">
                  <c:v>2978882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F-4FF4-9008-91CD68659083}"/>
            </c:ext>
          </c:extLst>
        </c:ser>
        <c:ser>
          <c:idx val="14"/>
          <c:order val="4"/>
          <c:tx>
            <c:strRef>
              <c:f>boomers!$A$25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boomers!$B$25:$E$25</c:f>
              <c:numCache>
                <c:formatCode>#,##0</c:formatCode>
                <c:ptCount val="4"/>
                <c:pt idx="0">
                  <c:v>2536500</c:v>
                </c:pt>
                <c:pt idx="1">
                  <c:v>2772255</c:v>
                </c:pt>
                <c:pt idx="2">
                  <c:v>2900152</c:v>
                </c:pt>
                <c:pt idx="3">
                  <c:v>2958612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F-4FF4-9008-91CD68659083}"/>
            </c:ext>
          </c:extLst>
        </c:ser>
        <c:ser>
          <c:idx val="15"/>
          <c:order val="5"/>
          <c:tx>
            <c:strRef>
              <c:f>boomers!$A$26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boomers!$B$26:$E$26</c:f>
              <c:numCache>
                <c:formatCode>#,##0</c:formatCode>
                <c:ptCount val="4"/>
                <c:pt idx="0">
                  <c:v>1912200</c:v>
                </c:pt>
                <c:pt idx="1">
                  <c:v>1931877</c:v>
                </c:pt>
                <c:pt idx="2">
                  <c:v>1985125</c:v>
                </c:pt>
                <c:pt idx="3">
                  <c:v>2067471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F-4FF4-9008-91CD68659083}"/>
            </c:ext>
          </c:extLst>
        </c:ser>
        <c:ser>
          <c:idx val="16"/>
          <c:order val="6"/>
          <c:tx>
            <c:strRef>
              <c:f>boomers!$A$27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boomers!$B$27:$E$27</c:f>
              <c:numCache>
                <c:formatCode>#,##0</c:formatCode>
                <c:ptCount val="4"/>
                <c:pt idx="0">
                  <c:v>1430600</c:v>
                </c:pt>
                <c:pt idx="1">
                  <c:v>1456467</c:v>
                </c:pt>
                <c:pt idx="2">
                  <c:v>1491797</c:v>
                </c:pt>
                <c:pt idx="3">
                  <c:v>1529682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F-4FF4-9008-91CD68659083}"/>
            </c:ext>
          </c:extLst>
        </c:ser>
        <c:ser>
          <c:idx val="17"/>
          <c:order val="7"/>
          <c:tx>
            <c:strRef>
              <c:f>boomers!$A$28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boomers!$B$28:$E$28</c:f>
              <c:numCache>
                <c:formatCode>#,##0</c:formatCode>
                <c:ptCount val="4"/>
                <c:pt idx="0">
                  <c:v>891300</c:v>
                </c:pt>
                <c:pt idx="1">
                  <c:v>908625</c:v>
                </c:pt>
                <c:pt idx="2">
                  <c:v>918437</c:v>
                </c:pt>
                <c:pt idx="3">
                  <c:v>933656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F-4FF4-9008-91CD68659083}"/>
            </c:ext>
          </c:extLst>
        </c:ser>
        <c:ser>
          <c:idx val="18"/>
          <c:order val="8"/>
          <c:tx>
            <c:strRef>
              <c:f>boomers!$A$29</c:f>
              <c:strCache>
                <c:ptCount val="1"/>
                <c:pt idx="0">
                  <c:v>90 and over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boomers!$B$4:$E$4</c:f>
              <c:numCache>
                <c:formatCode>0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boomers!$B$29:$E$29</c:f>
              <c:numCache>
                <c:formatCode>#,##0</c:formatCode>
                <c:ptCount val="4"/>
                <c:pt idx="0">
                  <c:v>517400</c:v>
                </c:pt>
                <c:pt idx="1">
                  <c:v>525008</c:v>
                </c:pt>
                <c:pt idx="2">
                  <c:v>528959</c:v>
                </c:pt>
                <c:pt idx="3">
                  <c:v>547789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6F-4FF4-9008-91CD6865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85136"/>
        <c:axId val="561979232"/>
      </c:lineChart>
      <c:catAx>
        <c:axId val="561985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9232"/>
        <c:crosses val="autoZero"/>
        <c:auto val="1"/>
        <c:lblAlgn val="ctr"/>
        <c:lblOffset val="100"/>
        <c:noMultiLvlLbl val="0"/>
      </c:catAx>
      <c:valAx>
        <c:axId val="5619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Rates in England and Wales</a:t>
            </a:r>
          </a:p>
          <a:p>
            <a:pPr>
              <a:defRPr/>
            </a:pPr>
            <a:r>
              <a:rPr lang="en-GB"/>
              <a:t>Ages 75 to 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breakdowns!$CA$24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breakdowns!$CA$25:$CA$32</c:f>
              <c:numCache>
                <c:formatCode>0.00%</c:formatCode>
                <c:ptCount val="8"/>
                <c:pt idx="0">
                  <c:v>2.7433771814257102E-2</c:v>
                </c:pt>
                <c:pt idx="1">
                  <c:v>2.8049412599171153E-2</c:v>
                </c:pt>
                <c:pt idx="2">
                  <c:v>2.5697986414948359E-2</c:v>
                </c:pt>
                <c:pt idx="3">
                  <c:v>2.7155140294747526E-2</c:v>
                </c:pt>
                <c:pt idx="4">
                  <c:v>2.6351690435240216E-2</c:v>
                </c:pt>
                <c:pt idx="5">
                  <c:v>2.65191832400824E-2</c:v>
                </c:pt>
                <c:pt idx="6">
                  <c:v>2.6772460050174751E-2</c:v>
                </c:pt>
                <c:pt idx="7">
                  <c:v>2.5455402178219955E-2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4-4B28-91E5-0BDCF1FE4C85}"/>
            </c:ext>
          </c:extLst>
        </c:ser>
        <c:ser>
          <c:idx val="1"/>
          <c:order val="1"/>
          <c:tx>
            <c:strRef>
              <c:f>breakdowns!$CB$24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breakdowns!$CB$25:$CB$32</c:f>
              <c:numCache>
                <c:formatCode>0.00%</c:formatCode>
                <c:ptCount val="8"/>
                <c:pt idx="0">
                  <c:v>3.0838114487759971E-2</c:v>
                </c:pt>
                <c:pt idx="1">
                  <c:v>3.0862171371408897E-2</c:v>
                </c:pt>
                <c:pt idx="2">
                  <c:v>2.9050259372759402E-2</c:v>
                </c:pt>
                <c:pt idx="3">
                  <c:v>3.0970651939294269E-2</c:v>
                </c:pt>
                <c:pt idx="4">
                  <c:v>2.971931211701917E-2</c:v>
                </c:pt>
                <c:pt idx="5">
                  <c:v>3.0067380757576867E-2</c:v>
                </c:pt>
                <c:pt idx="6">
                  <c:v>3.0667326748400336E-2</c:v>
                </c:pt>
                <c:pt idx="7">
                  <c:v>2.8025462261291323E-2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4-4B28-91E5-0BDCF1FE4C85}"/>
            </c:ext>
          </c:extLst>
        </c:ser>
        <c:ser>
          <c:idx val="2"/>
          <c:order val="2"/>
          <c:tx>
            <c:strRef>
              <c:f>breakdowns!$CC$24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breakdowns!$CC$25:$CC$32</c:f>
              <c:numCache>
                <c:formatCode>0.00%</c:formatCode>
                <c:ptCount val="8"/>
                <c:pt idx="0">
                  <c:v>3.4704977787902935E-2</c:v>
                </c:pt>
                <c:pt idx="1">
                  <c:v>3.4977762572699245E-2</c:v>
                </c:pt>
                <c:pt idx="2">
                  <c:v>3.2226675375852443E-2</c:v>
                </c:pt>
                <c:pt idx="3">
                  <c:v>3.3911311303945646E-2</c:v>
                </c:pt>
                <c:pt idx="4">
                  <c:v>3.3409630904100651E-2</c:v>
                </c:pt>
                <c:pt idx="5">
                  <c:v>3.3810212583908039E-2</c:v>
                </c:pt>
                <c:pt idx="6">
                  <c:v>3.3839629358290435E-2</c:v>
                </c:pt>
                <c:pt idx="7">
                  <c:v>3.1970765839949511E-2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4-4B28-91E5-0BDCF1FE4C85}"/>
            </c:ext>
          </c:extLst>
        </c:ser>
        <c:ser>
          <c:idx val="3"/>
          <c:order val="3"/>
          <c:tx>
            <c:strRef>
              <c:f>breakdowns!$CD$24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breakdowns!$CD$25:$CD$32</c:f>
              <c:numCache>
                <c:formatCode>0.00%</c:formatCode>
                <c:ptCount val="8"/>
                <c:pt idx="0">
                  <c:v>3.8338467949576627E-2</c:v>
                </c:pt>
                <c:pt idx="1">
                  <c:v>3.926566422694433E-2</c:v>
                </c:pt>
                <c:pt idx="2">
                  <c:v>3.5899544803528083E-2</c:v>
                </c:pt>
                <c:pt idx="3">
                  <c:v>3.8227157585992377E-2</c:v>
                </c:pt>
                <c:pt idx="4">
                  <c:v>3.6290388392298478E-2</c:v>
                </c:pt>
                <c:pt idx="5">
                  <c:v>3.7525792857199591E-2</c:v>
                </c:pt>
                <c:pt idx="6">
                  <c:v>3.7534098546446515E-2</c:v>
                </c:pt>
                <c:pt idx="7">
                  <c:v>3.594333224753965E-2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4-4B28-91E5-0BDCF1FE4C85}"/>
            </c:ext>
          </c:extLst>
        </c:ser>
        <c:ser>
          <c:idx val="4"/>
          <c:order val="4"/>
          <c:tx>
            <c:strRef>
              <c:f>breakdowns!$CE$24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breakdowns!$CE$25:$CE$32</c:f>
              <c:numCache>
                <c:formatCode>0.00%</c:formatCode>
                <c:ptCount val="8"/>
                <c:pt idx="0">
                  <c:v>4.4151810860596497E-2</c:v>
                </c:pt>
                <c:pt idx="1">
                  <c:v>4.4150738992493999E-2</c:v>
                </c:pt>
                <c:pt idx="2">
                  <c:v>4.1073133883800073E-2</c:v>
                </c:pt>
                <c:pt idx="3">
                  <c:v>4.4122881592765673E-2</c:v>
                </c:pt>
                <c:pt idx="4">
                  <c:v>4.1398450337743253E-2</c:v>
                </c:pt>
                <c:pt idx="5">
                  <c:v>4.2057486091391816E-2</c:v>
                </c:pt>
                <c:pt idx="6">
                  <c:v>4.2742734478203426E-2</c:v>
                </c:pt>
                <c:pt idx="7">
                  <c:v>4.0306812642740164E-2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4-4B28-91E5-0BDCF1FE4C85}"/>
            </c:ext>
          </c:extLst>
        </c:ser>
        <c:ser>
          <c:idx val="5"/>
          <c:order val="5"/>
          <c:tx>
            <c:strRef>
              <c:f>breakdowns!$CF$24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breakdowns!$CF$25:$CF$32</c:f>
              <c:numCache>
                <c:formatCode>0.00%</c:formatCode>
                <c:ptCount val="8"/>
                <c:pt idx="0">
                  <c:v>4.9819483101391615E-2</c:v>
                </c:pt>
                <c:pt idx="1">
                  <c:v>4.9507221263068057E-2</c:v>
                </c:pt>
                <c:pt idx="2">
                  <c:v>4.6374643390293735E-2</c:v>
                </c:pt>
                <c:pt idx="3">
                  <c:v>4.9326420888477607E-2</c:v>
                </c:pt>
                <c:pt idx="4">
                  <c:v>4.7039742966350495E-2</c:v>
                </c:pt>
                <c:pt idx="5">
                  <c:v>4.6991269348725995E-2</c:v>
                </c:pt>
                <c:pt idx="6">
                  <c:v>4.7545944480621882E-2</c:v>
                </c:pt>
                <c:pt idx="7">
                  <c:v>4.4774875010421766E-2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4-4B28-91E5-0BDCF1FE4C85}"/>
            </c:ext>
          </c:extLst>
        </c:ser>
        <c:ser>
          <c:idx val="6"/>
          <c:order val="6"/>
          <c:tx>
            <c:strRef>
              <c:f>breakdowns!$CG$24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breakdowns!$CG$25:$CG$32</c:f>
              <c:numCache>
                <c:formatCode>0.00%</c:formatCode>
                <c:ptCount val="8"/>
                <c:pt idx="0">
                  <c:v>5.6279085566765197E-2</c:v>
                </c:pt>
                <c:pt idx="1">
                  <c:v>5.7469879114735556E-2</c:v>
                </c:pt>
                <c:pt idx="2">
                  <c:v>5.2682377543633918E-2</c:v>
                </c:pt>
                <c:pt idx="3">
                  <c:v>5.5696288498760516E-2</c:v>
                </c:pt>
                <c:pt idx="4">
                  <c:v>5.2970362061822374E-2</c:v>
                </c:pt>
                <c:pt idx="5">
                  <c:v>5.3521199536255115E-2</c:v>
                </c:pt>
                <c:pt idx="6">
                  <c:v>5.3850968590359649E-2</c:v>
                </c:pt>
                <c:pt idx="7">
                  <c:v>5.0296837344272594E-2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24-4B28-91E5-0BDCF1FE4C85}"/>
            </c:ext>
          </c:extLst>
        </c:ser>
        <c:ser>
          <c:idx val="7"/>
          <c:order val="7"/>
          <c:tx>
            <c:strRef>
              <c:f>breakdowns!$CH$24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breakdowns!$CH$25:$CH$32</c:f>
              <c:numCache>
                <c:formatCode>0.00%</c:formatCode>
                <c:ptCount val="8"/>
                <c:pt idx="0">
                  <c:v>6.3122043660563731E-2</c:v>
                </c:pt>
                <c:pt idx="1">
                  <c:v>6.3555082030940624E-2</c:v>
                </c:pt>
                <c:pt idx="2">
                  <c:v>5.9446768911652126E-2</c:v>
                </c:pt>
                <c:pt idx="3">
                  <c:v>6.3957519669440188E-2</c:v>
                </c:pt>
                <c:pt idx="4">
                  <c:v>6.0272287908863409E-2</c:v>
                </c:pt>
                <c:pt idx="5">
                  <c:v>5.9941598466337287E-2</c:v>
                </c:pt>
                <c:pt idx="6">
                  <c:v>6.0041626859560493E-2</c:v>
                </c:pt>
                <c:pt idx="7">
                  <c:v>5.7146484642550455E-2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24-4B28-91E5-0BDCF1FE4C85}"/>
            </c:ext>
          </c:extLst>
        </c:ser>
        <c:ser>
          <c:idx val="8"/>
          <c:order val="8"/>
          <c:tx>
            <c:strRef>
              <c:f>breakdowns!$CI$24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breakdowns!$CI$25:$CI$32</c:f>
              <c:numCache>
                <c:formatCode>0.00%</c:formatCode>
                <c:ptCount val="8"/>
                <c:pt idx="0">
                  <c:v>7.2481240004920622E-2</c:v>
                </c:pt>
                <c:pt idx="1">
                  <c:v>7.3100614381218953E-2</c:v>
                </c:pt>
                <c:pt idx="2">
                  <c:v>6.6257951684507876E-2</c:v>
                </c:pt>
                <c:pt idx="3">
                  <c:v>7.204060284960101E-2</c:v>
                </c:pt>
                <c:pt idx="4">
                  <c:v>6.8327582362345152E-2</c:v>
                </c:pt>
                <c:pt idx="5">
                  <c:v>6.8714675483206866E-2</c:v>
                </c:pt>
                <c:pt idx="6">
                  <c:v>6.9469247533143652E-2</c:v>
                </c:pt>
                <c:pt idx="7">
                  <c:v>6.4218118722389361E-2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24-4B28-91E5-0BDCF1FE4C85}"/>
            </c:ext>
          </c:extLst>
        </c:ser>
        <c:ser>
          <c:idx val="9"/>
          <c:order val="9"/>
          <c:tx>
            <c:strRef>
              <c:f>breakdowns!$CJ$24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breakdowns!$CJ$25:$CJ$32</c:f>
              <c:numCache>
                <c:formatCode>0.00%</c:formatCode>
                <c:ptCount val="8"/>
                <c:pt idx="0">
                  <c:v>7.9719663204014468E-2</c:v>
                </c:pt>
                <c:pt idx="1">
                  <c:v>8.258839757022729E-2</c:v>
                </c:pt>
                <c:pt idx="2">
                  <c:v>7.5072598243895783E-2</c:v>
                </c:pt>
                <c:pt idx="3">
                  <c:v>8.0793818719203658E-2</c:v>
                </c:pt>
                <c:pt idx="4">
                  <c:v>7.6689238682792649E-2</c:v>
                </c:pt>
                <c:pt idx="5">
                  <c:v>7.8441792352564099E-2</c:v>
                </c:pt>
                <c:pt idx="6">
                  <c:v>7.7408883592883226E-2</c:v>
                </c:pt>
                <c:pt idx="7">
                  <c:v>7.2154930207405821E-2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24-4B28-91E5-0BDCF1FE4C85}"/>
            </c:ext>
          </c:extLst>
        </c:ser>
        <c:ser>
          <c:idx val="10"/>
          <c:order val="10"/>
          <c:tx>
            <c:strRef>
              <c:f>breakdowns!$CK$24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breakdowns!$CK$25:$CK$32</c:f>
              <c:numCache>
                <c:formatCode>0.00%</c:formatCode>
                <c:ptCount val="8"/>
                <c:pt idx="0">
                  <c:v>9.0059361619307166E-2</c:v>
                </c:pt>
                <c:pt idx="1">
                  <c:v>9.1318589337294309E-2</c:v>
                </c:pt>
                <c:pt idx="2">
                  <c:v>8.3286348325165127E-2</c:v>
                </c:pt>
                <c:pt idx="3">
                  <c:v>9.1639109757003845E-2</c:v>
                </c:pt>
                <c:pt idx="4">
                  <c:v>8.6820420958351963E-2</c:v>
                </c:pt>
                <c:pt idx="5">
                  <c:v>8.6219131109318781E-2</c:v>
                </c:pt>
                <c:pt idx="6">
                  <c:v>8.8486070332824185E-2</c:v>
                </c:pt>
                <c:pt idx="7">
                  <c:v>8.1743723583825867E-2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24-4B28-91E5-0BDCF1FE4C85}"/>
            </c:ext>
          </c:extLst>
        </c:ser>
        <c:ser>
          <c:idx val="11"/>
          <c:order val="11"/>
          <c:tx>
            <c:strRef>
              <c:f>breakdowns!$CL$24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breakdowns!$CL$25:$CL$32</c:f>
              <c:numCache>
                <c:formatCode>0.00%</c:formatCode>
                <c:ptCount val="8"/>
                <c:pt idx="0">
                  <c:v>9.9860571005304877E-2</c:v>
                </c:pt>
                <c:pt idx="1">
                  <c:v>0.1017908037495121</c:v>
                </c:pt>
                <c:pt idx="2">
                  <c:v>9.4329877694892206E-2</c:v>
                </c:pt>
                <c:pt idx="3">
                  <c:v>0.1031540766440624</c:v>
                </c:pt>
                <c:pt idx="4">
                  <c:v>9.7192467570980767E-2</c:v>
                </c:pt>
                <c:pt idx="5">
                  <c:v>9.8492984753301704E-2</c:v>
                </c:pt>
                <c:pt idx="6">
                  <c:v>0.10005546846738211</c:v>
                </c:pt>
                <c:pt idx="7">
                  <c:v>9.1773512012555791E-2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24-4B28-91E5-0BDCF1FE4C85}"/>
            </c:ext>
          </c:extLst>
        </c:ser>
        <c:ser>
          <c:idx val="12"/>
          <c:order val="12"/>
          <c:tx>
            <c:strRef>
              <c:f>breakdowns!$CM$24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breakdowns!$CM$25:$CM$32</c:f>
              <c:numCache>
                <c:formatCode>0.00%</c:formatCode>
                <c:ptCount val="8"/>
                <c:pt idx="0">
                  <c:v>0.10956504757196828</c:v>
                </c:pt>
                <c:pt idx="1">
                  <c:v>0.11308093978979983</c:v>
                </c:pt>
                <c:pt idx="2">
                  <c:v>0.10588480428635216</c:v>
                </c:pt>
                <c:pt idx="3">
                  <c:v>0.1157778391820945</c:v>
                </c:pt>
                <c:pt idx="4">
                  <c:v>0.10978447543184044</c:v>
                </c:pt>
                <c:pt idx="5">
                  <c:v>0.10983621412228439</c:v>
                </c:pt>
                <c:pt idx="6">
                  <c:v>0.1122401797322512</c:v>
                </c:pt>
                <c:pt idx="7">
                  <c:v>0.10377262422218769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24-4B28-91E5-0BDCF1FE4C85}"/>
            </c:ext>
          </c:extLst>
        </c:ser>
        <c:ser>
          <c:idx val="13"/>
          <c:order val="13"/>
          <c:tx>
            <c:strRef>
              <c:f>breakdowns!$CN$24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breakdowns!$A$25:$A$32</c:f>
              <c:strCache>
                <c:ptCount val="8"/>
                <c:pt idx="0">
                  <c:v>2011/12</c:v>
                </c:pt>
                <c:pt idx="1">
                  <c:v>2012/13</c:v>
                </c:pt>
                <c:pt idx="2">
                  <c:v>2013/14</c:v>
                </c:pt>
                <c:pt idx="3">
                  <c:v>2014/15</c:v>
                </c:pt>
                <c:pt idx="4">
                  <c:v>2015/16</c:v>
                </c:pt>
                <c:pt idx="5">
                  <c:v>2016/17</c:v>
                </c:pt>
                <c:pt idx="6">
                  <c:v>2017/18</c:v>
                </c:pt>
                <c:pt idx="7">
                  <c:v>2018/19</c:v>
                </c:pt>
              </c:strCache>
            </c:strRef>
          </c:cat>
          <c:val>
            <c:numRef>
              <c:f>breakdowns!$CN$25:$CN$32</c:f>
              <c:numCache>
                <c:formatCode>0.00%</c:formatCode>
                <c:ptCount val="8"/>
                <c:pt idx="0">
                  <c:v>0.12496901082555156</c:v>
                </c:pt>
                <c:pt idx="1">
                  <c:v>0.12909173154951203</c:v>
                </c:pt>
                <c:pt idx="2">
                  <c:v>0.11770885920508656</c:v>
                </c:pt>
                <c:pt idx="3">
                  <c:v>0.12994959684131324</c:v>
                </c:pt>
                <c:pt idx="4">
                  <c:v>0.12213430851063833</c:v>
                </c:pt>
                <c:pt idx="5">
                  <c:v>0.12352759140620373</c:v>
                </c:pt>
                <c:pt idx="6">
                  <c:v>0.12803318530583163</c:v>
                </c:pt>
                <c:pt idx="7">
                  <c:v>0.11767445280521582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24-4B28-91E5-0BDCF1FE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65248"/>
        <c:axId val="811165904"/>
      </c:lineChart>
      <c:catAx>
        <c:axId val="8111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65904"/>
        <c:crosses val="autoZero"/>
        <c:auto val="1"/>
        <c:lblAlgn val="ctr"/>
        <c:lblOffset val="100"/>
        <c:noMultiLvlLbl val="0"/>
      </c:catAx>
      <c:valAx>
        <c:axId val="8111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mortality rates by age 2011-2018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breakdowns!$AW$24:$CN$24</c:f>
              <c:numCache>
                <c:formatCode>General</c:formatCode>
                <c:ptCount val="44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</c:numCache>
            </c:numRef>
          </c:cat>
          <c:val>
            <c:numRef>
              <c:f>breakdowns!$AW$33:$CN$33</c:f>
              <c:numCache>
                <c:formatCode>0.00%</c:formatCode>
                <c:ptCount val="44"/>
                <c:pt idx="1">
                  <c:v>2.3917733006727226E-4</c:v>
                </c:pt>
                <c:pt idx="2">
                  <c:v>3.4751874403020355E-4</c:v>
                </c:pt>
                <c:pt idx="3">
                  <c:v>3.8056258209090421E-4</c:v>
                </c:pt>
                <c:pt idx="4">
                  <c:v>6.9689682566079214E-4</c:v>
                </c:pt>
                <c:pt idx="5">
                  <c:v>1.0678970710963909E-3</c:v>
                </c:pt>
                <c:pt idx="6">
                  <c:v>1.3664221655721176E-3</c:v>
                </c:pt>
                <c:pt idx="7">
                  <c:v>1.6092832791818057E-3</c:v>
                </c:pt>
                <c:pt idx="8">
                  <c:v>2.019058363242579E-3</c:v>
                </c:pt>
                <c:pt idx="9">
                  <c:v>2.4297178224095273E-3</c:v>
                </c:pt>
                <c:pt idx="10">
                  <c:v>2.914690700783748E-3</c:v>
                </c:pt>
                <c:pt idx="11">
                  <c:v>3.1592909155900573E-3</c:v>
                </c:pt>
                <c:pt idx="12">
                  <c:v>3.9211556105212542E-3</c:v>
                </c:pt>
                <c:pt idx="13">
                  <c:v>4.2019596498569234E-3</c:v>
                </c:pt>
                <c:pt idx="14">
                  <c:v>4.76123758014943E-3</c:v>
                </c:pt>
                <c:pt idx="15">
                  <c:v>5.3006763190031753E-3</c:v>
                </c:pt>
                <c:pt idx="16">
                  <c:v>5.6923109231403757E-3</c:v>
                </c:pt>
                <c:pt idx="17">
                  <c:v>6.1827625664224034E-3</c:v>
                </c:pt>
                <c:pt idx="18">
                  <c:v>6.8870310987231148E-3</c:v>
                </c:pt>
                <c:pt idx="19">
                  <c:v>8.3290277246271943E-3</c:v>
                </c:pt>
                <c:pt idx="20">
                  <c:v>9.1545476848539226E-3</c:v>
                </c:pt>
                <c:pt idx="21">
                  <c:v>9.961105677056506E-3</c:v>
                </c:pt>
                <c:pt idx="22">
                  <c:v>1.1049187736212343E-2</c:v>
                </c:pt>
                <c:pt idx="23">
                  <c:v>1.2439647823646288E-2</c:v>
                </c:pt>
                <c:pt idx="24">
                  <c:v>1.3993020497641215E-2</c:v>
                </c:pt>
                <c:pt idx="25">
                  <c:v>1.5564920305501412E-2</c:v>
                </c:pt>
                <c:pt idx="26">
                  <c:v>1.755158441937299E-2</c:v>
                </c:pt>
                <c:pt idx="27">
                  <c:v>1.9419813377586526E-2</c:v>
                </c:pt>
                <c:pt idx="28">
                  <c:v>2.1314119282571389E-2</c:v>
                </c:pt>
                <c:pt idx="29">
                  <c:v>2.3987032662490193E-2</c:v>
                </c:pt>
                <c:pt idx="30">
                  <c:v>2.6679380878355183E-2</c:v>
                </c:pt>
                <c:pt idx="31">
                  <c:v>3.0025084881938779E-2</c:v>
                </c:pt>
                <c:pt idx="32">
                  <c:v>3.3606370715831113E-2</c:v>
                </c:pt>
                <c:pt idx="33">
                  <c:v>3.7378055826190706E-2</c:v>
                </c:pt>
                <c:pt idx="34">
                  <c:v>4.2500506109966862E-2</c:v>
                </c:pt>
                <c:pt idx="35">
                  <c:v>4.7672450056168894E-2</c:v>
                </c:pt>
                <c:pt idx="36">
                  <c:v>5.4095874782075615E-2</c:v>
                </c:pt>
                <c:pt idx="37">
                  <c:v>6.0935426518738539E-2</c:v>
                </c:pt>
                <c:pt idx="38">
                  <c:v>6.9326254127666687E-2</c:v>
                </c:pt>
                <c:pt idx="39">
                  <c:v>7.7858665321623374E-2</c:v>
                </c:pt>
                <c:pt idx="40">
                  <c:v>8.7446594377886405E-2</c:v>
                </c:pt>
                <c:pt idx="41">
                  <c:v>9.8331220237248995E-2</c:v>
                </c:pt>
                <c:pt idx="42">
                  <c:v>0.10999276554234731</c:v>
                </c:pt>
                <c:pt idx="43">
                  <c:v>0.12413609205616911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9-4C6E-917C-2BDBE54D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09408"/>
        <c:axId val="562012032"/>
      </c:lineChart>
      <c:catAx>
        <c:axId val="5620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12032"/>
        <c:crosses val="autoZero"/>
        <c:auto val="1"/>
        <c:lblAlgn val="ctr"/>
        <c:lblOffset val="100"/>
        <c:noMultiLvlLbl val="0"/>
      </c:catAx>
      <c:valAx>
        <c:axId val="562012032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0940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mortality rates are close to log-linear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breakdowns!$A$34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breakdowns!$BG$24:$CN$24</c:f>
              <c:numCache>
                <c:formatCode>General</c:formatCode>
                <c:ptCount val="34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</c:numCache>
            </c:numRef>
          </c:cat>
          <c:val>
            <c:numRef>
              <c:f>breakdowns!$BG$34:$CN$34</c:f>
              <c:numCache>
                <c:formatCode>0.00%</c:formatCode>
                <c:ptCount val="34"/>
                <c:pt idx="0">
                  <c:v>-5.3540752463389742E-3</c:v>
                </c:pt>
                <c:pt idx="1">
                  <c:v>-5.0041038130653583E-3</c:v>
                </c:pt>
                <c:pt idx="2">
                  <c:v>-4.0658592244100164E-3</c:v>
                </c:pt>
                <c:pt idx="3">
                  <c:v>-3.7654812230812906E-3</c:v>
                </c:pt>
                <c:pt idx="4">
                  <c:v>-3.2228014720148386E-3</c:v>
                </c:pt>
                <c:pt idx="5">
                  <c:v>-2.7566871476295439E-3</c:v>
                </c:pt>
                <c:pt idx="6">
                  <c:v>-2.4471138607962671E-3</c:v>
                </c:pt>
                <c:pt idx="7">
                  <c:v>-2.0881743117741477E-3</c:v>
                </c:pt>
                <c:pt idx="8">
                  <c:v>-1.6196795593244526E-3</c:v>
                </c:pt>
                <c:pt idx="9">
                  <c:v>-7.9405692287557535E-4</c:v>
                </c:pt>
                <c:pt idx="10">
                  <c:v>-3.8363108798092972E-4</c:v>
                </c:pt>
                <c:pt idx="11">
                  <c:v>-1.6924524605338184E-5</c:v>
                </c:pt>
                <c:pt idx="12">
                  <c:v>4.3330352713720098E-4</c:v>
                </c:pt>
                <c:pt idx="13">
                  <c:v>9.4808085305595922E-4</c:v>
                </c:pt>
                <c:pt idx="14">
                  <c:v>1.4591147030802959E-3</c:v>
                </c:pt>
                <c:pt idx="15">
                  <c:v>1.9214690137770007E-3</c:v>
                </c:pt>
                <c:pt idx="16">
                  <c:v>2.4431632727087041E-3</c:v>
                </c:pt>
                <c:pt idx="17">
                  <c:v>2.8824505206664071E-3</c:v>
                </c:pt>
                <c:pt idx="18">
                  <c:v>3.2866739193873756E-3</c:v>
                </c:pt>
                <c:pt idx="19">
                  <c:v>3.7997652650001239E-3</c:v>
                </c:pt>
                <c:pt idx="20">
                  <c:v>4.2617574712480472E-3</c:v>
                </c:pt>
                <c:pt idx="21">
                  <c:v>4.7748424384198842E-3</c:v>
                </c:pt>
                <c:pt idx="22">
                  <c:v>5.2642161383235821E-3</c:v>
                </c:pt>
                <c:pt idx="23">
                  <c:v>5.7261670833453036E-3</c:v>
                </c:pt>
                <c:pt idx="24">
                  <c:v>6.2839410180224355E-3</c:v>
                </c:pt>
                <c:pt idx="25">
                  <c:v>6.7826747243326154E-3</c:v>
                </c:pt>
                <c:pt idx="26">
                  <c:v>7.3316414814373352E-3</c:v>
                </c:pt>
                <c:pt idx="27">
                  <c:v>7.8486985533117119E-3</c:v>
                </c:pt>
                <c:pt idx="28">
                  <c:v>8.4089773480667818E-3</c:v>
                </c:pt>
                <c:pt idx="29">
                  <c:v>8.913069546297378E-3</c:v>
                </c:pt>
                <c:pt idx="30">
                  <c:v>9.4174290047345129E-3</c:v>
                </c:pt>
                <c:pt idx="31">
                  <c:v>9.926914285551482E-3</c:v>
                </c:pt>
                <c:pt idx="32">
                  <c:v>1.0413641216276788E-2</c:v>
                </c:pt>
                <c:pt idx="33">
                  <c:v>1.0938980691857088E-2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F-4DDA-A204-A26C0CE44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950368"/>
        <c:axId val="561947744"/>
      </c:lineChart>
      <c:catAx>
        <c:axId val="5619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47744"/>
        <c:crosses val="autoZero"/>
        <c:auto val="1"/>
        <c:lblAlgn val="ctr"/>
        <c:lblOffset val="100"/>
        <c:tickLblSkip val="2"/>
        <c:noMultiLvlLbl val="0"/>
      </c:catAx>
      <c:valAx>
        <c:axId val="561947744"/>
        <c:scaling>
          <c:orientation val="minMax"/>
          <c:max val="1.1000000000000003E-2"/>
          <c:min val="-6.0000000000000019E-3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61950368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A3C3-02AD-473D-91A6-45C9B2F4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266701</xdr:colOff>
      <xdr:row>33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A4B8F6-0604-4A0F-99E9-FD853B734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7</xdr:col>
      <xdr:colOff>9525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164BC-7BA4-46CD-BBB7-3AD2B73E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0</xdr:row>
      <xdr:rowOff>1</xdr:rowOff>
    </xdr:from>
    <xdr:to>
      <xdr:col>15</xdr:col>
      <xdr:colOff>523876</xdr:colOff>
      <xdr:row>30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F48B2-90AE-4E5B-8B12-E892CC196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542925</xdr:colOff>
      <xdr:row>0</xdr:row>
      <xdr:rowOff>0</xdr:rowOff>
    </xdr:from>
    <xdr:to>
      <xdr:col>24</xdr:col>
      <xdr:colOff>238125</xdr:colOff>
      <xdr:row>30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A7B845-FAC8-45AF-B823-B846260DA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104775</xdr:colOff>
      <xdr:row>2</xdr:row>
      <xdr:rowOff>104775</xdr:rowOff>
    </xdr:from>
    <xdr:to>
      <xdr:col>12</xdr:col>
      <xdr:colOff>104776</xdr:colOff>
      <xdr:row>29</xdr:row>
      <xdr:rowOff>28576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FF7DB06-75A2-4385-A04C-68D2441F0777}"/>
            </a:ext>
          </a:extLst>
        </xdr:cNvPr>
        <xdr:cNvCxnSpPr/>
      </xdr:nvCxnSpPr>
      <xdr:spPr>
        <a:xfrm flipH="1" flipV="1">
          <a:off x="7419975" y="485775"/>
          <a:ext cx="1" cy="506730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0.34444</cdr:x>
      <cdr:y>0.08184</cdr:y>
    </cdr:from>
    <cdr:to>
      <cdr:x>0.34444</cdr:x>
      <cdr:y>0.94688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FF7DB06-75A2-4385-A04C-68D2441F0777}"/>
            </a:ext>
          </a:extLst>
        </cdr:cNvPr>
        <cdr:cNvCxnSpPr/>
      </cdr:nvCxnSpPr>
      <cdr:spPr>
        <a:xfrm xmlns:a="http://schemas.openxmlformats.org/drawingml/2006/main" flipH="1" flipV="1">
          <a:off x="1574800" y="479425"/>
          <a:ext cx="1" cy="506730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0402-E2F2-47DA-ACAC-1CD7878C7165}">
  <dimension ref="A1:H31"/>
  <sheetViews>
    <sheetView workbookViewId="0">
      <selection activeCell="D12" sqref="D12"/>
    </sheetView>
  </sheetViews>
  <sheetFormatPr defaultRowHeight="15" x14ac:dyDescent="0.25"/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25">
      <c r="A2" s="1"/>
      <c r="B2" s="2"/>
      <c r="C2" s="2"/>
      <c r="D2" s="2"/>
      <c r="E2" s="2"/>
      <c r="F2" s="2"/>
      <c r="G2" s="2"/>
      <c r="H2" s="4"/>
    </row>
    <row r="3" spans="1:8" x14ac:dyDescent="0.25">
      <c r="A3" s="132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7" t="s">
        <v>7</v>
      </c>
      <c r="H3" s="7" t="s">
        <v>8</v>
      </c>
    </row>
    <row r="4" spans="1:8" ht="34.5" x14ac:dyDescent="0.25">
      <c r="A4" s="133"/>
      <c r="B4" s="8" t="s">
        <v>9</v>
      </c>
      <c r="C4" s="9" t="s">
        <v>10</v>
      </c>
      <c r="D4" s="9" t="s">
        <v>11</v>
      </c>
      <c r="E4" s="9" t="s">
        <v>12</v>
      </c>
      <c r="F4" s="10" t="s">
        <v>13</v>
      </c>
      <c r="G4" s="10" t="s">
        <v>14</v>
      </c>
      <c r="H4" s="10" t="s">
        <v>15</v>
      </c>
    </row>
    <row r="5" spans="1:8" x14ac:dyDescent="0.25">
      <c r="A5" s="11"/>
      <c r="B5" s="12"/>
      <c r="C5" s="12"/>
      <c r="D5" s="12"/>
      <c r="E5" s="12"/>
      <c r="F5" s="12"/>
      <c r="G5" s="12"/>
      <c r="H5" s="12"/>
    </row>
    <row r="6" spans="1:8" x14ac:dyDescent="0.25">
      <c r="A6" s="13" t="s">
        <v>16</v>
      </c>
      <c r="B6" s="14">
        <v>65648100</v>
      </c>
      <c r="C6" s="14">
        <v>63785900</v>
      </c>
      <c r="D6" s="14">
        <v>58381200</v>
      </c>
      <c r="E6" s="14">
        <v>55268100</v>
      </c>
      <c r="F6" s="14">
        <v>3113200</v>
      </c>
      <c r="G6" s="14">
        <v>5404700</v>
      </c>
      <c r="H6" s="14">
        <v>1862100</v>
      </c>
    </row>
    <row r="7" spans="1:8" x14ac:dyDescent="0.25">
      <c r="A7" s="15" t="s">
        <v>17</v>
      </c>
      <c r="B7" s="14">
        <v>32377700</v>
      </c>
      <c r="C7" s="14">
        <v>31462500</v>
      </c>
      <c r="D7" s="14">
        <v>28835000</v>
      </c>
      <c r="E7" s="14">
        <v>27300900</v>
      </c>
      <c r="F7" s="14">
        <v>1534000</v>
      </c>
      <c r="G7" s="14">
        <v>2627500</v>
      </c>
      <c r="H7" s="14">
        <v>915200</v>
      </c>
    </row>
    <row r="8" spans="1:8" x14ac:dyDescent="0.25">
      <c r="A8" s="15" t="s">
        <v>18</v>
      </c>
      <c r="B8" s="14">
        <v>33270400</v>
      </c>
      <c r="C8" s="14">
        <v>32323500</v>
      </c>
      <c r="D8" s="14">
        <v>29546300</v>
      </c>
      <c r="E8" s="14">
        <v>27967100</v>
      </c>
      <c r="F8" s="14">
        <v>1579100</v>
      </c>
      <c r="G8" s="14">
        <v>2777200</v>
      </c>
      <c r="H8" s="14">
        <v>946900</v>
      </c>
    </row>
    <row r="9" spans="1:8" x14ac:dyDescent="0.25">
      <c r="A9" s="15"/>
      <c r="B9" s="14"/>
      <c r="C9" s="14"/>
      <c r="D9" s="14"/>
      <c r="E9" s="14"/>
      <c r="F9" s="14"/>
      <c r="G9" s="14"/>
      <c r="H9" s="14"/>
    </row>
    <row r="10" spans="1:8" x14ac:dyDescent="0.25">
      <c r="A10" s="13" t="s">
        <v>19</v>
      </c>
      <c r="B10" s="14"/>
      <c r="C10" s="14"/>
      <c r="D10" s="14"/>
      <c r="E10" s="14"/>
      <c r="F10" s="14"/>
      <c r="G10" s="14"/>
      <c r="H10" s="14"/>
    </row>
    <row r="11" spans="1:8" x14ac:dyDescent="0.25">
      <c r="A11" s="15" t="s">
        <v>20</v>
      </c>
      <c r="B11" s="14">
        <v>4014300</v>
      </c>
      <c r="C11" s="14">
        <v>3889500</v>
      </c>
      <c r="D11" s="14">
        <v>3602300</v>
      </c>
      <c r="E11" s="14">
        <v>3429000</v>
      </c>
      <c r="F11" s="14">
        <v>173300</v>
      </c>
      <c r="G11" s="14">
        <v>287200</v>
      </c>
      <c r="H11" s="14">
        <v>124800</v>
      </c>
    </row>
    <row r="12" spans="1:8" x14ac:dyDescent="0.25">
      <c r="A12" s="15" t="s">
        <v>21</v>
      </c>
      <c r="B12" s="14">
        <v>4037500</v>
      </c>
      <c r="C12" s="14">
        <v>3909900</v>
      </c>
      <c r="D12" s="14">
        <v>3611100</v>
      </c>
      <c r="E12" s="14">
        <v>3428300</v>
      </c>
      <c r="F12" s="14">
        <v>182800</v>
      </c>
      <c r="G12" s="14">
        <v>298900</v>
      </c>
      <c r="H12" s="14">
        <v>127500</v>
      </c>
    </row>
    <row r="13" spans="1:8" x14ac:dyDescent="0.25">
      <c r="A13" s="15" t="s">
        <v>22</v>
      </c>
      <c r="B13" s="14">
        <v>3625100</v>
      </c>
      <c r="C13" s="14">
        <v>3511800</v>
      </c>
      <c r="D13" s="14">
        <v>3237400</v>
      </c>
      <c r="E13" s="14">
        <v>3070300</v>
      </c>
      <c r="F13" s="14">
        <v>167100</v>
      </c>
      <c r="G13" s="14">
        <v>274400</v>
      </c>
      <c r="H13" s="14">
        <v>113300</v>
      </c>
    </row>
    <row r="14" spans="1:8" x14ac:dyDescent="0.25">
      <c r="A14" s="15" t="s">
        <v>23</v>
      </c>
      <c r="B14" s="14">
        <v>3778900</v>
      </c>
      <c r="C14" s="14">
        <v>3660600</v>
      </c>
      <c r="D14" s="14">
        <v>3361900</v>
      </c>
      <c r="E14" s="14">
        <v>3179400</v>
      </c>
      <c r="F14" s="14">
        <v>182500</v>
      </c>
      <c r="G14" s="14">
        <v>298700</v>
      </c>
      <c r="H14" s="14">
        <v>118400</v>
      </c>
    </row>
    <row r="15" spans="1:8" x14ac:dyDescent="0.25">
      <c r="A15" s="15" t="s">
        <v>24</v>
      </c>
      <c r="B15" s="14">
        <v>4253800</v>
      </c>
      <c r="C15" s="14">
        <v>4135000</v>
      </c>
      <c r="D15" s="14">
        <v>3771000</v>
      </c>
      <c r="E15" s="14">
        <v>3560000</v>
      </c>
      <c r="F15" s="14">
        <v>211100</v>
      </c>
      <c r="G15" s="14">
        <v>364000</v>
      </c>
      <c r="H15" s="14">
        <v>118700</v>
      </c>
    </row>
    <row r="16" spans="1:8" x14ac:dyDescent="0.25">
      <c r="A16" s="15" t="s">
        <v>25</v>
      </c>
      <c r="B16" s="14">
        <v>4510600</v>
      </c>
      <c r="C16" s="14">
        <v>4386600</v>
      </c>
      <c r="D16" s="14">
        <v>4012500</v>
      </c>
      <c r="E16" s="14">
        <v>3811600</v>
      </c>
      <c r="F16" s="14">
        <v>200900</v>
      </c>
      <c r="G16" s="14">
        <v>374100</v>
      </c>
      <c r="H16" s="14">
        <v>124000</v>
      </c>
    </row>
    <row r="17" spans="1:8" x14ac:dyDescent="0.25">
      <c r="A17" s="15" t="s">
        <v>26</v>
      </c>
      <c r="B17" s="14">
        <v>4408200</v>
      </c>
      <c r="C17" s="14">
        <v>4284300</v>
      </c>
      <c r="D17" s="14">
        <v>3932400</v>
      </c>
      <c r="E17" s="14">
        <v>3749600</v>
      </c>
      <c r="F17" s="14">
        <v>182800</v>
      </c>
      <c r="G17" s="14">
        <v>351900</v>
      </c>
      <c r="H17" s="14">
        <v>123800</v>
      </c>
    </row>
    <row r="18" spans="1:8" x14ac:dyDescent="0.25">
      <c r="A18" s="15" t="s">
        <v>27</v>
      </c>
      <c r="B18" s="14">
        <v>4179500</v>
      </c>
      <c r="C18" s="14">
        <v>4060000</v>
      </c>
      <c r="D18" s="14">
        <v>3732200</v>
      </c>
      <c r="E18" s="14">
        <v>3557000</v>
      </c>
      <c r="F18" s="14">
        <v>175200</v>
      </c>
      <c r="G18" s="14">
        <v>327800</v>
      </c>
      <c r="H18" s="14">
        <v>119600</v>
      </c>
    </row>
    <row r="19" spans="1:8" x14ac:dyDescent="0.25">
      <c r="A19" s="15" t="s">
        <v>28</v>
      </c>
      <c r="B19" s="14">
        <v>4174100</v>
      </c>
      <c r="C19" s="14">
        <v>4053900</v>
      </c>
      <c r="D19" s="14">
        <v>3716300</v>
      </c>
      <c r="E19" s="14">
        <v>3535300</v>
      </c>
      <c r="F19" s="14">
        <v>181000</v>
      </c>
      <c r="G19" s="14">
        <v>337600</v>
      </c>
      <c r="H19" s="14">
        <v>120200</v>
      </c>
    </row>
    <row r="20" spans="1:8" x14ac:dyDescent="0.25">
      <c r="A20" s="15" t="s">
        <v>29</v>
      </c>
      <c r="B20" s="14">
        <v>4619100</v>
      </c>
      <c r="C20" s="14">
        <v>4488600</v>
      </c>
      <c r="D20" s="14">
        <v>4096300</v>
      </c>
      <c r="E20" s="14">
        <v>3883100</v>
      </c>
      <c r="F20" s="14">
        <v>213300</v>
      </c>
      <c r="G20" s="14">
        <v>392300</v>
      </c>
      <c r="H20" s="14">
        <v>130500</v>
      </c>
    </row>
    <row r="21" spans="1:8" x14ac:dyDescent="0.25">
      <c r="A21" s="15" t="s">
        <v>30</v>
      </c>
      <c r="B21" s="14">
        <v>4632000</v>
      </c>
      <c r="C21" s="14">
        <v>4501100</v>
      </c>
      <c r="D21" s="14">
        <v>4094400</v>
      </c>
      <c r="E21" s="14">
        <v>3873100</v>
      </c>
      <c r="F21" s="14">
        <v>221400</v>
      </c>
      <c r="G21" s="14">
        <v>406700</v>
      </c>
      <c r="H21" s="14">
        <v>130800</v>
      </c>
    </row>
    <row r="22" spans="1:8" x14ac:dyDescent="0.25">
      <c r="A22" s="15" t="s">
        <v>31</v>
      </c>
      <c r="B22" s="14">
        <v>4066700</v>
      </c>
      <c r="C22" s="14">
        <v>3950900</v>
      </c>
      <c r="D22" s="14">
        <v>3580100</v>
      </c>
      <c r="E22" s="14">
        <v>3377700</v>
      </c>
      <c r="F22" s="14">
        <v>202400</v>
      </c>
      <c r="G22" s="14">
        <v>370800</v>
      </c>
      <c r="H22" s="14">
        <v>115800</v>
      </c>
    </row>
    <row r="23" spans="1:8" x14ac:dyDescent="0.25">
      <c r="A23" s="15" t="s">
        <v>32</v>
      </c>
      <c r="B23" s="14">
        <v>3534200</v>
      </c>
      <c r="C23" s="14">
        <v>3437300</v>
      </c>
      <c r="D23" s="14">
        <v>3115800</v>
      </c>
      <c r="E23" s="14">
        <v>2931000</v>
      </c>
      <c r="F23" s="14">
        <v>184800</v>
      </c>
      <c r="G23" s="14">
        <v>321600</v>
      </c>
      <c r="H23" s="14">
        <v>96900</v>
      </c>
    </row>
    <row r="24" spans="1:8" x14ac:dyDescent="0.25">
      <c r="A24" s="15" t="s">
        <v>33</v>
      </c>
      <c r="B24" s="14">
        <v>3636500</v>
      </c>
      <c r="C24" s="14">
        <v>3547000</v>
      </c>
      <c r="D24" s="14">
        <v>3229500</v>
      </c>
      <c r="E24" s="14">
        <v>3032100</v>
      </c>
      <c r="F24" s="14">
        <v>197400</v>
      </c>
      <c r="G24" s="14">
        <v>317500</v>
      </c>
      <c r="H24" s="14">
        <v>89500</v>
      </c>
    </row>
    <row r="25" spans="1:8" x14ac:dyDescent="0.25">
      <c r="A25" s="15" t="s">
        <v>34</v>
      </c>
      <c r="B25" s="14">
        <v>2852100</v>
      </c>
      <c r="C25" s="14">
        <v>2775500</v>
      </c>
      <c r="D25" s="14">
        <v>2536500</v>
      </c>
      <c r="E25" s="14">
        <v>2381300</v>
      </c>
      <c r="F25" s="14">
        <v>155200</v>
      </c>
      <c r="G25" s="14">
        <v>239000</v>
      </c>
      <c r="H25" s="14">
        <v>76600</v>
      </c>
    </row>
    <row r="26" spans="1:8" x14ac:dyDescent="0.25">
      <c r="A26" s="15" t="s">
        <v>35</v>
      </c>
      <c r="B26" s="14">
        <v>2154500</v>
      </c>
      <c r="C26" s="14">
        <v>2099000</v>
      </c>
      <c r="D26" s="14">
        <v>1912200</v>
      </c>
      <c r="E26" s="14">
        <v>1796000</v>
      </c>
      <c r="F26" s="14">
        <v>116100</v>
      </c>
      <c r="G26" s="14">
        <v>186800</v>
      </c>
      <c r="H26" s="14">
        <v>55500</v>
      </c>
    </row>
    <row r="27" spans="1:8" x14ac:dyDescent="0.25">
      <c r="A27" s="15" t="s">
        <v>36</v>
      </c>
      <c r="B27" s="14">
        <v>1606700</v>
      </c>
      <c r="C27" s="14">
        <v>1567000</v>
      </c>
      <c r="D27" s="14">
        <v>1430600</v>
      </c>
      <c r="E27" s="14">
        <v>1345400</v>
      </c>
      <c r="F27" s="14">
        <v>85200</v>
      </c>
      <c r="G27" s="14">
        <v>136400</v>
      </c>
      <c r="H27" s="14">
        <v>39700</v>
      </c>
    </row>
    <row r="28" spans="1:8" x14ac:dyDescent="0.25">
      <c r="A28" s="15" t="s">
        <v>37</v>
      </c>
      <c r="B28" s="14">
        <v>993000</v>
      </c>
      <c r="C28" s="14">
        <v>969300</v>
      </c>
      <c r="D28" s="14">
        <v>891300</v>
      </c>
      <c r="E28" s="14">
        <v>840200</v>
      </c>
      <c r="F28" s="14">
        <v>51000</v>
      </c>
      <c r="G28" s="14">
        <v>78000</v>
      </c>
      <c r="H28" s="14">
        <v>23700</v>
      </c>
    </row>
    <row r="29" spans="1:8" x14ac:dyDescent="0.25">
      <c r="A29" s="15" t="s">
        <v>38</v>
      </c>
      <c r="B29" s="14">
        <v>571200</v>
      </c>
      <c r="C29" s="14">
        <v>558500</v>
      </c>
      <c r="D29" s="14">
        <v>517400</v>
      </c>
      <c r="E29" s="14">
        <v>487800</v>
      </c>
      <c r="F29" s="14">
        <v>29600</v>
      </c>
      <c r="G29" s="14">
        <v>41100</v>
      </c>
      <c r="H29" s="14">
        <v>12700</v>
      </c>
    </row>
    <row r="30" spans="1:8" x14ac:dyDescent="0.25">
      <c r="A30" s="16"/>
      <c r="B30" s="16"/>
      <c r="C30" s="16"/>
      <c r="D30" s="16"/>
      <c r="E30" s="16"/>
      <c r="F30" s="16"/>
      <c r="G30" s="16"/>
      <c r="H30" s="16"/>
    </row>
    <row r="31" spans="1:8" x14ac:dyDescent="0.25">
      <c r="A31" s="17" t="s">
        <v>39</v>
      </c>
      <c r="B31" s="15"/>
      <c r="C31" s="15"/>
      <c r="D31" s="15"/>
      <c r="E31" s="15"/>
      <c r="F31" s="15"/>
      <c r="G31" s="15"/>
      <c r="H31" s="15"/>
    </row>
  </sheetData>
  <mergeCells count="1">
    <mergeCell ref="A3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A6F7-2CB3-4C21-AD4A-13C6991537CD}">
  <dimension ref="A1"/>
  <sheetViews>
    <sheetView workbookViewId="0">
      <selection activeCell="L33" sqref="L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7F76-B90B-4E03-932F-B8A62B6973CE}">
  <dimension ref="A1:H31"/>
  <sheetViews>
    <sheetView workbookViewId="0">
      <selection activeCell="A33" sqref="A33"/>
    </sheetView>
  </sheetViews>
  <sheetFormatPr defaultRowHeight="15" x14ac:dyDescent="0.25"/>
  <sheetData>
    <row r="1" spans="1:8" x14ac:dyDescent="0.25">
      <c r="A1" s="25" t="s">
        <v>40</v>
      </c>
      <c r="B1" s="18"/>
      <c r="C1" s="18"/>
      <c r="D1" s="18"/>
      <c r="E1" s="18"/>
      <c r="F1" s="18"/>
      <c r="G1" s="18"/>
      <c r="H1" s="34"/>
    </row>
    <row r="2" spans="1:8" x14ac:dyDescent="0.25">
      <c r="A2" s="25"/>
      <c r="B2" s="18"/>
      <c r="C2" s="18"/>
      <c r="D2" s="18"/>
      <c r="E2" s="18"/>
      <c r="F2" s="18"/>
      <c r="G2" s="18"/>
      <c r="H2" s="26"/>
    </row>
    <row r="3" spans="1:8" x14ac:dyDescent="0.25">
      <c r="A3" s="134" t="s">
        <v>1</v>
      </c>
      <c r="B3" s="27" t="s">
        <v>2</v>
      </c>
      <c r="C3" s="28" t="s">
        <v>3</v>
      </c>
      <c r="D3" s="28" t="s">
        <v>4</v>
      </c>
      <c r="E3" s="28" t="s">
        <v>5</v>
      </c>
      <c r="F3" s="29" t="s">
        <v>6</v>
      </c>
      <c r="G3" s="29" t="s">
        <v>7</v>
      </c>
      <c r="H3" s="29" t="s">
        <v>8</v>
      </c>
    </row>
    <row r="4" spans="1:8" ht="34.5" x14ac:dyDescent="0.25">
      <c r="A4" s="133"/>
      <c r="B4" s="30" t="s">
        <v>9</v>
      </c>
      <c r="C4" s="31" t="s">
        <v>10</v>
      </c>
      <c r="D4" s="31" t="s">
        <v>11</v>
      </c>
      <c r="E4" s="31" t="s">
        <v>12</v>
      </c>
      <c r="F4" s="32" t="s">
        <v>13</v>
      </c>
      <c r="G4" s="32" t="s">
        <v>14</v>
      </c>
      <c r="H4" s="32" t="s">
        <v>15</v>
      </c>
    </row>
    <row r="5" spans="1:8" x14ac:dyDescent="0.25">
      <c r="A5" s="24"/>
      <c r="B5" s="23"/>
      <c r="C5" s="23"/>
      <c r="D5" s="23"/>
      <c r="E5" s="23"/>
      <c r="F5" s="23"/>
      <c r="G5" s="23"/>
      <c r="H5" s="23"/>
    </row>
    <row r="6" spans="1:8" x14ac:dyDescent="0.25">
      <c r="A6" s="19" t="s">
        <v>41</v>
      </c>
      <c r="B6" s="20">
        <v>66040229</v>
      </c>
      <c r="C6" s="20">
        <v>64169395</v>
      </c>
      <c r="D6" s="20">
        <v>58744595</v>
      </c>
      <c r="E6" s="20">
        <v>55619430</v>
      </c>
      <c r="F6" s="20">
        <v>3125165</v>
      </c>
      <c r="G6" s="20">
        <v>5424800</v>
      </c>
      <c r="H6" s="20">
        <v>1870834</v>
      </c>
    </row>
    <row r="7" spans="1:8" x14ac:dyDescent="0.25">
      <c r="A7" s="21" t="s">
        <v>17</v>
      </c>
      <c r="B7" s="20">
        <v>32581801</v>
      </c>
      <c r="C7" s="20">
        <v>31661553</v>
      </c>
      <c r="D7" s="20">
        <v>29021253</v>
      </c>
      <c r="E7" s="20">
        <v>27481053</v>
      </c>
      <c r="F7" s="20">
        <v>1540200</v>
      </c>
      <c r="G7" s="20">
        <v>2640300</v>
      </c>
      <c r="H7" s="20">
        <v>920248</v>
      </c>
    </row>
    <row r="8" spans="1:8" x14ac:dyDescent="0.25">
      <c r="A8" s="21" t="s">
        <v>18</v>
      </c>
      <c r="B8" s="20">
        <v>33458428</v>
      </c>
      <c r="C8" s="20">
        <v>32507842</v>
      </c>
      <c r="D8" s="20">
        <v>29723342</v>
      </c>
      <c r="E8" s="20">
        <v>28138377</v>
      </c>
      <c r="F8" s="20">
        <v>1584965</v>
      </c>
      <c r="G8" s="20">
        <v>2784500</v>
      </c>
      <c r="H8" s="20">
        <v>950586</v>
      </c>
    </row>
    <row r="9" spans="1:8" x14ac:dyDescent="0.25">
      <c r="A9" s="21"/>
      <c r="B9" s="20" t="s">
        <v>42</v>
      </c>
      <c r="C9" s="20" t="s">
        <v>42</v>
      </c>
      <c r="D9" s="20" t="s">
        <v>42</v>
      </c>
      <c r="E9" s="20" t="s">
        <v>42</v>
      </c>
      <c r="F9" s="20" t="s">
        <v>42</v>
      </c>
      <c r="G9" s="20" t="s">
        <v>42</v>
      </c>
      <c r="H9" s="20" t="s">
        <v>42</v>
      </c>
    </row>
    <row r="10" spans="1:8" x14ac:dyDescent="0.25">
      <c r="A10" s="19" t="s">
        <v>19</v>
      </c>
      <c r="B10" s="20" t="s">
        <v>42</v>
      </c>
      <c r="C10" s="20" t="s">
        <v>42</v>
      </c>
      <c r="D10" s="20" t="s">
        <v>42</v>
      </c>
      <c r="E10" s="20" t="s">
        <v>42</v>
      </c>
      <c r="F10" s="20" t="s">
        <v>42</v>
      </c>
      <c r="G10" s="20" t="s">
        <v>42</v>
      </c>
      <c r="H10" s="20" t="s">
        <v>42</v>
      </c>
    </row>
    <row r="11" spans="1:8" x14ac:dyDescent="0.25">
      <c r="A11" s="21" t="s">
        <v>20</v>
      </c>
      <c r="B11" s="20">
        <v>3960741</v>
      </c>
      <c r="C11" s="20">
        <v>3837740</v>
      </c>
      <c r="D11" s="20">
        <v>3555634</v>
      </c>
      <c r="E11" s="20">
        <v>3384925</v>
      </c>
      <c r="F11" s="20">
        <v>170709</v>
      </c>
      <c r="G11" s="20">
        <v>282106</v>
      </c>
      <c r="H11" s="20">
        <v>123001</v>
      </c>
    </row>
    <row r="12" spans="1:8" x14ac:dyDescent="0.25">
      <c r="A12" s="21" t="s">
        <v>21</v>
      </c>
      <c r="B12" s="20">
        <v>4113446</v>
      </c>
      <c r="C12" s="20">
        <v>3984149</v>
      </c>
      <c r="D12" s="20">
        <v>3682198</v>
      </c>
      <c r="E12" s="20">
        <v>3497402</v>
      </c>
      <c r="F12" s="20">
        <v>184796</v>
      </c>
      <c r="G12" s="20">
        <v>301951</v>
      </c>
      <c r="H12" s="20">
        <v>129297</v>
      </c>
    </row>
    <row r="13" spans="1:8" x14ac:dyDescent="0.25">
      <c r="A13" s="21" t="s">
        <v>22</v>
      </c>
      <c r="B13" s="20">
        <v>3733386</v>
      </c>
      <c r="C13" s="20">
        <v>3617264</v>
      </c>
      <c r="D13" s="20">
        <v>3337167</v>
      </c>
      <c r="E13" s="20">
        <v>3166038</v>
      </c>
      <c r="F13" s="20">
        <v>171129</v>
      </c>
      <c r="G13" s="20">
        <v>280097</v>
      </c>
      <c r="H13" s="20">
        <v>116122</v>
      </c>
    </row>
    <row r="14" spans="1:8" x14ac:dyDescent="0.25">
      <c r="A14" s="21" t="s">
        <v>23</v>
      </c>
      <c r="B14" s="20">
        <v>3704235</v>
      </c>
      <c r="C14" s="20">
        <v>3588617</v>
      </c>
      <c r="D14" s="20">
        <v>3298577</v>
      </c>
      <c r="E14" s="20">
        <v>3120730</v>
      </c>
      <c r="F14" s="20">
        <v>177847</v>
      </c>
      <c r="G14" s="20">
        <v>290040</v>
      </c>
      <c r="H14" s="20">
        <v>115618</v>
      </c>
    </row>
    <row r="15" spans="1:8" x14ac:dyDescent="0.25">
      <c r="A15" s="21" t="s">
        <v>24</v>
      </c>
      <c r="B15" s="20">
        <v>4207234</v>
      </c>
      <c r="C15" s="20">
        <v>4090576</v>
      </c>
      <c r="D15" s="20">
        <v>3733967</v>
      </c>
      <c r="E15" s="20">
        <v>3526141</v>
      </c>
      <c r="F15" s="20">
        <v>207826</v>
      </c>
      <c r="G15" s="20">
        <v>356609</v>
      </c>
      <c r="H15" s="20">
        <v>116658</v>
      </c>
    </row>
    <row r="16" spans="1:8" x14ac:dyDescent="0.25">
      <c r="A16" s="21" t="s">
        <v>25</v>
      </c>
      <c r="B16" s="20">
        <v>4541988</v>
      </c>
      <c r="C16" s="20">
        <v>4418361</v>
      </c>
      <c r="D16" s="20">
        <v>4036113</v>
      </c>
      <c r="E16" s="20">
        <v>3831624</v>
      </c>
      <c r="F16" s="20">
        <v>204489</v>
      </c>
      <c r="G16" s="20">
        <v>382248</v>
      </c>
      <c r="H16" s="20">
        <v>123627</v>
      </c>
    </row>
    <row r="17" spans="1:8" x14ac:dyDescent="0.25">
      <c r="A17" s="21" t="s">
        <v>26</v>
      </c>
      <c r="B17" s="20">
        <v>4422284</v>
      </c>
      <c r="C17" s="20">
        <v>4297562</v>
      </c>
      <c r="D17" s="20">
        <v>3942482</v>
      </c>
      <c r="E17" s="20">
        <v>3757400</v>
      </c>
      <c r="F17" s="20">
        <v>185082</v>
      </c>
      <c r="G17" s="20">
        <v>355080</v>
      </c>
      <c r="H17" s="20">
        <v>124722</v>
      </c>
    </row>
    <row r="18" spans="1:8" x14ac:dyDescent="0.25">
      <c r="A18" s="21" t="s">
        <v>27</v>
      </c>
      <c r="B18" s="20">
        <v>4282202</v>
      </c>
      <c r="C18" s="20">
        <v>4160781</v>
      </c>
      <c r="D18" s="20">
        <v>3821728</v>
      </c>
      <c r="E18" s="20">
        <v>3642643</v>
      </c>
      <c r="F18" s="20">
        <v>179085</v>
      </c>
      <c r="G18" s="20">
        <v>339053</v>
      </c>
      <c r="H18" s="20">
        <v>121421</v>
      </c>
    </row>
    <row r="19" spans="1:8" x14ac:dyDescent="0.25">
      <c r="A19" s="21" t="s">
        <v>28</v>
      </c>
      <c r="B19" s="20">
        <v>4059367</v>
      </c>
      <c r="C19" s="20">
        <v>3941709</v>
      </c>
      <c r="D19" s="20">
        <v>3616676</v>
      </c>
      <c r="E19" s="20">
        <v>3442758</v>
      </c>
      <c r="F19" s="20">
        <v>173918</v>
      </c>
      <c r="G19" s="20">
        <v>325033</v>
      </c>
      <c r="H19" s="20">
        <v>117658</v>
      </c>
    </row>
    <row r="20" spans="1:8" x14ac:dyDescent="0.25">
      <c r="A20" s="21" t="s">
        <v>29</v>
      </c>
      <c r="B20" s="20">
        <v>4574931</v>
      </c>
      <c r="C20" s="20">
        <v>4445609</v>
      </c>
      <c r="D20" s="20">
        <v>4060539</v>
      </c>
      <c r="E20" s="20">
        <v>3850108</v>
      </c>
      <c r="F20" s="20">
        <v>210431</v>
      </c>
      <c r="G20" s="20">
        <v>385070</v>
      </c>
      <c r="H20" s="20">
        <v>129322</v>
      </c>
    </row>
    <row r="21" spans="1:8" x14ac:dyDescent="0.25">
      <c r="A21" s="21" t="s">
        <v>30</v>
      </c>
      <c r="B21" s="20">
        <v>4668116</v>
      </c>
      <c r="C21" s="20">
        <v>4536294</v>
      </c>
      <c r="D21" s="20">
        <v>4129245</v>
      </c>
      <c r="E21" s="20">
        <v>3907196</v>
      </c>
      <c r="F21" s="20">
        <v>222049</v>
      </c>
      <c r="G21" s="20">
        <v>407049</v>
      </c>
      <c r="H21" s="20">
        <v>131822</v>
      </c>
    </row>
    <row r="22" spans="1:8" x14ac:dyDescent="0.25">
      <c r="A22" s="21" t="s">
        <v>31</v>
      </c>
      <c r="B22" s="20">
        <v>4184313</v>
      </c>
      <c r="C22" s="20">
        <v>4065500</v>
      </c>
      <c r="D22" s="20">
        <v>3686614</v>
      </c>
      <c r="E22" s="20">
        <v>3479034</v>
      </c>
      <c r="F22" s="20">
        <v>207580</v>
      </c>
      <c r="G22" s="20">
        <v>378886</v>
      </c>
      <c r="H22" s="20">
        <v>118813</v>
      </c>
    </row>
    <row r="23" spans="1:8" x14ac:dyDescent="0.25">
      <c r="A23" s="21" t="s">
        <v>32</v>
      </c>
      <c r="B23" s="20">
        <v>3598664</v>
      </c>
      <c r="C23" s="20">
        <v>3498886</v>
      </c>
      <c r="D23" s="20">
        <v>3169875</v>
      </c>
      <c r="E23" s="20">
        <v>2982920</v>
      </c>
      <c r="F23" s="20">
        <v>186955</v>
      </c>
      <c r="G23" s="20">
        <v>329011</v>
      </c>
      <c r="H23" s="20">
        <v>99778</v>
      </c>
    </row>
    <row r="24" spans="1:8" x14ac:dyDescent="0.25">
      <c r="A24" s="21" t="s">
        <v>33</v>
      </c>
      <c r="B24" s="20">
        <v>3473598</v>
      </c>
      <c r="C24" s="20">
        <v>3384614</v>
      </c>
      <c r="D24" s="20">
        <v>3079548</v>
      </c>
      <c r="E24" s="20">
        <v>2890646</v>
      </c>
      <c r="F24" s="20">
        <v>188902</v>
      </c>
      <c r="G24" s="20">
        <v>305066</v>
      </c>
      <c r="H24" s="20">
        <v>88984</v>
      </c>
    </row>
    <row r="25" spans="1:8" x14ac:dyDescent="0.25">
      <c r="A25" s="21" t="s">
        <v>34</v>
      </c>
      <c r="B25" s="20">
        <v>3111063</v>
      </c>
      <c r="C25" s="20">
        <v>3031785</v>
      </c>
      <c r="D25" s="20">
        <v>2772255</v>
      </c>
      <c r="E25" s="20">
        <v>2604535</v>
      </c>
      <c r="F25" s="20">
        <v>167720</v>
      </c>
      <c r="G25" s="20">
        <v>259530</v>
      </c>
      <c r="H25" s="20">
        <v>79278</v>
      </c>
    </row>
    <row r="26" spans="1:8" x14ac:dyDescent="0.25">
      <c r="A26" s="21" t="s">
        <v>35</v>
      </c>
      <c r="B26" s="20">
        <v>2176937</v>
      </c>
      <c r="C26" s="20">
        <v>2120139</v>
      </c>
      <c r="D26" s="20">
        <v>1931877</v>
      </c>
      <c r="E26" s="20">
        <v>1813420</v>
      </c>
      <c r="F26" s="20">
        <v>118457</v>
      </c>
      <c r="G26" s="20">
        <v>188262</v>
      </c>
      <c r="H26" s="20">
        <v>56798</v>
      </c>
    </row>
    <row r="27" spans="1:8" x14ac:dyDescent="0.25">
      <c r="A27" s="21" t="s">
        <v>36</v>
      </c>
      <c r="B27" s="20">
        <v>1635121</v>
      </c>
      <c r="C27" s="20">
        <v>1594360</v>
      </c>
      <c r="D27" s="20">
        <v>1456467</v>
      </c>
      <c r="E27" s="20">
        <v>1369854</v>
      </c>
      <c r="F27" s="20">
        <v>86613</v>
      </c>
      <c r="G27" s="20">
        <v>137893</v>
      </c>
      <c r="H27" s="20">
        <v>40761</v>
      </c>
    </row>
    <row r="28" spans="1:8" x14ac:dyDescent="0.25">
      <c r="A28" s="21" t="s">
        <v>37</v>
      </c>
      <c r="B28" s="20">
        <v>1012827</v>
      </c>
      <c r="C28" s="20">
        <v>988716</v>
      </c>
      <c r="D28" s="20">
        <v>908625</v>
      </c>
      <c r="E28" s="20">
        <v>856812</v>
      </c>
      <c r="F28" s="20">
        <v>51813</v>
      </c>
      <c r="G28" s="20">
        <v>80091</v>
      </c>
      <c r="H28" s="20">
        <v>24111</v>
      </c>
    </row>
    <row r="29" spans="1:8" x14ac:dyDescent="0.25">
      <c r="A29" s="21" t="s">
        <v>38</v>
      </c>
      <c r="B29" s="20">
        <v>579776</v>
      </c>
      <c r="C29" s="20">
        <v>566733</v>
      </c>
      <c r="D29" s="20">
        <v>525008</v>
      </c>
      <c r="E29" s="20">
        <v>495244</v>
      </c>
      <c r="F29" s="20">
        <v>29764</v>
      </c>
      <c r="G29" s="20">
        <v>41725</v>
      </c>
      <c r="H29" s="20">
        <v>13043</v>
      </c>
    </row>
    <row r="30" spans="1:8" x14ac:dyDescent="0.25">
      <c r="A30" s="33"/>
      <c r="B30" s="33"/>
      <c r="C30" s="33"/>
      <c r="D30" s="33"/>
      <c r="E30" s="33"/>
      <c r="F30" s="33"/>
      <c r="G30" s="33"/>
      <c r="H30" s="33"/>
    </row>
    <row r="31" spans="1:8" x14ac:dyDescent="0.25">
      <c r="A31" s="22" t="s">
        <v>39</v>
      </c>
    </row>
  </sheetData>
  <mergeCells count="1"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15BC-6BDE-45FF-85D3-93969C00BB2B}">
  <dimension ref="A1:H32"/>
  <sheetViews>
    <sheetView workbookViewId="0">
      <selection activeCell="A34" sqref="A34"/>
    </sheetView>
  </sheetViews>
  <sheetFormatPr defaultRowHeight="15" x14ac:dyDescent="0.25"/>
  <sheetData>
    <row r="1" spans="1:8" s="55" customFormat="1" x14ac:dyDescent="0.25">
      <c r="A1" s="58" t="s">
        <v>43</v>
      </c>
      <c r="B1" s="56"/>
      <c r="C1" s="56"/>
      <c r="D1" s="56"/>
      <c r="E1" s="56"/>
      <c r="F1" s="56"/>
      <c r="G1" s="56"/>
      <c r="H1" s="3"/>
    </row>
    <row r="2" spans="1:8" x14ac:dyDescent="0.25">
      <c r="A2" s="44"/>
      <c r="B2" s="37"/>
      <c r="C2" s="37"/>
      <c r="D2" s="37"/>
      <c r="E2" s="37"/>
      <c r="F2" s="37"/>
      <c r="G2" s="37"/>
      <c r="H2" s="45"/>
    </row>
    <row r="3" spans="1:8" x14ac:dyDescent="0.25">
      <c r="A3" s="134" t="s">
        <v>1</v>
      </c>
      <c r="B3" s="46" t="s">
        <v>2</v>
      </c>
      <c r="C3" s="47" t="s">
        <v>3</v>
      </c>
      <c r="D3" s="47" t="s">
        <v>4</v>
      </c>
      <c r="E3" s="47" t="s">
        <v>5</v>
      </c>
      <c r="F3" s="48" t="s">
        <v>6</v>
      </c>
      <c r="G3" s="48" t="s">
        <v>7</v>
      </c>
      <c r="H3" s="48" t="s">
        <v>8</v>
      </c>
    </row>
    <row r="4" spans="1:8" ht="34.5" x14ac:dyDescent="0.25">
      <c r="A4" s="133"/>
      <c r="B4" s="49" t="s">
        <v>9</v>
      </c>
      <c r="C4" s="50" t="s">
        <v>10</v>
      </c>
      <c r="D4" s="50" t="s">
        <v>11</v>
      </c>
      <c r="E4" s="50" t="s">
        <v>12</v>
      </c>
      <c r="F4" s="51" t="s">
        <v>13</v>
      </c>
      <c r="G4" s="51" t="s">
        <v>14</v>
      </c>
      <c r="H4" s="51" t="s">
        <v>15</v>
      </c>
    </row>
    <row r="5" spans="1:8" x14ac:dyDescent="0.25">
      <c r="A5" s="43"/>
      <c r="B5" s="42"/>
      <c r="C5" s="42"/>
      <c r="D5" s="42"/>
      <c r="E5" s="42"/>
      <c r="F5" s="42"/>
      <c r="G5" s="42"/>
      <c r="H5" s="42"/>
    </row>
    <row r="6" spans="1:8" x14ac:dyDescent="0.25">
      <c r="A6" s="38" t="s">
        <v>41</v>
      </c>
      <c r="B6" s="39">
        <v>66435550</v>
      </c>
      <c r="C6" s="39">
        <v>64553909</v>
      </c>
      <c r="D6" s="39">
        <v>59115809</v>
      </c>
      <c r="E6" s="39">
        <v>55977178</v>
      </c>
      <c r="F6" s="39">
        <v>3138631</v>
      </c>
      <c r="G6" s="39">
        <v>5438100</v>
      </c>
      <c r="H6" s="39">
        <v>1881641</v>
      </c>
    </row>
    <row r="7" spans="1:8" x14ac:dyDescent="0.25">
      <c r="A7" s="40" t="s">
        <v>17</v>
      </c>
      <c r="B7" s="39">
        <v>32790202</v>
      </c>
      <c r="C7" s="39">
        <v>31864002</v>
      </c>
      <c r="D7" s="39">
        <v>29215251</v>
      </c>
      <c r="E7" s="39">
        <v>27667942</v>
      </c>
      <c r="F7" s="39">
        <v>1547309</v>
      </c>
      <c r="G7" s="39">
        <v>2648751</v>
      </c>
      <c r="H7" s="39">
        <v>926200</v>
      </c>
    </row>
    <row r="8" spans="1:8" x14ac:dyDescent="0.25">
      <c r="A8" s="40" t="s">
        <v>18</v>
      </c>
      <c r="B8" s="39">
        <v>33645348</v>
      </c>
      <c r="C8" s="39">
        <v>32689907</v>
      </c>
      <c r="D8" s="39">
        <v>29900558</v>
      </c>
      <c r="E8" s="39">
        <v>28309236</v>
      </c>
      <c r="F8" s="39">
        <v>1591322</v>
      </c>
      <c r="G8" s="39">
        <v>2789349</v>
      </c>
      <c r="H8" s="39">
        <v>955441</v>
      </c>
    </row>
    <row r="9" spans="1:8" x14ac:dyDescent="0.25">
      <c r="A9" s="40"/>
      <c r="B9" s="39" t="s">
        <v>42</v>
      </c>
      <c r="C9" s="39" t="s">
        <v>42</v>
      </c>
      <c r="D9" s="39" t="s">
        <v>42</v>
      </c>
      <c r="E9" s="39" t="s">
        <v>42</v>
      </c>
      <c r="F9" s="39" t="s">
        <v>42</v>
      </c>
      <c r="G9" s="39" t="s">
        <v>42</v>
      </c>
      <c r="H9" s="39" t="s">
        <v>42</v>
      </c>
    </row>
    <row r="10" spans="1:8" x14ac:dyDescent="0.25">
      <c r="A10" s="38" t="s">
        <v>19</v>
      </c>
      <c r="B10" s="39" t="s">
        <v>42</v>
      </c>
      <c r="C10" s="39" t="s">
        <v>42</v>
      </c>
      <c r="D10" s="39" t="s">
        <v>42</v>
      </c>
      <c r="E10" s="39" t="s">
        <v>42</v>
      </c>
      <c r="F10" s="39" t="s">
        <v>42</v>
      </c>
      <c r="G10" s="39" t="s">
        <v>42</v>
      </c>
      <c r="H10" s="39" t="s">
        <v>42</v>
      </c>
    </row>
    <row r="11" spans="1:8" x14ac:dyDescent="0.25">
      <c r="A11" s="40" t="s">
        <v>20</v>
      </c>
      <c r="B11" s="39">
        <v>3914028</v>
      </c>
      <c r="C11" s="39">
        <v>3792292</v>
      </c>
      <c r="D11" s="39">
        <v>3515430</v>
      </c>
      <c r="E11" s="39">
        <v>3346727</v>
      </c>
      <c r="F11" s="39">
        <v>168703</v>
      </c>
      <c r="G11" s="39">
        <v>276862</v>
      </c>
      <c r="H11" s="39">
        <v>121736</v>
      </c>
    </row>
    <row r="12" spans="1:8" x14ac:dyDescent="0.25">
      <c r="A12" s="40" t="s">
        <v>21</v>
      </c>
      <c r="B12" s="39">
        <v>4138524</v>
      </c>
      <c r="C12" s="39">
        <v>4009409</v>
      </c>
      <c r="D12" s="39">
        <v>3708320</v>
      </c>
      <c r="E12" s="39">
        <v>3523866</v>
      </c>
      <c r="F12" s="39">
        <v>184454</v>
      </c>
      <c r="G12" s="39">
        <v>301089</v>
      </c>
      <c r="H12" s="39">
        <v>129115</v>
      </c>
    </row>
    <row r="13" spans="1:8" x14ac:dyDescent="0.25">
      <c r="A13" s="40" t="s">
        <v>22</v>
      </c>
      <c r="B13" s="39">
        <v>3858894</v>
      </c>
      <c r="C13" s="39">
        <v>3738572</v>
      </c>
      <c r="D13" s="39">
        <v>3450782</v>
      </c>
      <c r="E13" s="39">
        <v>3274119</v>
      </c>
      <c r="F13" s="39">
        <v>176663</v>
      </c>
      <c r="G13" s="39">
        <v>287790</v>
      </c>
      <c r="H13" s="39">
        <v>120322</v>
      </c>
    </row>
    <row r="14" spans="1:8" x14ac:dyDescent="0.25">
      <c r="A14" s="40" t="s">
        <v>23</v>
      </c>
      <c r="B14" s="39">
        <v>3669250</v>
      </c>
      <c r="C14" s="39">
        <v>3555359</v>
      </c>
      <c r="D14" s="39">
        <v>3270795</v>
      </c>
      <c r="E14" s="39">
        <v>3096575</v>
      </c>
      <c r="F14" s="39">
        <v>174220</v>
      </c>
      <c r="G14" s="39">
        <v>284564</v>
      </c>
      <c r="H14" s="39">
        <v>113891</v>
      </c>
    </row>
    <row r="15" spans="1:8" x14ac:dyDescent="0.25">
      <c r="A15" s="40" t="s">
        <v>24</v>
      </c>
      <c r="B15" s="39">
        <v>4184575</v>
      </c>
      <c r="C15" s="39">
        <v>4068584</v>
      </c>
      <c r="D15" s="39">
        <v>3717960</v>
      </c>
      <c r="E15" s="39">
        <v>3512654</v>
      </c>
      <c r="F15" s="39">
        <v>205306</v>
      </c>
      <c r="G15" s="39">
        <v>350624</v>
      </c>
      <c r="H15" s="39">
        <v>115991</v>
      </c>
    </row>
    <row r="16" spans="1:8" x14ac:dyDescent="0.25">
      <c r="A16" s="40" t="s">
        <v>25</v>
      </c>
      <c r="B16" s="39">
        <v>4527175</v>
      </c>
      <c r="C16" s="39">
        <v>4404612</v>
      </c>
      <c r="D16" s="39">
        <v>4022272</v>
      </c>
      <c r="E16" s="39">
        <v>3815924</v>
      </c>
      <c r="F16" s="39">
        <v>206348</v>
      </c>
      <c r="G16" s="39">
        <v>382340</v>
      </c>
      <c r="H16" s="39">
        <v>122563</v>
      </c>
    </row>
    <row r="17" spans="1:8" x14ac:dyDescent="0.25">
      <c r="A17" s="40" t="s">
        <v>26</v>
      </c>
      <c r="B17" s="39">
        <v>4463357</v>
      </c>
      <c r="C17" s="39">
        <v>4337288</v>
      </c>
      <c r="D17" s="39">
        <v>3976030</v>
      </c>
      <c r="E17" s="39">
        <v>3787597</v>
      </c>
      <c r="F17" s="39">
        <v>188433</v>
      </c>
      <c r="G17" s="39">
        <v>361258</v>
      </c>
      <c r="H17" s="39">
        <v>126069</v>
      </c>
    </row>
    <row r="18" spans="1:8" x14ac:dyDescent="0.25">
      <c r="A18" s="40" t="s">
        <v>27</v>
      </c>
      <c r="B18" s="39">
        <v>4372234</v>
      </c>
      <c r="C18" s="39">
        <v>4248898</v>
      </c>
      <c r="D18" s="39">
        <v>3900901</v>
      </c>
      <c r="E18" s="39">
        <v>3717483</v>
      </c>
      <c r="F18" s="39">
        <v>183418</v>
      </c>
      <c r="G18" s="39">
        <v>347997</v>
      </c>
      <c r="H18" s="39">
        <v>123336</v>
      </c>
    </row>
    <row r="19" spans="1:8" x14ac:dyDescent="0.25">
      <c r="A19" s="40" t="s">
        <v>28</v>
      </c>
      <c r="B19" s="39">
        <v>3993392</v>
      </c>
      <c r="C19" s="39">
        <v>3877477</v>
      </c>
      <c r="D19" s="39">
        <v>3559955</v>
      </c>
      <c r="E19" s="39">
        <v>3390584</v>
      </c>
      <c r="F19" s="39">
        <v>169371</v>
      </c>
      <c r="G19" s="39">
        <v>317522</v>
      </c>
      <c r="H19" s="39">
        <v>115915</v>
      </c>
    </row>
    <row r="20" spans="1:8" x14ac:dyDescent="0.25">
      <c r="A20" s="40" t="s">
        <v>29</v>
      </c>
      <c r="B20" s="39">
        <v>4507400</v>
      </c>
      <c r="C20" s="39">
        <v>4379684</v>
      </c>
      <c r="D20" s="39">
        <v>4005397</v>
      </c>
      <c r="E20" s="39">
        <v>3799242</v>
      </c>
      <c r="F20" s="39">
        <v>206155</v>
      </c>
      <c r="G20" s="39">
        <v>374287</v>
      </c>
      <c r="H20" s="39">
        <v>127716</v>
      </c>
    </row>
    <row r="21" spans="1:8" x14ac:dyDescent="0.25">
      <c r="A21" s="40" t="s">
        <v>30</v>
      </c>
      <c r="B21" s="39">
        <v>4674235</v>
      </c>
      <c r="C21" s="39">
        <v>4541818</v>
      </c>
      <c r="D21" s="39">
        <v>4137131</v>
      </c>
      <c r="E21" s="39">
        <v>3915451</v>
      </c>
      <c r="F21" s="39">
        <v>221680</v>
      </c>
      <c r="G21" s="39">
        <v>404687</v>
      </c>
      <c r="H21" s="39">
        <v>132417</v>
      </c>
    </row>
    <row r="22" spans="1:8" x14ac:dyDescent="0.25">
      <c r="A22" s="40" t="s">
        <v>31</v>
      </c>
      <c r="B22" s="39">
        <v>4293820</v>
      </c>
      <c r="C22" s="39">
        <v>4172224</v>
      </c>
      <c r="D22" s="39">
        <v>3785564</v>
      </c>
      <c r="E22" s="39">
        <v>3573329</v>
      </c>
      <c r="F22" s="39">
        <v>212235</v>
      </c>
      <c r="G22" s="39">
        <v>386660</v>
      </c>
      <c r="H22" s="39">
        <v>121596</v>
      </c>
    </row>
    <row r="23" spans="1:8" x14ac:dyDescent="0.25">
      <c r="A23" s="40" t="s">
        <v>32</v>
      </c>
      <c r="B23" s="39">
        <v>3673109</v>
      </c>
      <c r="C23" s="39">
        <v>3570332</v>
      </c>
      <c r="D23" s="39">
        <v>3234026</v>
      </c>
      <c r="E23" s="39">
        <v>3044374</v>
      </c>
      <c r="F23" s="39">
        <v>189652</v>
      </c>
      <c r="G23" s="39">
        <v>336306</v>
      </c>
      <c r="H23" s="39">
        <v>102777</v>
      </c>
    </row>
    <row r="24" spans="1:8" x14ac:dyDescent="0.25">
      <c r="A24" s="40" t="s">
        <v>33</v>
      </c>
      <c r="B24" s="39">
        <v>3396435</v>
      </c>
      <c r="C24" s="39">
        <v>3307189</v>
      </c>
      <c r="D24" s="39">
        <v>3006776</v>
      </c>
      <c r="E24" s="39">
        <v>2822593</v>
      </c>
      <c r="F24" s="39">
        <v>184183</v>
      </c>
      <c r="G24" s="39">
        <v>300413</v>
      </c>
      <c r="H24" s="39">
        <v>89246</v>
      </c>
    </row>
    <row r="25" spans="1:8" x14ac:dyDescent="0.25">
      <c r="A25" s="40" t="s">
        <v>34</v>
      </c>
      <c r="B25" s="39">
        <v>3251596</v>
      </c>
      <c r="C25" s="39">
        <v>3171117</v>
      </c>
      <c r="D25" s="39">
        <v>2900152</v>
      </c>
      <c r="E25" s="39">
        <v>2724800</v>
      </c>
      <c r="F25" s="39">
        <v>175352</v>
      </c>
      <c r="G25" s="39">
        <v>270965</v>
      </c>
      <c r="H25" s="39">
        <v>80479</v>
      </c>
    </row>
    <row r="26" spans="1:8" x14ac:dyDescent="0.25">
      <c r="A26" s="40" t="s">
        <v>35</v>
      </c>
      <c r="B26" s="39">
        <v>2235571</v>
      </c>
      <c r="C26" s="39">
        <v>2176227</v>
      </c>
      <c r="D26" s="39">
        <v>1985125</v>
      </c>
      <c r="E26" s="39">
        <v>1863126</v>
      </c>
      <c r="F26" s="39">
        <v>121999</v>
      </c>
      <c r="G26" s="39">
        <v>191102</v>
      </c>
      <c r="H26" s="39">
        <v>59344</v>
      </c>
    </row>
    <row r="27" spans="1:8" x14ac:dyDescent="0.25">
      <c r="A27" s="40" t="s">
        <v>36</v>
      </c>
      <c r="B27" s="39">
        <v>1673463</v>
      </c>
      <c r="C27" s="39">
        <v>1632055</v>
      </c>
      <c r="D27" s="39">
        <v>1491797</v>
      </c>
      <c r="E27" s="39">
        <v>1403756</v>
      </c>
      <c r="F27" s="39">
        <v>88041</v>
      </c>
      <c r="G27" s="39">
        <v>140258</v>
      </c>
      <c r="H27" s="39">
        <v>41408</v>
      </c>
    </row>
    <row r="28" spans="1:8" x14ac:dyDescent="0.25">
      <c r="A28" s="40" t="s">
        <v>37</v>
      </c>
      <c r="B28" s="39">
        <v>1024468</v>
      </c>
      <c r="C28" s="39">
        <v>999886</v>
      </c>
      <c r="D28" s="39">
        <v>918437</v>
      </c>
      <c r="E28" s="39">
        <v>865702</v>
      </c>
      <c r="F28" s="39">
        <v>52735</v>
      </c>
      <c r="G28" s="39">
        <v>81449</v>
      </c>
      <c r="H28" s="39">
        <v>24582</v>
      </c>
    </row>
    <row r="29" spans="1:8" x14ac:dyDescent="0.25">
      <c r="A29" s="40" t="s">
        <v>38</v>
      </c>
      <c r="B29" s="39">
        <v>584024</v>
      </c>
      <c r="C29" s="39">
        <v>570886</v>
      </c>
      <c r="D29" s="39">
        <v>528959</v>
      </c>
      <c r="E29" s="39">
        <v>499276</v>
      </c>
      <c r="F29" s="39">
        <v>29683</v>
      </c>
      <c r="G29" s="39">
        <v>41927</v>
      </c>
      <c r="H29" s="39">
        <v>13138</v>
      </c>
    </row>
    <row r="30" spans="1:8" x14ac:dyDescent="0.25">
      <c r="A30" s="52"/>
      <c r="B30" s="52"/>
      <c r="C30" s="52"/>
      <c r="D30" s="52"/>
      <c r="E30" s="52"/>
      <c r="F30" s="52"/>
      <c r="G30" s="52"/>
      <c r="H30" s="52"/>
    </row>
    <row r="31" spans="1:8" x14ac:dyDescent="0.25">
      <c r="A31" s="53"/>
      <c r="B31" s="53"/>
      <c r="C31" s="53"/>
      <c r="D31" s="53"/>
      <c r="E31" s="53"/>
      <c r="F31" s="53"/>
      <c r="G31" s="53"/>
      <c r="H31" s="53"/>
    </row>
    <row r="32" spans="1:8" x14ac:dyDescent="0.25">
      <c r="A32" s="41" t="s">
        <v>39</v>
      </c>
      <c r="B32" s="36"/>
      <c r="C32" s="36"/>
      <c r="D32" s="36"/>
      <c r="E32" s="36"/>
      <c r="F32" s="36"/>
      <c r="G32" s="36"/>
      <c r="H32" s="36"/>
    </row>
  </sheetData>
  <mergeCells count="1"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2603-E79E-435B-85C9-741D2B8588F6}">
  <dimension ref="A1:H32"/>
  <sheetViews>
    <sheetView workbookViewId="0">
      <selection activeCell="A34" sqref="A34"/>
    </sheetView>
  </sheetViews>
  <sheetFormatPr defaultRowHeight="15" x14ac:dyDescent="0.25"/>
  <sheetData>
    <row r="1" spans="1:8" s="55" customFormat="1" x14ac:dyDescent="0.25">
      <c r="A1" s="58" t="s">
        <v>44</v>
      </c>
      <c r="B1" s="56"/>
      <c r="C1" s="56"/>
      <c r="D1" s="56"/>
      <c r="E1" s="56"/>
      <c r="F1" s="56"/>
      <c r="G1" s="56"/>
      <c r="H1" s="3"/>
    </row>
    <row r="2" spans="1:8" x14ac:dyDescent="0.25">
      <c r="A2" s="58"/>
      <c r="B2" s="56"/>
      <c r="C2" s="56"/>
      <c r="D2" s="56"/>
      <c r="E2" s="56"/>
      <c r="F2" s="56"/>
      <c r="G2" s="56"/>
      <c r="H2" s="61"/>
    </row>
    <row r="3" spans="1:8" x14ac:dyDescent="0.25">
      <c r="A3" s="132" t="s">
        <v>1</v>
      </c>
      <c r="B3" s="62" t="s">
        <v>2</v>
      </c>
      <c r="C3" s="63" t="s">
        <v>3</v>
      </c>
      <c r="D3" s="63" t="s">
        <v>4</v>
      </c>
      <c r="E3" s="63" t="s">
        <v>5</v>
      </c>
      <c r="F3" s="64" t="s">
        <v>6</v>
      </c>
      <c r="G3" s="64" t="s">
        <v>7</v>
      </c>
      <c r="H3" s="64" t="s">
        <v>8</v>
      </c>
    </row>
    <row r="4" spans="1:8" ht="34.5" x14ac:dyDescent="0.25">
      <c r="A4" s="133"/>
      <c r="B4" s="65" t="s">
        <v>9</v>
      </c>
      <c r="C4" s="66" t="s">
        <v>10</v>
      </c>
      <c r="D4" s="66" t="s">
        <v>11</v>
      </c>
      <c r="E4" s="66" t="s">
        <v>12</v>
      </c>
      <c r="F4" s="67" t="s">
        <v>13</v>
      </c>
      <c r="G4" s="67" t="s">
        <v>14</v>
      </c>
      <c r="H4" s="67" t="s">
        <v>15</v>
      </c>
    </row>
    <row r="5" spans="1:8" x14ac:dyDescent="0.25">
      <c r="A5" s="68"/>
      <c r="B5" s="69"/>
      <c r="C5" s="69"/>
      <c r="D5" s="69"/>
      <c r="E5" s="69"/>
      <c r="F5" s="69"/>
      <c r="G5" s="69"/>
      <c r="H5" s="69"/>
    </row>
    <row r="6" spans="1:8" x14ac:dyDescent="0.25">
      <c r="A6" s="70" t="s">
        <v>41</v>
      </c>
      <c r="B6" s="71">
        <v>66796807</v>
      </c>
      <c r="C6" s="71">
        <v>64903140</v>
      </c>
      <c r="D6" s="71">
        <v>59439840</v>
      </c>
      <c r="E6" s="71">
        <v>56286961</v>
      </c>
      <c r="F6" s="71">
        <v>3152879</v>
      </c>
      <c r="G6" s="71">
        <v>5463300</v>
      </c>
      <c r="H6" s="71">
        <v>1893667</v>
      </c>
    </row>
    <row r="7" spans="1:8" x14ac:dyDescent="0.25">
      <c r="A7" s="57" t="s">
        <v>17</v>
      </c>
      <c r="B7" s="71">
        <v>32978229</v>
      </c>
      <c r="C7" s="71">
        <v>32045512</v>
      </c>
      <c r="D7" s="71">
        <v>29382509</v>
      </c>
      <c r="E7" s="71">
        <v>27827831</v>
      </c>
      <c r="F7" s="71">
        <v>1554678</v>
      </c>
      <c r="G7" s="71">
        <v>2663003</v>
      </c>
      <c r="H7" s="71">
        <v>932717</v>
      </c>
    </row>
    <row r="8" spans="1:8" x14ac:dyDescent="0.25">
      <c r="A8" s="57" t="s">
        <v>18</v>
      </c>
      <c r="B8" s="71">
        <v>33818578</v>
      </c>
      <c r="C8" s="71">
        <v>32857628</v>
      </c>
      <c r="D8" s="71">
        <v>30057331</v>
      </c>
      <c r="E8" s="71">
        <v>28459130</v>
      </c>
      <c r="F8" s="71">
        <v>1598201</v>
      </c>
      <c r="G8" s="71">
        <v>2800297</v>
      </c>
      <c r="H8" s="71">
        <v>960950</v>
      </c>
    </row>
    <row r="9" spans="1:8" x14ac:dyDescent="0.25">
      <c r="A9" s="55"/>
      <c r="B9" s="71" t="s">
        <v>42</v>
      </c>
      <c r="C9" s="71" t="s">
        <v>42</v>
      </c>
      <c r="D9" s="71" t="s">
        <v>42</v>
      </c>
      <c r="E9" s="71" t="s">
        <v>42</v>
      </c>
      <c r="F9" s="71" t="s">
        <v>42</v>
      </c>
      <c r="G9" s="71" t="s">
        <v>42</v>
      </c>
      <c r="H9" s="71" t="s">
        <v>42</v>
      </c>
    </row>
    <row r="10" spans="1:8" x14ac:dyDescent="0.25">
      <c r="A10" s="70" t="s">
        <v>19</v>
      </c>
      <c r="B10" s="71" t="s">
        <v>42</v>
      </c>
      <c r="C10" s="71" t="s">
        <v>42</v>
      </c>
      <c r="D10" s="71" t="s">
        <v>42</v>
      </c>
      <c r="E10" s="71" t="s">
        <v>42</v>
      </c>
      <c r="F10" s="71" t="s">
        <v>42</v>
      </c>
      <c r="G10" s="71" t="s">
        <v>42</v>
      </c>
      <c r="H10" s="71" t="s">
        <v>42</v>
      </c>
    </row>
    <row r="11" spans="1:8" x14ac:dyDescent="0.25">
      <c r="A11" s="57" t="s">
        <v>20</v>
      </c>
      <c r="B11" s="71">
        <v>3857263</v>
      </c>
      <c r="C11" s="71">
        <v>3736894</v>
      </c>
      <c r="D11" s="71">
        <v>3465179</v>
      </c>
      <c r="E11" s="71">
        <v>3299637</v>
      </c>
      <c r="F11" s="71">
        <v>165542</v>
      </c>
      <c r="G11" s="71">
        <v>271715</v>
      </c>
      <c r="H11" s="71">
        <v>120369</v>
      </c>
    </row>
    <row r="12" spans="1:8" x14ac:dyDescent="0.25">
      <c r="A12" s="57" t="s">
        <v>21</v>
      </c>
      <c r="B12" s="71">
        <v>4149852</v>
      </c>
      <c r="C12" s="71">
        <v>4021306</v>
      </c>
      <c r="D12" s="71">
        <v>3721990</v>
      </c>
      <c r="E12" s="71">
        <v>3538206</v>
      </c>
      <c r="F12" s="71">
        <v>183784</v>
      </c>
      <c r="G12" s="71">
        <v>299316</v>
      </c>
      <c r="H12" s="71">
        <v>128546</v>
      </c>
    </row>
    <row r="13" spans="1:8" x14ac:dyDescent="0.25">
      <c r="A13" s="57" t="s">
        <v>22</v>
      </c>
      <c r="B13" s="71">
        <v>3953866</v>
      </c>
      <c r="C13" s="71">
        <v>3829739</v>
      </c>
      <c r="D13" s="71">
        <v>3535065</v>
      </c>
      <c r="E13" s="71">
        <v>3354246</v>
      </c>
      <c r="F13" s="71">
        <v>180819</v>
      </c>
      <c r="G13" s="71">
        <v>294674</v>
      </c>
      <c r="H13" s="71">
        <v>124127</v>
      </c>
    </row>
    <row r="14" spans="1:8" x14ac:dyDescent="0.25">
      <c r="A14" s="57" t="s">
        <v>23</v>
      </c>
      <c r="B14" s="71">
        <v>3656968</v>
      </c>
      <c r="C14" s="71">
        <v>3544571</v>
      </c>
      <c r="D14" s="71">
        <v>3262613</v>
      </c>
      <c r="E14" s="71">
        <v>3090232</v>
      </c>
      <c r="F14" s="71">
        <v>172381</v>
      </c>
      <c r="G14" s="71">
        <v>281958</v>
      </c>
      <c r="H14" s="71">
        <v>112397</v>
      </c>
    </row>
    <row r="15" spans="1:8" x14ac:dyDescent="0.25">
      <c r="A15" s="57" t="s">
        <v>24</v>
      </c>
      <c r="B15" s="71">
        <v>4153080</v>
      </c>
      <c r="C15" s="71">
        <v>4037721</v>
      </c>
      <c r="D15" s="71">
        <v>3690265</v>
      </c>
      <c r="E15" s="71">
        <v>3487863</v>
      </c>
      <c r="F15" s="71">
        <v>202402</v>
      </c>
      <c r="G15" s="71">
        <v>347456</v>
      </c>
      <c r="H15" s="71">
        <v>115359</v>
      </c>
    </row>
    <row r="16" spans="1:8" x14ac:dyDescent="0.25">
      <c r="A16" s="57" t="s">
        <v>25</v>
      </c>
      <c r="B16" s="71">
        <v>4514249</v>
      </c>
      <c r="C16" s="71">
        <v>4391924</v>
      </c>
      <c r="D16" s="71">
        <v>4009669</v>
      </c>
      <c r="E16" s="71">
        <v>3801409</v>
      </c>
      <c r="F16" s="71">
        <v>208260</v>
      </c>
      <c r="G16" s="71">
        <v>382255</v>
      </c>
      <c r="H16" s="71">
        <v>122325</v>
      </c>
    </row>
    <row r="17" spans="1:8" x14ac:dyDescent="0.25">
      <c r="A17" s="57" t="s">
        <v>26</v>
      </c>
      <c r="B17" s="71">
        <v>4497132</v>
      </c>
      <c r="C17" s="71">
        <v>4370371</v>
      </c>
      <c r="D17" s="71">
        <v>4000908</v>
      </c>
      <c r="E17" s="71">
        <v>3807954</v>
      </c>
      <c r="F17" s="71">
        <v>192954</v>
      </c>
      <c r="G17" s="71">
        <v>369463</v>
      </c>
      <c r="H17" s="71">
        <v>126761</v>
      </c>
    </row>
    <row r="18" spans="1:8" x14ac:dyDescent="0.25">
      <c r="A18" s="57" t="s">
        <v>27</v>
      </c>
      <c r="B18" s="71">
        <v>4395667</v>
      </c>
      <c r="C18" s="71">
        <v>4271084</v>
      </c>
      <c r="D18" s="71">
        <v>3918562</v>
      </c>
      <c r="E18" s="71">
        <v>3733642</v>
      </c>
      <c r="F18" s="71">
        <v>184920</v>
      </c>
      <c r="G18" s="71">
        <v>352522</v>
      </c>
      <c r="H18" s="71">
        <v>124583</v>
      </c>
    </row>
    <row r="19" spans="1:8" x14ac:dyDescent="0.25">
      <c r="A19" s="57" t="s">
        <v>28</v>
      </c>
      <c r="B19" s="71">
        <v>4019539</v>
      </c>
      <c r="C19" s="71">
        <v>3903285</v>
      </c>
      <c r="D19" s="71">
        <v>3583853</v>
      </c>
      <c r="E19" s="71">
        <v>3414297</v>
      </c>
      <c r="F19" s="71">
        <v>169556</v>
      </c>
      <c r="G19" s="71">
        <v>319432</v>
      </c>
      <c r="H19" s="71">
        <v>116254</v>
      </c>
    </row>
    <row r="20" spans="1:8" x14ac:dyDescent="0.25">
      <c r="A20" s="57" t="s">
        <v>29</v>
      </c>
      <c r="B20" s="71">
        <v>4402122</v>
      </c>
      <c r="C20" s="71">
        <v>4276342</v>
      </c>
      <c r="D20" s="71">
        <v>3914884</v>
      </c>
      <c r="E20" s="71">
        <v>3715812</v>
      </c>
      <c r="F20" s="71">
        <v>199072</v>
      </c>
      <c r="G20" s="71">
        <v>361458</v>
      </c>
      <c r="H20" s="71">
        <v>125780</v>
      </c>
    </row>
    <row r="21" spans="1:8" x14ac:dyDescent="0.25">
      <c r="A21" s="57" t="s">
        <v>30</v>
      </c>
      <c r="B21" s="71">
        <v>4661015</v>
      </c>
      <c r="C21" s="71">
        <v>4529031</v>
      </c>
      <c r="D21" s="71">
        <v>4127941</v>
      </c>
      <c r="E21" s="71">
        <v>3907461</v>
      </c>
      <c r="F21" s="71">
        <v>220480</v>
      </c>
      <c r="G21" s="71">
        <v>401090</v>
      </c>
      <c r="H21" s="71">
        <v>131984</v>
      </c>
    </row>
    <row r="22" spans="1:8" x14ac:dyDescent="0.25">
      <c r="A22" s="57" t="s">
        <v>31</v>
      </c>
      <c r="B22" s="71">
        <v>4405908</v>
      </c>
      <c r="C22" s="71">
        <v>4281254</v>
      </c>
      <c r="D22" s="71">
        <v>3888131</v>
      </c>
      <c r="E22" s="71">
        <v>3670651</v>
      </c>
      <c r="F22" s="71">
        <v>217480</v>
      </c>
      <c r="G22" s="71">
        <v>393123</v>
      </c>
      <c r="H22" s="71">
        <v>124654</v>
      </c>
    </row>
    <row r="23" spans="1:8" x14ac:dyDescent="0.25">
      <c r="A23" s="57" t="s">
        <v>32</v>
      </c>
      <c r="B23" s="71">
        <v>3755185</v>
      </c>
      <c r="C23" s="71">
        <v>3649381</v>
      </c>
      <c r="D23" s="71">
        <v>3304688</v>
      </c>
      <c r="E23" s="71">
        <v>3111835</v>
      </c>
      <c r="F23" s="71">
        <v>192853</v>
      </c>
      <c r="G23" s="71">
        <v>344693</v>
      </c>
      <c r="H23" s="71">
        <v>105804</v>
      </c>
    </row>
    <row r="24" spans="1:8" x14ac:dyDescent="0.25">
      <c r="A24" s="57" t="s">
        <v>33</v>
      </c>
      <c r="B24" s="71">
        <v>3368199</v>
      </c>
      <c r="C24" s="71">
        <v>3278326</v>
      </c>
      <c r="D24" s="71">
        <v>2978882</v>
      </c>
      <c r="E24" s="71">
        <v>2796740</v>
      </c>
      <c r="F24" s="71">
        <v>182142</v>
      </c>
      <c r="G24" s="71">
        <v>299444</v>
      </c>
      <c r="H24" s="71">
        <v>89873</v>
      </c>
    </row>
    <row r="25" spans="1:8" x14ac:dyDescent="0.25">
      <c r="A25" s="57" t="s">
        <v>34</v>
      </c>
      <c r="B25" s="71">
        <v>3318867</v>
      </c>
      <c r="C25" s="71">
        <v>3237468</v>
      </c>
      <c r="D25" s="71">
        <v>2958612</v>
      </c>
      <c r="E25" s="71">
        <v>2779326</v>
      </c>
      <c r="F25" s="71">
        <v>179286</v>
      </c>
      <c r="G25" s="71">
        <v>278856</v>
      </c>
      <c r="H25" s="71">
        <v>81399</v>
      </c>
    </row>
    <row r="26" spans="1:8" x14ac:dyDescent="0.25">
      <c r="A26" s="57" t="s">
        <v>35</v>
      </c>
      <c r="B26" s="71">
        <v>2325296</v>
      </c>
      <c r="C26" s="71">
        <v>2263422</v>
      </c>
      <c r="D26" s="71">
        <v>2067471</v>
      </c>
      <c r="E26" s="71">
        <v>1940686</v>
      </c>
      <c r="F26" s="71">
        <v>126785</v>
      </c>
      <c r="G26" s="71">
        <v>195951</v>
      </c>
      <c r="H26" s="71">
        <v>61874</v>
      </c>
    </row>
    <row r="27" spans="1:8" x14ac:dyDescent="0.25">
      <c r="A27" s="57" t="s">
        <v>36</v>
      </c>
      <c r="B27" s="71">
        <v>1715328</v>
      </c>
      <c r="C27" s="71">
        <v>1672489</v>
      </c>
      <c r="D27" s="71">
        <v>1529682</v>
      </c>
      <c r="E27" s="71">
        <v>1439913</v>
      </c>
      <c r="F27" s="71">
        <v>89769</v>
      </c>
      <c r="G27" s="71">
        <v>142807</v>
      </c>
      <c r="H27" s="71">
        <v>42839</v>
      </c>
    </row>
    <row r="28" spans="1:8" x14ac:dyDescent="0.25">
      <c r="A28" s="57" t="s">
        <v>37</v>
      </c>
      <c r="B28" s="71">
        <v>1042090</v>
      </c>
      <c r="C28" s="71">
        <v>1017085</v>
      </c>
      <c r="D28" s="71">
        <v>933656</v>
      </c>
      <c r="E28" s="71">
        <v>879778</v>
      </c>
      <c r="F28" s="71">
        <v>53878</v>
      </c>
      <c r="G28" s="71">
        <v>83429</v>
      </c>
      <c r="H28" s="71">
        <v>25005</v>
      </c>
    </row>
    <row r="29" spans="1:8" x14ac:dyDescent="0.25">
      <c r="A29" s="57" t="s">
        <v>38</v>
      </c>
      <c r="B29" s="71">
        <v>605181</v>
      </c>
      <c r="C29" s="71">
        <v>591447</v>
      </c>
      <c r="D29" s="71">
        <v>547789</v>
      </c>
      <c r="E29" s="71">
        <v>517273</v>
      </c>
      <c r="F29" s="71">
        <v>30516</v>
      </c>
      <c r="G29" s="71">
        <v>43658</v>
      </c>
      <c r="H29" s="71">
        <v>13734</v>
      </c>
    </row>
    <row r="30" spans="1:8" x14ac:dyDescent="0.25">
      <c r="A30" s="59"/>
      <c r="B30" s="59"/>
      <c r="C30" s="59"/>
      <c r="D30" s="59"/>
      <c r="E30" s="59"/>
      <c r="F30" s="59"/>
      <c r="G30" s="59"/>
      <c r="H30" s="59"/>
    </row>
    <row r="32" spans="1:8" x14ac:dyDescent="0.25">
      <c r="A32" s="72" t="s">
        <v>39</v>
      </c>
      <c r="B32" s="55"/>
      <c r="C32" s="55"/>
      <c r="D32" s="55"/>
      <c r="E32" s="55"/>
      <c r="F32" s="55"/>
      <c r="G32" s="55"/>
      <c r="H32" s="55"/>
    </row>
  </sheetData>
  <mergeCells count="1">
    <mergeCell ref="A3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7BF2-66EE-4B1D-8D93-C598B6390EEF}">
  <dimension ref="A1:IU35"/>
  <sheetViews>
    <sheetView workbookViewId="0">
      <pane xSplit="1" ySplit="1" topLeftCell="BF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5" x14ac:dyDescent="0.25"/>
  <cols>
    <col min="1" max="1" width="8.85546875" bestFit="1" customWidth="1"/>
    <col min="2" max="2" width="17.5703125" bestFit="1" customWidth="1"/>
    <col min="3" max="3" width="8.7109375" bestFit="1" customWidth="1"/>
    <col min="4" max="4" width="7.85546875" style="85" bestFit="1" customWidth="1"/>
    <col min="5" max="48" width="6.5703125" bestFit="1" customWidth="1"/>
    <col min="49" max="53" width="7.7109375" bestFit="1" customWidth="1"/>
    <col min="54" max="72" width="6.5703125" bestFit="1" customWidth="1"/>
    <col min="73" max="89" width="6.5703125" style="97" bestFit="1" customWidth="1"/>
    <col min="90" max="92" width="6.5703125" bestFit="1" customWidth="1"/>
    <col min="93" max="94" width="6.5703125" style="85" bestFit="1" customWidth="1"/>
  </cols>
  <sheetData>
    <row r="1" spans="1:255" s="68" customFormat="1" ht="12.75" customHeight="1" x14ac:dyDescent="0.2">
      <c r="A1" s="73" t="s">
        <v>48</v>
      </c>
      <c r="B1" s="73" t="s">
        <v>46</v>
      </c>
      <c r="C1" s="74" t="s">
        <v>47</v>
      </c>
      <c r="D1" s="91">
        <v>0</v>
      </c>
      <c r="E1" s="73">
        <v>1</v>
      </c>
      <c r="F1" s="73">
        <v>2</v>
      </c>
      <c r="G1" s="73">
        <v>3</v>
      </c>
      <c r="H1" s="73">
        <v>4</v>
      </c>
      <c r="I1" s="73">
        <v>5</v>
      </c>
      <c r="J1" s="73">
        <v>6</v>
      </c>
      <c r="K1" s="73">
        <v>7</v>
      </c>
      <c r="L1" s="73">
        <v>8</v>
      </c>
      <c r="M1" s="73">
        <v>9</v>
      </c>
      <c r="N1" s="73">
        <v>10</v>
      </c>
      <c r="O1" s="73">
        <v>11</v>
      </c>
      <c r="P1" s="73">
        <v>12</v>
      </c>
      <c r="Q1" s="73">
        <v>13</v>
      </c>
      <c r="R1" s="73">
        <v>14</v>
      </c>
      <c r="S1" s="73">
        <v>15</v>
      </c>
      <c r="T1" s="73">
        <v>16</v>
      </c>
      <c r="U1" s="73">
        <v>17</v>
      </c>
      <c r="V1" s="73">
        <v>18</v>
      </c>
      <c r="W1" s="73">
        <v>19</v>
      </c>
      <c r="X1" s="73">
        <v>20</v>
      </c>
      <c r="Y1" s="73">
        <v>21</v>
      </c>
      <c r="Z1" s="73">
        <v>22</v>
      </c>
      <c r="AA1" s="73">
        <v>23</v>
      </c>
      <c r="AB1" s="73">
        <v>24</v>
      </c>
      <c r="AC1" s="73">
        <v>25</v>
      </c>
      <c r="AD1" s="73">
        <v>26</v>
      </c>
      <c r="AE1" s="73">
        <v>27</v>
      </c>
      <c r="AF1" s="73">
        <v>28</v>
      </c>
      <c r="AG1" s="73">
        <v>29</v>
      </c>
      <c r="AH1" s="73">
        <v>30</v>
      </c>
      <c r="AI1" s="73">
        <v>31</v>
      </c>
      <c r="AJ1" s="73">
        <v>32</v>
      </c>
      <c r="AK1" s="73">
        <v>33</v>
      </c>
      <c r="AL1" s="73">
        <v>34</v>
      </c>
      <c r="AM1" s="73">
        <v>35</v>
      </c>
      <c r="AN1" s="73">
        <v>36</v>
      </c>
      <c r="AO1" s="73">
        <v>37</v>
      </c>
      <c r="AP1" s="73">
        <v>38</v>
      </c>
      <c r="AQ1" s="73">
        <v>39</v>
      </c>
      <c r="AR1" s="73">
        <v>40</v>
      </c>
      <c r="AS1" s="73">
        <v>41</v>
      </c>
      <c r="AT1" s="73">
        <v>42</v>
      </c>
      <c r="AU1" s="73">
        <v>43</v>
      </c>
      <c r="AV1" s="73">
        <v>44</v>
      </c>
      <c r="AW1" s="73">
        <v>45</v>
      </c>
      <c r="AX1" s="73">
        <v>46</v>
      </c>
      <c r="AY1" s="73">
        <v>47</v>
      </c>
      <c r="AZ1" s="73">
        <v>48</v>
      </c>
      <c r="BA1" s="73">
        <v>49</v>
      </c>
      <c r="BB1" s="73">
        <v>50</v>
      </c>
      <c r="BC1" s="73">
        <v>51</v>
      </c>
      <c r="BD1" s="73">
        <v>52</v>
      </c>
      <c r="BE1" s="73">
        <v>53</v>
      </c>
      <c r="BF1" s="73">
        <v>54</v>
      </c>
      <c r="BG1" s="73">
        <v>55</v>
      </c>
      <c r="BH1" s="73">
        <v>56</v>
      </c>
      <c r="BI1" s="73">
        <v>57</v>
      </c>
      <c r="BJ1" s="73">
        <v>58</v>
      </c>
      <c r="BK1" s="73">
        <v>59</v>
      </c>
      <c r="BL1" s="73">
        <v>60</v>
      </c>
      <c r="BM1" s="73">
        <v>61</v>
      </c>
      <c r="BN1" s="73">
        <v>62</v>
      </c>
      <c r="BO1" s="73">
        <v>63</v>
      </c>
      <c r="BP1" s="73">
        <v>64</v>
      </c>
      <c r="BQ1" s="73">
        <v>65</v>
      </c>
      <c r="BR1" s="73">
        <v>66</v>
      </c>
      <c r="BS1" s="73">
        <v>67</v>
      </c>
      <c r="BT1" s="73">
        <v>68</v>
      </c>
      <c r="BU1" s="81">
        <v>69</v>
      </c>
      <c r="BV1" s="81">
        <v>70</v>
      </c>
      <c r="BW1" s="81">
        <v>71</v>
      </c>
      <c r="BX1" s="81">
        <v>72</v>
      </c>
      <c r="BY1" s="81">
        <v>73</v>
      </c>
      <c r="BZ1" s="81">
        <v>74</v>
      </c>
      <c r="CA1" s="81">
        <v>75</v>
      </c>
      <c r="CB1" s="81">
        <v>76</v>
      </c>
      <c r="CC1" s="81">
        <v>77</v>
      </c>
      <c r="CD1" s="81">
        <v>78</v>
      </c>
      <c r="CE1" s="81">
        <v>79</v>
      </c>
      <c r="CF1" s="81">
        <v>80</v>
      </c>
      <c r="CG1" s="81">
        <v>81</v>
      </c>
      <c r="CH1" s="81">
        <v>82</v>
      </c>
      <c r="CI1" s="81">
        <v>83</v>
      </c>
      <c r="CJ1" s="81">
        <v>84</v>
      </c>
      <c r="CK1" s="81">
        <v>85</v>
      </c>
      <c r="CL1" s="73">
        <v>86</v>
      </c>
      <c r="CM1" s="73">
        <v>87</v>
      </c>
      <c r="CN1" s="73">
        <v>88</v>
      </c>
      <c r="CO1" s="91">
        <v>89</v>
      </c>
      <c r="CP1" s="91" t="s">
        <v>49</v>
      </c>
    </row>
    <row r="2" spans="1:255" s="86" customFormat="1" ht="12.75" customHeight="1" x14ac:dyDescent="0.2">
      <c r="A2" s="86">
        <v>2011</v>
      </c>
      <c r="B2" s="86" t="s">
        <v>11</v>
      </c>
      <c r="C2" s="87">
        <v>56170927</v>
      </c>
      <c r="D2" s="87">
        <v>715455</v>
      </c>
      <c r="E2" s="87">
        <v>705564</v>
      </c>
      <c r="F2" s="87">
        <v>697230</v>
      </c>
      <c r="G2" s="87">
        <v>705619</v>
      </c>
      <c r="H2" s="87">
        <v>683333</v>
      </c>
      <c r="I2" s="87">
        <v>670398</v>
      </c>
      <c r="J2" s="87">
        <v>641578</v>
      </c>
      <c r="K2" s="87">
        <v>630147</v>
      </c>
      <c r="L2" s="87">
        <v>611534</v>
      </c>
      <c r="M2" s="87">
        <v>600322</v>
      </c>
      <c r="N2" s="87">
        <v>616336</v>
      </c>
      <c r="O2" s="87">
        <v>633082</v>
      </c>
      <c r="P2" s="87">
        <v>652737</v>
      </c>
      <c r="Q2" s="87">
        <v>661321</v>
      </c>
      <c r="R2" s="87">
        <v>680532</v>
      </c>
      <c r="S2" s="87">
        <v>680783</v>
      </c>
      <c r="T2" s="87">
        <v>680979</v>
      </c>
      <c r="U2" s="87">
        <v>706234</v>
      </c>
      <c r="V2" s="87">
        <v>711491</v>
      </c>
      <c r="W2" s="87">
        <v>741667</v>
      </c>
      <c r="X2" s="87">
        <v>765895</v>
      </c>
      <c r="Y2" s="87">
        <v>757901</v>
      </c>
      <c r="Z2" s="87">
        <v>757295</v>
      </c>
      <c r="AA2" s="87">
        <v>771297</v>
      </c>
      <c r="AB2" s="87">
        <v>756449</v>
      </c>
      <c r="AC2" s="87">
        <v>768415</v>
      </c>
      <c r="AD2" s="87">
        <v>774921</v>
      </c>
      <c r="AE2" s="87">
        <v>759889</v>
      </c>
      <c r="AF2" s="87">
        <v>768860</v>
      </c>
      <c r="AG2" s="87">
        <v>770810</v>
      </c>
      <c r="AH2" s="87">
        <v>778986</v>
      </c>
      <c r="AI2" s="87">
        <v>782510</v>
      </c>
      <c r="AJ2" s="87">
        <v>751251</v>
      </c>
      <c r="AK2" s="87">
        <v>700825</v>
      </c>
      <c r="AL2" s="87">
        <v>690775</v>
      </c>
      <c r="AM2" s="87">
        <v>702024</v>
      </c>
      <c r="AN2" s="87">
        <v>716419</v>
      </c>
      <c r="AO2" s="87">
        <v>729013</v>
      </c>
      <c r="AP2" s="87">
        <v>761347</v>
      </c>
      <c r="AQ2" s="87">
        <v>794300</v>
      </c>
      <c r="AR2" s="87">
        <v>820805</v>
      </c>
      <c r="AS2" s="87">
        <v>800550</v>
      </c>
      <c r="AT2" s="87">
        <v>821037</v>
      </c>
      <c r="AU2" s="87">
        <v>819650</v>
      </c>
      <c r="AV2" s="87">
        <v>832297</v>
      </c>
      <c r="AW2" s="87">
        <v>832727</v>
      </c>
      <c r="AX2" s="87">
        <v>838064</v>
      </c>
      <c r="AY2" s="87">
        <v>831041</v>
      </c>
      <c r="AZ2" s="87">
        <v>813798</v>
      </c>
      <c r="BA2" s="87">
        <v>797077</v>
      </c>
      <c r="BB2" s="87">
        <v>770066</v>
      </c>
      <c r="BC2" s="87">
        <v>739859</v>
      </c>
      <c r="BD2" s="87">
        <v>723861</v>
      </c>
      <c r="BE2" s="87">
        <v>708371</v>
      </c>
      <c r="BF2" s="87">
        <v>682824</v>
      </c>
      <c r="BG2" s="87">
        <v>659795</v>
      </c>
      <c r="BH2" s="87">
        <v>637073</v>
      </c>
      <c r="BI2" s="87">
        <v>641145</v>
      </c>
      <c r="BJ2" s="87">
        <v>634399</v>
      </c>
      <c r="BK2" s="87">
        <v>618132</v>
      </c>
      <c r="BL2" s="87">
        <v>623508</v>
      </c>
      <c r="BM2" s="87">
        <v>638118</v>
      </c>
      <c r="BN2" s="87">
        <v>655668</v>
      </c>
      <c r="BO2" s="87">
        <v>694644</v>
      </c>
      <c r="BP2" s="87">
        <v>754834</v>
      </c>
      <c r="BQ2" s="87">
        <v>583734</v>
      </c>
      <c r="BR2" s="87">
        <v>568762</v>
      </c>
      <c r="BS2" s="87">
        <v>568066</v>
      </c>
      <c r="BT2" s="87">
        <v>530065</v>
      </c>
      <c r="BU2" s="80">
        <v>475329</v>
      </c>
      <c r="BV2" s="80">
        <v>429873</v>
      </c>
      <c r="BW2" s="80">
        <v>447400</v>
      </c>
      <c r="BX2" s="80">
        <v>444693</v>
      </c>
      <c r="BY2" s="80">
        <v>433494</v>
      </c>
      <c r="BZ2" s="80">
        <v>413458</v>
      </c>
      <c r="CA2" s="80">
        <v>394696</v>
      </c>
      <c r="CB2" s="80">
        <v>377001</v>
      </c>
      <c r="CC2" s="80">
        <v>351160</v>
      </c>
      <c r="CD2" s="80">
        <v>335955</v>
      </c>
      <c r="CE2" s="80">
        <v>328435</v>
      </c>
      <c r="CF2" s="80">
        <v>314375</v>
      </c>
      <c r="CG2" s="80">
        <v>294390</v>
      </c>
      <c r="CH2" s="80">
        <v>268068</v>
      </c>
      <c r="CI2" s="80">
        <v>243870</v>
      </c>
      <c r="CJ2" s="80">
        <v>224587</v>
      </c>
      <c r="CK2" s="80">
        <v>205520</v>
      </c>
      <c r="CL2" s="87">
        <v>183606</v>
      </c>
      <c r="CM2" s="87">
        <v>163857</v>
      </c>
      <c r="CN2" s="87">
        <v>145212</v>
      </c>
      <c r="CO2" s="87">
        <v>130162</v>
      </c>
      <c r="CP2" s="87">
        <v>440292</v>
      </c>
    </row>
    <row r="3" spans="1:255" s="86" customFormat="1" ht="12.75" customHeight="1" x14ac:dyDescent="0.2">
      <c r="A3" s="86">
        <v>2012</v>
      </c>
      <c r="B3" s="86" t="s">
        <v>11</v>
      </c>
      <c r="C3" s="87">
        <v>56567796</v>
      </c>
      <c r="D3" s="87">
        <v>731996</v>
      </c>
      <c r="E3" s="87">
        <v>720620</v>
      </c>
      <c r="F3" s="87">
        <v>710233</v>
      </c>
      <c r="G3" s="87">
        <v>701269</v>
      </c>
      <c r="H3" s="87">
        <v>709087</v>
      </c>
      <c r="I3" s="87">
        <v>686539</v>
      </c>
      <c r="J3" s="87">
        <v>673024</v>
      </c>
      <c r="K3" s="87">
        <v>644420</v>
      </c>
      <c r="L3" s="87">
        <v>632795</v>
      </c>
      <c r="M3" s="87">
        <v>614369</v>
      </c>
      <c r="N3" s="87">
        <v>603306</v>
      </c>
      <c r="O3" s="87">
        <v>619504</v>
      </c>
      <c r="P3" s="87">
        <v>636063</v>
      </c>
      <c r="Q3" s="87">
        <v>655838</v>
      </c>
      <c r="R3" s="87">
        <v>664388</v>
      </c>
      <c r="S3" s="87">
        <v>683327</v>
      </c>
      <c r="T3" s="87">
        <v>683288</v>
      </c>
      <c r="U3" s="87">
        <v>684150</v>
      </c>
      <c r="V3" s="87">
        <v>711138</v>
      </c>
      <c r="W3" s="87">
        <v>720741</v>
      </c>
      <c r="X3" s="87">
        <v>750199</v>
      </c>
      <c r="Y3" s="87">
        <v>774613</v>
      </c>
      <c r="Z3" s="87">
        <v>768648</v>
      </c>
      <c r="AA3" s="87">
        <v>766831</v>
      </c>
      <c r="AB3" s="87">
        <v>777432</v>
      </c>
      <c r="AC3" s="87">
        <v>761950</v>
      </c>
      <c r="AD3" s="87">
        <v>772434</v>
      </c>
      <c r="AE3" s="87">
        <v>778047</v>
      </c>
      <c r="AF3" s="87">
        <v>762141</v>
      </c>
      <c r="AG3" s="87">
        <v>771091</v>
      </c>
      <c r="AH3" s="87">
        <v>771535</v>
      </c>
      <c r="AI3" s="87">
        <v>779825</v>
      </c>
      <c r="AJ3" s="87">
        <v>782672</v>
      </c>
      <c r="AK3" s="87">
        <v>750640</v>
      </c>
      <c r="AL3" s="87">
        <v>700227</v>
      </c>
      <c r="AM3" s="87">
        <v>689839</v>
      </c>
      <c r="AN3" s="87">
        <v>701399</v>
      </c>
      <c r="AO3" s="87">
        <v>715615</v>
      </c>
      <c r="AP3" s="87">
        <v>728492</v>
      </c>
      <c r="AQ3" s="87">
        <v>760779</v>
      </c>
      <c r="AR3" s="87">
        <v>793401</v>
      </c>
      <c r="AS3" s="87">
        <v>819700</v>
      </c>
      <c r="AT3" s="87">
        <v>800009</v>
      </c>
      <c r="AU3" s="87">
        <v>819881</v>
      </c>
      <c r="AV3" s="87">
        <v>818725</v>
      </c>
      <c r="AW3" s="87">
        <v>831482</v>
      </c>
      <c r="AX3" s="87">
        <v>831798</v>
      </c>
      <c r="AY3" s="87">
        <v>836869</v>
      </c>
      <c r="AZ3" s="87">
        <v>829852</v>
      </c>
      <c r="BA3" s="87">
        <v>812318</v>
      </c>
      <c r="BB3" s="87">
        <v>795629</v>
      </c>
      <c r="BC3" s="87">
        <v>768402</v>
      </c>
      <c r="BD3" s="87">
        <v>738003</v>
      </c>
      <c r="BE3" s="87">
        <v>722057</v>
      </c>
      <c r="BF3" s="87">
        <v>706364</v>
      </c>
      <c r="BG3" s="87">
        <v>680843</v>
      </c>
      <c r="BH3" s="87">
        <v>657447</v>
      </c>
      <c r="BI3" s="87">
        <v>634586</v>
      </c>
      <c r="BJ3" s="87">
        <v>638035</v>
      </c>
      <c r="BK3" s="87">
        <v>631151</v>
      </c>
      <c r="BL3" s="87">
        <v>614453</v>
      </c>
      <c r="BM3" s="87">
        <v>619609</v>
      </c>
      <c r="BN3" s="87">
        <v>634030</v>
      </c>
      <c r="BO3" s="87">
        <v>651170</v>
      </c>
      <c r="BP3" s="87">
        <v>689092</v>
      </c>
      <c r="BQ3" s="87">
        <v>748232</v>
      </c>
      <c r="BR3" s="87">
        <v>578082</v>
      </c>
      <c r="BS3" s="87">
        <v>562737</v>
      </c>
      <c r="BT3" s="87">
        <v>561353</v>
      </c>
      <c r="BU3" s="80">
        <v>522865</v>
      </c>
      <c r="BV3" s="80">
        <v>468227</v>
      </c>
      <c r="BW3" s="80">
        <v>422429</v>
      </c>
      <c r="BX3" s="80">
        <v>438917</v>
      </c>
      <c r="BY3" s="80">
        <v>435605</v>
      </c>
      <c r="BZ3" s="80">
        <v>424183</v>
      </c>
      <c r="CA3" s="80">
        <v>403217</v>
      </c>
      <c r="CB3" s="80">
        <v>383868</v>
      </c>
      <c r="CC3" s="80">
        <v>365375</v>
      </c>
      <c r="CD3" s="80">
        <v>338973</v>
      </c>
      <c r="CE3" s="80">
        <v>323075</v>
      </c>
      <c r="CF3" s="80">
        <v>313934</v>
      </c>
      <c r="CG3" s="80">
        <v>298713</v>
      </c>
      <c r="CH3" s="80">
        <v>277822</v>
      </c>
      <c r="CI3" s="80">
        <v>251147</v>
      </c>
      <c r="CJ3" s="80">
        <v>226194</v>
      </c>
      <c r="CK3" s="80">
        <v>206683</v>
      </c>
      <c r="CL3" s="87">
        <v>187011</v>
      </c>
      <c r="CM3" s="87">
        <v>165271</v>
      </c>
      <c r="CN3" s="87">
        <v>145904</v>
      </c>
      <c r="CO3" s="87">
        <v>127065</v>
      </c>
      <c r="CP3" s="87">
        <v>465504</v>
      </c>
    </row>
    <row r="4" spans="1:255" s="86" customFormat="1" ht="12.75" customHeight="1" x14ac:dyDescent="0.2">
      <c r="A4" s="86">
        <v>2013</v>
      </c>
      <c r="B4" s="86" t="s">
        <v>11</v>
      </c>
      <c r="C4" s="87">
        <v>56948229</v>
      </c>
      <c r="D4" s="87">
        <v>710927</v>
      </c>
      <c r="E4" s="87">
        <v>737107</v>
      </c>
      <c r="F4" s="87">
        <v>725543</v>
      </c>
      <c r="G4" s="87">
        <v>714192</v>
      </c>
      <c r="H4" s="87">
        <v>705138</v>
      </c>
      <c r="I4" s="87">
        <v>712492</v>
      </c>
      <c r="J4" s="87">
        <v>689504</v>
      </c>
      <c r="K4" s="87">
        <v>675792</v>
      </c>
      <c r="L4" s="87">
        <v>647196</v>
      </c>
      <c r="M4" s="87">
        <v>635523</v>
      </c>
      <c r="N4" s="87">
        <v>617115</v>
      </c>
      <c r="O4" s="87">
        <v>606324</v>
      </c>
      <c r="P4" s="87">
        <v>622567</v>
      </c>
      <c r="Q4" s="87">
        <v>638885</v>
      </c>
      <c r="R4" s="87">
        <v>658882</v>
      </c>
      <c r="S4" s="87">
        <v>667216</v>
      </c>
      <c r="T4" s="87">
        <v>685855</v>
      </c>
      <c r="U4" s="87">
        <v>686404</v>
      </c>
      <c r="V4" s="87">
        <v>688070</v>
      </c>
      <c r="W4" s="87">
        <v>719148</v>
      </c>
      <c r="X4" s="87">
        <v>729445</v>
      </c>
      <c r="Y4" s="87">
        <v>757441</v>
      </c>
      <c r="Z4" s="87">
        <v>783838</v>
      </c>
      <c r="AA4" s="87">
        <v>778060</v>
      </c>
      <c r="AB4" s="87">
        <v>772934</v>
      </c>
      <c r="AC4" s="87">
        <v>782869</v>
      </c>
      <c r="AD4" s="87">
        <v>767157</v>
      </c>
      <c r="AE4" s="87">
        <v>776985</v>
      </c>
      <c r="AF4" s="87">
        <v>781376</v>
      </c>
      <c r="AG4" s="87">
        <v>765764</v>
      </c>
      <c r="AH4" s="87">
        <v>773620</v>
      </c>
      <c r="AI4" s="87">
        <v>773688</v>
      </c>
      <c r="AJ4" s="87">
        <v>781383</v>
      </c>
      <c r="AK4" s="87">
        <v>783401</v>
      </c>
      <c r="AL4" s="87">
        <v>751450</v>
      </c>
      <c r="AM4" s="87">
        <v>700411</v>
      </c>
      <c r="AN4" s="87">
        <v>690208</v>
      </c>
      <c r="AO4" s="87">
        <v>701401</v>
      </c>
      <c r="AP4" s="87">
        <v>716127</v>
      </c>
      <c r="AQ4" s="87">
        <v>728796</v>
      </c>
      <c r="AR4" s="87">
        <v>761192</v>
      </c>
      <c r="AS4" s="87">
        <v>793520</v>
      </c>
      <c r="AT4" s="87">
        <v>819929</v>
      </c>
      <c r="AU4" s="87">
        <v>799780</v>
      </c>
      <c r="AV4" s="87">
        <v>819732</v>
      </c>
      <c r="AW4" s="87">
        <v>818385</v>
      </c>
      <c r="AX4" s="87">
        <v>830858</v>
      </c>
      <c r="AY4" s="87">
        <v>831304</v>
      </c>
      <c r="AZ4" s="87">
        <v>836022</v>
      </c>
      <c r="BA4" s="87">
        <v>828845</v>
      </c>
      <c r="BB4" s="87">
        <v>811201</v>
      </c>
      <c r="BC4" s="87">
        <v>794153</v>
      </c>
      <c r="BD4" s="87">
        <v>766757</v>
      </c>
      <c r="BE4" s="87">
        <v>736210</v>
      </c>
      <c r="BF4" s="87">
        <v>720085</v>
      </c>
      <c r="BG4" s="87">
        <v>704366</v>
      </c>
      <c r="BH4" s="87">
        <v>678567</v>
      </c>
      <c r="BI4" s="87">
        <v>654877</v>
      </c>
      <c r="BJ4" s="87">
        <v>631657</v>
      </c>
      <c r="BK4" s="87">
        <v>634904</v>
      </c>
      <c r="BL4" s="87">
        <v>627662</v>
      </c>
      <c r="BM4" s="87">
        <v>610669</v>
      </c>
      <c r="BN4" s="87">
        <v>615531</v>
      </c>
      <c r="BO4" s="87">
        <v>629638</v>
      </c>
      <c r="BP4" s="87">
        <v>646342</v>
      </c>
      <c r="BQ4" s="87">
        <v>683241</v>
      </c>
      <c r="BR4" s="87">
        <v>741248</v>
      </c>
      <c r="BS4" s="87">
        <v>572211</v>
      </c>
      <c r="BT4" s="87">
        <v>556110</v>
      </c>
      <c r="BU4" s="80">
        <v>553986</v>
      </c>
      <c r="BV4" s="80">
        <v>515171</v>
      </c>
      <c r="BW4" s="80">
        <v>460702</v>
      </c>
      <c r="BX4" s="80">
        <v>414587</v>
      </c>
      <c r="BY4" s="80">
        <v>429799</v>
      </c>
      <c r="BZ4" s="80">
        <v>426011</v>
      </c>
      <c r="CA4" s="80">
        <v>413690</v>
      </c>
      <c r="CB4" s="80">
        <v>391907</v>
      </c>
      <c r="CC4" s="80">
        <v>372021</v>
      </c>
      <c r="CD4" s="80">
        <v>352595</v>
      </c>
      <c r="CE4" s="80">
        <v>325663</v>
      </c>
      <c r="CF4" s="80">
        <v>308811</v>
      </c>
      <c r="CG4" s="80">
        <v>298392</v>
      </c>
      <c r="CH4" s="80">
        <v>281546</v>
      </c>
      <c r="CI4" s="80">
        <v>260165</v>
      </c>
      <c r="CJ4" s="80">
        <v>232788</v>
      </c>
      <c r="CK4" s="80">
        <v>207513</v>
      </c>
      <c r="CL4" s="87">
        <v>187809</v>
      </c>
      <c r="CM4" s="87">
        <v>167975</v>
      </c>
      <c r="CN4" s="87">
        <v>146582</v>
      </c>
      <c r="CO4" s="87">
        <v>127069</v>
      </c>
      <c r="CP4" s="87">
        <v>478217</v>
      </c>
    </row>
    <row r="5" spans="1:255" s="86" customFormat="1" ht="12.75" customHeight="1" x14ac:dyDescent="0.2">
      <c r="A5" s="86">
        <v>2014</v>
      </c>
      <c r="B5" s="86" t="s">
        <v>11</v>
      </c>
      <c r="C5" s="87">
        <v>57408654</v>
      </c>
      <c r="D5" s="87">
        <v>697813</v>
      </c>
      <c r="E5" s="87">
        <v>717402</v>
      </c>
      <c r="F5" s="87">
        <v>743077</v>
      </c>
      <c r="G5" s="87">
        <v>731084</v>
      </c>
      <c r="H5" s="87">
        <v>719256</v>
      </c>
      <c r="I5" s="87">
        <v>709836</v>
      </c>
      <c r="J5" s="87">
        <v>716270</v>
      </c>
      <c r="K5" s="87">
        <v>693077</v>
      </c>
      <c r="L5" s="87">
        <v>679134</v>
      </c>
      <c r="M5" s="87">
        <v>650372</v>
      </c>
      <c r="N5" s="87">
        <v>638713</v>
      </c>
      <c r="O5" s="87">
        <v>620519</v>
      </c>
      <c r="P5" s="87">
        <v>609986</v>
      </c>
      <c r="Q5" s="87">
        <v>626214</v>
      </c>
      <c r="R5" s="87">
        <v>642714</v>
      </c>
      <c r="S5" s="87">
        <v>662930</v>
      </c>
      <c r="T5" s="87">
        <v>671384</v>
      </c>
      <c r="U5" s="87">
        <v>691529</v>
      </c>
      <c r="V5" s="87">
        <v>693488</v>
      </c>
      <c r="W5" s="87">
        <v>700070</v>
      </c>
      <c r="X5" s="87">
        <v>732405</v>
      </c>
      <c r="Y5" s="87">
        <v>740343</v>
      </c>
      <c r="Z5" s="87">
        <v>769591</v>
      </c>
      <c r="AA5" s="87">
        <v>795593</v>
      </c>
      <c r="AB5" s="87">
        <v>786063</v>
      </c>
      <c r="AC5" s="87">
        <v>780202</v>
      </c>
      <c r="AD5" s="87">
        <v>789508</v>
      </c>
      <c r="AE5" s="87">
        <v>772803</v>
      </c>
      <c r="AF5" s="87">
        <v>781742</v>
      </c>
      <c r="AG5" s="87">
        <v>786228</v>
      </c>
      <c r="AH5" s="87">
        <v>768972</v>
      </c>
      <c r="AI5" s="87">
        <v>776409</v>
      </c>
      <c r="AJ5" s="87">
        <v>775861</v>
      </c>
      <c r="AK5" s="87">
        <v>783144</v>
      </c>
      <c r="AL5" s="87">
        <v>784895</v>
      </c>
      <c r="AM5" s="87">
        <v>752419</v>
      </c>
      <c r="AN5" s="87">
        <v>701376</v>
      </c>
      <c r="AO5" s="87">
        <v>690972</v>
      </c>
      <c r="AP5" s="87">
        <v>702444</v>
      </c>
      <c r="AQ5" s="87">
        <v>716540</v>
      </c>
      <c r="AR5" s="87">
        <v>729222</v>
      </c>
      <c r="AS5" s="87">
        <v>761120</v>
      </c>
      <c r="AT5" s="87">
        <v>793841</v>
      </c>
      <c r="AU5" s="87">
        <v>819907</v>
      </c>
      <c r="AV5" s="87">
        <v>799870</v>
      </c>
      <c r="AW5" s="87">
        <v>819777</v>
      </c>
      <c r="AX5" s="87">
        <v>818410</v>
      </c>
      <c r="AY5" s="87">
        <v>830790</v>
      </c>
      <c r="AZ5" s="87">
        <v>831144</v>
      </c>
      <c r="BA5" s="87">
        <v>836055</v>
      </c>
      <c r="BB5" s="87">
        <v>828481</v>
      </c>
      <c r="BC5" s="87">
        <v>810389</v>
      </c>
      <c r="BD5" s="87">
        <v>793357</v>
      </c>
      <c r="BE5" s="87">
        <v>765797</v>
      </c>
      <c r="BF5" s="87">
        <v>734922</v>
      </c>
      <c r="BG5" s="87">
        <v>718435</v>
      </c>
      <c r="BH5" s="87">
        <v>702589</v>
      </c>
      <c r="BI5" s="87">
        <v>676654</v>
      </c>
      <c r="BJ5" s="87">
        <v>652449</v>
      </c>
      <c r="BK5" s="87">
        <v>629148</v>
      </c>
      <c r="BL5" s="87">
        <v>631867</v>
      </c>
      <c r="BM5" s="87">
        <v>624503</v>
      </c>
      <c r="BN5" s="87">
        <v>607406</v>
      </c>
      <c r="BO5" s="87">
        <v>612134</v>
      </c>
      <c r="BP5" s="87">
        <v>625554</v>
      </c>
      <c r="BQ5" s="87">
        <v>641331</v>
      </c>
      <c r="BR5" s="87">
        <v>677476</v>
      </c>
      <c r="BS5" s="87">
        <v>734310</v>
      </c>
      <c r="BT5" s="87">
        <v>565948</v>
      </c>
      <c r="BU5" s="80">
        <v>549229</v>
      </c>
      <c r="BV5" s="80">
        <v>546155</v>
      </c>
      <c r="BW5" s="80">
        <v>507206</v>
      </c>
      <c r="BX5" s="80">
        <v>452410</v>
      </c>
      <c r="BY5" s="80">
        <v>406555</v>
      </c>
      <c r="BZ5" s="80">
        <v>420701</v>
      </c>
      <c r="CA5" s="80">
        <v>416017</v>
      </c>
      <c r="CB5" s="80">
        <v>403059</v>
      </c>
      <c r="CC5" s="80">
        <v>380522</v>
      </c>
      <c r="CD5" s="80">
        <v>360032</v>
      </c>
      <c r="CE5" s="80">
        <v>339937</v>
      </c>
      <c r="CF5" s="80">
        <v>312287</v>
      </c>
      <c r="CG5" s="80">
        <v>294490</v>
      </c>
      <c r="CH5" s="80">
        <v>282672</v>
      </c>
      <c r="CI5" s="80">
        <v>264809</v>
      </c>
      <c r="CJ5" s="80">
        <v>242927</v>
      </c>
      <c r="CK5" s="80">
        <v>215312</v>
      </c>
      <c r="CL5" s="87">
        <v>190230</v>
      </c>
      <c r="CM5" s="87">
        <v>170093</v>
      </c>
      <c r="CN5" s="87">
        <v>150189</v>
      </c>
      <c r="CO5" s="87">
        <v>129328</v>
      </c>
      <c r="CP5" s="87">
        <v>499230</v>
      </c>
    </row>
    <row r="6" spans="1:255" s="86" customFormat="1" ht="12.75" customHeight="1" x14ac:dyDescent="0.2">
      <c r="A6" s="86">
        <v>2015</v>
      </c>
      <c r="B6" s="86" t="s">
        <v>11</v>
      </c>
      <c r="C6" s="87">
        <v>57885413</v>
      </c>
      <c r="D6" s="87">
        <v>696519</v>
      </c>
      <c r="E6" s="87">
        <v>704962</v>
      </c>
      <c r="F6" s="87">
        <v>723873</v>
      </c>
      <c r="G6" s="87">
        <v>748880</v>
      </c>
      <c r="H6" s="87">
        <v>736368</v>
      </c>
      <c r="I6" s="87">
        <v>724129</v>
      </c>
      <c r="J6" s="87">
        <v>713780</v>
      </c>
      <c r="K6" s="87">
        <v>720162</v>
      </c>
      <c r="L6" s="87">
        <v>696654</v>
      </c>
      <c r="M6" s="87">
        <v>682541</v>
      </c>
      <c r="N6" s="87">
        <v>653896</v>
      </c>
      <c r="O6" s="87">
        <v>642623</v>
      </c>
      <c r="P6" s="87">
        <v>624447</v>
      </c>
      <c r="Q6" s="87">
        <v>613943</v>
      </c>
      <c r="R6" s="87">
        <v>630339</v>
      </c>
      <c r="S6" s="87">
        <v>647287</v>
      </c>
      <c r="T6" s="87">
        <v>667536</v>
      </c>
      <c r="U6" s="87">
        <v>677805</v>
      </c>
      <c r="V6" s="87">
        <v>699829</v>
      </c>
      <c r="W6" s="87">
        <v>706823</v>
      </c>
      <c r="X6" s="87">
        <v>715172</v>
      </c>
      <c r="Y6" s="87">
        <v>745367</v>
      </c>
      <c r="Z6" s="87">
        <v>755077</v>
      </c>
      <c r="AA6" s="87">
        <v>783791</v>
      </c>
      <c r="AB6" s="87">
        <v>807064</v>
      </c>
      <c r="AC6" s="87">
        <v>795805</v>
      </c>
      <c r="AD6" s="87">
        <v>789261</v>
      </c>
      <c r="AE6" s="87">
        <v>798384</v>
      </c>
      <c r="AF6" s="87">
        <v>780238</v>
      </c>
      <c r="AG6" s="87">
        <v>789335</v>
      </c>
      <c r="AH6" s="87">
        <v>791532</v>
      </c>
      <c r="AI6" s="87">
        <v>773589</v>
      </c>
      <c r="AJ6" s="87">
        <v>780403</v>
      </c>
      <c r="AK6" s="87">
        <v>778754</v>
      </c>
      <c r="AL6" s="87">
        <v>785715</v>
      </c>
      <c r="AM6" s="87">
        <v>787094</v>
      </c>
      <c r="AN6" s="87">
        <v>754489</v>
      </c>
      <c r="AO6" s="87">
        <v>703432</v>
      </c>
      <c r="AP6" s="87">
        <v>692830</v>
      </c>
      <c r="AQ6" s="87">
        <v>703748</v>
      </c>
      <c r="AR6" s="87">
        <v>718167</v>
      </c>
      <c r="AS6" s="87">
        <v>729956</v>
      </c>
      <c r="AT6" s="87">
        <v>762316</v>
      </c>
      <c r="AU6" s="87">
        <v>794854</v>
      </c>
      <c r="AV6" s="87">
        <v>821043</v>
      </c>
      <c r="AW6" s="87">
        <v>800846</v>
      </c>
      <c r="AX6" s="87">
        <v>820510</v>
      </c>
      <c r="AY6" s="87">
        <v>819192</v>
      </c>
      <c r="AZ6" s="87">
        <v>831345</v>
      </c>
      <c r="BA6" s="87">
        <v>831566</v>
      </c>
      <c r="BB6" s="87">
        <v>835965</v>
      </c>
      <c r="BC6" s="87">
        <v>828296</v>
      </c>
      <c r="BD6" s="87">
        <v>809624</v>
      </c>
      <c r="BE6" s="87">
        <v>792333</v>
      </c>
      <c r="BF6" s="87">
        <v>764439</v>
      </c>
      <c r="BG6" s="87">
        <v>733327</v>
      </c>
      <c r="BH6" s="87">
        <v>716577</v>
      </c>
      <c r="BI6" s="87">
        <v>700839</v>
      </c>
      <c r="BJ6" s="87">
        <v>674586</v>
      </c>
      <c r="BK6" s="87">
        <v>650168</v>
      </c>
      <c r="BL6" s="87">
        <v>626693</v>
      </c>
      <c r="BM6" s="87">
        <v>629074</v>
      </c>
      <c r="BN6" s="87">
        <v>621467</v>
      </c>
      <c r="BO6" s="87">
        <v>604132</v>
      </c>
      <c r="BP6" s="87">
        <v>608277</v>
      </c>
      <c r="BQ6" s="87">
        <v>620767</v>
      </c>
      <c r="BR6" s="87">
        <v>635505</v>
      </c>
      <c r="BS6" s="87">
        <v>670917</v>
      </c>
      <c r="BT6" s="87">
        <v>726423</v>
      </c>
      <c r="BU6" s="80">
        <v>559209</v>
      </c>
      <c r="BV6" s="80">
        <v>541670</v>
      </c>
      <c r="BW6" s="80">
        <v>537683</v>
      </c>
      <c r="BX6" s="80">
        <v>498350</v>
      </c>
      <c r="BY6" s="80">
        <v>443736</v>
      </c>
      <c r="BZ6" s="80">
        <v>397592</v>
      </c>
      <c r="CA6" s="80">
        <v>410486</v>
      </c>
      <c r="CB6" s="80">
        <v>404720</v>
      </c>
      <c r="CC6" s="80">
        <v>390576</v>
      </c>
      <c r="CD6" s="80">
        <v>367618</v>
      </c>
      <c r="CE6" s="80">
        <v>346269</v>
      </c>
      <c r="CF6" s="80">
        <v>324938</v>
      </c>
      <c r="CG6" s="80">
        <v>296883</v>
      </c>
      <c r="CH6" s="80">
        <v>278088</v>
      </c>
      <c r="CI6" s="80">
        <v>264593</v>
      </c>
      <c r="CJ6" s="80">
        <v>245732</v>
      </c>
      <c r="CK6" s="80">
        <v>223300</v>
      </c>
      <c r="CL6" s="87">
        <v>195581</v>
      </c>
      <c r="CM6" s="87">
        <v>170607</v>
      </c>
      <c r="CN6" s="87">
        <v>150400</v>
      </c>
      <c r="CO6" s="87">
        <v>130672</v>
      </c>
      <c r="CP6" s="87">
        <v>504030</v>
      </c>
    </row>
    <row r="7" spans="1:255" s="60" customFormat="1" ht="12.75" customHeight="1" x14ac:dyDescent="0.2">
      <c r="A7" s="60">
        <v>2016</v>
      </c>
      <c r="B7" s="60" t="s">
        <v>11</v>
      </c>
      <c r="C7" s="87">
        <v>58381217</v>
      </c>
      <c r="D7" s="87">
        <v>702448</v>
      </c>
      <c r="E7" s="87">
        <v>703660</v>
      </c>
      <c r="F7" s="87">
        <v>711790</v>
      </c>
      <c r="G7" s="87">
        <v>729969</v>
      </c>
      <c r="H7" s="87">
        <v>754440</v>
      </c>
      <c r="I7" s="87">
        <v>741125</v>
      </c>
      <c r="J7" s="87">
        <v>728221</v>
      </c>
      <c r="K7" s="87">
        <v>717666</v>
      </c>
      <c r="L7" s="87">
        <v>723753</v>
      </c>
      <c r="M7" s="87">
        <v>700304</v>
      </c>
      <c r="N7" s="87">
        <v>686326</v>
      </c>
      <c r="O7" s="87">
        <v>657869</v>
      </c>
      <c r="P7" s="87">
        <v>646764</v>
      </c>
      <c r="Q7" s="87">
        <v>628447</v>
      </c>
      <c r="R7" s="87">
        <v>617967</v>
      </c>
      <c r="S7" s="87">
        <v>635430</v>
      </c>
      <c r="T7" s="87">
        <v>652501</v>
      </c>
      <c r="U7" s="87">
        <v>674503</v>
      </c>
      <c r="V7" s="87">
        <v>686194</v>
      </c>
      <c r="W7" s="87">
        <v>713266</v>
      </c>
      <c r="X7" s="87">
        <v>721884</v>
      </c>
      <c r="Y7" s="87">
        <v>727282</v>
      </c>
      <c r="Z7" s="87">
        <v>758804</v>
      </c>
      <c r="AA7" s="87">
        <v>768520</v>
      </c>
      <c r="AB7" s="87">
        <v>794550</v>
      </c>
      <c r="AC7" s="87">
        <v>816440</v>
      </c>
      <c r="AD7" s="87">
        <v>804693</v>
      </c>
      <c r="AE7" s="87">
        <v>797538</v>
      </c>
      <c r="AF7" s="87">
        <v>806128</v>
      </c>
      <c r="AG7" s="87">
        <v>787679</v>
      </c>
      <c r="AH7" s="87">
        <v>794888</v>
      </c>
      <c r="AI7" s="87">
        <v>795897</v>
      </c>
      <c r="AJ7" s="87">
        <v>777540</v>
      </c>
      <c r="AK7" s="87">
        <v>783096</v>
      </c>
      <c r="AL7" s="87">
        <v>781000</v>
      </c>
      <c r="AM7" s="87">
        <v>787578</v>
      </c>
      <c r="AN7" s="87">
        <v>789181</v>
      </c>
      <c r="AO7" s="87">
        <v>756473</v>
      </c>
      <c r="AP7" s="87">
        <v>705072</v>
      </c>
      <c r="AQ7" s="87">
        <v>693919</v>
      </c>
      <c r="AR7" s="87">
        <v>705285</v>
      </c>
      <c r="AS7" s="87">
        <v>718969</v>
      </c>
      <c r="AT7" s="87">
        <v>732036</v>
      </c>
      <c r="AU7" s="87">
        <v>763566</v>
      </c>
      <c r="AV7" s="87">
        <v>796416</v>
      </c>
      <c r="AW7" s="87">
        <v>822153</v>
      </c>
      <c r="AX7" s="87">
        <v>801954</v>
      </c>
      <c r="AY7" s="87">
        <v>820977</v>
      </c>
      <c r="AZ7" s="87">
        <v>819525</v>
      </c>
      <c r="BA7" s="87">
        <v>831740</v>
      </c>
      <c r="BB7" s="87">
        <v>831506</v>
      </c>
      <c r="BC7" s="87">
        <v>835486</v>
      </c>
      <c r="BD7" s="87">
        <v>827619</v>
      </c>
      <c r="BE7" s="87">
        <v>808805</v>
      </c>
      <c r="BF7" s="87">
        <v>791032</v>
      </c>
      <c r="BG7" s="87">
        <v>762890</v>
      </c>
      <c r="BH7" s="87">
        <v>731446</v>
      </c>
      <c r="BI7" s="87">
        <v>714644</v>
      </c>
      <c r="BJ7" s="87">
        <v>698691</v>
      </c>
      <c r="BK7" s="87">
        <v>672433</v>
      </c>
      <c r="BL7" s="87">
        <v>647778</v>
      </c>
      <c r="BM7" s="87">
        <v>623893</v>
      </c>
      <c r="BN7" s="87">
        <v>626021</v>
      </c>
      <c r="BO7" s="87">
        <v>617979</v>
      </c>
      <c r="BP7" s="87">
        <v>600090</v>
      </c>
      <c r="BQ7" s="87">
        <v>603270</v>
      </c>
      <c r="BR7" s="87">
        <v>615157</v>
      </c>
      <c r="BS7" s="87">
        <v>629501</v>
      </c>
      <c r="BT7" s="87">
        <v>663797</v>
      </c>
      <c r="BU7" s="80">
        <v>717775</v>
      </c>
      <c r="BV7" s="80">
        <v>551517</v>
      </c>
      <c r="BW7" s="80">
        <v>533364</v>
      </c>
      <c r="BX7" s="80">
        <v>528711</v>
      </c>
      <c r="BY7" s="80">
        <v>488707</v>
      </c>
      <c r="BZ7" s="80">
        <v>434181</v>
      </c>
      <c r="CA7" s="80">
        <v>388021</v>
      </c>
      <c r="CB7" s="80">
        <v>399669</v>
      </c>
      <c r="CC7" s="80">
        <v>392692</v>
      </c>
      <c r="CD7" s="80">
        <v>377527</v>
      </c>
      <c r="CE7" s="80">
        <v>354277</v>
      </c>
      <c r="CF7" s="80">
        <v>331934</v>
      </c>
      <c r="CG7" s="80">
        <v>309653</v>
      </c>
      <c r="CH7" s="80">
        <v>281157</v>
      </c>
      <c r="CI7" s="80">
        <v>261327</v>
      </c>
      <c r="CJ7" s="80">
        <v>246514</v>
      </c>
      <c r="CK7" s="80">
        <v>226887</v>
      </c>
      <c r="CL7" s="87">
        <v>203913</v>
      </c>
      <c r="CM7" s="87">
        <v>176572</v>
      </c>
      <c r="CN7" s="87">
        <v>151877</v>
      </c>
      <c r="CO7" s="87">
        <v>132031</v>
      </c>
      <c r="CP7" s="87">
        <v>517447</v>
      </c>
    </row>
    <row r="8" spans="1:255" x14ac:dyDescent="0.25">
      <c r="A8" s="76">
        <v>2017</v>
      </c>
      <c r="B8" s="76" t="s">
        <v>11</v>
      </c>
      <c r="C8" s="77">
        <v>58744595</v>
      </c>
      <c r="D8" s="80">
        <v>685962</v>
      </c>
      <c r="E8" s="77">
        <v>708660</v>
      </c>
      <c r="F8" s="77">
        <v>709239</v>
      </c>
      <c r="G8" s="77">
        <v>716997</v>
      </c>
      <c r="H8" s="77">
        <v>734776</v>
      </c>
      <c r="I8" s="77">
        <v>758504</v>
      </c>
      <c r="J8" s="77">
        <v>744626</v>
      </c>
      <c r="K8" s="77">
        <v>731404</v>
      </c>
      <c r="L8" s="77">
        <v>720770</v>
      </c>
      <c r="M8" s="77">
        <v>726894</v>
      </c>
      <c r="N8" s="77">
        <v>703615</v>
      </c>
      <c r="O8" s="77">
        <v>689736</v>
      </c>
      <c r="P8" s="77">
        <v>661535</v>
      </c>
      <c r="Q8" s="77">
        <v>650149</v>
      </c>
      <c r="R8" s="77">
        <v>632132</v>
      </c>
      <c r="S8" s="77">
        <v>622232</v>
      </c>
      <c r="T8" s="77">
        <v>639766</v>
      </c>
      <c r="U8" s="77">
        <v>658249</v>
      </c>
      <c r="V8" s="77">
        <v>681700</v>
      </c>
      <c r="W8" s="77">
        <v>696630</v>
      </c>
      <c r="X8" s="77">
        <v>724819</v>
      </c>
      <c r="Y8" s="77">
        <v>730876</v>
      </c>
      <c r="Z8" s="77">
        <v>737121</v>
      </c>
      <c r="AA8" s="77">
        <v>767767</v>
      </c>
      <c r="AB8" s="77">
        <v>773384</v>
      </c>
      <c r="AC8" s="77">
        <v>799339</v>
      </c>
      <c r="AD8" s="77">
        <v>819986</v>
      </c>
      <c r="AE8" s="77">
        <v>807654</v>
      </c>
      <c r="AF8" s="77">
        <v>800172</v>
      </c>
      <c r="AG8" s="77">
        <v>808962</v>
      </c>
      <c r="AH8" s="77">
        <v>788597</v>
      </c>
      <c r="AI8" s="77">
        <v>795698</v>
      </c>
      <c r="AJ8" s="77">
        <v>796862</v>
      </c>
      <c r="AK8" s="77">
        <v>778153</v>
      </c>
      <c r="AL8" s="77">
        <v>783172</v>
      </c>
      <c r="AM8" s="77">
        <v>781256</v>
      </c>
      <c r="AN8" s="77">
        <v>788522</v>
      </c>
      <c r="AO8" s="77">
        <v>789398</v>
      </c>
      <c r="AP8" s="77">
        <v>756923</v>
      </c>
      <c r="AQ8" s="77">
        <v>705629</v>
      </c>
      <c r="AR8" s="77">
        <v>694441</v>
      </c>
      <c r="AS8" s="77">
        <v>705563</v>
      </c>
      <c r="AT8" s="77">
        <v>719940</v>
      </c>
      <c r="AU8" s="77">
        <v>732467</v>
      </c>
      <c r="AV8" s="77">
        <v>764265</v>
      </c>
      <c r="AW8" s="77">
        <v>796646</v>
      </c>
      <c r="AX8" s="77">
        <v>822303</v>
      </c>
      <c r="AY8" s="77">
        <v>801748</v>
      </c>
      <c r="AZ8" s="77">
        <v>820681</v>
      </c>
      <c r="BA8" s="77">
        <v>819161</v>
      </c>
      <c r="BB8" s="77">
        <v>831024</v>
      </c>
      <c r="BC8" s="77">
        <v>830526</v>
      </c>
      <c r="BD8" s="77">
        <v>834293</v>
      </c>
      <c r="BE8" s="77">
        <v>826280</v>
      </c>
      <c r="BF8" s="77">
        <v>807122</v>
      </c>
      <c r="BG8" s="77">
        <v>788955</v>
      </c>
      <c r="BH8" s="77">
        <v>760609</v>
      </c>
      <c r="BI8" s="77">
        <v>729117</v>
      </c>
      <c r="BJ8" s="77">
        <v>711952</v>
      </c>
      <c r="BK8" s="77">
        <v>695981</v>
      </c>
      <c r="BL8" s="77">
        <v>669365</v>
      </c>
      <c r="BM8" s="77">
        <v>644391</v>
      </c>
      <c r="BN8" s="77">
        <v>620534</v>
      </c>
      <c r="BO8" s="77">
        <v>621912</v>
      </c>
      <c r="BP8" s="77">
        <v>613673</v>
      </c>
      <c r="BQ8" s="77">
        <v>594818</v>
      </c>
      <c r="BR8" s="77">
        <v>597523</v>
      </c>
      <c r="BS8" s="77">
        <v>608711</v>
      </c>
      <c r="BT8" s="77">
        <v>622719</v>
      </c>
      <c r="BU8" s="80">
        <v>655777</v>
      </c>
      <c r="BV8" s="80">
        <v>708036</v>
      </c>
      <c r="BW8" s="80">
        <v>543240</v>
      </c>
      <c r="BX8" s="80">
        <v>524111</v>
      </c>
      <c r="BY8" s="80">
        <v>518471</v>
      </c>
      <c r="BZ8" s="80">
        <v>478397</v>
      </c>
      <c r="CA8" s="80">
        <v>423719</v>
      </c>
      <c r="CB8" s="80">
        <v>377731</v>
      </c>
      <c r="CC8" s="80">
        <v>387652</v>
      </c>
      <c r="CD8" s="80">
        <v>379415</v>
      </c>
      <c r="CE8" s="80">
        <v>363360</v>
      </c>
      <c r="CF8" s="80">
        <v>339377</v>
      </c>
      <c r="CG8" s="80">
        <v>316336</v>
      </c>
      <c r="CH8" s="80">
        <v>293080</v>
      </c>
      <c r="CI8" s="80">
        <v>264304</v>
      </c>
      <c r="CJ8" s="80">
        <v>243370</v>
      </c>
      <c r="CK8" s="80">
        <v>227177</v>
      </c>
      <c r="CL8" s="77">
        <v>207325</v>
      </c>
      <c r="CM8" s="77">
        <v>183829</v>
      </c>
      <c r="CN8" s="77">
        <v>157178</v>
      </c>
      <c r="CO8" s="80">
        <v>133116</v>
      </c>
      <c r="CP8" s="80">
        <v>525008</v>
      </c>
      <c r="CQ8" s="76"/>
      <c r="CR8" s="77"/>
      <c r="CS8" s="77"/>
    </row>
    <row r="9" spans="1:255" x14ac:dyDescent="0.25">
      <c r="A9" s="79">
        <v>2018</v>
      </c>
      <c r="B9" s="79" t="s">
        <v>11</v>
      </c>
      <c r="C9" s="80">
        <v>59115809</v>
      </c>
      <c r="D9" s="80">
        <v>669797</v>
      </c>
      <c r="E9" s="80">
        <v>692792</v>
      </c>
      <c r="F9" s="80">
        <v>715313</v>
      </c>
      <c r="G9" s="80">
        <v>715338</v>
      </c>
      <c r="H9" s="80">
        <v>722190</v>
      </c>
      <c r="I9" s="80">
        <v>739193</v>
      </c>
      <c r="J9" s="80">
        <v>762279</v>
      </c>
      <c r="K9" s="80">
        <v>747953</v>
      </c>
      <c r="L9" s="80">
        <v>734922</v>
      </c>
      <c r="M9" s="80">
        <v>723973</v>
      </c>
      <c r="N9" s="80">
        <v>730400</v>
      </c>
      <c r="O9" s="80">
        <v>707081</v>
      </c>
      <c r="P9" s="80">
        <v>693698</v>
      </c>
      <c r="Q9" s="80">
        <v>665305</v>
      </c>
      <c r="R9" s="80">
        <v>654298</v>
      </c>
      <c r="S9" s="80">
        <v>636635</v>
      </c>
      <c r="T9" s="80">
        <v>626758</v>
      </c>
      <c r="U9" s="80">
        <v>646478</v>
      </c>
      <c r="V9" s="80">
        <v>665716</v>
      </c>
      <c r="W9" s="80">
        <v>695208</v>
      </c>
      <c r="X9" s="80">
        <v>710556</v>
      </c>
      <c r="Y9" s="80">
        <v>736060</v>
      </c>
      <c r="Z9" s="80">
        <v>744632</v>
      </c>
      <c r="AA9" s="80">
        <v>750139</v>
      </c>
      <c r="AB9" s="80">
        <v>776573</v>
      </c>
      <c r="AC9" s="80">
        <v>780493</v>
      </c>
      <c r="AD9" s="80">
        <v>804754</v>
      </c>
      <c r="AE9" s="80">
        <v>823696</v>
      </c>
      <c r="AF9" s="80">
        <v>810146</v>
      </c>
      <c r="AG9" s="80">
        <v>803183</v>
      </c>
      <c r="AH9" s="80">
        <v>810707</v>
      </c>
      <c r="AI9" s="80">
        <v>790185</v>
      </c>
      <c r="AJ9" s="80">
        <v>798091</v>
      </c>
      <c r="AK9" s="80">
        <v>798182</v>
      </c>
      <c r="AL9" s="80">
        <v>778865</v>
      </c>
      <c r="AM9" s="80">
        <v>783943</v>
      </c>
      <c r="AN9" s="80">
        <v>782168</v>
      </c>
      <c r="AO9" s="80">
        <v>788644</v>
      </c>
      <c r="AP9" s="80">
        <v>789196</v>
      </c>
      <c r="AQ9" s="80">
        <v>756950</v>
      </c>
      <c r="AR9" s="80">
        <v>705892</v>
      </c>
      <c r="AS9" s="80">
        <v>694545</v>
      </c>
      <c r="AT9" s="80">
        <v>706504</v>
      </c>
      <c r="AU9" s="80">
        <v>720224</v>
      </c>
      <c r="AV9" s="80">
        <v>732790</v>
      </c>
      <c r="AW9" s="80">
        <v>764283</v>
      </c>
      <c r="AX9" s="80">
        <v>796709</v>
      </c>
      <c r="AY9" s="80">
        <v>822210</v>
      </c>
      <c r="AZ9" s="80">
        <v>801625</v>
      </c>
      <c r="BA9" s="80">
        <v>820570</v>
      </c>
      <c r="BB9" s="80">
        <v>818867</v>
      </c>
      <c r="BC9" s="80">
        <v>830363</v>
      </c>
      <c r="BD9" s="80">
        <v>829527</v>
      </c>
      <c r="BE9" s="80">
        <v>833305</v>
      </c>
      <c r="BF9" s="80">
        <v>825069</v>
      </c>
      <c r="BG9" s="80">
        <v>805341</v>
      </c>
      <c r="BH9" s="80">
        <v>786823</v>
      </c>
      <c r="BI9" s="80">
        <v>758454</v>
      </c>
      <c r="BJ9" s="80">
        <v>726141</v>
      </c>
      <c r="BK9" s="80">
        <v>708805</v>
      </c>
      <c r="BL9" s="80">
        <v>692912</v>
      </c>
      <c r="BM9" s="80">
        <v>665813</v>
      </c>
      <c r="BN9" s="80">
        <v>640567</v>
      </c>
      <c r="BO9" s="80">
        <v>616708</v>
      </c>
      <c r="BP9" s="80">
        <v>618026</v>
      </c>
      <c r="BQ9" s="80">
        <v>608353</v>
      </c>
      <c r="BR9" s="80">
        <v>589366</v>
      </c>
      <c r="BS9" s="80">
        <v>591577</v>
      </c>
      <c r="BT9" s="80">
        <v>602165</v>
      </c>
      <c r="BU9" s="80">
        <v>615315</v>
      </c>
      <c r="BV9" s="80">
        <v>646927</v>
      </c>
      <c r="BW9" s="80">
        <v>697564</v>
      </c>
      <c r="BX9" s="80">
        <v>533973</v>
      </c>
      <c r="BY9" s="80">
        <v>514170</v>
      </c>
      <c r="BZ9" s="80">
        <v>507518</v>
      </c>
      <c r="CA9" s="80">
        <v>466895</v>
      </c>
      <c r="CB9" s="80">
        <v>412375</v>
      </c>
      <c r="CC9" s="80">
        <v>366147</v>
      </c>
      <c r="CD9" s="80">
        <v>374534</v>
      </c>
      <c r="CE9" s="80">
        <v>365174</v>
      </c>
      <c r="CF9" s="80">
        <v>347829</v>
      </c>
      <c r="CG9" s="80">
        <v>323241</v>
      </c>
      <c r="CH9" s="80">
        <v>299301</v>
      </c>
      <c r="CI9" s="80">
        <v>275483</v>
      </c>
      <c r="CJ9" s="80">
        <v>245943</v>
      </c>
      <c r="CK9" s="80">
        <v>224531</v>
      </c>
      <c r="CL9" s="80">
        <v>207075</v>
      </c>
      <c r="CM9" s="80">
        <v>186581</v>
      </c>
      <c r="CN9" s="80">
        <v>163196</v>
      </c>
      <c r="CO9" s="80">
        <v>137054</v>
      </c>
      <c r="CP9" s="80">
        <v>528959</v>
      </c>
      <c r="CQ9" s="79"/>
      <c r="CR9" s="80"/>
      <c r="CS9" s="80"/>
    </row>
    <row r="10" spans="1:255" x14ac:dyDescent="0.25">
      <c r="A10" s="83">
        <v>2019</v>
      </c>
      <c r="B10" s="83" t="s">
        <v>11</v>
      </c>
      <c r="C10" s="84">
        <v>59439840</v>
      </c>
      <c r="D10" s="87">
        <v>649388</v>
      </c>
      <c r="E10" s="84">
        <v>676412</v>
      </c>
      <c r="F10" s="84">
        <v>698837</v>
      </c>
      <c r="G10" s="84">
        <v>720721</v>
      </c>
      <c r="H10" s="84">
        <v>719821</v>
      </c>
      <c r="I10" s="84">
        <v>726317</v>
      </c>
      <c r="J10" s="84">
        <v>742744</v>
      </c>
      <c r="K10" s="84">
        <v>765225</v>
      </c>
      <c r="L10" s="84">
        <v>750173</v>
      </c>
      <c r="M10" s="84">
        <v>737531</v>
      </c>
      <c r="N10" s="84">
        <v>726528</v>
      </c>
      <c r="O10" s="84">
        <v>733267</v>
      </c>
      <c r="P10" s="84">
        <v>709958</v>
      </c>
      <c r="Q10" s="84">
        <v>696722</v>
      </c>
      <c r="R10" s="84">
        <v>668590</v>
      </c>
      <c r="S10" s="84">
        <v>658280</v>
      </c>
      <c r="T10" s="84">
        <v>640608</v>
      </c>
      <c r="U10" s="84">
        <v>632385</v>
      </c>
      <c r="V10" s="84">
        <v>653732</v>
      </c>
      <c r="W10" s="84">
        <v>677608</v>
      </c>
      <c r="X10" s="84">
        <v>708336</v>
      </c>
      <c r="Y10" s="84">
        <v>720698</v>
      </c>
      <c r="Z10" s="84">
        <v>748254</v>
      </c>
      <c r="AA10" s="84">
        <v>755826</v>
      </c>
      <c r="AB10" s="84">
        <v>757151</v>
      </c>
      <c r="AC10" s="84">
        <v>782598</v>
      </c>
      <c r="AD10" s="84">
        <v>784090</v>
      </c>
      <c r="AE10" s="84">
        <v>807248</v>
      </c>
      <c r="AF10" s="84">
        <v>824760</v>
      </c>
      <c r="AG10" s="84">
        <v>810973</v>
      </c>
      <c r="AH10" s="84">
        <v>802809</v>
      </c>
      <c r="AI10" s="84">
        <v>810906</v>
      </c>
      <c r="AJ10" s="84">
        <v>790832</v>
      </c>
      <c r="AK10" s="84">
        <v>798415</v>
      </c>
      <c r="AL10" s="84">
        <v>797946</v>
      </c>
      <c r="AM10" s="84">
        <v>777820</v>
      </c>
      <c r="AN10" s="84">
        <v>783817</v>
      </c>
      <c r="AO10" s="84">
        <v>781425</v>
      </c>
      <c r="AP10" s="84">
        <v>787003</v>
      </c>
      <c r="AQ10" s="84">
        <v>788497</v>
      </c>
      <c r="AR10" s="84">
        <v>756871</v>
      </c>
      <c r="AS10" s="84">
        <v>705441</v>
      </c>
      <c r="AT10" s="84">
        <v>694855</v>
      </c>
      <c r="AU10" s="84">
        <v>706616</v>
      </c>
      <c r="AV10" s="84">
        <v>720070</v>
      </c>
      <c r="AW10" s="84">
        <v>732367</v>
      </c>
      <c r="AX10" s="84">
        <v>763688</v>
      </c>
      <c r="AY10" s="84">
        <v>795939</v>
      </c>
      <c r="AZ10" s="84">
        <v>821630</v>
      </c>
      <c r="BA10" s="84">
        <v>801260</v>
      </c>
      <c r="BB10" s="84">
        <v>820123</v>
      </c>
      <c r="BC10" s="84">
        <v>818248</v>
      </c>
      <c r="BD10" s="84">
        <v>829626</v>
      </c>
      <c r="BE10" s="84">
        <v>828203</v>
      </c>
      <c r="BF10" s="84">
        <v>831741</v>
      </c>
      <c r="BG10" s="84">
        <v>823099</v>
      </c>
      <c r="BH10" s="84">
        <v>802885</v>
      </c>
      <c r="BI10" s="84">
        <v>784119</v>
      </c>
      <c r="BJ10" s="84">
        <v>755249</v>
      </c>
      <c r="BK10" s="84">
        <v>722779</v>
      </c>
      <c r="BL10" s="84">
        <v>705065</v>
      </c>
      <c r="BM10" s="84">
        <v>689075</v>
      </c>
      <c r="BN10" s="84">
        <v>661702</v>
      </c>
      <c r="BO10" s="84">
        <v>636452</v>
      </c>
      <c r="BP10" s="84">
        <v>612394</v>
      </c>
      <c r="BQ10" s="84">
        <v>612894</v>
      </c>
      <c r="BR10" s="84">
        <v>602897</v>
      </c>
      <c r="BS10" s="84">
        <v>583460</v>
      </c>
      <c r="BT10" s="84">
        <v>585085</v>
      </c>
      <c r="BU10" s="80">
        <v>594546</v>
      </c>
      <c r="BV10" s="80">
        <v>606965</v>
      </c>
      <c r="BW10" s="80">
        <v>637206</v>
      </c>
      <c r="BX10" s="80">
        <v>686169</v>
      </c>
      <c r="BY10" s="80">
        <v>524406</v>
      </c>
      <c r="BZ10" s="80">
        <v>503866</v>
      </c>
      <c r="CA10" s="80">
        <v>496130</v>
      </c>
      <c r="CB10" s="80">
        <v>455010</v>
      </c>
      <c r="CC10" s="80">
        <v>400818</v>
      </c>
      <c r="CD10" s="80">
        <v>354441</v>
      </c>
      <c r="CE10" s="80">
        <v>361072</v>
      </c>
      <c r="CF10" s="80">
        <v>350455</v>
      </c>
      <c r="CG10" s="80">
        <v>332255</v>
      </c>
      <c r="CH10" s="80">
        <v>306983</v>
      </c>
      <c r="CI10" s="80">
        <v>282197</v>
      </c>
      <c r="CJ10" s="80">
        <v>257792</v>
      </c>
      <c r="CK10" s="80">
        <v>228197</v>
      </c>
      <c r="CL10" s="84">
        <v>206177</v>
      </c>
      <c r="CM10" s="84">
        <v>188071</v>
      </c>
      <c r="CN10" s="84">
        <v>167219</v>
      </c>
      <c r="CO10" s="87">
        <v>143992</v>
      </c>
      <c r="CP10" s="87">
        <v>547789</v>
      </c>
      <c r="CQ10" s="83"/>
      <c r="CR10" s="84"/>
      <c r="CS10" s="84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FX10" s="83"/>
      <c r="FY10" s="83"/>
      <c r="FZ10" s="83"/>
      <c r="GA10" s="83"/>
      <c r="GB10" s="83"/>
      <c r="GC10" s="83"/>
      <c r="GD10" s="83"/>
      <c r="GE10" s="83"/>
      <c r="GF10" s="83"/>
      <c r="GG10" s="83"/>
      <c r="GH10" s="83"/>
      <c r="GI10" s="83"/>
      <c r="GJ10" s="83"/>
      <c r="GK10" s="83"/>
      <c r="GL10" s="83"/>
      <c r="GM10" s="83"/>
      <c r="GN10" s="83"/>
      <c r="GO10" s="83"/>
      <c r="GP10" s="83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/>
      <c r="HK10" s="83"/>
      <c r="HL10" s="83"/>
      <c r="HM10" s="83"/>
      <c r="HN10" s="83"/>
      <c r="HO10" s="83"/>
      <c r="HP10" s="83"/>
      <c r="HQ10" s="83"/>
      <c r="HR10" s="83"/>
      <c r="HS10" s="83"/>
      <c r="HT10" s="83"/>
      <c r="HU10" s="83"/>
      <c r="HV10" s="83"/>
      <c r="HW10" s="83"/>
      <c r="HX10" s="83"/>
      <c r="HY10" s="83"/>
      <c r="HZ10" s="83"/>
      <c r="IA10" s="83"/>
      <c r="IB10" s="83"/>
      <c r="IC10" s="83"/>
      <c r="ID10" s="83"/>
      <c r="IE10" s="83"/>
      <c r="IF10" s="83"/>
      <c r="IG10" s="83"/>
      <c r="IH10" s="83"/>
      <c r="II10" s="83"/>
      <c r="IJ10" s="83"/>
      <c r="IK10" s="83"/>
      <c r="IL10" s="83"/>
      <c r="IM10" s="83"/>
      <c r="IN10" s="83"/>
      <c r="IO10" s="83"/>
      <c r="IP10" s="83"/>
      <c r="IQ10" s="83"/>
      <c r="IR10" s="83"/>
      <c r="IS10" s="83"/>
      <c r="IT10" s="83"/>
      <c r="IU10" s="83"/>
    </row>
    <row r="12" spans="1:255" s="85" customFormat="1" x14ac:dyDescent="0.25">
      <c r="B12" s="89" t="s">
        <v>74</v>
      </c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</row>
    <row r="13" spans="1:255" s="90" customFormat="1" ht="12.75" customHeight="1" x14ac:dyDescent="0.2">
      <c r="A13" s="91" t="s">
        <v>48</v>
      </c>
      <c r="B13" s="91" t="s">
        <v>46</v>
      </c>
      <c r="C13" s="92" t="s">
        <v>47</v>
      </c>
      <c r="D13" s="91">
        <v>0</v>
      </c>
      <c r="E13" s="91">
        <v>1</v>
      </c>
      <c r="F13" s="91">
        <v>2</v>
      </c>
      <c r="G13" s="91">
        <v>3</v>
      </c>
      <c r="H13" s="91">
        <v>4</v>
      </c>
      <c r="I13" s="91">
        <v>5</v>
      </c>
      <c r="J13" s="91">
        <v>6</v>
      </c>
      <c r="K13" s="91">
        <v>7</v>
      </c>
      <c r="L13" s="91">
        <v>8</v>
      </c>
      <c r="M13" s="91">
        <v>9</v>
      </c>
      <c r="N13" s="91">
        <v>10</v>
      </c>
      <c r="O13" s="91">
        <v>11</v>
      </c>
      <c r="P13" s="91">
        <v>12</v>
      </c>
      <c r="Q13" s="91">
        <v>13</v>
      </c>
      <c r="R13" s="91">
        <v>14</v>
      </c>
      <c r="S13" s="91">
        <v>15</v>
      </c>
      <c r="T13" s="91">
        <v>16</v>
      </c>
      <c r="U13" s="91">
        <v>17</v>
      </c>
      <c r="V13" s="91">
        <v>18</v>
      </c>
      <c r="W13" s="91">
        <v>19</v>
      </c>
      <c r="X13" s="91">
        <v>20</v>
      </c>
      <c r="Y13" s="91">
        <v>21</v>
      </c>
      <c r="Z13" s="91">
        <v>22</v>
      </c>
      <c r="AA13" s="91">
        <v>23</v>
      </c>
      <c r="AB13" s="91">
        <v>24</v>
      </c>
      <c r="AC13" s="91">
        <v>25</v>
      </c>
      <c r="AD13" s="91">
        <v>26</v>
      </c>
      <c r="AE13" s="91">
        <v>27</v>
      </c>
      <c r="AF13" s="91">
        <v>28</v>
      </c>
      <c r="AG13" s="91">
        <v>29</v>
      </c>
      <c r="AH13" s="91">
        <v>30</v>
      </c>
      <c r="AI13" s="91">
        <v>31</v>
      </c>
      <c r="AJ13" s="91">
        <v>32</v>
      </c>
      <c r="AK13" s="91">
        <v>33</v>
      </c>
      <c r="AL13" s="91">
        <v>34</v>
      </c>
      <c r="AM13" s="91">
        <v>35</v>
      </c>
      <c r="AN13" s="91">
        <v>36</v>
      </c>
      <c r="AO13" s="91">
        <v>37</v>
      </c>
      <c r="AP13" s="91">
        <v>38</v>
      </c>
      <c r="AQ13" s="91">
        <v>39</v>
      </c>
      <c r="AR13" s="91">
        <v>40</v>
      </c>
      <c r="AS13" s="91">
        <v>41</v>
      </c>
      <c r="AT13" s="91">
        <v>42</v>
      </c>
      <c r="AU13" s="91">
        <v>43</v>
      </c>
      <c r="AV13" s="91">
        <v>44</v>
      </c>
      <c r="AW13" s="91">
        <v>45</v>
      </c>
      <c r="AX13" s="91">
        <v>46</v>
      </c>
      <c r="AY13" s="91">
        <v>47</v>
      </c>
      <c r="AZ13" s="91">
        <v>48</v>
      </c>
      <c r="BA13" s="91">
        <v>49</v>
      </c>
      <c r="BB13" s="91">
        <v>50</v>
      </c>
      <c r="BC13" s="91">
        <v>51</v>
      </c>
      <c r="BD13" s="91">
        <v>52</v>
      </c>
      <c r="BE13" s="91">
        <v>53</v>
      </c>
      <c r="BF13" s="91">
        <v>54</v>
      </c>
      <c r="BG13" s="91">
        <v>55</v>
      </c>
      <c r="BH13" s="91">
        <v>56</v>
      </c>
      <c r="BI13" s="91">
        <v>57</v>
      </c>
      <c r="BJ13" s="91">
        <v>58</v>
      </c>
      <c r="BK13" s="91">
        <v>59</v>
      </c>
      <c r="BL13" s="91">
        <v>60</v>
      </c>
      <c r="BM13" s="91">
        <v>61</v>
      </c>
      <c r="BN13" s="91">
        <v>62</v>
      </c>
      <c r="BO13" s="91">
        <v>63</v>
      </c>
      <c r="BP13" s="91">
        <v>64</v>
      </c>
      <c r="BQ13" s="91">
        <v>65</v>
      </c>
      <c r="BR13" s="91">
        <v>66</v>
      </c>
      <c r="BS13" s="91">
        <v>67</v>
      </c>
      <c r="BT13" s="91">
        <v>68</v>
      </c>
      <c r="BU13" s="81">
        <v>69</v>
      </c>
      <c r="BV13" s="81">
        <v>70</v>
      </c>
      <c r="BW13" s="81">
        <v>71</v>
      </c>
      <c r="BX13" s="81">
        <v>72</v>
      </c>
      <c r="BY13" s="81">
        <v>73</v>
      </c>
      <c r="BZ13" s="81">
        <v>74</v>
      </c>
      <c r="CA13" s="81">
        <v>75</v>
      </c>
      <c r="CB13" s="81">
        <v>76</v>
      </c>
      <c r="CC13" s="81">
        <v>77</v>
      </c>
      <c r="CD13" s="81">
        <v>78</v>
      </c>
      <c r="CE13" s="81">
        <v>79</v>
      </c>
      <c r="CF13" s="81">
        <v>80</v>
      </c>
      <c r="CG13" s="81">
        <v>81</v>
      </c>
      <c r="CH13" s="81">
        <v>82</v>
      </c>
      <c r="CI13" s="81">
        <v>83</v>
      </c>
      <c r="CJ13" s="81">
        <v>84</v>
      </c>
      <c r="CK13" s="81">
        <v>85</v>
      </c>
      <c r="CL13" s="91">
        <v>86</v>
      </c>
      <c r="CM13" s="91">
        <v>87</v>
      </c>
      <c r="CN13" s="91">
        <v>88</v>
      </c>
      <c r="CO13" s="91">
        <v>89</v>
      </c>
      <c r="CP13" s="91" t="s">
        <v>49</v>
      </c>
    </row>
    <row r="14" spans="1:255" s="85" customFormat="1" x14ac:dyDescent="0.25">
      <c r="A14" s="82" t="s">
        <v>57</v>
      </c>
      <c r="B14" s="86" t="s">
        <v>11</v>
      </c>
      <c r="C14" s="75">
        <f t="shared" ref="C14:BN14" si="0">C3/C2-1</f>
        <v>7.0653809932672562E-3</v>
      </c>
      <c r="D14" s="75">
        <f t="shared" si="0"/>
        <v>2.3119553291262251E-2</v>
      </c>
      <c r="E14" s="75">
        <f t="shared" si="0"/>
        <v>2.1338957203031805E-2</v>
      </c>
      <c r="F14" s="75">
        <f t="shared" si="0"/>
        <v>1.8649513073160984E-2</v>
      </c>
      <c r="G14" s="75">
        <f t="shared" si="0"/>
        <v>-6.1647999841274448E-3</v>
      </c>
      <c r="H14" s="75">
        <f t="shared" si="0"/>
        <v>3.7688798872584917E-2</v>
      </c>
      <c r="I14" s="75">
        <f t="shared" si="0"/>
        <v>2.4076742472382007E-2</v>
      </c>
      <c r="J14" s="75">
        <f t="shared" si="0"/>
        <v>4.9013526024894949E-2</v>
      </c>
      <c r="K14" s="75">
        <f t="shared" si="0"/>
        <v>2.2650270492440727E-2</v>
      </c>
      <c r="L14" s="75">
        <f t="shared" si="0"/>
        <v>3.4766668737960638E-2</v>
      </c>
      <c r="M14" s="75">
        <f t="shared" si="0"/>
        <v>2.3399109144758956E-2</v>
      </c>
      <c r="N14" s="75">
        <f t="shared" si="0"/>
        <v>-2.1141065912099855E-2</v>
      </c>
      <c r="O14" s="75">
        <f t="shared" si="0"/>
        <v>-2.1447458623053528E-2</v>
      </c>
      <c r="P14" s="75">
        <f t="shared" si="0"/>
        <v>-2.5544744667454156E-2</v>
      </c>
      <c r="Q14" s="75">
        <f t="shared" si="0"/>
        <v>-8.2909812330169697E-3</v>
      </c>
      <c r="R14" s="75">
        <f t="shared" si="0"/>
        <v>-2.3722617011396996E-2</v>
      </c>
      <c r="S14" s="75">
        <f t="shared" si="0"/>
        <v>3.736873570579835E-3</v>
      </c>
      <c r="T14" s="75">
        <f t="shared" si="0"/>
        <v>3.390706615035155E-3</v>
      </c>
      <c r="U14" s="75">
        <f t="shared" si="0"/>
        <v>-3.1270088950687724E-2</v>
      </c>
      <c r="V14" s="75">
        <f t="shared" si="0"/>
        <v>-4.961412020672018E-4</v>
      </c>
      <c r="W14" s="75">
        <f t="shared" si="0"/>
        <v>-2.8214818779856765E-2</v>
      </c>
      <c r="X14" s="75">
        <f t="shared" si="0"/>
        <v>-2.0493670803439112E-2</v>
      </c>
      <c r="Y14" s="75">
        <f t="shared" si="0"/>
        <v>2.2050373333720286E-2</v>
      </c>
      <c r="Z14" s="75">
        <f t="shared" si="0"/>
        <v>1.4991515855776072E-2</v>
      </c>
      <c r="AA14" s="75">
        <f t="shared" si="0"/>
        <v>-5.7902468180220934E-3</v>
      </c>
      <c r="AB14" s="75">
        <f t="shared" si="0"/>
        <v>2.7738816496551744E-2</v>
      </c>
      <c r="AC14" s="75">
        <f t="shared" si="0"/>
        <v>-8.4134224344917241E-3</v>
      </c>
      <c r="AD14" s="75">
        <f t="shared" si="0"/>
        <v>-3.209359405668466E-3</v>
      </c>
      <c r="AE14" s="75">
        <f t="shared" si="0"/>
        <v>2.389559527773133E-2</v>
      </c>
      <c r="AF14" s="75">
        <f t="shared" si="0"/>
        <v>-8.7389121556590288E-3</v>
      </c>
      <c r="AG14" s="75">
        <f t="shared" si="0"/>
        <v>3.645515756152129E-4</v>
      </c>
      <c r="AH14" s="75">
        <f t="shared" si="0"/>
        <v>-9.5649986007451115E-3</v>
      </c>
      <c r="AI14" s="75">
        <f t="shared" si="0"/>
        <v>-3.4312660541079287E-3</v>
      </c>
      <c r="AJ14" s="75">
        <f t="shared" si="0"/>
        <v>4.1824902728914815E-2</v>
      </c>
      <c r="AK14" s="75">
        <f t="shared" si="0"/>
        <v>7.1080512253415717E-2</v>
      </c>
      <c r="AL14" s="75">
        <f t="shared" si="0"/>
        <v>1.3683181933335842E-2</v>
      </c>
      <c r="AM14" s="75">
        <f t="shared" si="0"/>
        <v>-1.7356956457329042E-2</v>
      </c>
      <c r="AN14" s="75">
        <f t="shared" si="0"/>
        <v>-2.0965384781810648E-2</v>
      </c>
      <c r="AO14" s="75">
        <f t="shared" si="0"/>
        <v>-1.8378273089780239E-2</v>
      </c>
      <c r="AP14" s="75">
        <f t="shared" si="0"/>
        <v>-4.315377876316584E-2</v>
      </c>
      <c r="AQ14" s="75">
        <f t="shared" si="0"/>
        <v>-4.22019388140501E-2</v>
      </c>
      <c r="AR14" s="75">
        <f t="shared" si="0"/>
        <v>-3.3386736191909128E-2</v>
      </c>
      <c r="AS14" s="75">
        <f t="shared" si="0"/>
        <v>2.392105427518576E-2</v>
      </c>
      <c r="AT14" s="75">
        <f t="shared" si="0"/>
        <v>-2.561151324483546E-2</v>
      </c>
      <c r="AU14" s="75">
        <f t="shared" si="0"/>
        <v>2.8182760934547524E-4</v>
      </c>
      <c r="AV14" s="75">
        <f t="shared" si="0"/>
        <v>-1.6306678985986922E-2</v>
      </c>
      <c r="AW14" s="75">
        <f t="shared" si="0"/>
        <v>-1.4950878259021305E-3</v>
      </c>
      <c r="AX14" s="75">
        <f t="shared" si="0"/>
        <v>-7.4767559518127413E-3</v>
      </c>
      <c r="AY14" s="75">
        <f t="shared" si="0"/>
        <v>7.0128910607298867E-3</v>
      </c>
      <c r="AZ14" s="75">
        <f t="shared" si="0"/>
        <v>1.9727254183470544E-2</v>
      </c>
      <c r="BA14" s="75">
        <f t="shared" si="0"/>
        <v>1.912111376943515E-2</v>
      </c>
      <c r="BB14" s="75">
        <f t="shared" si="0"/>
        <v>3.3195855939620822E-2</v>
      </c>
      <c r="BC14" s="75">
        <f t="shared" si="0"/>
        <v>3.8578972479891505E-2</v>
      </c>
      <c r="BD14" s="75">
        <f t="shared" si="0"/>
        <v>1.9536900040201033E-2</v>
      </c>
      <c r="BE14" s="75">
        <f t="shared" si="0"/>
        <v>1.9320384374854394E-2</v>
      </c>
      <c r="BF14" s="75">
        <f t="shared" si="0"/>
        <v>3.4474476585474534E-2</v>
      </c>
      <c r="BG14" s="75">
        <f t="shared" si="0"/>
        <v>3.1900817678218285E-2</v>
      </c>
      <c r="BH14" s="75">
        <f t="shared" si="0"/>
        <v>3.1980636441977683E-2</v>
      </c>
      <c r="BI14" s="75">
        <f t="shared" si="0"/>
        <v>-1.0230135148835307E-2</v>
      </c>
      <c r="BJ14" s="75">
        <f t="shared" si="0"/>
        <v>5.7314087821702664E-3</v>
      </c>
      <c r="BK14" s="75">
        <f t="shared" si="0"/>
        <v>2.1061844395695362E-2</v>
      </c>
      <c r="BL14" s="75">
        <f t="shared" si="0"/>
        <v>-1.4522668514277304E-2</v>
      </c>
      <c r="BM14" s="75">
        <f t="shared" si="0"/>
        <v>-2.9005607113417931E-2</v>
      </c>
      <c r="BN14" s="75">
        <f t="shared" si="0"/>
        <v>-3.3001458054991217E-2</v>
      </c>
      <c r="BO14" s="75">
        <f t="shared" ref="BO14:CP14" si="1">BO3/BO2-1</f>
        <v>-6.2584575696327915E-2</v>
      </c>
      <c r="BP14" s="75">
        <f t="shared" si="1"/>
        <v>-8.7094645975141605E-2</v>
      </c>
      <c r="BQ14" s="75">
        <f t="shared" si="1"/>
        <v>0.28180301301620259</v>
      </c>
      <c r="BR14" s="75">
        <f t="shared" si="1"/>
        <v>1.6386467450357101E-2</v>
      </c>
      <c r="BS14" s="75">
        <f t="shared" si="1"/>
        <v>-9.3809522132991541E-3</v>
      </c>
      <c r="BT14" s="75">
        <f t="shared" si="1"/>
        <v>5.9026723137728387E-2</v>
      </c>
      <c r="BU14" s="98">
        <f t="shared" si="1"/>
        <v>0.10000652179858571</v>
      </c>
      <c r="BV14" s="98">
        <f t="shared" si="1"/>
        <v>8.9221700362665191E-2</v>
      </c>
      <c r="BW14" s="98">
        <f t="shared" si="1"/>
        <v>-5.5813589628967319E-2</v>
      </c>
      <c r="BX14" s="98">
        <f t="shared" si="1"/>
        <v>-1.2988736049364347E-2</v>
      </c>
      <c r="BY14" s="98">
        <f t="shared" si="1"/>
        <v>4.8697329144118395E-3</v>
      </c>
      <c r="BZ14" s="98">
        <f t="shared" si="1"/>
        <v>2.5939756879779896E-2</v>
      </c>
      <c r="CA14" s="98">
        <f t="shared" si="1"/>
        <v>2.1588767051097468E-2</v>
      </c>
      <c r="CB14" s="98">
        <f t="shared" si="1"/>
        <v>1.8214805796270994E-2</v>
      </c>
      <c r="CC14" s="98">
        <f t="shared" si="1"/>
        <v>4.0480123020845138E-2</v>
      </c>
      <c r="CD14" s="98">
        <f t="shared" si="1"/>
        <v>8.9833459838370988E-3</v>
      </c>
      <c r="CE14" s="98">
        <f t="shared" si="1"/>
        <v>-1.6319819751244524E-2</v>
      </c>
      <c r="CF14" s="98">
        <f t="shared" si="1"/>
        <v>-1.4027833001988288E-3</v>
      </c>
      <c r="CG14" s="98">
        <f t="shared" si="1"/>
        <v>1.4684602058493867E-2</v>
      </c>
      <c r="CH14" s="98">
        <f t="shared" si="1"/>
        <v>3.6386290045809178E-2</v>
      </c>
      <c r="CI14" s="98">
        <f t="shared" si="1"/>
        <v>2.9839668675933906E-2</v>
      </c>
      <c r="CJ14" s="98">
        <f t="shared" si="1"/>
        <v>7.1553562761870193E-3</v>
      </c>
      <c r="CK14" s="98">
        <f t="shared" si="1"/>
        <v>5.658816660178978E-3</v>
      </c>
      <c r="CL14" s="75">
        <f t="shared" si="1"/>
        <v>1.8545145583477751E-2</v>
      </c>
      <c r="CM14" s="75">
        <f t="shared" si="1"/>
        <v>8.6294757013738455E-3</v>
      </c>
      <c r="CN14" s="75">
        <f t="shared" si="1"/>
        <v>4.7654463818416204E-3</v>
      </c>
      <c r="CO14" s="75">
        <f t="shared" si="1"/>
        <v>-2.3793426652940153E-2</v>
      </c>
      <c r="CP14" s="75">
        <f t="shared" si="1"/>
        <v>5.7261998855305141E-2</v>
      </c>
    </row>
    <row r="15" spans="1:255" s="85" customFormat="1" x14ac:dyDescent="0.25">
      <c r="A15" s="82" t="s">
        <v>58</v>
      </c>
      <c r="B15" s="86" t="s">
        <v>11</v>
      </c>
      <c r="C15" s="75">
        <f t="shared" ref="C15:BN15" si="2">C4/C3-1</f>
        <v>6.7252576006320286E-3</v>
      </c>
      <c r="D15" s="75">
        <f t="shared" si="2"/>
        <v>-2.8782944169093772E-2</v>
      </c>
      <c r="E15" s="75">
        <f t="shared" si="2"/>
        <v>2.2878909827648508E-2</v>
      </c>
      <c r="F15" s="75">
        <f t="shared" si="2"/>
        <v>2.1556306169947081E-2</v>
      </c>
      <c r="G15" s="75">
        <f t="shared" si="2"/>
        <v>1.8428021201564615E-2</v>
      </c>
      <c r="H15" s="75">
        <f t="shared" si="2"/>
        <v>-5.5691332657347159E-3</v>
      </c>
      <c r="I15" s="75">
        <f t="shared" si="2"/>
        <v>3.780265942648553E-2</v>
      </c>
      <c r="J15" s="75">
        <f t="shared" si="2"/>
        <v>2.4486496766831456E-2</v>
      </c>
      <c r="K15" s="75">
        <f t="shared" si="2"/>
        <v>4.8682536234132989E-2</v>
      </c>
      <c r="L15" s="75">
        <f t="shared" si="2"/>
        <v>2.2757765153011533E-2</v>
      </c>
      <c r="M15" s="75">
        <f t="shared" si="2"/>
        <v>3.4432075837159681E-2</v>
      </c>
      <c r="N15" s="75">
        <f t="shared" si="2"/>
        <v>2.2888882258754295E-2</v>
      </c>
      <c r="O15" s="75">
        <f t="shared" si="2"/>
        <v>-2.1275084583796122E-2</v>
      </c>
      <c r="P15" s="75">
        <f t="shared" si="2"/>
        <v>-2.1218024000767222E-2</v>
      </c>
      <c r="Q15" s="75">
        <f t="shared" si="2"/>
        <v>-2.5849371338653726E-2</v>
      </c>
      <c r="R15" s="75">
        <f t="shared" si="2"/>
        <v>-8.287326080543278E-3</v>
      </c>
      <c r="S15" s="75">
        <f t="shared" si="2"/>
        <v>-2.3577291691971758E-2</v>
      </c>
      <c r="T15" s="75">
        <f t="shared" si="2"/>
        <v>3.7568345997587294E-3</v>
      </c>
      <c r="U15" s="75">
        <f t="shared" si="2"/>
        <v>3.2945991376160944E-3</v>
      </c>
      <c r="V15" s="75">
        <f t="shared" si="2"/>
        <v>-3.2438148432512359E-2</v>
      </c>
      <c r="W15" s="75">
        <f t="shared" si="2"/>
        <v>-2.2102253097853186E-3</v>
      </c>
      <c r="X15" s="75">
        <f t="shared" si="2"/>
        <v>-2.7664659643641176E-2</v>
      </c>
      <c r="Y15" s="75">
        <f t="shared" si="2"/>
        <v>-2.2168489297236138E-2</v>
      </c>
      <c r="Z15" s="75">
        <f t="shared" si="2"/>
        <v>1.9761971669737033E-2</v>
      </c>
      <c r="AA15" s="75">
        <f t="shared" si="2"/>
        <v>1.464338296182599E-2</v>
      </c>
      <c r="AB15" s="75">
        <f t="shared" si="2"/>
        <v>-5.7857150207348829E-3</v>
      </c>
      <c r="AC15" s="75">
        <f t="shared" si="2"/>
        <v>2.7454557385655276E-2</v>
      </c>
      <c r="AD15" s="75">
        <f t="shared" si="2"/>
        <v>-6.8316516362563195E-3</v>
      </c>
      <c r="AE15" s="75">
        <f t="shared" si="2"/>
        <v>-1.3649561016236822E-3</v>
      </c>
      <c r="AF15" s="75">
        <f t="shared" si="2"/>
        <v>2.5238112107864641E-2</v>
      </c>
      <c r="AG15" s="75">
        <f t="shared" si="2"/>
        <v>-6.9083934321629847E-3</v>
      </c>
      <c r="AH15" s="75">
        <f t="shared" si="2"/>
        <v>2.7024049459842825E-3</v>
      </c>
      <c r="AI15" s="75">
        <f t="shared" si="2"/>
        <v>-7.8697143589907537E-3</v>
      </c>
      <c r="AJ15" s="75">
        <f t="shared" si="2"/>
        <v>-1.6469223378375863E-3</v>
      </c>
      <c r="AK15" s="75">
        <f t="shared" si="2"/>
        <v>4.3644090376212308E-2</v>
      </c>
      <c r="AL15" s="75">
        <f t="shared" si="2"/>
        <v>7.3151992139691924E-2</v>
      </c>
      <c r="AM15" s="75">
        <f t="shared" si="2"/>
        <v>1.5325315037276743E-2</v>
      </c>
      <c r="AN15" s="75">
        <f t="shared" si="2"/>
        <v>-1.5955255140084335E-2</v>
      </c>
      <c r="AO15" s="75">
        <f t="shared" si="2"/>
        <v>-1.9862635635083059E-2</v>
      </c>
      <c r="AP15" s="75">
        <f t="shared" si="2"/>
        <v>-1.6973419062941031E-2</v>
      </c>
      <c r="AQ15" s="75">
        <f t="shared" si="2"/>
        <v>-4.203980393780582E-2</v>
      </c>
      <c r="AR15" s="75">
        <f t="shared" si="2"/>
        <v>-4.0596117221934458E-2</v>
      </c>
      <c r="AS15" s="75">
        <f t="shared" si="2"/>
        <v>-3.1938514090520953E-2</v>
      </c>
      <c r="AT15" s="75">
        <f t="shared" si="2"/>
        <v>2.4899719878151316E-2</v>
      </c>
      <c r="AU15" s="75">
        <f t="shared" si="2"/>
        <v>-2.4516972585045926E-2</v>
      </c>
      <c r="AV15" s="75">
        <f t="shared" si="2"/>
        <v>1.2299612201900345E-3</v>
      </c>
      <c r="AW15" s="75">
        <f t="shared" si="2"/>
        <v>-1.5751393295344918E-2</v>
      </c>
      <c r="AX15" s="75">
        <f t="shared" si="2"/>
        <v>-1.1300820631932051E-3</v>
      </c>
      <c r="AY15" s="75">
        <f t="shared" si="2"/>
        <v>-6.6497862867426205E-3</v>
      </c>
      <c r="AZ15" s="75">
        <f t="shared" si="2"/>
        <v>7.4350607096205223E-3</v>
      </c>
      <c r="BA15" s="75">
        <f t="shared" si="2"/>
        <v>2.0345480464547094E-2</v>
      </c>
      <c r="BB15" s="75">
        <f t="shared" si="2"/>
        <v>1.9571936166228321E-2</v>
      </c>
      <c r="BC15" s="75">
        <f t="shared" si="2"/>
        <v>3.351240626651153E-2</v>
      </c>
      <c r="BD15" s="75">
        <f t="shared" si="2"/>
        <v>3.8961901238883767E-2</v>
      </c>
      <c r="BE15" s="75">
        <f t="shared" si="2"/>
        <v>1.9600945631716105E-2</v>
      </c>
      <c r="BF15" s="75">
        <f t="shared" si="2"/>
        <v>1.9424829124927045E-2</v>
      </c>
      <c r="BG15" s="75">
        <f t="shared" si="2"/>
        <v>3.4549815449376631E-2</v>
      </c>
      <c r="BH15" s="75">
        <f t="shared" si="2"/>
        <v>3.212426248807887E-2</v>
      </c>
      <c r="BI15" s="75">
        <f t="shared" si="2"/>
        <v>3.1975177517310494E-2</v>
      </c>
      <c r="BJ15" s="75">
        <f t="shared" si="2"/>
        <v>-9.9963168164756144E-3</v>
      </c>
      <c r="BK15" s="75">
        <f t="shared" si="2"/>
        <v>5.9462790996132053E-3</v>
      </c>
      <c r="BL15" s="75">
        <f t="shared" si="2"/>
        <v>2.1497169026760465E-2</v>
      </c>
      <c r="BM15" s="75">
        <f t="shared" si="2"/>
        <v>-1.4428454073456054E-2</v>
      </c>
      <c r="BN15" s="75">
        <f t="shared" si="2"/>
        <v>-2.9176852830307687E-2</v>
      </c>
      <c r="BO15" s="75">
        <f t="shared" ref="BO15:CP15" si="3">BO4/BO3-1</f>
        <v>-3.3066633905124654E-2</v>
      </c>
      <c r="BP15" s="75">
        <f t="shared" si="3"/>
        <v>-6.203816036175136E-2</v>
      </c>
      <c r="BQ15" s="75">
        <f t="shared" si="3"/>
        <v>-8.6859423280479797E-2</v>
      </c>
      <c r="BR15" s="75">
        <f t="shared" si="3"/>
        <v>0.28225407468144659</v>
      </c>
      <c r="BS15" s="75">
        <f t="shared" si="3"/>
        <v>1.6835573278458638E-2</v>
      </c>
      <c r="BT15" s="75">
        <f t="shared" si="3"/>
        <v>-9.3399340521918006E-3</v>
      </c>
      <c r="BU15" s="98">
        <f t="shared" si="3"/>
        <v>5.9520143822975324E-2</v>
      </c>
      <c r="BV15" s="98">
        <f t="shared" si="3"/>
        <v>0.10025906237786364</v>
      </c>
      <c r="BW15" s="98">
        <f t="shared" si="3"/>
        <v>9.0602207708277538E-2</v>
      </c>
      <c r="BX15" s="98">
        <f t="shared" si="3"/>
        <v>-5.5431892590170784E-2</v>
      </c>
      <c r="BY15" s="98">
        <f t="shared" si="3"/>
        <v>-1.3328588973955724E-2</v>
      </c>
      <c r="BZ15" s="98">
        <f t="shared" si="3"/>
        <v>4.3094607751843483E-3</v>
      </c>
      <c r="CA15" s="98">
        <f t="shared" si="3"/>
        <v>2.5973607263582554E-2</v>
      </c>
      <c r="CB15" s="98">
        <f t="shared" si="3"/>
        <v>2.0942094678378931E-2</v>
      </c>
      <c r="CC15" s="98">
        <f t="shared" si="3"/>
        <v>1.8189531303455464E-2</v>
      </c>
      <c r="CD15" s="98">
        <f t="shared" si="3"/>
        <v>4.0186091517613542E-2</v>
      </c>
      <c r="CE15" s="98">
        <f t="shared" si="3"/>
        <v>8.0105238721659422E-3</v>
      </c>
      <c r="CF15" s="98">
        <f t="shared" si="3"/>
        <v>-1.6318716672931277E-2</v>
      </c>
      <c r="CG15" s="98">
        <f t="shared" si="3"/>
        <v>-1.0746100772313083E-3</v>
      </c>
      <c r="CH15" s="98">
        <f t="shared" si="3"/>
        <v>1.3404266040846213E-2</v>
      </c>
      <c r="CI15" s="98">
        <f t="shared" si="3"/>
        <v>3.590725750257806E-2</v>
      </c>
      <c r="CJ15" s="98">
        <f t="shared" si="3"/>
        <v>2.9151966895673675E-2</v>
      </c>
      <c r="CK15" s="98">
        <f t="shared" si="3"/>
        <v>4.0158116535951027E-3</v>
      </c>
      <c r="CL15" s="75">
        <f t="shared" si="3"/>
        <v>4.2671286715754153E-3</v>
      </c>
      <c r="CM15" s="75">
        <f t="shared" si="3"/>
        <v>1.6361007073231182E-2</v>
      </c>
      <c r="CN15" s="75">
        <f t="shared" si="3"/>
        <v>4.646891106480977E-3</v>
      </c>
      <c r="CO15" s="75">
        <f t="shared" si="3"/>
        <v>3.1479951206003776E-5</v>
      </c>
      <c r="CP15" s="75">
        <f t="shared" si="3"/>
        <v>2.7310184230425527E-2</v>
      </c>
    </row>
    <row r="16" spans="1:255" s="85" customFormat="1" x14ac:dyDescent="0.25">
      <c r="A16" s="82" t="s">
        <v>51</v>
      </c>
      <c r="B16" s="86" t="s">
        <v>11</v>
      </c>
      <c r="C16" s="75">
        <f t="shared" ref="C16:BN16" si="4">C5/C4-1</f>
        <v>8.0849748637485952E-3</v>
      </c>
      <c r="D16" s="75">
        <f t="shared" si="4"/>
        <v>-1.8446338372294147E-2</v>
      </c>
      <c r="E16" s="75">
        <f t="shared" si="4"/>
        <v>-2.6732889526215331E-2</v>
      </c>
      <c r="F16" s="75">
        <f t="shared" si="4"/>
        <v>2.416672754061433E-2</v>
      </c>
      <c r="G16" s="75">
        <f t="shared" si="4"/>
        <v>2.3651903129690677E-2</v>
      </c>
      <c r="H16" s="75">
        <f t="shared" si="4"/>
        <v>2.0021612790687815E-2</v>
      </c>
      <c r="I16" s="75">
        <f t="shared" si="4"/>
        <v>-3.7277611538094613E-3</v>
      </c>
      <c r="J16" s="75">
        <f t="shared" si="4"/>
        <v>3.8819209170650293E-2</v>
      </c>
      <c r="K16" s="75">
        <f t="shared" si="4"/>
        <v>2.5577396595402035E-2</v>
      </c>
      <c r="L16" s="75">
        <f t="shared" si="4"/>
        <v>4.9348265440453787E-2</v>
      </c>
      <c r="M16" s="75">
        <f t="shared" si="4"/>
        <v>2.3365008032754098E-2</v>
      </c>
      <c r="N16" s="75">
        <f t="shared" si="4"/>
        <v>3.4998339045396731E-2</v>
      </c>
      <c r="O16" s="75">
        <f t="shared" si="4"/>
        <v>2.3411575329361778E-2</v>
      </c>
      <c r="P16" s="75">
        <f t="shared" si="4"/>
        <v>-2.0208266740768477E-2</v>
      </c>
      <c r="Q16" s="75">
        <f t="shared" si="4"/>
        <v>-1.9832990287766972E-2</v>
      </c>
      <c r="R16" s="75">
        <f t="shared" si="4"/>
        <v>-2.4538536490600782E-2</v>
      </c>
      <c r="S16" s="75">
        <f t="shared" si="4"/>
        <v>-6.4237068655428331E-3</v>
      </c>
      <c r="T16" s="75">
        <f t="shared" si="4"/>
        <v>-2.1099211932551376E-2</v>
      </c>
      <c r="U16" s="75">
        <f t="shared" si="4"/>
        <v>7.466448330720743E-3</v>
      </c>
      <c r="V16" s="75">
        <f t="shared" si="4"/>
        <v>7.8741988460475643E-3</v>
      </c>
      <c r="W16" s="75">
        <f t="shared" si="4"/>
        <v>-2.6528614415947782E-2</v>
      </c>
      <c r="X16" s="75">
        <f t="shared" si="4"/>
        <v>4.057879620807503E-3</v>
      </c>
      <c r="Y16" s="75">
        <f t="shared" si="4"/>
        <v>-2.2573375352007652E-2</v>
      </c>
      <c r="Z16" s="75">
        <f t="shared" si="4"/>
        <v>-1.8175949622243337E-2</v>
      </c>
      <c r="AA16" s="75">
        <f t="shared" si="4"/>
        <v>2.2534251857183163E-2</v>
      </c>
      <c r="AB16" s="75">
        <f t="shared" si="4"/>
        <v>1.6985926353349612E-2</v>
      </c>
      <c r="AC16" s="75">
        <f t="shared" si="4"/>
        <v>-3.4067002269856372E-3</v>
      </c>
      <c r="AD16" s="75">
        <f t="shared" si="4"/>
        <v>2.9134844627631606E-2</v>
      </c>
      <c r="AE16" s="75">
        <f t="shared" si="4"/>
        <v>-5.3823432884804179E-3</v>
      </c>
      <c r="AF16" s="75">
        <f t="shared" si="4"/>
        <v>4.6840445572948752E-4</v>
      </c>
      <c r="AG16" s="75">
        <f t="shared" si="4"/>
        <v>2.6723638092153612E-2</v>
      </c>
      <c r="AH16" s="75">
        <f t="shared" si="4"/>
        <v>-6.0081176805150127E-3</v>
      </c>
      <c r="AI16" s="75">
        <f t="shared" si="4"/>
        <v>3.5169215497719009E-3</v>
      </c>
      <c r="AJ16" s="75">
        <f t="shared" si="4"/>
        <v>-7.0669569212536976E-3</v>
      </c>
      <c r="AK16" s="75">
        <f t="shared" si="4"/>
        <v>-3.2805676786218374E-4</v>
      </c>
      <c r="AL16" s="75">
        <f t="shared" si="4"/>
        <v>4.4507285913899741E-2</v>
      </c>
      <c r="AM16" s="75">
        <f t="shared" si="4"/>
        <v>7.4253545418332845E-2</v>
      </c>
      <c r="AN16" s="75">
        <f t="shared" si="4"/>
        <v>1.6180629607306818E-2</v>
      </c>
      <c r="AO16" s="75">
        <f t="shared" si="4"/>
        <v>-1.4868812562286005E-2</v>
      </c>
      <c r="AP16" s="75">
        <f t="shared" si="4"/>
        <v>-1.9106946114306522E-2</v>
      </c>
      <c r="AQ16" s="75">
        <f t="shared" si="4"/>
        <v>-1.6816777260028837E-2</v>
      </c>
      <c r="AR16" s="75">
        <f t="shared" si="4"/>
        <v>-4.1999915921344444E-2</v>
      </c>
      <c r="AS16" s="75">
        <f t="shared" si="4"/>
        <v>-4.0830728904123426E-2</v>
      </c>
      <c r="AT16" s="75">
        <f t="shared" si="4"/>
        <v>-3.1817389066614354E-2</v>
      </c>
      <c r="AU16" s="75">
        <f t="shared" si="4"/>
        <v>2.5165670559403885E-2</v>
      </c>
      <c r="AV16" s="75">
        <f t="shared" si="4"/>
        <v>-2.4229870250276897E-2</v>
      </c>
      <c r="AW16" s="75">
        <f t="shared" si="4"/>
        <v>1.7009109404497735E-3</v>
      </c>
      <c r="AX16" s="75">
        <f t="shared" si="4"/>
        <v>-1.4982102838270839E-2</v>
      </c>
      <c r="AY16" s="75">
        <f t="shared" si="4"/>
        <v>-6.1830569803589253E-4</v>
      </c>
      <c r="AZ16" s="75">
        <f t="shared" si="4"/>
        <v>-5.8347746829628955E-3</v>
      </c>
      <c r="BA16" s="75">
        <f t="shared" si="4"/>
        <v>8.6988520169632988E-3</v>
      </c>
      <c r="BB16" s="75">
        <f t="shared" si="4"/>
        <v>2.1301748888376659E-2</v>
      </c>
      <c r="BC16" s="75">
        <f t="shared" si="4"/>
        <v>2.0444423177901516E-2</v>
      </c>
      <c r="BD16" s="75">
        <f t="shared" si="4"/>
        <v>3.4691564602605585E-2</v>
      </c>
      <c r="BE16" s="75">
        <f t="shared" si="4"/>
        <v>4.0188261501473699E-2</v>
      </c>
      <c r="BF16" s="75">
        <f t="shared" si="4"/>
        <v>2.0604511967337258E-2</v>
      </c>
      <c r="BG16" s="75">
        <f t="shared" si="4"/>
        <v>1.9973990794558416E-2</v>
      </c>
      <c r="BH16" s="75">
        <f t="shared" si="4"/>
        <v>3.5401073143845885E-2</v>
      </c>
      <c r="BI16" s="75">
        <f t="shared" si="4"/>
        <v>3.3253572808328968E-2</v>
      </c>
      <c r="BJ16" s="75">
        <f t="shared" si="4"/>
        <v>3.2916598723674362E-2</v>
      </c>
      <c r="BK16" s="75">
        <f t="shared" si="4"/>
        <v>-9.0659375275632392E-3</v>
      </c>
      <c r="BL16" s="75">
        <f t="shared" si="4"/>
        <v>6.6994656359633531E-3</v>
      </c>
      <c r="BM16" s="75">
        <f t="shared" si="4"/>
        <v>2.2653843571558419E-2</v>
      </c>
      <c r="BN16" s="75">
        <f t="shared" si="4"/>
        <v>-1.3199985053555352E-2</v>
      </c>
      <c r="BO16" s="75">
        <f t="shared" ref="BO16:CP16" si="5">BO5/BO4-1</f>
        <v>-2.7800101010421852E-2</v>
      </c>
      <c r="BP16" s="75">
        <f t="shared" si="5"/>
        <v>-3.2162539336759832E-2</v>
      </c>
      <c r="BQ16" s="75">
        <f t="shared" si="5"/>
        <v>-6.1339995696979566E-2</v>
      </c>
      <c r="BR16" s="75">
        <f t="shared" si="5"/>
        <v>-8.6033284406838217E-2</v>
      </c>
      <c r="BS16" s="75">
        <f t="shared" si="5"/>
        <v>0.28328536151874051</v>
      </c>
      <c r="BT16" s="75">
        <f t="shared" si="5"/>
        <v>1.7690744636852385E-2</v>
      </c>
      <c r="BU16" s="98">
        <f t="shared" si="5"/>
        <v>-8.5868595957298011E-3</v>
      </c>
      <c r="BV16" s="98">
        <f t="shared" si="5"/>
        <v>6.0143136938996866E-2</v>
      </c>
      <c r="BW16" s="98">
        <f t="shared" si="5"/>
        <v>0.10094160650485562</v>
      </c>
      <c r="BX16" s="98">
        <f t="shared" si="5"/>
        <v>9.1230549920764625E-2</v>
      </c>
      <c r="BY16" s="98">
        <f t="shared" si="5"/>
        <v>-5.4081093720553142E-2</v>
      </c>
      <c r="BZ16" s="98">
        <f t="shared" si="5"/>
        <v>-1.2464466879963165E-2</v>
      </c>
      <c r="CA16" s="98">
        <f t="shared" si="5"/>
        <v>5.6249848920688628E-3</v>
      </c>
      <c r="CB16" s="98">
        <f t="shared" si="5"/>
        <v>2.8455730568731852E-2</v>
      </c>
      <c r="CC16" s="98">
        <f t="shared" si="5"/>
        <v>2.2850860569699094E-2</v>
      </c>
      <c r="CD16" s="98">
        <f t="shared" si="5"/>
        <v>2.1092187920985772E-2</v>
      </c>
      <c r="CE16" s="98">
        <f t="shared" si="5"/>
        <v>4.3830585605365124E-2</v>
      </c>
      <c r="CF16" s="98">
        <f t="shared" si="5"/>
        <v>1.1256075722691161E-2</v>
      </c>
      <c r="CG16" s="98">
        <f t="shared" si="5"/>
        <v>-1.3076758090029172E-2</v>
      </c>
      <c r="CH16" s="98">
        <f t="shared" si="5"/>
        <v>3.9993464655865285E-3</v>
      </c>
      <c r="CI16" s="98">
        <f t="shared" si="5"/>
        <v>1.7850210443372427E-2</v>
      </c>
      <c r="CJ16" s="98">
        <f t="shared" si="5"/>
        <v>4.3554650583363497E-2</v>
      </c>
      <c r="CK16" s="98">
        <f t="shared" si="5"/>
        <v>3.7583187559333542E-2</v>
      </c>
      <c r="CL16" s="75">
        <f t="shared" si="5"/>
        <v>1.2890756034055872E-2</v>
      </c>
      <c r="CM16" s="75">
        <f t="shared" si="5"/>
        <v>1.2609019199285587E-2</v>
      </c>
      <c r="CN16" s="75">
        <f t="shared" si="5"/>
        <v>2.4607386991581492E-2</v>
      </c>
      <c r="CO16" s="75">
        <f t="shared" si="5"/>
        <v>1.7777742801155183E-2</v>
      </c>
      <c r="CP16" s="75">
        <f t="shared" si="5"/>
        <v>4.3940303251452706E-2</v>
      </c>
    </row>
    <row r="17" spans="1:255" s="86" customFormat="1" ht="12.75" customHeight="1" x14ac:dyDescent="0.2">
      <c r="A17" s="82" t="s">
        <v>52</v>
      </c>
      <c r="B17" s="86" t="s">
        <v>11</v>
      </c>
      <c r="C17" s="75">
        <f t="shared" ref="C17:BN17" si="6">C6/C5-1</f>
        <v>8.3046538593292141E-3</v>
      </c>
      <c r="D17" s="75">
        <f t="shared" si="6"/>
        <v>-1.8543649946332064E-3</v>
      </c>
      <c r="E17" s="75">
        <f t="shared" si="6"/>
        <v>-1.7340347531788369E-2</v>
      </c>
      <c r="F17" s="75">
        <f t="shared" si="6"/>
        <v>-2.5843889664193598E-2</v>
      </c>
      <c r="G17" s="75">
        <f t="shared" si="6"/>
        <v>2.4341936083952076E-2</v>
      </c>
      <c r="H17" s="75">
        <f t="shared" si="6"/>
        <v>2.379125095932455E-2</v>
      </c>
      <c r="I17" s="75">
        <f t="shared" si="6"/>
        <v>2.0135636964031089E-2</v>
      </c>
      <c r="J17" s="75">
        <f t="shared" si="6"/>
        <v>-3.4763427199240304E-3</v>
      </c>
      <c r="K17" s="75">
        <f t="shared" si="6"/>
        <v>3.9079351933479334E-2</v>
      </c>
      <c r="L17" s="75">
        <f t="shared" si="6"/>
        <v>2.5797559833552697E-2</v>
      </c>
      <c r="M17" s="75">
        <f t="shared" si="6"/>
        <v>4.9462461483581688E-2</v>
      </c>
      <c r="N17" s="75">
        <f t="shared" si="6"/>
        <v>2.3771239977893099E-2</v>
      </c>
      <c r="O17" s="75">
        <f t="shared" si="6"/>
        <v>3.5621794014365493E-2</v>
      </c>
      <c r="P17" s="75">
        <f t="shared" si="6"/>
        <v>2.3707101474460091E-2</v>
      </c>
      <c r="Q17" s="75">
        <f t="shared" si="6"/>
        <v>-1.9595537627711934E-2</v>
      </c>
      <c r="R17" s="75">
        <f t="shared" si="6"/>
        <v>-1.9254287287969407E-2</v>
      </c>
      <c r="S17" s="75">
        <f t="shared" si="6"/>
        <v>-2.3596759838896975E-2</v>
      </c>
      <c r="T17" s="75">
        <f t="shared" si="6"/>
        <v>-5.7314443001322823E-3</v>
      </c>
      <c r="U17" s="75">
        <f t="shared" si="6"/>
        <v>-1.9845877757838082E-2</v>
      </c>
      <c r="V17" s="75">
        <f t="shared" si="6"/>
        <v>9.1436333433310146E-3</v>
      </c>
      <c r="W17" s="75">
        <f t="shared" si="6"/>
        <v>9.6461782393189033E-3</v>
      </c>
      <c r="X17" s="75">
        <f t="shared" si="6"/>
        <v>-2.3529331449129942E-2</v>
      </c>
      <c r="Y17" s="75">
        <f t="shared" si="6"/>
        <v>6.7860437662001782E-3</v>
      </c>
      <c r="Z17" s="75">
        <f t="shared" si="6"/>
        <v>-1.8859368157891687E-2</v>
      </c>
      <c r="AA17" s="75">
        <f t="shared" si="6"/>
        <v>-1.483421799839868E-2</v>
      </c>
      <c r="AB17" s="75">
        <f t="shared" si="6"/>
        <v>2.6716688102607522E-2</v>
      </c>
      <c r="AC17" s="75">
        <f t="shared" si="6"/>
        <v>1.9998667011876359E-2</v>
      </c>
      <c r="AD17" s="75">
        <f t="shared" si="6"/>
        <v>-3.1285306798667367E-4</v>
      </c>
      <c r="AE17" s="75">
        <f t="shared" si="6"/>
        <v>3.310157957461346E-2</v>
      </c>
      <c r="AF17" s="75">
        <f t="shared" si="6"/>
        <v>-1.9239083994463391E-3</v>
      </c>
      <c r="AG17" s="75">
        <f t="shared" si="6"/>
        <v>3.951779890820406E-3</v>
      </c>
      <c r="AH17" s="75">
        <f t="shared" si="6"/>
        <v>2.9337869259218774E-2</v>
      </c>
      <c r="AI17" s="75">
        <f t="shared" si="6"/>
        <v>-3.6321062738839949E-3</v>
      </c>
      <c r="AJ17" s="75">
        <f t="shared" si="6"/>
        <v>5.85414139903917E-3</v>
      </c>
      <c r="AK17" s="75">
        <f t="shared" si="6"/>
        <v>-5.60561020706285E-3</v>
      </c>
      <c r="AL17" s="75">
        <f t="shared" si="6"/>
        <v>1.0447257276451349E-3</v>
      </c>
      <c r="AM17" s="75">
        <f t="shared" si="6"/>
        <v>4.6084694830938577E-2</v>
      </c>
      <c r="AN17" s="75">
        <f t="shared" si="6"/>
        <v>7.5726856921251917E-2</v>
      </c>
      <c r="AO17" s="75">
        <f t="shared" si="6"/>
        <v>1.8032568613489453E-2</v>
      </c>
      <c r="AP17" s="75">
        <f t="shared" si="6"/>
        <v>-1.368650027617857E-2</v>
      </c>
      <c r="AQ17" s="75">
        <f t="shared" si="6"/>
        <v>-1.78524576436766E-2</v>
      </c>
      <c r="AR17" s="75">
        <f t="shared" si="6"/>
        <v>-1.515999243028876E-2</v>
      </c>
      <c r="AS17" s="75">
        <f t="shared" si="6"/>
        <v>-4.0944923270969102E-2</v>
      </c>
      <c r="AT17" s="75">
        <f t="shared" si="6"/>
        <v>-3.9711982626243758E-2</v>
      </c>
      <c r="AU17" s="75">
        <f t="shared" si="6"/>
        <v>-3.0555904511121335E-2</v>
      </c>
      <c r="AV17" s="75">
        <f t="shared" si="6"/>
        <v>2.6470551464613079E-2</v>
      </c>
      <c r="AW17" s="75">
        <f t="shared" si="6"/>
        <v>-2.3092865498788084E-2</v>
      </c>
      <c r="AX17" s="75">
        <f t="shared" si="6"/>
        <v>2.565951051429094E-3</v>
      </c>
      <c r="AY17" s="75">
        <f t="shared" si="6"/>
        <v>-1.3960206550391763E-2</v>
      </c>
      <c r="AZ17" s="75">
        <f t="shared" si="6"/>
        <v>2.4183534983102106E-4</v>
      </c>
      <c r="BA17" s="75">
        <f t="shared" si="6"/>
        <v>-5.3692639838288647E-3</v>
      </c>
      <c r="BB17" s="75">
        <f t="shared" si="6"/>
        <v>9.0333996796547744E-3</v>
      </c>
      <c r="BC17" s="75">
        <f t="shared" si="6"/>
        <v>2.209679548957344E-2</v>
      </c>
      <c r="BD17" s="75">
        <f t="shared" si="6"/>
        <v>2.0504010174486442E-2</v>
      </c>
      <c r="BE17" s="75">
        <f t="shared" si="6"/>
        <v>3.4651480744897212E-2</v>
      </c>
      <c r="BF17" s="75">
        <f t="shared" si="6"/>
        <v>4.0163445916709506E-2</v>
      </c>
      <c r="BG17" s="75">
        <f t="shared" si="6"/>
        <v>2.0728388789521768E-2</v>
      </c>
      <c r="BH17" s="75">
        <f t="shared" si="6"/>
        <v>1.9909221465180815E-2</v>
      </c>
      <c r="BI17" s="75">
        <f t="shared" si="6"/>
        <v>3.5742048373319291E-2</v>
      </c>
      <c r="BJ17" s="75">
        <f t="shared" si="6"/>
        <v>3.3929088710382027E-2</v>
      </c>
      <c r="BK17" s="75">
        <f t="shared" si="6"/>
        <v>3.3410262768061028E-2</v>
      </c>
      <c r="BL17" s="75">
        <f t="shared" si="6"/>
        <v>-8.1884320592783277E-3</v>
      </c>
      <c r="BM17" s="75">
        <f t="shared" si="6"/>
        <v>7.3194204031046262E-3</v>
      </c>
      <c r="BN17" s="75">
        <f t="shared" si="6"/>
        <v>2.3149260955604545E-2</v>
      </c>
      <c r="BO17" s="75">
        <f t="shared" ref="BO17:CP17" si="7">BO6/BO5-1</f>
        <v>-1.3072301162817324E-2</v>
      </c>
      <c r="BP17" s="75">
        <f t="shared" si="7"/>
        <v>-2.7618718767684292E-2</v>
      </c>
      <c r="BQ17" s="75">
        <f t="shared" si="7"/>
        <v>-3.2064565723471938E-2</v>
      </c>
      <c r="BR17" s="75">
        <f t="shared" si="7"/>
        <v>-6.1952010108107136E-2</v>
      </c>
      <c r="BS17" s="75">
        <f t="shared" si="7"/>
        <v>-8.633002410426116E-2</v>
      </c>
      <c r="BT17" s="75">
        <f t="shared" si="7"/>
        <v>0.28355078558454139</v>
      </c>
      <c r="BU17" s="98">
        <f t="shared" si="7"/>
        <v>1.8170926881136973E-2</v>
      </c>
      <c r="BV17" s="98">
        <f t="shared" si="7"/>
        <v>-8.2119544817863543E-3</v>
      </c>
      <c r="BW17" s="98">
        <f t="shared" si="7"/>
        <v>6.0088011577150047E-2</v>
      </c>
      <c r="BX17" s="98">
        <f t="shared" si="7"/>
        <v>0.1015450586857054</v>
      </c>
      <c r="BY17" s="98">
        <f t="shared" si="7"/>
        <v>9.1453800838754873E-2</v>
      </c>
      <c r="BZ17" s="98">
        <f t="shared" si="7"/>
        <v>-5.4929748205970519E-2</v>
      </c>
      <c r="CA17" s="98">
        <f t="shared" si="7"/>
        <v>-1.3295129766331626E-2</v>
      </c>
      <c r="CB17" s="98">
        <f t="shared" si="7"/>
        <v>4.1209847689791523E-3</v>
      </c>
      <c r="CC17" s="98">
        <f t="shared" si="7"/>
        <v>2.6421599802376683E-2</v>
      </c>
      <c r="CD17" s="98">
        <f t="shared" si="7"/>
        <v>2.107034930228413E-2</v>
      </c>
      <c r="CE17" s="98">
        <f t="shared" si="7"/>
        <v>1.8626980881751631E-2</v>
      </c>
      <c r="CF17" s="98">
        <f t="shared" si="7"/>
        <v>4.051081216957475E-2</v>
      </c>
      <c r="CG17" s="98">
        <f t="shared" si="7"/>
        <v>8.1259125946551158E-3</v>
      </c>
      <c r="CH17" s="98">
        <f t="shared" si="7"/>
        <v>-1.621667515707248E-2</v>
      </c>
      <c r="CI17" s="98">
        <f t="shared" si="7"/>
        <v>-8.1568224644934517E-4</v>
      </c>
      <c r="CJ17" s="98">
        <f t="shared" si="7"/>
        <v>1.1546678631852325E-2</v>
      </c>
      <c r="CK17" s="98">
        <f t="shared" si="7"/>
        <v>3.7099650739392143E-2</v>
      </c>
      <c r="CL17" s="75">
        <f t="shared" si="7"/>
        <v>2.8129106870630194E-2</v>
      </c>
      <c r="CM17" s="75">
        <f t="shared" si="7"/>
        <v>3.0218762676887945E-3</v>
      </c>
      <c r="CN17" s="75">
        <f t="shared" si="7"/>
        <v>1.4048964970803102E-3</v>
      </c>
      <c r="CO17" s="75">
        <f t="shared" si="7"/>
        <v>1.0392181120870925E-2</v>
      </c>
      <c r="CP17" s="75">
        <f t="shared" si="7"/>
        <v>9.6148068024757283E-3</v>
      </c>
    </row>
    <row r="18" spans="1:255" s="86" customFormat="1" ht="12.75" customHeight="1" x14ac:dyDescent="0.2">
      <c r="A18" s="82" t="s">
        <v>53</v>
      </c>
      <c r="B18" s="86" t="s">
        <v>11</v>
      </c>
      <c r="C18" s="75">
        <f t="shared" ref="C18:AH18" si="8">C7/C6-1</f>
        <v>8.5652666933551114E-3</v>
      </c>
      <c r="D18" s="75">
        <f t="shared" si="8"/>
        <v>8.5123306040466584E-3</v>
      </c>
      <c r="E18" s="75">
        <f t="shared" si="8"/>
        <v>-1.8469080602926402E-3</v>
      </c>
      <c r="F18" s="75">
        <f t="shared" si="8"/>
        <v>-1.6692154563024197E-2</v>
      </c>
      <c r="G18" s="75">
        <f t="shared" si="8"/>
        <v>-2.5252376882811678E-2</v>
      </c>
      <c r="H18" s="75">
        <f t="shared" si="8"/>
        <v>2.4542076787693157E-2</v>
      </c>
      <c r="I18" s="75">
        <f t="shared" si="8"/>
        <v>2.3470956141792509E-2</v>
      </c>
      <c r="J18" s="75">
        <f t="shared" si="8"/>
        <v>2.0231724060634892E-2</v>
      </c>
      <c r="K18" s="75">
        <f t="shared" si="8"/>
        <v>-3.4658868421272304E-3</v>
      </c>
      <c r="L18" s="75">
        <f t="shared" si="8"/>
        <v>3.8898793375190532E-2</v>
      </c>
      <c r="M18" s="75">
        <f t="shared" si="8"/>
        <v>2.6024810231180195E-2</v>
      </c>
      <c r="N18" s="75">
        <f t="shared" si="8"/>
        <v>4.959504263674952E-2</v>
      </c>
      <c r="O18" s="75">
        <f t="shared" si="8"/>
        <v>2.3724641041481531E-2</v>
      </c>
      <c r="P18" s="75">
        <f t="shared" si="8"/>
        <v>3.5738821709448532E-2</v>
      </c>
      <c r="Q18" s="75">
        <f t="shared" si="8"/>
        <v>2.3624342976465318E-2</v>
      </c>
      <c r="R18" s="75">
        <f t="shared" si="8"/>
        <v>-1.9627533755645743E-2</v>
      </c>
      <c r="S18" s="75">
        <f t="shared" si="8"/>
        <v>-1.8317994954324734E-2</v>
      </c>
      <c r="T18" s="75">
        <f t="shared" si="8"/>
        <v>-2.2523129838690314E-2</v>
      </c>
      <c r="U18" s="75">
        <f t="shared" si="8"/>
        <v>-4.8716076157596655E-3</v>
      </c>
      <c r="V18" s="75">
        <f t="shared" si="8"/>
        <v>-1.9483330927983822E-2</v>
      </c>
      <c r="W18" s="75">
        <f t="shared" si="8"/>
        <v>9.1154362549039636E-3</v>
      </c>
      <c r="X18" s="75">
        <f t="shared" si="8"/>
        <v>9.3851548998002965E-3</v>
      </c>
      <c r="Y18" s="75">
        <f t="shared" si="8"/>
        <v>-2.4263215301992158E-2</v>
      </c>
      <c r="Z18" s="75">
        <f t="shared" si="8"/>
        <v>4.9359204425509784E-3</v>
      </c>
      <c r="AA18" s="75">
        <f t="shared" si="8"/>
        <v>-1.948351027250883E-2</v>
      </c>
      <c r="AB18" s="75">
        <f t="shared" si="8"/>
        <v>-1.5505585678459166E-2</v>
      </c>
      <c r="AC18" s="75">
        <f t="shared" si="8"/>
        <v>2.5929718963816573E-2</v>
      </c>
      <c r="AD18" s="75">
        <f t="shared" si="8"/>
        <v>1.9552467434726939E-2</v>
      </c>
      <c r="AE18" s="75">
        <f t="shared" si="8"/>
        <v>-1.0596404737569509E-3</v>
      </c>
      <c r="AF18" s="75">
        <f t="shared" si="8"/>
        <v>3.3182182872405708E-2</v>
      </c>
      <c r="AG18" s="75">
        <f t="shared" si="8"/>
        <v>-2.0979685431407047E-3</v>
      </c>
      <c r="AH18" s="75">
        <f t="shared" si="8"/>
        <v>4.2398791204902864E-3</v>
      </c>
      <c r="AI18" s="75">
        <f t="shared" ref="AI18:BN18" si="9">AI7/AI6-1</f>
        <v>2.8837018106513845E-2</v>
      </c>
      <c r="AJ18" s="75">
        <f t="shared" si="9"/>
        <v>-3.6686173682058953E-3</v>
      </c>
      <c r="AK18" s="75">
        <f t="shared" si="9"/>
        <v>5.5755732875850672E-3</v>
      </c>
      <c r="AL18" s="75">
        <f t="shared" si="9"/>
        <v>-6.0009036355421763E-3</v>
      </c>
      <c r="AM18" s="75">
        <f t="shared" si="9"/>
        <v>6.1492020012865467E-4</v>
      </c>
      <c r="AN18" s="75">
        <f t="shared" si="9"/>
        <v>4.5980789647032561E-2</v>
      </c>
      <c r="AO18" s="75">
        <f t="shared" si="9"/>
        <v>7.5403166190904036E-2</v>
      </c>
      <c r="AP18" s="75">
        <f t="shared" si="9"/>
        <v>1.7669558188877499E-2</v>
      </c>
      <c r="AQ18" s="75">
        <f t="shared" si="9"/>
        <v>-1.3966647152105605E-2</v>
      </c>
      <c r="AR18" s="75">
        <f t="shared" si="9"/>
        <v>-1.7937332124700833E-2</v>
      </c>
      <c r="AS18" s="75">
        <f t="shared" si="9"/>
        <v>-1.5051592150759796E-2</v>
      </c>
      <c r="AT18" s="75">
        <f t="shared" si="9"/>
        <v>-3.9721060557564081E-2</v>
      </c>
      <c r="AU18" s="75">
        <f t="shared" si="9"/>
        <v>-3.9363203808498115E-2</v>
      </c>
      <c r="AV18" s="75">
        <f t="shared" si="9"/>
        <v>-2.9994774938706059E-2</v>
      </c>
      <c r="AW18" s="75">
        <f t="shared" si="9"/>
        <v>2.6605614562600133E-2</v>
      </c>
      <c r="AX18" s="75">
        <f t="shared" si="9"/>
        <v>-2.2615202739759366E-2</v>
      </c>
      <c r="AY18" s="75">
        <f t="shared" si="9"/>
        <v>2.1789763571908871E-3</v>
      </c>
      <c r="AZ18" s="75">
        <f t="shared" si="9"/>
        <v>-1.4217923966584278E-2</v>
      </c>
      <c r="BA18" s="75">
        <f t="shared" si="9"/>
        <v>2.0924376417497115E-4</v>
      </c>
      <c r="BB18" s="75">
        <f t="shared" si="9"/>
        <v>-5.333955368944876E-3</v>
      </c>
      <c r="BC18" s="75">
        <f t="shared" si="9"/>
        <v>8.6804717154254085E-3</v>
      </c>
      <c r="BD18" s="75">
        <f t="shared" si="9"/>
        <v>2.2226366807308162E-2</v>
      </c>
      <c r="BE18" s="75">
        <f t="shared" si="9"/>
        <v>2.0789238868001103E-2</v>
      </c>
      <c r="BF18" s="75">
        <f t="shared" si="9"/>
        <v>3.4787602411703311E-2</v>
      </c>
      <c r="BG18" s="75">
        <f t="shared" si="9"/>
        <v>4.0313529980486207E-2</v>
      </c>
      <c r="BH18" s="75">
        <f t="shared" si="9"/>
        <v>2.0750038028013673E-2</v>
      </c>
      <c r="BI18" s="75">
        <f t="shared" si="9"/>
        <v>1.9697819327976873E-2</v>
      </c>
      <c r="BJ18" s="75">
        <f t="shared" si="9"/>
        <v>3.5733027367896852E-2</v>
      </c>
      <c r="BK18" s="75">
        <f t="shared" si="9"/>
        <v>3.4244995139717682E-2</v>
      </c>
      <c r="BL18" s="75">
        <f t="shared" si="9"/>
        <v>3.3644862795659147E-2</v>
      </c>
      <c r="BM18" s="75">
        <f t="shared" si="9"/>
        <v>-8.2359150115884905E-3</v>
      </c>
      <c r="BN18" s="75">
        <f t="shared" si="9"/>
        <v>7.3278227162503207E-3</v>
      </c>
      <c r="BO18" s="75">
        <f t="shared" ref="BO18:CP18" si="10">BO7/BO6-1</f>
        <v>2.2920487575562865E-2</v>
      </c>
      <c r="BP18" s="75">
        <f t="shared" si="10"/>
        <v>-1.3459328562480555E-2</v>
      </c>
      <c r="BQ18" s="75">
        <f t="shared" si="10"/>
        <v>-2.8186098810020543E-2</v>
      </c>
      <c r="BR18" s="75">
        <f t="shared" si="10"/>
        <v>-3.2018630852629015E-2</v>
      </c>
      <c r="BS18" s="75">
        <f t="shared" si="10"/>
        <v>-6.173043759511232E-2</v>
      </c>
      <c r="BT18" s="75">
        <f t="shared" si="10"/>
        <v>-8.6211477334831033E-2</v>
      </c>
      <c r="BU18" s="98">
        <f t="shared" si="10"/>
        <v>0.28355409158293221</v>
      </c>
      <c r="BV18" s="98">
        <f t="shared" si="10"/>
        <v>1.8178965052522811E-2</v>
      </c>
      <c r="BW18" s="98">
        <f t="shared" si="10"/>
        <v>-8.0326140123455625E-3</v>
      </c>
      <c r="BX18" s="98">
        <f t="shared" si="10"/>
        <v>6.0923046051971408E-2</v>
      </c>
      <c r="BY18" s="98">
        <f t="shared" si="10"/>
        <v>0.10134629599581735</v>
      </c>
      <c r="BZ18" s="98">
        <f t="shared" si="10"/>
        <v>9.202649952715336E-2</v>
      </c>
      <c r="CA18" s="98">
        <f t="shared" si="10"/>
        <v>-5.4727810449077485E-2</v>
      </c>
      <c r="CB18" s="98">
        <f t="shared" si="10"/>
        <v>-1.2480233247677441E-2</v>
      </c>
      <c r="CC18" s="98">
        <f t="shared" si="10"/>
        <v>5.4176395887099993E-3</v>
      </c>
      <c r="CD18" s="98">
        <f t="shared" si="10"/>
        <v>2.6954610492413211E-2</v>
      </c>
      <c r="CE18" s="98">
        <f t="shared" si="10"/>
        <v>2.3126528796975743E-2</v>
      </c>
      <c r="CF18" s="98">
        <f t="shared" si="10"/>
        <v>2.153026115751322E-2</v>
      </c>
      <c r="CG18" s="98">
        <f t="shared" si="10"/>
        <v>4.301357773937875E-2</v>
      </c>
      <c r="CH18" s="98">
        <f t="shared" si="10"/>
        <v>1.1036074911538796E-2</v>
      </c>
      <c r="CI18" s="98">
        <f t="shared" si="10"/>
        <v>-1.2343486033266182E-2</v>
      </c>
      <c r="CJ18" s="98">
        <f t="shared" si="10"/>
        <v>3.1823287158367908E-3</v>
      </c>
      <c r="CK18" s="98">
        <f t="shared" si="10"/>
        <v>1.6063591580832925E-2</v>
      </c>
      <c r="CL18" s="75">
        <f t="shared" si="10"/>
        <v>4.2601275174991349E-2</v>
      </c>
      <c r="CM18" s="75">
        <f t="shared" si="10"/>
        <v>3.4963395405815723E-2</v>
      </c>
      <c r="CN18" s="75">
        <f t="shared" si="10"/>
        <v>9.8204787234041913E-3</v>
      </c>
      <c r="CO18" s="75">
        <f t="shared" si="10"/>
        <v>1.0400085710787321E-2</v>
      </c>
      <c r="CP18" s="75">
        <f t="shared" si="10"/>
        <v>2.6619447255123774E-2</v>
      </c>
    </row>
    <row r="19" spans="1:255" s="85" customFormat="1" x14ac:dyDescent="0.25">
      <c r="A19" s="82" t="s">
        <v>54</v>
      </c>
      <c r="B19" s="79" t="s">
        <v>11</v>
      </c>
      <c r="C19" s="75">
        <f t="shared" ref="C19:AH19" si="11">C8/C7-1</f>
        <v>6.2242279053552618E-3</v>
      </c>
      <c r="D19" s="75">
        <f t="shared" si="11"/>
        <v>-2.3469352891601902E-2</v>
      </c>
      <c r="E19" s="75">
        <f t="shared" si="11"/>
        <v>7.1057044595401742E-3</v>
      </c>
      <c r="F19" s="75">
        <f t="shared" si="11"/>
        <v>-3.5839222242515234E-3</v>
      </c>
      <c r="G19" s="75">
        <f t="shared" si="11"/>
        <v>-1.7770617656366228E-2</v>
      </c>
      <c r="H19" s="75">
        <f t="shared" si="11"/>
        <v>-2.6064365622183394E-2</v>
      </c>
      <c r="I19" s="75">
        <f t="shared" si="11"/>
        <v>2.3449485579355667E-2</v>
      </c>
      <c r="J19" s="75">
        <f t="shared" si="11"/>
        <v>2.2527501953390594E-2</v>
      </c>
      <c r="K19" s="75">
        <f t="shared" si="11"/>
        <v>1.9142609514732456E-2</v>
      </c>
      <c r="L19" s="75">
        <f t="shared" si="11"/>
        <v>-4.1215718622237274E-3</v>
      </c>
      <c r="M19" s="75">
        <f t="shared" si="11"/>
        <v>3.7969224793803935E-2</v>
      </c>
      <c r="N19" s="75">
        <f t="shared" si="11"/>
        <v>2.5190652838447125E-2</v>
      </c>
      <c r="O19" s="75">
        <f t="shared" si="11"/>
        <v>4.8439734962431702E-2</v>
      </c>
      <c r="P19" s="75">
        <f t="shared" si="11"/>
        <v>2.2838315057733594E-2</v>
      </c>
      <c r="Q19" s="75">
        <f t="shared" si="11"/>
        <v>3.4532745004749898E-2</v>
      </c>
      <c r="R19" s="75">
        <f t="shared" si="11"/>
        <v>2.2921935960981799E-2</v>
      </c>
      <c r="S19" s="75">
        <f t="shared" si="11"/>
        <v>-2.0770187117385097E-2</v>
      </c>
      <c r="T19" s="75">
        <f t="shared" si="11"/>
        <v>-1.9517211467875106E-2</v>
      </c>
      <c r="U19" s="75">
        <f t="shared" si="11"/>
        <v>-2.4097743078978162E-2</v>
      </c>
      <c r="V19" s="75">
        <f t="shared" si="11"/>
        <v>-6.5491683110023846E-3</v>
      </c>
      <c r="W19" s="75">
        <f t="shared" si="11"/>
        <v>-2.3323696909708258E-2</v>
      </c>
      <c r="X19" s="75">
        <f t="shared" si="11"/>
        <v>4.0657501759284731E-3</v>
      </c>
      <c r="Y19" s="75">
        <f t="shared" si="11"/>
        <v>4.9416869934908458E-3</v>
      </c>
      <c r="Z19" s="75">
        <f t="shared" si="11"/>
        <v>-2.857523154859487E-2</v>
      </c>
      <c r="AA19" s="75">
        <f t="shared" si="11"/>
        <v>-9.7980534013430987E-4</v>
      </c>
      <c r="AB19" s="75">
        <f t="shared" si="11"/>
        <v>-2.6638978037883065E-2</v>
      </c>
      <c r="AC19" s="75">
        <f t="shared" si="11"/>
        <v>-2.0945813531919044E-2</v>
      </c>
      <c r="AD19" s="75">
        <f t="shared" si="11"/>
        <v>1.9004763307248762E-2</v>
      </c>
      <c r="AE19" s="75">
        <f t="shared" si="11"/>
        <v>1.268403511807592E-2</v>
      </c>
      <c r="AF19" s="75">
        <f t="shared" si="11"/>
        <v>-7.3884048190857587E-3</v>
      </c>
      <c r="AG19" s="75">
        <f t="shared" si="11"/>
        <v>2.7019890082127462E-2</v>
      </c>
      <c r="AH19" s="75">
        <f t="shared" si="11"/>
        <v>-7.9143225209086232E-3</v>
      </c>
      <c r="AI19" s="75">
        <f t="shared" ref="AI19:BN19" si="12">AI8/AI7-1</f>
        <v>-2.5003235343268315E-4</v>
      </c>
      <c r="AJ19" s="75">
        <f t="shared" si="12"/>
        <v>2.485016848007815E-2</v>
      </c>
      <c r="AK19" s="75">
        <f t="shared" si="12"/>
        <v>-6.3121252055942101E-3</v>
      </c>
      <c r="AL19" s="75">
        <f t="shared" si="12"/>
        <v>2.781049935979496E-3</v>
      </c>
      <c r="AM19" s="75">
        <f t="shared" si="12"/>
        <v>-8.0271414386892115E-3</v>
      </c>
      <c r="AN19" s="75">
        <f t="shared" si="12"/>
        <v>-8.3504291157543431E-4</v>
      </c>
      <c r="AO19" s="75">
        <f t="shared" si="12"/>
        <v>4.3524355793266967E-2</v>
      </c>
      <c r="AP19" s="75">
        <f t="shared" si="12"/>
        <v>7.3540007261669649E-2</v>
      </c>
      <c r="AQ19" s="75">
        <f t="shared" si="12"/>
        <v>1.6875168427438858E-2</v>
      </c>
      <c r="AR19" s="75">
        <f t="shared" si="12"/>
        <v>-1.5375344718801642E-2</v>
      </c>
      <c r="AS19" s="75">
        <f t="shared" si="12"/>
        <v>-1.8646144687740396E-2</v>
      </c>
      <c r="AT19" s="75">
        <f t="shared" si="12"/>
        <v>-1.6523777519138361E-2</v>
      </c>
      <c r="AU19" s="75">
        <f t="shared" si="12"/>
        <v>-4.0728633805067305E-2</v>
      </c>
      <c r="AV19" s="75">
        <f t="shared" si="12"/>
        <v>-4.0369605834136957E-2</v>
      </c>
      <c r="AW19" s="75">
        <f t="shared" si="12"/>
        <v>-3.1024638966226425E-2</v>
      </c>
      <c r="AX19" s="75">
        <f t="shared" si="12"/>
        <v>2.537427333737341E-2</v>
      </c>
      <c r="AY19" s="75">
        <f t="shared" si="12"/>
        <v>-2.3422093432580948E-2</v>
      </c>
      <c r="AZ19" s="75">
        <f t="shared" si="12"/>
        <v>1.4105731978890645E-3</v>
      </c>
      <c r="BA19" s="75">
        <f t="shared" si="12"/>
        <v>-1.5123716546036059E-2</v>
      </c>
      <c r="BB19" s="75">
        <f t="shared" si="12"/>
        <v>-5.796711027942214E-4</v>
      </c>
      <c r="BC19" s="75">
        <f t="shared" si="12"/>
        <v>-5.9366644084999365E-3</v>
      </c>
      <c r="BD19" s="75">
        <f t="shared" si="12"/>
        <v>8.0640971268179928E-3</v>
      </c>
      <c r="BE19" s="75">
        <f t="shared" si="12"/>
        <v>2.160594951811623E-2</v>
      </c>
      <c r="BF19" s="75">
        <f t="shared" si="12"/>
        <v>2.0340517197787289E-2</v>
      </c>
      <c r="BG19" s="75">
        <f t="shared" si="12"/>
        <v>3.4166131421305757E-2</v>
      </c>
      <c r="BH19" s="75">
        <f t="shared" si="12"/>
        <v>3.9870339027077817E-2</v>
      </c>
      <c r="BI19" s="75">
        <f t="shared" si="12"/>
        <v>2.0252041575945512E-2</v>
      </c>
      <c r="BJ19" s="75">
        <f t="shared" si="12"/>
        <v>1.8979777898956662E-2</v>
      </c>
      <c r="BK19" s="75">
        <f t="shared" si="12"/>
        <v>3.5019102274873593E-2</v>
      </c>
      <c r="BL19" s="75">
        <f t="shared" si="12"/>
        <v>3.3324688396333402E-2</v>
      </c>
      <c r="BM19" s="75">
        <f t="shared" si="12"/>
        <v>3.2854992763182045E-2</v>
      </c>
      <c r="BN19" s="75">
        <f t="shared" si="12"/>
        <v>-8.7648816892723636E-3</v>
      </c>
      <c r="BO19" s="75">
        <f t="shared" ref="BO19:CP19" si="13">BO8/BO7-1</f>
        <v>6.3642939323180769E-3</v>
      </c>
      <c r="BP19" s="75">
        <f t="shared" si="13"/>
        <v>2.2634938092619405E-2</v>
      </c>
      <c r="BQ19" s="75">
        <f t="shared" si="13"/>
        <v>-1.4010310474580234E-2</v>
      </c>
      <c r="BR19" s="75">
        <f t="shared" si="13"/>
        <v>-2.8665852782297829E-2</v>
      </c>
      <c r="BS19" s="75">
        <f t="shared" si="13"/>
        <v>-3.3026158814680184E-2</v>
      </c>
      <c r="BT19" s="75">
        <f t="shared" si="13"/>
        <v>-6.1883376996280437E-2</v>
      </c>
      <c r="BU19" s="98">
        <f t="shared" si="13"/>
        <v>-8.6375256870189099E-2</v>
      </c>
      <c r="BV19" s="98">
        <f t="shared" si="13"/>
        <v>0.28379723562464987</v>
      </c>
      <c r="BW19" s="98">
        <f t="shared" si="13"/>
        <v>1.8516435304970047E-2</v>
      </c>
      <c r="BX19" s="98">
        <f t="shared" si="13"/>
        <v>-8.7004053254046143E-3</v>
      </c>
      <c r="BY19" s="98">
        <f t="shared" si="13"/>
        <v>6.0903567986544171E-2</v>
      </c>
      <c r="BZ19" s="98">
        <f t="shared" si="13"/>
        <v>0.10183771284326126</v>
      </c>
      <c r="CA19" s="98">
        <f t="shared" si="13"/>
        <v>9.2000175248246885E-2</v>
      </c>
      <c r="CB19" s="98">
        <f t="shared" si="13"/>
        <v>-5.4890421824059454E-2</v>
      </c>
      <c r="CC19" s="98">
        <f t="shared" si="13"/>
        <v>-1.2834486060322114E-2</v>
      </c>
      <c r="CD19" s="98">
        <f t="shared" si="13"/>
        <v>5.0009668182673384E-3</v>
      </c>
      <c r="CE19" s="98">
        <f t="shared" si="13"/>
        <v>2.5638130615309507E-2</v>
      </c>
      <c r="CF19" s="98">
        <f t="shared" si="13"/>
        <v>2.2423132309435045E-2</v>
      </c>
      <c r="CG19" s="98">
        <f t="shared" si="13"/>
        <v>2.158222268151766E-2</v>
      </c>
      <c r="CH19" s="98">
        <f t="shared" si="13"/>
        <v>4.2406911440938666E-2</v>
      </c>
      <c r="CI19" s="98">
        <f t="shared" si="13"/>
        <v>1.1391857710837394E-2</v>
      </c>
      <c r="CJ19" s="98">
        <f t="shared" si="13"/>
        <v>-1.2753839538525158E-2</v>
      </c>
      <c r="CK19" s="98">
        <f t="shared" si="13"/>
        <v>1.2781693089511936E-3</v>
      </c>
      <c r="CL19" s="75">
        <f t="shared" si="13"/>
        <v>1.6732626169003506E-2</v>
      </c>
      <c r="CM19" s="75">
        <f t="shared" si="13"/>
        <v>4.1099381555399495E-2</v>
      </c>
      <c r="CN19" s="75">
        <f t="shared" si="13"/>
        <v>3.4903244072506112E-2</v>
      </c>
      <c r="CO19" s="75">
        <f t="shared" si="13"/>
        <v>8.2177670395588986E-3</v>
      </c>
      <c r="CP19" s="75">
        <f t="shared" si="13"/>
        <v>1.4612124526763193E-2</v>
      </c>
      <c r="CQ19" s="79"/>
      <c r="CR19" s="80"/>
      <c r="CS19" s="80"/>
    </row>
    <row r="20" spans="1:255" s="85" customFormat="1" x14ac:dyDescent="0.25">
      <c r="A20" s="94" t="s">
        <v>55</v>
      </c>
      <c r="B20" s="79" t="s">
        <v>11</v>
      </c>
      <c r="C20" s="75">
        <f t="shared" ref="C20:AH20" si="14">C9/C8-1</f>
        <v>6.3191175290253643E-3</v>
      </c>
      <c r="D20" s="75">
        <f t="shared" si="14"/>
        <v>-2.3565445316212852E-2</v>
      </c>
      <c r="E20" s="75">
        <f t="shared" si="14"/>
        <v>-2.2391555894222925E-2</v>
      </c>
      <c r="F20" s="75">
        <f t="shared" si="14"/>
        <v>8.5641088547019351E-3</v>
      </c>
      <c r="G20" s="75">
        <f t="shared" si="14"/>
        <v>-2.3138172126243584E-3</v>
      </c>
      <c r="H20" s="75">
        <f t="shared" si="14"/>
        <v>-1.7129029799557993E-2</v>
      </c>
      <c r="I20" s="75">
        <f t="shared" si="14"/>
        <v>-2.545932519802141E-2</v>
      </c>
      <c r="J20" s="75">
        <f t="shared" si="14"/>
        <v>2.3707203347720807E-2</v>
      </c>
      <c r="K20" s="75">
        <f t="shared" si="14"/>
        <v>2.2626346041312306E-2</v>
      </c>
      <c r="L20" s="75">
        <f t="shared" si="14"/>
        <v>1.9634557487131721E-2</v>
      </c>
      <c r="M20" s="75">
        <f t="shared" si="14"/>
        <v>-4.018467617011523E-3</v>
      </c>
      <c r="N20" s="75">
        <f t="shared" si="14"/>
        <v>3.8067693269757008E-2</v>
      </c>
      <c r="O20" s="75">
        <f t="shared" si="14"/>
        <v>2.5147302736119315E-2</v>
      </c>
      <c r="P20" s="75">
        <f t="shared" si="14"/>
        <v>4.8618742772491341E-2</v>
      </c>
      <c r="Q20" s="75">
        <f t="shared" si="14"/>
        <v>2.3311579345657751E-2</v>
      </c>
      <c r="R20" s="75">
        <f t="shared" si="14"/>
        <v>3.5065461011307697E-2</v>
      </c>
      <c r="S20" s="75">
        <f t="shared" si="14"/>
        <v>2.3147314827909771E-2</v>
      </c>
      <c r="T20" s="75">
        <f t="shared" si="14"/>
        <v>-2.0332434046198111E-2</v>
      </c>
      <c r="U20" s="75">
        <f t="shared" si="14"/>
        <v>-1.7882290744080098E-2</v>
      </c>
      <c r="V20" s="75">
        <f t="shared" si="14"/>
        <v>-2.3447264192460016E-2</v>
      </c>
      <c r="W20" s="75">
        <f t="shared" si="14"/>
        <v>-2.0412557598725733E-3</v>
      </c>
      <c r="X20" s="75">
        <f t="shared" si="14"/>
        <v>-1.9678016166794765E-2</v>
      </c>
      <c r="Y20" s="75">
        <f t="shared" si="14"/>
        <v>7.0928584328942001E-3</v>
      </c>
      <c r="Z20" s="75">
        <f t="shared" si="14"/>
        <v>1.0189643220041233E-2</v>
      </c>
      <c r="AA20" s="75">
        <f t="shared" si="14"/>
        <v>-2.2960090756700913E-2</v>
      </c>
      <c r="AB20" s="75">
        <f t="shared" si="14"/>
        <v>4.1234367403515382E-3</v>
      </c>
      <c r="AC20" s="75">
        <f t="shared" si="14"/>
        <v>-2.357698048012169E-2</v>
      </c>
      <c r="AD20" s="75">
        <f t="shared" si="14"/>
        <v>-1.8575926906069129E-2</v>
      </c>
      <c r="AE20" s="75">
        <f t="shared" si="14"/>
        <v>1.9862465857904521E-2</v>
      </c>
      <c r="AF20" s="75">
        <f t="shared" si="14"/>
        <v>1.2464820063686322E-2</v>
      </c>
      <c r="AG20" s="75">
        <f t="shared" si="14"/>
        <v>-7.143722449262091E-3</v>
      </c>
      <c r="AH20" s="75">
        <f t="shared" si="14"/>
        <v>2.8037134303072309E-2</v>
      </c>
      <c r="AI20" s="75">
        <f t="shared" ref="AI20:BN20" si="15">AI9/AI8-1</f>
        <v>-6.9285080520499198E-3</v>
      </c>
      <c r="AJ20" s="75">
        <f t="shared" si="15"/>
        <v>1.54229967045727E-3</v>
      </c>
      <c r="AK20" s="75">
        <f t="shared" si="15"/>
        <v>2.573915412521699E-2</v>
      </c>
      <c r="AL20" s="75">
        <f t="shared" si="15"/>
        <v>-5.4994305210094296E-3</v>
      </c>
      <c r="AM20" s="75">
        <f t="shared" si="15"/>
        <v>3.4393335859179697E-3</v>
      </c>
      <c r="AN20" s="75">
        <f t="shared" si="15"/>
        <v>-8.058113787567156E-3</v>
      </c>
      <c r="AO20" s="75">
        <f t="shared" si="15"/>
        <v>-9.5515823450276205E-4</v>
      </c>
      <c r="AP20" s="75">
        <f t="shared" si="15"/>
        <v>4.2637097828973403E-2</v>
      </c>
      <c r="AQ20" s="75">
        <f t="shared" si="15"/>
        <v>7.2730854315794735E-2</v>
      </c>
      <c r="AR20" s="75">
        <f t="shared" si="15"/>
        <v>1.6489521788028094E-2</v>
      </c>
      <c r="AS20" s="75">
        <f t="shared" si="15"/>
        <v>-1.5615898225955771E-2</v>
      </c>
      <c r="AT20" s="75">
        <f t="shared" si="15"/>
        <v>-1.86626663333056E-2</v>
      </c>
      <c r="AU20" s="75">
        <f t="shared" si="15"/>
        <v>-1.6714746193343899E-2</v>
      </c>
      <c r="AV20" s="75">
        <f t="shared" si="15"/>
        <v>-4.1183359175155254E-2</v>
      </c>
      <c r="AW20" s="75">
        <f t="shared" si="15"/>
        <v>-4.0624066398375236E-2</v>
      </c>
      <c r="AX20" s="75">
        <f t="shared" si="15"/>
        <v>-3.1124780038501609E-2</v>
      </c>
      <c r="AY20" s="75">
        <f t="shared" si="15"/>
        <v>2.5521735009005342E-2</v>
      </c>
      <c r="AZ20" s="75">
        <f t="shared" si="15"/>
        <v>-2.3219740678777745E-2</v>
      </c>
      <c r="BA20" s="75">
        <f t="shared" si="15"/>
        <v>1.7200525903944275E-3</v>
      </c>
      <c r="BB20" s="75">
        <f t="shared" si="15"/>
        <v>-1.4628939717745815E-2</v>
      </c>
      <c r="BC20" s="75">
        <f t="shared" si="15"/>
        <v>-1.9626116461135545E-4</v>
      </c>
      <c r="BD20" s="75">
        <f t="shared" si="15"/>
        <v>-5.7126213452588503E-3</v>
      </c>
      <c r="BE20" s="75">
        <f t="shared" si="15"/>
        <v>8.5019605944716137E-3</v>
      </c>
      <c r="BF20" s="75">
        <f t="shared" si="15"/>
        <v>2.2235795827644456E-2</v>
      </c>
      <c r="BG20" s="75">
        <f t="shared" si="15"/>
        <v>2.076924539422409E-2</v>
      </c>
      <c r="BH20" s="75">
        <f t="shared" si="15"/>
        <v>3.4464488324487341E-2</v>
      </c>
      <c r="BI20" s="75">
        <f t="shared" si="15"/>
        <v>4.0236340669604465E-2</v>
      </c>
      <c r="BJ20" s="75">
        <f t="shared" si="15"/>
        <v>1.9929714362766138E-2</v>
      </c>
      <c r="BK20" s="75">
        <f t="shared" si="15"/>
        <v>1.842579035921954E-2</v>
      </c>
      <c r="BL20" s="75">
        <f t="shared" si="15"/>
        <v>3.5178116573170159E-2</v>
      </c>
      <c r="BM20" s="75">
        <f t="shared" si="15"/>
        <v>3.3243791424771629E-2</v>
      </c>
      <c r="BN20" s="75">
        <f t="shared" si="15"/>
        <v>3.2283484869483292E-2</v>
      </c>
      <c r="BO20" s="75">
        <f t="shared" ref="BO20:CP20" si="16">BO9/BO8-1</f>
        <v>-8.3677433463255069E-3</v>
      </c>
      <c r="BP20" s="75">
        <f t="shared" si="16"/>
        <v>7.0933542782556369E-3</v>
      </c>
      <c r="BQ20" s="75">
        <f t="shared" si="16"/>
        <v>2.2754859469619193E-2</v>
      </c>
      <c r="BR20" s="75">
        <f t="shared" si="16"/>
        <v>-1.3651357353608118E-2</v>
      </c>
      <c r="BS20" s="75">
        <f t="shared" si="16"/>
        <v>-2.814800455388522E-2</v>
      </c>
      <c r="BT20" s="75">
        <f t="shared" si="16"/>
        <v>-3.3006861842982183E-2</v>
      </c>
      <c r="BU20" s="98">
        <f t="shared" si="16"/>
        <v>-6.1700852576409337E-2</v>
      </c>
      <c r="BV20" s="98">
        <f t="shared" si="16"/>
        <v>-8.6307758362569098E-2</v>
      </c>
      <c r="BW20" s="98">
        <f t="shared" si="16"/>
        <v>0.28408070097930938</v>
      </c>
      <c r="BX20" s="98">
        <f t="shared" si="16"/>
        <v>1.8816624722625575E-2</v>
      </c>
      <c r="BY20" s="98">
        <f t="shared" si="16"/>
        <v>-8.2955459418173616E-3</v>
      </c>
      <c r="BZ20" s="98">
        <f t="shared" si="16"/>
        <v>6.0872037241036292E-2</v>
      </c>
      <c r="CA20" s="98">
        <f t="shared" si="16"/>
        <v>0.10189771995119412</v>
      </c>
      <c r="CB20" s="98">
        <f t="shared" si="16"/>
        <v>9.1716062488914174E-2</v>
      </c>
      <c r="CC20" s="98">
        <f t="shared" si="16"/>
        <v>-5.5475013672056428E-2</v>
      </c>
      <c r="CD20" s="98">
        <f t="shared" si="16"/>
        <v>-1.2864541465150259E-2</v>
      </c>
      <c r="CE20" s="98">
        <f t="shared" si="16"/>
        <v>4.9922941435491808E-3</v>
      </c>
      <c r="CF20" s="98">
        <f t="shared" si="16"/>
        <v>2.4904457284966375E-2</v>
      </c>
      <c r="CG20" s="98">
        <f t="shared" si="16"/>
        <v>2.1828056243993643E-2</v>
      </c>
      <c r="CH20" s="98">
        <f t="shared" si="16"/>
        <v>2.1226286338201117E-2</v>
      </c>
      <c r="CI20" s="98">
        <f t="shared" si="16"/>
        <v>4.2295992493492252E-2</v>
      </c>
      <c r="CJ20" s="98">
        <f t="shared" si="16"/>
        <v>1.0572379504458329E-2</v>
      </c>
      <c r="CK20" s="98">
        <f t="shared" si="16"/>
        <v>-1.1647305845222E-2</v>
      </c>
      <c r="CL20" s="75">
        <f t="shared" si="16"/>
        <v>-1.2058362474376416E-3</v>
      </c>
      <c r="CM20" s="75">
        <f t="shared" si="16"/>
        <v>1.4970434479869787E-2</v>
      </c>
      <c r="CN20" s="75">
        <f t="shared" si="16"/>
        <v>3.828780109175578E-2</v>
      </c>
      <c r="CO20" s="75">
        <f t="shared" si="16"/>
        <v>2.9583220649658903E-2</v>
      </c>
      <c r="CP20" s="75">
        <f t="shared" si="16"/>
        <v>7.5255996099106159E-3</v>
      </c>
      <c r="CQ20" s="79"/>
      <c r="CR20" s="80"/>
      <c r="CS20" s="80"/>
    </row>
    <row r="21" spans="1:255" s="85" customFormat="1" x14ac:dyDescent="0.25">
      <c r="A21" s="94" t="s">
        <v>56</v>
      </c>
      <c r="B21" s="86" t="s">
        <v>11</v>
      </c>
      <c r="C21" s="75">
        <f t="shared" ref="C21:AH21" si="17">C10/C9-1</f>
        <v>5.4812918148510192E-3</v>
      </c>
      <c r="D21" s="75">
        <f t="shared" si="17"/>
        <v>-3.0470426114180826E-2</v>
      </c>
      <c r="E21" s="75">
        <f t="shared" si="17"/>
        <v>-2.3643460086144152E-2</v>
      </c>
      <c r="F21" s="75">
        <f t="shared" si="17"/>
        <v>-2.3033273545986166E-2</v>
      </c>
      <c r="G21" s="75">
        <f t="shared" si="17"/>
        <v>7.5251140020522467E-3</v>
      </c>
      <c r="H21" s="75">
        <f t="shared" si="17"/>
        <v>-3.2803001980088453E-3</v>
      </c>
      <c r="I21" s="75">
        <f t="shared" si="17"/>
        <v>-1.7418996121445929E-2</v>
      </c>
      <c r="J21" s="75">
        <f t="shared" si="17"/>
        <v>-2.5627099788922414E-2</v>
      </c>
      <c r="K21" s="75">
        <f t="shared" si="17"/>
        <v>2.3092360081448993E-2</v>
      </c>
      <c r="L21" s="75">
        <f t="shared" si="17"/>
        <v>2.0751862102372787E-2</v>
      </c>
      <c r="M21" s="75">
        <f t="shared" si="17"/>
        <v>1.8727217727732892E-2</v>
      </c>
      <c r="N21" s="75">
        <f t="shared" si="17"/>
        <v>-5.3012048192770944E-3</v>
      </c>
      <c r="O21" s="75">
        <f t="shared" si="17"/>
        <v>3.7033946605834478E-2</v>
      </c>
      <c r="P21" s="75">
        <f t="shared" si="17"/>
        <v>2.3439594751606618E-2</v>
      </c>
      <c r="Q21" s="75">
        <f t="shared" si="17"/>
        <v>4.7221950834579696E-2</v>
      </c>
      <c r="R21" s="75">
        <f t="shared" si="17"/>
        <v>2.1843257965025176E-2</v>
      </c>
      <c r="S21" s="75">
        <f t="shared" si="17"/>
        <v>3.3999073252334533E-2</v>
      </c>
      <c r="T21" s="75">
        <f t="shared" si="17"/>
        <v>2.2097843186684507E-2</v>
      </c>
      <c r="U21" s="75">
        <f t="shared" si="17"/>
        <v>-2.1799659075792177E-2</v>
      </c>
      <c r="V21" s="75">
        <f t="shared" si="17"/>
        <v>-1.8001670381964652E-2</v>
      </c>
      <c r="W21" s="75">
        <f t="shared" si="17"/>
        <v>-2.5316164370950855E-2</v>
      </c>
      <c r="X21" s="75">
        <f t="shared" si="17"/>
        <v>-3.1243139175518575E-3</v>
      </c>
      <c r="Y21" s="75">
        <f t="shared" si="17"/>
        <v>-2.0870581202619309E-2</v>
      </c>
      <c r="Z21" s="75">
        <f t="shared" si="17"/>
        <v>4.864147659515039E-3</v>
      </c>
      <c r="AA21" s="75">
        <f t="shared" si="17"/>
        <v>7.5812616061823324E-3</v>
      </c>
      <c r="AB21" s="75">
        <f t="shared" si="17"/>
        <v>-2.5009883166167257E-2</v>
      </c>
      <c r="AC21" s="75">
        <f t="shared" si="17"/>
        <v>2.697013298005313E-3</v>
      </c>
      <c r="AD21" s="75">
        <f t="shared" si="17"/>
        <v>-2.5677411979312947E-2</v>
      </c>
      <c r="AE21" s="75">
        <f t="shared" si="17"/>
        <v>-1.9968532079796431E-2</v>
      </c>
      <c r="AF21" s="75">
        <f t="shared" si="17"/>
        <v>1.8038723884336916E-2</v>
      </c>
      <c r="AG21" s="75">
        <f t="shared" si="17"/>
        <v>9.6989104600071485E-3</v>
      </c>
      <c r="AH21" s="75">
        <f t="shared" si="17"/>
        <v>-9.7421139819935387E-3</v>
      </c>
      <c r="AI21" s="75">
        <f t="shared" ref="AI21:BN21" si="18">AI10/AI9-1</f>
        <v>2.622297310123578E-2</v>
      </c>
      <c r="AJ21" s="75">
        <f t="shared" si="18"/>
        <v>-9.0954540271723783E-3</v>
      </c>
      <c r="AK21" s="75">
        <f t="shared" si="18"/>
        <v>2.9191337314049548E-4</v>
      </c>
      <c r="AL21" s="75">
        <f t="shared" si="18"/>
        <v>2.44984689259371E-2</v>
      </c>
      <c r="AM21" s="75">
        <f t="shared" si="18"/>
        <v>-7.8105168360455002E-3</v>
      </c>
      <c r="AN21" s="75">
        <f t="shared" si="18"/>
        <v>2.1082427304619511E-3</v>
      </c>
      <c r="AO21" s="75">
        <f t="shared" si="18"/>
        <v>-9.1536865810175616E-3</v>
      </c>
      <c r="AP21" s="75">
        <f t="shared" si="18"/>
        <v>-2.7787773886335243E-3</v>
      </c>
      <c r="AQ21" s="75">
        <f t="shared" si="18"/>
        <v>4.1676464759891729E-2</v>
      </c>
      <c r="AR21" s="75">
        <f t="shared" si="18"/>
        <v>7.2219263003405532E-2</v>
      </c>
      <c r="AS21" s="75">
        <f t="shared" si="18"/>
        <v>1.568796838217823E-2</v>
      </c>
      <c r="AT21" s="75">
        <f t="shared" si="18"/>
        <v>-1.6488229366005025E-2</v>
      </c>
      <c r="AU21" s="75">
        <f t="shared" si="18"/>
        <v>-1.8894121828764376E-2</v>
      </c>
      <c r="AV21" s="75">
        <f t="shared" si="18"/>
        <v>-1.7358315479195974E-2</v>
      </c>
      <c r="AW21" s="75">
        <f t="shared" si="18"/>
        <v>-4.1759400640862143E-2</v>
      </c>
      <c r="AX21" s="75">
        <f t="shared" si="18"/>
        <v>-4.1446751574288676E-2</v>
      </c>
      <c r="AY21" s="75">
        <f t="shared" si="18"/>
        <v>-3.1951691173787711E-2</v>
      </c>
      <c r="AZ21" s="75">
        <f t="shared" si="18"/>
        <v>2.4955559020739093E-2</v>
      </c>
      <c r="BA21" s="75">
        <f t="shared" si="18"/>
        <v>-2.3532422584301105E-2</v>
      </c>
      <c r="BB21" s="75">
        <f t="shared" si="18"/>
        <v>1.5338266165323411E-3</v>
      </c>
      <c r="BC21" s="75">
        <f t="shared" si="18"/>
        <v>-1.4590004612440532E-2</v>
      </c>
      <c r="BD21" s="75">
        <f t="shared" si="18"/>
        <v>1.1934512077371728E-4</v>
      </c>
      <c r="BE21" s="75">
        <f t="shared" si="18"/>
        <v>-6.1226081686777123E-3</v>
      </c>
      <c r="BF21" s="75">
        <f t="shared" si="18"/>
        <v>8.0865963937561958E-3</v>
      </c>
      <c r="BG21" s="75">
        <f t="shared" si="18"/>
        <v>2.2050286772932193E-2</v>
      </c>
      <c r="BH21" s="75">
        <f t="shared" si="18"/>
        <v>2.0413739811876441E-2</v>
      </c>
      <c r="BI21" s="75">
        <f t="shared" si="18"/>
        <v>3.3838571620691482E-2</v>
      </c>
      <c r="BJ21" s="75">
        <f t="shared" si="18"/>
        <v>4.0085878637895478E-2</v>
      </c>
      <c r="BK21" s="75">
        <f t="shared" si="18"/>
        <v>1.9714872214501966E-2</v>
      </c>
      <c r="BL21" s="75">
        <f t="shared" si="18"/>
        <v>1.7539023714411073E-2</v>
      </c>
      <c r="BM21" s="75">
        <f t="shared" si="18"/>
        <v>3.4937737773218513E-2</v>
      </c>
      <c r="BN21" s="75">
        <f t="shared" si="18"/>
        <v>3.299420669500619E-2</v>
      </c>
      <c r="BO21" s="75">
        <f t="shared" ref="BO21:CP21" si="19">BO10/BO9-1</f>
        <v>3.2015151416878052E-2</v>
      </c>
      <c r="BP21" s="75">
        <f t="shared" si="19"/>
        <v>-9.1128852184212406E-3</v>
      </c>
      <c r="BQ21" s="75">
        <f t="shared" si="19"/>
        <v>7.464416218872838E-3</v>
      </c>
      <c r="BR21" s="75">
        <f t="shared" si="19"/>
        <v>2.2958569038594057E-2</v>
      </c>
      <c r="BS21" s="75">
        <f t="shared" si="19"/>
        <v>-1.3720952640146611E-2</v>
      </c>
      <c r="BT21" s="75">
        <f t="shared" si="19"/>
        <v>-2.8364318749844353E-2</v>
      </c>
      <c r="BU21" s="98">
        <f t="shared" si="19"/>
        <v>-3.37534433582799E-2</v>
      </c>
      <c r="BV21" s="98">
        <f t="shared" si="19"/>
        <v>-6.1772039194530448E-2</v>
      </c>
      <c r="BW21" s="98">
        <f t="shared" si="19"/>
        <v>-8.6526827645922122E-2</v>
      </c>
      <c r="BX21" s="98">
        <f t="shared" si="19"/>
        <v>0.28502564736419256</v>
      </c>
      <c r="BY21" s="98">
        <f t="shared" si="19"/>
        <v>1.9907812591166252E-2</v>
      </c>
      <c r="BZ21" s="98">
        <f t="shared" si="19"/>
        <v>-7.1958038926698276E-3</v>
      </c>
      <c r="CA21" s="98">
        <f t="shared" si="19"/>
        <v>6.2615791559130107E-2</v>
      </c>
      <c r="CB21" s="98">
        <f t="shared" si="19"/>
        <v>0.10338890572900872</v>
      </c>
      <c r="CC21" s="98">
        <f t="shared" si="19"/>
        <v>9.4691476374243022E-2</v>
      </c>
      <c r="CD21" s="98">
        <f t="shared" si="19"/>
        <v>-5.3647999914560485E-2</v>
      </c>
      <c r="CE21" s="98">
        <f t="shared" si="19"/>
        <v>-1.1233001254196684E-2</v>
      </c>
      <c r="CF21" s="98">
        <f t="shared" si="19"/>
        <v>7.549686771373354E-3</v>
      </c>
      <c r="CG21" s="98">
        <f t="shared" si="19"/>
        <v>2.7886313926760442E-2</v>
      </c>
      <c r="CH21" s="98">
        <f t="shared" si="19"/>
        <v>2.5666469540696513E-2</v>
      </c>
      <c r="CI21" s="98">
        <f t="shared" si="19"/>
        <v>2.4371739816976046E-2</v>
      </c>
      <c r="CJ21" s="98">
        <f t="shared" si="19"/>
        <v>4.8177829822357188E-2</v>
      </c>
      <c r="CK21" s="98">
        <f t="shared" si="19"/>
        <v>1.6327366822398659E-2</v>
      </c>
      <c r="CL21" s="75">
        <f t="shared" si="19"/>
        <v>-4.3365930218519644E-3</v>
      </c>
      <c r="CM21" s="75">
        <f t="shared" si="19"/>
        <v>7.98580777249569E-3</v>
      </c>
      <c r="CN21" s="75">
        <f t="shared" si="19"/>
        <v>2.4651339493614977E-2</v>
      </c>
      <c r="CO21" s="75">
        <f t="shared" si="19"/>
        <v>5.0622382418608725E-2</v>
      </c>
      <c r="CP21" s="75">
        <f t="shared" si="19"/>
        <v>3.5598222168447879E-2</v>
      </c>
      <c r="CQ21" s="86"/>
      <c r="CR21" s="87"/>
      <c r="CS21" s="87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</row>
    <row r="22" spans="1:255" s="85" customFormat="1" x14ac:dyDescent="0.25">
      <c r="A22" s="86"/>
      <c r="B22" s="86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6"/>
      <c r="CR22" s="87"/>
      <c r="CS22" s="87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</row>
    <row r="23" spans="1:255" s="85" customFormat="1" x14ac:dyDescent="0.25">
      <c r="B23" s="89" t="s">
        <v>73</v>
      </c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</row>
    <row r="24" spans="1:255" s="90" customFormat="1" ht="12.75" customHeight="1" x14ac:dyDescent="0.2">
      <c r="A24" s="91" t="s">
        <v>48</v>
      </c>
      <c r="B24" s="91" t="s">
        <v>46</v>
      </c>
      <c r="C24" s="92" t="s">
        <v>47</v>
      </c>
      <c r="D24" s="91">
        <v>0</v>
      </c>
      <c r="E24" s="91">
        <v>1</v>
      </c>
      <c r="F24" s="91">
        <v>2</v>
      </c>
      <c r="G24" s="91">
        <v>3</v>
      </c>
      <c r="H24" s="91">
        <v>4</v>
      </c>
      <c r="I24" s="91">
        <v>5</v>
      </c>
      <c r="J24" s="91">
        <v>6</v>
      </c>
      <c r="K24" s="91">
        <v>7</v>
      </c>
      <c r="L24" s="91">
        <v>8</v>
      </c>
      <c r="M24" s="91">
        <v>9</v>
      </c>
      <c r="N24" s="91">
        <v>10</v>
      </c>
      <c r="O24" s="91">
        <v>11</v>
      </c>
      <c r="P24" s="91">
        <v>12</v>
      </c>
      <c r="Q24" s="91">
        <v>13</v>
      </c>
      <c r="R24" s="91">
        <v>14</v>
      </c>
      <c r="S24" s="91">
        <v>15</v>
      </c>
      <c r="T24" s="91">
        <v>16</v>
      </c>
      <c r="U24" s="91">
        <v>17</v>
      </c>
      <c r="V24" s="91">
        <v>18</v>
      </c>
      <c r="W24" s="91">
        <v>19</v>
      </c>
      <c r="X24" s="91">
        <v>20</v>
      </c>
      <c r="Y24" s="91">
        <v>21</v>
      </c>
      <c r="Z24" s="91">
        <v>22</v>
      </c>
      <c r="AA24" s="91">
        <v>23</v>
      </c>
      <c r="AB24" s="91">
        <v>24</v>
      </c>
      <c r="AC24" s="91">
        <v>25</v>
      </c>
      <c r="AD24" s="91">
        <v>26</v>
      </c>
      <c r="AE24" s="91">
        <v>27</v>
      </c>
      <c r="AF24" s="91">
        <v>28</v>
      </c>
      <c r="AG24" s="91">
        <v>29</v>
      </c>
      <c r="AH24" s="91">
        <v>30</v>
      </c>
      <c r="AI24" s="91">
        <v>31</v>
      </c>
      <c r="AJ24" s="91">
        <v>32</v>
      </c>
      <c r="AK24" s="91">
        <v>33</v>
      </c>
      <c r="AL24" s="91">
        <v>34</v>
      </c>
      <c r="AM24" s="91">
        <v>35</v>
      </c>
      <c r="AN24" s="91">
        <v>36</v>
      </c>
      <c r="AO24" s="91">
        <v>37</v>
      </c>
      <c r="AP24" s="91">
        <v>38</v>
      </c>
      <c r="AQ24" s="91">
        <v>39</v>
      </c>
      <c r="AR24" s="91">
        <v>40</v>
      </c>
      <c r="AS24" s="91">
        <v>41</v>
      </c>
      <c r="AT24" s="91">
        <v>42</v>
      </c>
      <c r="AU24" s="91">
        <v>43</v>
      </c>
      <c r="AV24" s="91">
        <v>44</v>
      </c>
      <c r="AW24" s="91">
        <v>45</v>
      </c>
      <c r="AX24" s="91">
        <v>46</v>
      </c>
      <c r="AY24" s="91">
        <v>47</v>
      </c>
      <c r="AZ24" s="91">
        <v>48</v>
      </c>
      <c r="BA24" s="91">
        <v>49</v>
      </c>
      <c r="BB24" s="91">
        <v>50</v>
      </c>
      <c r="BC24" s="91">
        <v>51</v>
      </c>
      <c r="BD24" s="91">
        <v>52</v>
      </c>
      <c r="BE24" s="91">
        <v>53</v>
      </c>
      <c r="BF24" s="91">
        <v>54</v>
      </c>
      <c r="BG24" s="91">
        <v>55</v>
      </c>
      <c r="BH24" s="91">
        <v>56</v>
      </c>
      <c r="BI24" s="91">
        <v>57</v>
      </c>
      <c r="BJ24" s="91">
        <v>58</v>
      </c>
      <c r="BK24" s="91">
        <v>59</v>
      </c>
      <c r="BL24" s="91">
        <v>60</v>
      </c>
      <c r="BM24" s="91">
        <v>61</v>
      </c>
      <c r="BN24" s="91">
        <v>62</v>
      </c>
      <c r="BO24" s="91">
        <v>63</v>
      </c>
      <c r="BP24" s="91">
        <v>64</v>
      </c>
      <c r="BQ24" s="91">
        <v>65</v>
      </c>
      <c r="BR24" s="91">
        <v>66</v>
      </c>
      <c r="BS24" s="91">
        <v>67</v>
      </c>
      <c r="BT24" s="91">
        <v>68</v>
      </c>
      <c r="BU24" s="81">
        <v>69</v>
      </c>
      <c r="BV24" s="81">
        <v>70</v>
      </c>
      <c r="BW24" s="81">
        <v>71</v>
      </c>
      <c r="BX24" s="81">
        <v>72</v>
      </c>
      <c r="BY24" s="81">
        <v>73</v>
      </c>
      <c r="BZ24" s="81">
        <v>74</v>
      </c>
      <c r="CA24" s="81">
        <v>75</v>
      </c>
      <c r="CB24" s="81">
        <v>76</v>
      </c>
      <c r="CC24" s="81">
        <v>77</v>
      </c>
      <c r="CD24" s="81">
        <v>78</v>
      </c>
      <c r="CE24" s="81">
        <v>79</v>
      </c>
      <c r="CF24" s="81">
        <v>80</v>
      </c>
      <c r="CG24" s="81">
        <v>81</v>
      </c>
      <c r="CH24" s="81">
        <v>82</v>
      </c>
      <c r="CI24" s="81">
        <v>83</v>
      </c>
      <c r="CJ24" s="81">
        <v>84</v>
      </c>
      <c r="CK24" s="81">
        <v>85</v>
      </c>
      <c r="CL24" s="91">
        <v>86</v>
      </c>
      <c r="CM24" s="91">
        <v>87</v>
      </c>
      <c r="CN24" s="91">
        <v>88</v>
      </c>
      <c r="CO24" s="91">
        <v>89</v>
      </c>
      <c r="CP24" s="91" t="s">
        <v>49</v>
      </c>
    </row>
    <row r="25" spans="1:255" s="85" customFormat="1" x14ac:dyDescent="0.25">
      <c r="A25" s="82" t="s">
        <v>57</v>
      </c>
      <c r="B25" s="86" t="s">
        <v>11</v>
      </c>
      <c r="C25" s="82" t="s">
        <v>50</v>
      </c>
      <c r="D25" s="104">
        <f t="shared" ref="D25:BO25" si="20">1-E3/D2</f>
        <v>-7.2191821987406257E-3</v>
      </c>
      <c r="E25" s="104">
        <f t="shared" si="20"/>
        <v>-6.6174011145694323E-3</v>
      </c>
      <c r="F25" s="104">
        <f t="shared" si="20"/>
        <v>-5.7929234255553741E-3</v>
      </c>
      <c r="G25" s="104">
        <f t="shared" si="20"/>
        <v>-4.9148336425182126E-3</v>
      </c>
      <c r="H25" s="104">
        <f t="shared" si="20"/>
        <v>-4.6917096057119689E-3</v>
      </c>
      <c r="I25" s="104">
        <f t="shared" si="20"/>
        <v>-3.9170761249287533E-3</v>
      </c>
      <c r="J25" s="104">
        <f t="shared" si="20"/>
        <v>-4.4297030135074245E-3</v>
      </c>
      <c r="K25" s="104">
        <f t="shared" si="20"/>
        <v>-4.202194091220024E-3</v>
      </c>
      <c r="L25" s="104">
        <f t="shared" si="20"/>
        <v>-4.6358828781392081E-3</v>
      </c>
      <c r="M25" s="104">
        <f t="shared" si="20"/>
        <v>-4.9706657427179834E-3</v>
      </c>
      <c r="N25" s="104">
        <f t="shared" si="20"/>
        <v>-5.1400534773240469E-3</v>
      </c>
      <c r="O25" s="104">
        <f t="shared" si="20"/>
        <v>-4.7087107199383915E-3</v>
      </c>
      <c r="P25" s="104">
        <f t="shared" si="20"/>
        <v>-4.7507648562896687E-3</v>
      </c>
      <c r="Q25" s="104">
        <f t="shared" si="20"/>
        <v>-4.6376872955795623E-3</v>
      </c>
      <c r="R25" s="104">
        <f t="shared" si="20"/>
        <v>-4.1070809308012546E-3</v>
      </c>
      <c r="S25" s="104">
        <f t="shared" si="20"/>
        <v>-3.6795865936722905E-3</v>
      </c>
      <c r="T25" s="104">
        <f t="shared" si="20"/>
        <v>-4.6565312586732688E-3</v>
      </c>
      <c r="U25" s="104">
        <f t="shared" si="20"/>
        <v>-6.943874126705829E-3</v>
      </c>
      <c r="V25" s="104">
        <f t="shared" si="20"/>
        <v>-1.3000867192979326E-2</v>
      </c>
      <c r="W25" s="104">
        <f t="shared" si="20"/>
        <v>-1.1503815054465072E-2</v>
      </c>
      <c r="X25" s="104">
        <f t="shared" si="20"/>
        <v>-1.1382761344570724E-2</v>
      </c>
      <c r="Y25" s="104">
        <f t="shared" si="20"/>
        <v>-1.417995226289448E-2</v>
      </c>
      <c r="Z25" s="104">
        <f t="shared" si="20"/>
        <v>-1.2592186664377891E-2</v>
      </c>
      <c r="AA25" s="104">
        <f t="shared" si="20"/>
        <v>-7.9541343995892522E-3</v>
      </c>
      <c r="AB25" s="104">
        <f t="shared" si="20"/>
        <v>-7.2721359933056728E-3</v>
      </c>
      <c r="AC25" s="104">
        <f t="shared" si="20"/>
        <v>-5.2302466766005473E-3</v>
      </c>
      <c r="AD25" s="104">
        <f t="shared" si="20"/>
        <v>-4.0339595907195047E-3</v>
      </c>
      <c r="AE25" s="104">
        <f t="shared" si="20"/>
        <v>-2.9635907349625512E-3</v>
      </c>
      <c r="AF25" s="104">
        <f t="shared" si="20"/>
        <v>-2.9016986187342386E-3</v>
      </c>
      <c r="AG25" s="104">
        <f t="shared" si="20"/>
        <v>-9.4056901181871488E-4</v>
      </c>
      <c r="AH25" s="104">
        <f t="shared" si="20"/>
        <v>-1.0770411791738432E-3</v>
      </c>
      <c r="AI25" s="104">
        <f t="shared" si="20"/>
        <v>-2.0702610829248513E-4</v>
      </c>
      <c r="AJ25" s="104">
        <f t="shared" si="20"/>
        <v>8.1331006547746831E-4</v>
      </c>
      <c r="AK25" s="104">
        <f t="shared" si="20"/>
        <v>8.5328006278317936E-4</v>
      </c>
      <c r="AL25" s="104">
        <f t="shared" si="20"/>
        <v>1.3549998190438561E-3</v>
      </c>
      <c r="AM25" s="104">
        <f t="shared" si="20"/>
        <v>8.9028295328930085E-4</v>
      </c>
      <c r="AN25" s="104">
        <f t="shared" si="20"/>
        <v>1.1222482932473632E-3</v>
      </c>
      <c r="AO25" s="104">
        <f t="shared" si="20"/>
        <v>7.146648962363944E-4</v>
      </c>
      <c r="AP25" s="104">
        <f t="shared" si="20"/>
        <v>7.4604615241147254E-4</v>
      </c>
      <c r="AQ25" s="104">
        <f t="shared" si="20"/>
        <v>1.1318141760040534E-3</v>
      </c>
      <c r="AR25" s="104">
        <f t="shared" si="20"/>
        <v>1.3462393625769398E-3</v>
      </c>
      <c r="AS25" s="104">
        <f t="shared" si="20"/>
        <v>6.7578539753920808E-4</v>
      </c>
      <c r="AT25" s="104">
        <f t="shared" si="20"/>
        <v>1.4079755236365843E-3</v>
      </c>
      <c r="AU25" s="104">
        <f t="shared" si="20"/>
        <v>1.1285304703226862E-3</v>
      </c>
      <c r="AV25" s="104">
        <f t="shared" si="20"/>
        <v>9.792177552003789E-4</v>
      </c>
      <c r="AW25" s="104">
        <f t="shared" si="20"/>
        <v>1.1156117190868065E-3</v>
      </c>
      <c r="AX25" s="101">
        <f t="shared" si="20"/>
        <v>1.4259054201111176E-3</v>
      </c>
      <c r="AY25" s="101">
        <f t="shared" si="20"/>
        <v>1.4307356676745986E-3</v>
      </c>
      <c r="AZ25" s="101">
        <f t="shared" si="20"/>
        <v>1.8186331251736076E-3</v>
      </c>
      <c r="BA25" s="101">
        <f t="shared" si="20"/>
        <v>1.8166375394096379E-3</v>
      </c>
      <c r="BB25" s="101">
        <f t="shared" si="20"/>
        <v>2.1608537450036325E-3</v>
      </c>
      <c r="BC25" s="101">
        <f t="shared" si="20"/>
        <v>2.5085860954586758E-3</v>
      </c>
      <c r="BD25" s="101">
        <f t="shared" si="20"/>
        <v>2.4921911803509333E-3</v>
      </c>
      <c r="BE25" s="101">
        <f t="shared" si="20"/>
        <v>2.8332611018802023E-3</v>
      </c>
      <c r="BF25" s="101">
        <f t="shared" si="20"/>
        <v>2.9011868358463921E-3</v>
      </c>
      <c r="BG25" s="101">
        <f t="shared" si="20"/>
        <v>3.5586811054948431E-3</v>
      </c>
      <c r="BH25" s="101">
        <f t="shared" si="20"/>
        <v>3.9037912452732915E-3</v>
      </c>
      <c r="BI25" s="101">
        <f t="shared" si="20"/>
        <v>4.8506968002557382E-3</v>
      </c>
      <c r="BJ25" s="101">
        <f t="shared" si="20"/>
        <v>5.1198063048649711E-3</v>
      </c>
      <c r="BK25" s="101">
        <f t="shared" si="20"/>
        <v>5.9518031747264333E-3</v>
      </c>
      <c r="BL25" s="101">
        <f t="shared" si="20"/>
        <v>6.2533279444690892E-3</v>
      </c>
      <c r="BM25" s="101">
        <f t="shared" si="20"/>
        <v>6.4063386395619704E-3</v>
      </c>
      <c r="BN25" s="101">
        <f t="shared" si="20"/>
        <v>6.8601792370528436E-3</v>
      </c>
      <c r="BO25" s="101">
        <f t="shared" si="20"/>
        <v>7.9925832512769412E-3</v>
      </c>
      <c r="BP25" s="101">
        <f t="shared" ref="BP25:CN25" si="21">1-BQ3/BP2</f>
        <v>8.7462938871327722E-3</v>
      </c>
      <c r="BQ25" s="101">
        <f t="shared" si="21"/>
        <v>9.6824923680991493E-3</v>
      </c>
      <c r="BR25" s="102">
        <f t="shared" si="21"/>
        <v>1.0593183088884239E-2</v>
      </c>
      <c r="BS25" s="102">
        <f t="shared" si="21"/>
        <v>1.1817288836156403E-2</v>
      </c>
      <c r="BT25" s="102">
        <f t="shared" si="21"/>
        <v>1.3583239791346347E-2</v>
      </c>
      <c r="BU25" s="102">
        <f t="shared" si="21"/>
        <v>1.4941230179517762E-2</v>
      </c>
      <c r="BV25" s="102">
        <f t="shared" si="21"/>
        <v>1.7316742386704886E-2</v>
      </c>
      <c r="BW25" s="102">
        <f t="shared" si="21"/>
        <v>1.8960661600357587E-2</v>
      </c>
      <c r="BX25" s="102">
        <f t="shared" si="21"/>
        <v>2.043657084775341E-2</v>
      </c>
      <c r="BY25" s="102">
        <f t="shared" si="21"/>
        <v>2.1478959339691017E-2</v>
      </c>
      <c r="BZ25" s="102">
        <f t="shared" si="21"/>
        <v>2.4769142210333328E-2</v>
      </c>
      <c r="CA25" s="102">
        <f t="shared" si="21"/>
        <v>2.7433771814257102E-2</v>
      </c>
      <c r="CB25" s="102">
        <f t="shared" si="21"/>
        <v>3.0838114487759971E-2</v>
      </c>
      <c r="CC25" s="102">
        <f t="shared" si="21"/>
        <v>3.4704977787902935E-2</v>
      </c>
      <c r="CD25" s="102">
        <f t="shared" si="21"/>
        <v>3.8338467949576627E-2</v>
      </c>
      <c r="CE25" s="102">
        <f t="shared" si="21"/>
        <v>4.4151810860596497E-2</v>
      </c>
      <c r="CF25" s="102">
        <f t="shared" si="21"/>
        <v>4.9819483101391615E-2</v>
      </c>
      <c r="CG25" s="103">
        <f t="shared" si="21"/>
        <v>5.6279085566765197E-2</v>
      </c>
      <c r="CH25" s="103">
        <f t="shared" si="21"/>
        <v>6.3122043660563731E-2</v>
      </c>
      <c r="CI25" s="103">
        <f t="shared" si="21"/>
        <v>7.2481240004920622E-2</v>
      </c>
      <c r="CJ25" s="103">
        <f t="shared" si="21"/>
        <v>7.9719663204014468E-2</v>
      </c>
      <c r="CK25" s="103">
        <f t="shared" si="21"/>
        <v>9.0059361619307166E-2</v>
      </c>
      <c r="CL25" s="103">
        <f t="shared" si="21"/>
        <v>9.9860571005304877E-2</v>
      </c>
      <c r="CM25" s="103">
        <f t="shared" si="21"/>
        <v>0.10956504757196828</v>
      </c>
      <c r="CN25" s="103">
        <f t="shared" si="21"/>
        <v>0.12496901082555156</v>
      </c>
    </row>
    <row r="26" spans="1:255" s="85" customFormat="1" x14ac:dyDescent="0.25">
      <c r="A26" s="82" t="s">
        <v>58</v>
      </c>
      <c r="B26" s="86" t="s">
        <v>11</v>
      </c>
      <c r="C26" s="82" t="s">
        <v>50</v>
      </c>
      <c r="D26" s="104">
        <f t="shared" ref="D26:BO26" si="22">1-E4/D3</f>
        <v>-6.9822785916862085E-3</v>
      </c>
      <c r="E26" s="104">
        <f t="shared" si="22"/>
        <v>-6.8316172185063362E-3</v>
      </c>
      <c r="F26" s="104">
        <f t="shared" si="22"/>
        <v>-5.5742270494330004E-3</v>
      </c>
      <c r="G26" s="104">
        <f t="shared" si="22"/>
        <v>-5.5171410685486144E-3</v>
      </c>
      <c r="H26" s="104">
        <f t="shared" si="22"/>
        <v>-4.8019495492090947E-3</v>
      </c>
      <c r="I26" s="104">
        <f t="shared" si="22"/>
        <v>-4.318764119736862E-3</v>
      </c>
      <c r="J26" s="104">
        <f t="shared" si="22"/>
        <v>-4.1127805249143723E-3</v>
      </c>
      <c r="K26" s="104">
        <f t="shared" si="22"/>
        <v>-4.3077496042953634E-3</v>
      </c>
      <c r="L26" s="104">
        <f t="shared" si="22"/>
        <v>-4.3110327989317465E-3</v>
      </c>
      <c r="M26" s="104">
        <f t="shared" si="22"/>
        <v>-4.4696265599337703E-3</v>
      </c>
      <c r="N26" s="104">
        <f t="shared" si="22"/>
        <v>-5.0024365744747445E-3</v>
      </c>
      <c r="O26" s="104">
        <f t="shared" si="22"/>
        <v>-4.9442780030475308E-3</v>
      </c>
      <c r="P26" s="104">
        <f t="shared" si="22"/>
        <v>-4.4366674370306391E-3</v>
      </c>
      <c r="Q26" s="104">
        <f t="shared" si="22"/>
        <v>-4.6413900993842461E-3</v>
      </c>
      <c r="R26" s="104">
        <f t="shared" si="22"/>
        <v>-4.2565488840857757E-3</v>
      </c>
      <c r="S26" s="104">
        <f t="shared" si="22"/>
        <v>-3.6995464836016012E-3</v>
      </c>
      <c r="T26" s="104">
        <f t="shared" si="22"/>
        <v>-4.560302537143901E-3</v>
      </c>
      <c r="U26" s="104">
        <f t="shared" si="22"/>
        <v>-5.7297376306366665E-3</v>
      </c>
      <c r="V26" s="104">
        <f t="shared" si="22"/>
        <v>-1.12636365937413E-2</v>
      </c>
      <c r="W26" s="104">
        <f t="shared" si="22"/>
        <v>-1.2076460198601202E-2</v>
      </c>
      <c r="X26" s="104">
        <f t="shared" si="22"/>
        <v>-9.6534386209525813E-3</v>
      </c>
      <c r="Y26" s="104">
        <f t="shared" si="22"/>
        <v>-1.1909172709469118E-2</v>
      </c>
      <c r="Z26" s="104">
        <f t="shared" si="22"/>
        <v>-1.2244876718602082E-2</v>
      </c>
      <c r="AA26" s="104">
        <f t="shared" si="22"/>
        <v>-7.958728846382046E-3</v>
      </c>
      <c r="AB26" s="104">
        <f t="shared" si="22"/>
        <v>-6.993537698473995E-3</v>
      </c>
      <c r="AC26" s="104">
        <f t="shared" si="22"/>
        <v>-6.833781744209011E-3</v>
      </c>
      <c r="AD26" s="104">
        <f t="shared" si="22"/>
        <v>-5.8917655100629851E-3</v>
      </c>
      <c r="AE26" s="104">
        <f t="shared" si="22"/>
        <v>-4.2786618289125666E-3</v>
      </c>
      <c r="AF26" s="104">
        <f t="shared" si="22"/>
        <v>-4.7537135516919626E-3</v>
      </c>
      <c r="AG26" s="104">
        <f t="shared" si="22"/>
        <v>-3.2797685357499606E-3</v>
      </c>
      <c r="AH26" s="104">
        <f t="shared" si="22"/>
        <v>-2.7905409346302701E-3</v>
      </c>
      <c r="AI26" s="104">
        <f t="shared" si="22"/>
        <v>-1.997884140672479E-3</v>
      </c>
      <c r="AJ26" s="104">
        <f t="shared" si="22"/>
        <v>-9.3142465809425978E-4</v>
      </c>
      <c r="AK26" s="104">
        <f t="shared" si="22"/>
        <v>-1.0790791857615556E-3</v>
      </c>
      <c r="AL26" s="104">
        <f t="shared" si="22"/>
        <v>-2.6277192967416596E-4</v>
      </c>
      <c r="AM26" s="104">
        <f t="shared" si="22"/>
        <v>-5.3490742042705541E-4</v>
      </c>
      <c r="AN26" s="104">
        <f t="shared" si="22"/>
        <v>-2.8514440424398657E-6</v>
      </c>
      <c r="AO26" s="104">
        <f t="shared" si="22"/>
        <v>-7.1546851309722825E-4</v>
      </c>
      <c r="AP26" s="104">
        <f t="shared" si="22"/>
        <v>-4.1730039588627754E-4</v>
      </c>
      <c r="AQ26" s="104">
        <f t="shared" si="22"/>
        <v>-5.4286461639985184E-4</v>
      </c>
      <c r="AR26" s="104">
        <f t="shared" si="22"/>
        <v>-1.4998720697345647E-4</v>
      </c>
      <c r="AS26" s="104">
        <f t="shared" si="22"/>
        <v>-2.7937050140303121E-4</v>
      </c>
      <c r="AT26" s="104">
        <f t="shared" si="22"/>
        <v>2.8624677972377555E-4</v>
      </c>
      <c r="AU26" s="104">
        <f t="shared" si="22"/>
        <v>1.8173369062091105E-4</v>
      </c>
      <c r="AV26" s="104">
        <f t="shared" si="22"/>
        <v>4.1527985587341831E-4</v>
      </c>
      <c r="AW26" s="104">
        <f t="shared" si="22"/>
        <v>7.504672380159727E-4</v>
      </c>
      <c r="AX26" s="101">
        <f t="shared" si="22"/>
        <v>5.938941906569184E-4</v>
      </c>
      <c r="AY26" s="101">
        <f t="shared" si="22"/>
        <v>1.0121058373532277E-3</v>
      </c>
      <c r="AZ26" s="101">
        <f t="shared" si="22"/>
        <v>1.2134693897225546E-3</v>
      </c>
      <c r="BA26" s="101">
        <f t="shared" si="22"/>
        <v>1.3750772480728424E-3</v>
      </c>
      <c r="BB26" s="101">
        <f t="shared" si="22"/>
        <v>1.8551359993163041E-3</v>
      </c>
      <c r="BC26" s="101">
        <f t="shared" si="22"/>
        <v>2.1408065049284275E-3</v>
      </c>
      <c r="BD26" s="101">
        <f t="shared" si="22"/>
        <v>2.4295294192571149E-3</v>
      </c>
      <c r="BE26" s="101">
        <f t="shared" si="22"/>
        <v>2.7310863269797148E-3</v>
      </c>
      <c r="BF26" s="101">
        <f t="shared" si="22"/>
        <v>2.8285699724222013E-3</v>
      </c>
      <c r="BG26" s="101">
        <f t="shared" si="22"/>
        <v>3.3429145926446857E-3</v>
      </c>
      <c r="BH26" s="101">
        <f t="shared" si="22"/>
        <v>3.9090603501118482E-3</v>
      </c>
      <c r="BI26" s="101">
        <f t="shared" si="22"/>
        <v>4.6156076560150971E-3</v>
      </c>
      <c r="BJ26" s="101">
        <f t="shared" si="22"/>
        <v>4.9072543042310013E-3</v>
      </c>
      <c r="BK26" s="101">
        <f t="shared" si="22"/>
        <v>5.5279956777379846E-3</v>
      </c>
      <c r="BL26" s="101">
        <f t="shared" si="22"/>
        <v>6.1583229311273913E-3</v>
      </c>
      <c r="BM26" s="101">
        <f t="shared" si="22"/>
        <v>6.5815699901066171E-3</v>
      </c>
      <c r="BN26" s="101">
        <f t="shared" si="22"/>
        <v>6.9271170133905491E-3</v>
      </c>
      <c r="BO26" s="101">
        <f t="shared" si="22"/>
        <v>7.4143464840210616E-3</v>
      </c>
      <c r="BP26" s="101">
        <f t="shared" ref="BP26:CN26" si="23">1-BQ4/BP3</f>
        <v>8.49088365559314E-3</v>
      </c>
      <c r="BQ26" s="101">
        <f t="shared" si="23"/>
        <v>9.3340033572474335E-3</v>
      </c>
      <c r="BR26" s="102">
        <f t="shared" si="23"/>
        <v>1.0155998629952201E-2</v>
      </c>
      <c r="BS26" s="102">
        <f t="shared" si="23"/>
        <v>1.1776371555451304E-2</v>
      </c>
      <c r="BT26" s="102">
        <f t="shared" si="23"/>
        <v>1.3123649468338106E-2</v>
      </c>
      <c r="BU26" s="102">
        <f t="shared" si="23"/>
        <v>1.471507941820549E-2</v>
      </c>
      <c r="BV26" s="102">
        <f t="shared" si="23"/>
        <v>1.607126457893282E-2</v>
      </c>
      <c r="BW26" s="102">
        <f t="shared" si="23"/>
        <v>1.8564066387487643E-2</v>
      </c>
      <c r="BX26" s="102">
        <f t="shared" si="23"/>
        <v>2.0773859294581865E-2</v>
      </c>
      <c r="BY26" s="102">
        <f t="shared" si="23"/>
        <v>2.202454058149006E-2</v>
      </c>
      <c r="BZ26" s="102">
        <f t="shared" si="23"/>
        <v>2.4736964942017936E-2</v>
      </c>
      <c r="CA26" s="102">
        <f t="shared" si="23"/>
        <v>2.8049412599171153E-2</v>
      </c>
      <c r="CB26" s="102">
        <f t="shared" si="23"/>
        <v>3.0862171371408897E-2</v>
      </c>
      <c r="CC26" s="102">
        <f t="shared" si="23"/>
        <v>3.4977762572699245E-2</v>
      </c>
      <c r="CD26" s="102">
        <f t="shared" si="23"/>
        <v>3.926566422694433E-2</v>
      </c>
      <c r="CE26" s="102">
        <f t="shared" si="23"/>
        <v>4.4150738992493999E-2</v>
      </c>
      <c r="CF26" s="102">
        <f t="shared" si="23"/>
        <v>4.9507221263068057E-2</v>
      </c>
      <c r="CG26" s="103">
        <f t="shared" si="23"/>
        <v>5.7469879114735556E-2</v>
      </c>
      <c r="CH26" s="103">
        <f t="shared" si="23"/>
        <v>6.3555082030940624E-2</v>
      </c>
      <c r="CI26" s="103">
        <f t="shared" si="23"/>
        <v>7.3100614381218953E-2</v>
      </c>
      <c r="CJ26" s="103">
        <f t="shared" si="23"/>
        <v>8.258839757022729E-2</v>
      </c>
      <c r="CK26" s="103">
        <f t="shared" si="23"/>
        <v>9.1318589337294309E-2</v>
      </c>
      <c r="CL26" s="103">
        <f t="shared" si="23"/>
        <v>0.1017908037495121</v>
      </c>
      <c r="CM26" s="103">
        <f t="shared" si="23"/>
        <v>0.11308093978979983</v>
      </c>
      <c r="CN26" s="103">
        <f t="shared" si="23"/>
        <v>0.12909173154951203</v>
      </c>
    </row>
    <row r="27" spans="1:255" s="85" customFormat="1" x14ac:dyDescent="0.25">
      <c r="A27" s="82" t="s">
        <v>51</v>
      </c>
      <c r="B27" s="86" t="s">
        <v>11</v>
      </c>
      <c r="C27" s="82" t="s">
        <v>50</v>
      </c>
      <c r="D27" s="104">
        <f t="shared" ref="D27:BO27" si="24">1-E5/D4</f>
        <v>-9.1078268232884785E-3</v>
      </c>
      <c r="E27" s="104">
        <f t="shared" si="24"/>
        <v>-8.099231183532396E-3</v>
      </c>
      <c r="F27" s="104">
        <f t="shared" si="24"/>
        <v>-7.637038742018154E-3</v>
      </c>
      <c r="G27" s="104">
        <f t="shared" si="24"/>
        <v>-7.0905302775723378E-3</v>
      </c>
      <c r="H27" s="104">
        <f t="shared" si="24"/>
        <v>-6.6625256332804028E-3</v>
      </c>
      <c r="I27" s="104">
        <f t="shared" si="24"/>
        <v>-5.3025156773689464E-3</v>
      </c>
      <c r="J27" s="104">
        <f t="shared" si="24"/>
        <v>-5.1819858913073613E-3</v>
      </c>
      <c r="K27" s="104">
        <f t="shared" si="24"/>
        <v>-4.9453086156687753E-3</v>
      </c>
      <c r="L27" s="104">
        <f t="shared" si="24"/>
        <v>-4.9073232838274805E-3</v>
      </c>
      <c r="M27" s="104">
        <f t="shared" si="24"/>
        <v>-5.0194878863549786E-3</v>
      </c>
      <c r="N27" s="104">
        <f t="shared" si="24"/>
        <v>-5.5159897263881152E-3</v>
      </c>
      <c r="O27" s="104">
        <f t="shared" si="24"/>
        <v>-6.0396751571767382E-3</v>
      </c>
      <c r="P27" s="104">
        <f t="shared" si="24"/>
        <v>-5.8580040381195353E-3</v>
      </c>
      <c r="Q27" s="104">
        <f t="shared" si="24"/>
        <v>-5.9932538719800199E-3</v>
      </c>
      <c r="R27" s="104">
        <f t="shared" si="24"/>
        <v>-6.1437404573201349E-3</v>
      </c>
      <c r="S27" s="104">
        <f t="shared" si="24"/>
        <v>-6.2468525934629149E-3</v>
      </c>
      <c r="T27" s="104">
        <f t="shared" si="24"/>
        <v>-8.2728856682534602E-3</v>
      </c>
      <c r="U27" s="104">
        <f t="shared" si="24"/>
        <v>-1.0320452678014735E-2</v>
      </c>
      <c r="V27" s="104">
        <f t="shared" si="24"/>
        <v>-1.7440086037757707E-2</v>
      </c>
      <c r="W27" s="104">
        <f t="shared" si="24"/>
        <v>-1.8434313938160196E-2</v>
      </c>
      <c r="X27" s="104">
        <f t="shared" si="24"/>
        <v>-1.4940125712013863E-2</v>
      </c>
      <c r="Y27" s="104">
        <f t="shared" si="24"/>
        <v>-1.6040853346993345E-2</v>
      </c>
      <c r="Z27" s="104">
        <f t="shared" si="24"/>
        <v>-1.4996721261280932E-2</v>
      </c>
      <c r="AA27" s="104">
        <f t="shared" si="24"/>
        <v>-1.0285839138369779E-2</v>
      </c>
      <c r="AB27" s="104">
        <f t="shared" si="24"/>
        <v>-9.4031314445994774E-3</v>
      </c>
      <c r="AC27" s="104">
        <f t="shared" si="24"/>
        <v>-8.4803460093578753E-3</v>
      </c>
      <c r="AD27" s="104">
        <f t="shared" si="24"/>
        <v>-7.3596408557830006E-3</v>
      </c>
      <c r="AE27" s="104">
        <f t="shared" si="24"/>
        <v>-6.1223833149932627E-3</v>
      </c>
      <c r="AF27" s="104">
        <f t="shared" si="24"/>
        <v>-6.2095585224015704E-3</v>
      </c>
      <c r="AG27" s="104">
        <f t="shared" si="24"/>
        <v>-4.1892802482226266E-3</v>
      </c>
      <c r="AH27" s="104">
        <f t="shared" si="24"/>
        <v>-3.6051291331662405E-3</v>
      </c>
      <c r="AI27" s="104">
        <f t="shared" si="24"/>
        <v>-2.8086256992483349E-3</v>
      </c>
      <c r="AJ27" s="104">
        <f t="shared" si="24"/>
        <v>-2.2536963307366875E-3</v>
      </c>
      <c r="AK27" s="104">
        <f t="shared" si="24"/>
        <v>-1.9070693042260167E-3</v>
      </c>
      <c r="AL27" s="104">
        <f t="shared" si="24"/>
        <v>-1.289506953223718E-3</v>
      </c>
      <c r="AM27" s="104">
        <f t="shared" si="24"/>
        <v>-1.3777624851694092E-3</v>
      </c>
      <c r="AN27" s="104">
        <f t="shared" si="24"/>
        <v>-1.1069126987806044E-3</v>
      </c>
      <c r="AO27" s="104">
        <f t="shared" si="24"/>
        <v>-1.4870238280242365E-3</v>
      </c>
      <c r="AP27" s="104">
        <f t="shared" si="24"/>
        <v>-5.767133483307596E-4</v>
      </c>
      <c r="AQ27" s="104">
        <f t="shared" si="24"/>
        <v>-5.8452571089850913E-4</v>
      </c>
      <c r="AR27" s="104">
        <f t="shared" si="24"/>
        <v>9.4588487530078424E-5</v>
      </c>
      <c r="AS27" s="104">
        <f t="shared" si="24"/>
        <v>-4.0452666599466447E-4</v>
      </c>
      <c r="AT27" s="104">
        <f t="shared" si="24"/>
        <v>2.6831591515841247E-5</v>
      </c>
      <c r="AU27" s="104">
        <f t="shared" si="24"/>
        <v>-1.1253094601015867E-4</v>
      </c>
      <c r="AV27" s="104">
        <f t="shared" si="24"/>
        <v>-5.489599039676385E-5</v>
      </c>
      <c r="AW27" s="104">
        <f t="shared" si="24"/>
        <v>-3.0547969476435455E-5</v>
      </c>
      <c r="AX27" s="101">
        <f t="shared" si="24"/>
        <v>8.1843106764289963E-5</v>
      </c>
      <c r="AY27" s="101">
        <f t="shared" si="24"/>
        <v>1.9246869977773695E-4</v>
      </c>
      <c r="AZ27" s="101">
        <f t="shared" si="24"/>
        <v>-3.947264545667295E-5</v>
      </c>
      <c r="BA27" s="101">
        <f t="shared" si="24"/>
        <v>4.391653445456889E-4</v>
      </c>
      <c r="BB27" s="101">
        <f t="shared" si="24"/>
        <v>1.0009849593380915E-3</v>
      </c>
      <c r="BC27" s="101">
        <f t="shared" si="24"/>
        <v>1.0023257483129377E-3</v>
      </c>
      <c r="BD27" s="101">
        <f t="shared" si="24"/>
        <v>1.252026391672989E-3</v>
      </c>
      <c r="BE27" s="101">
        <f t="shared" si="24"/>
        <v>1.7495008217763841E-3</v>
      </c>
      <c r="BF27" s="101">
        <f t="shared" si="24"/>
        <v>2.2913961546205952E-3</v>
      </c>
      <c r="BG27" s="101">
        <f t="shared" si="24"/>
        <v>2.5228361391662624E-3</v>
      </c>
      <c r="BH27" s="101">
        <f t="shared" si="24"/>
        <v>2.8191762935716458E-3</v>
      </c>
      <c r="BI27" s="101">
        <f t="shared" si="24"/>
        <v>3.7075664590450197E-3</v>
      </c>
      <c r="BJ27" s="101">
        <f t="shared" si="24"/>
        <v>3.972092448908171E-3</v>
      </c>
      <c r="BK27" s="101">
        <f t="shared" si="24"/>
        <v>4.7834003250885049E-3</v>
      </c>
      <c r="BL27" s="101">
        <f t="shared" si="24"/>
        <v>5.0329636014287971E-3</v>
      </c>
      <c r="BM27" s="101">
        <f t="shared" si="24"/>
        <v>5.3433201947372666E-3</v>
      </c>
      <c r="BN27" s="101">
        <f t="shared" si="24"/>
        <v>5.5188122125449102E-3</v>
      </c>
      <c r="BO27" s="101">
        <f t="shared" si="24"/>
        <v>6.4862667119837125E-3</v>
      </c>
      <c r="BP27" s="101">
        <f t="shared" ref="BP27:CN27" si="25">1-BQ5/BP4</f>
        <v>7.7528614881904323E-3</v>
      </c>
      <c r="BQ27" s="101">
        <f t="shared" si="25"/>
        <v>8.4377254877854302E-3</v>
      </c>
      <c r="BR27" s="102">
        <f t="shared" si="25"/>
        <v>9.3598903470902828E-3</v>
      </c>
      <c r="BS27" s="102">
        <f t="shared" si="25"/>
        <v>1.094526319836564E-2</v>
      </c>
      <c r="BT27" s="102">
        <f t="shared" si="25"/>
        <v>1.2373451295606963E-2</v>
      </c>
      <c r="BU27" s="102">
        <f t="shared" si="25"/>
        <v>1.4135736282144262E-2</v>
      </c>
      <c r="BV27" s="102">
        <f t="shared" si="25"/>
        <v>1.546088580296634E-2</v>
      </c>
      <c r="BW27" s="102">
        <f t="shared" si="25"/>
        <v>1.7998619498070356E-2</v>
      </c>
      <c r="BX27" s="102">
        <f t="shared" si="25"/>
        <v>1.9373496998217554E-2</v>
      </c>
      <c r="BY27" s="102">
        <f t="shared" si="25"/>
        <v>2.1168034360247501E-2</v>
      </c>
      <c r="BZ27" s="102">
        <f t="shared" si="25"/>
        <v>2.3459488135282869E-2</v>
      </c>
      <c r="CA27" s="102">
        <f t="shared" si="25"/>
        <v>2.5697986414948359E-2</v>
      </c>
      <c r="CB27" s="102">
        <f t="shared" si="25"/>
        <v>2.9050259372759402E-2</v>
      </c>
      <c r="CC27" s="102">
        <f t="shared" si="25"/>
        <v>3.2226675375852443E-2</v>
      </c>
      <c r="CD27" s="102">
        <f t="shared" si="25"/>
        <v>3.5899544803528083E-2</v>
      </c>
      <c r="CE27" s="102">
        <f t="shared" si="25"/>
        <v>4.1073133883800073E-2</v>
      </c>
      <c r="CF27" s="102">
        <f t="shared" si="25"/>
        <v>4.6374643390293735E-2</v>
      </c>
      <c r="CG27" s="103">
        <f t="shared" si="25"/>
        <v>5.2682377543633918E-2</v>
      </c>
      <c r="CH27" s="103">
        <f t="shared" si="25"/>
        <v>5.9446768911652126E-2</v>
      </c>
      <c r="CI27" s="103">
        <f t="shared" si="25"/>
        <v>6.6257951684507876E-2</v>
      </c>
      <c r="CJ27" s="103">
        <f t="shared" si="25"/>
        <v>7.5072598243895783E-2</v>
      </c>
      <c r="CK27" s="103">
        <f t="shared" si="25"/>
        <v>8.3286348325165127E-2</v>
      </c>
      <c r="CL27" s="103">
        <f t="shared" si="25"/>
        <v>9.4329877694892206E-2</v>
      </c>
      <c r="CM27" s="103">
        <f t="shared" si="25"/>
        <v>0.10588480428635216</v>
      </c>
      <c r="CN27" s="103">
        <f t="shared" si="25"/>
        <v>0.11770885920508656</v>
      </c>
    </row>
    <row r="28" spans="1:255" s="85" customFormat="1" x14ac:dyDescent="0.25">
      <c r="A28" s="82" t="s">
        <v>52</v>
      </c>
      <c r="B28" s="86" t="s">
        <v>11</v>
      </c>
      <c r="C28" s="82" t="s">
        <v>50</v>
      </c>
      <c r="D28" s="104">
        <f t="shared" ref="D28:BO28" si="26">1-E6/D5</f>
        <v>-1.0244865028309791E-2</v>
      </c>
      <c r="E28" s="104">
        <f t="shared" si="26"/>
        <v>-9.0200473374759671E-3</v>
      </c>
      <c r="F28" s="104">
        <f t="shared" si="26"/>
        <v>-7.8094194814266604E-3</v>
      </c>
      <c r="G28" s="104">
        <f t="shared" si="26"/>
        <v>-7.2276236383232995E-3</v>
      </c>
      <c r="H28" s="104">
        <f t="shared" si="26"/>
        <v>-6.7750564472177643E-3</v>
      </c>
      <c r="I28" s="104">
        <f t="shared" si="26"/>
        <v>-5.5562129844075603E-3</v>
      </c>
      <c r="J28" s="104">
        <f t="shared" si="26"/>
        <v>-5.433705167045888E-3</v>
      </c>
      <c r="K28" s="104">
        <f t="shared" si="26"/>
        <v>-5.1610427124257896E-3</v>
      </c>
      <c r="L28" s="104">
        <f t="shared" si="26"/>
        <v>-5.0166830110109917E-3</v>
      </c>
      <c r="M28" s="104">
        <f t="shared" si="26"/>
        <v>-5.41843744810655E-3</v>
      </c>
      <c r="N28" s="104">
        <f t="shared" si="26"/>
        <v>-6.1216853265864124E-3</v>
      </c>
      <c r="O28" s="104">
        <f t="shared" si="26"/>
        <v>-6.3301848936132554E-3</v>
      </c>
      <c r="P28" s="104">
        <f t="shared" si="26"/>
        <v>-6.4870341286520361E-3</v>
      </c>
      <c r="Q28" s="104">
        <f t="shared" si="26"/>
        <v>-6.5872050129827109E-3</v>
      </c>
      <c r="R28" s="104">
        <f t="shared" si="26"/>
        <v>-7.1151398600310944E-3</v>
      </c>
      <c r="S28" s="104">
        <f t="shared" si="26"/>
        <v>-6.9479432217578463E-3</v>
      </c>
      <c r="T28" s="104">
        <f t="shared" si="26"/>
        <v>-9.5638263646438126E-3</v>
      </c>
      <c r="U28" s="104">
        <f t="shared" si="26"/>
        <v>-1.2002388909214234E-2</v>
      </c>
      <c r="V28" s="104">
        <f t="shared" si="26"/>
        <v>-1.9228883556745124E-2</v>
      </c>
      <c r="W28" s="104">
        <f t="shared" si="26"/>
        <v>-2.1572128501435639E-2</v>
      </c>
      <c r="X28" s="104">
        <f t="shared" si="26"/>
        <v>-1.7697858425324897E-2</v>
      </c>
      <c r="Y28" s="104">
        <f t="shared" si="26"/>
        <v>-1.9901586156686912E-2</v>
      </c>
      <c r="Z28" s="104">
        <f t="shared" si="26"/>
        <v>-1.8451359228473407E-2</v>
      </c>
      <c r="AA28" s="104">
        <f t="shared" si="26"/>
        <v>-1.4418176127743765E-2</v>
      </c>
      <c r="AB28" s="104">
        <f t="shared" si="26"/>
        <v>-1.2393408670806183E-2</v>
      </c>
      <c r="AC28" s="104">
        <f t="shared" si="26"/>
        <v>-1.1611095588065723E-2</v>
      </c>
      <c r="AD28" s="104">
        <f t="shared" si="26"/>
        <v>-1.1242444661738737E-2</v>
      </c>
      <c r="AE28" s="104">
        <f t="shared" si="26"/>
        <v>-9.6208218653395239E-3</v>
      </c>
      <c r="AF28" s="104">
        <f t="shared" si="26"/>
        <v>-9.7129231894921286E-3</v>
      </c>
      <c r="AG28" s="104">
        <f t="shared" si="26"/>
        <v>-6.7461347090156387E-3</v>
      </c>
      <c r="AH28" s="104">
        <f t="shared" si="26"/>
        <v>-6.0041197858959894E-3</v>
      </c>
      <c r="AI28" s="104">
        <f t="shared" si="26"/>
        <v>-5.1441959070541721E-3</v>
      </c>
      <c r="AJ28" s="104">
        <f t="shared" si="26"/>
        <v>-3.7287606929592432E-3</v>
      </c>
      <c r="AK28" s="104">
        <f t="shared" si="26"/>
        <v>-3.2829211486009591E-3</v>
      </c>
      <c r="AL28" s="104">
        <f t="shared" si="26"/>
        <v>-2.801648628160347E-3</v>
      </c>
      <c r="AM28" s="104">
        <f t="shared" si="26"/>
        <v>-2.7511266993522909E-3</v>
      </c>
      <c r="AN28" s="104">
        <f t="shared" si="26"/>
        <v>-2.9313806004196419E-3</v>
      </c>
      <c r="AO28" s="104">
        <f t="shared" si="26"/>
        <v>-2.6889656889135249E-3</v>
      </c>
      <c r="AP28" s="104">
        <f t="shared" si="26"/>
        <v>-1.8563757395606562E-3</v>
      </c>
      <c r="AQ28" s="104">
        <f t="shared" si="26"/>
        <v>-2.270633879476458E-3</v>
      </c>
      <c r="AR28" s="104">
        <f t="shared" si="26"/>
        <v>-1.0065521884967676E-3</v>
      </c>
      <c r="AS28" s="104">
        <f t="shared" si="26"/>
        <v>-1.5713685095648522E-3</v>
      </c>
      <c r="AT28" s="104">
        <f t="shared" si="26"/>
        <v>-1.2760741760629024E-3</v>
      </c>
      <c r="AU28" s="104">
        <f t="shared" si="26"/>
        <v>-1.3855229922417056E-3</v>
      </c>
      <c r="AV28" s="104">
        <f t="shared" si="26"/>
        <v>-1.2201982822208635E-3</v>
      </c>
      <c r="AW28" s="104">
        <f t="shared" si="26"/>
        <v>-8.9414560301159796E-4</v>
      </c>
      <c r="AX28" s="101">
        <f t="shared" si="26"/>
        <v>-9.5551129629400933E-4</v>
      </c>
      <c r="AY28" s="101">
        <f t="shared" si="26"/>
        <v>-6.6803885458410761E-4</v>
      </c>
      <c r="AZ28" s="101">
        <f t="shared" si="26"/>
        <v>-5.077339185508567E-4</v>
      </c>
      <c r="BA28" s="101">
        <f t="shared" si="26"/>
        <v>1.0764842025945409E-4</v>
      </c>
      <c r="BB28" s="101">
        <f t="shared" si="26"/>
        <v>2.2330023259431453E-4</v>
      </c>
      <c r="BC28" s="101">
        <f t="shared" si="26"/>
        <v>9.4399109563436667E-4</v>
      </c>
      <c r="BD28" s="101">
        <f t="shared" si="26"/>
        <v>1.2907177979144535E-3</v>
      </c>
      <c r="BE28" s="101">
        <f t="shared" si="26"/>
        <v>1.7733159048677338E-3</v>
      </c>
      <c r="BF28" s="101">
        <f t="shared" si="26"/>
        <v>2.1702983445862634E-3</v>
      </c>
      <c r="BG28" s="101">
        <f t="shared" si="26"/>
        <v>2.5861768983972411E-3</v>
      </c>
      <c r="BH28" s="101">
        <f t="shared" si="26"/>
        <v>2.4907876439853593E-3</v>
      </c>
      <c r="BI28" s="101">
        <f t="shared" si="26"/>
        <v>3.056214845401084E-3</v>
      </c>
      <c r="BJ28" s="101">
        <f t="shared" si="26"/>
        <v>3.4960586957754058E-3</v>
      </c>
      <c r="BK28" s="101">
        <f t="shared" si="26"/>
        <v>3.9021025259556863E-3</v>
      </c>
      <c r="BL28" s="101">
        <f t="shared" si="26"/>
        <v>4.4202340049409594E-3</v>
      </c>
      <c r="BM28" s="101">
        <f t="shared" si="26"/>
        <v>4.861465837634138E-3</v>
      </c>
      <c r="BN28" s="101">
        <f t="shared" si="26"/>
        <v>5.3901344405553608E-3</v>
      </c>
      <c r="BO28" s="101">
        <f t="shared" si="26"/>
        <v>6.3009079711304761E-3</v>
      </c>
      <c r="BP28" s="101">
        <f t="shared" ref="BP28:CN28" si="27">1-BQ6/BP5</f>
        <v>7.65241689766194E-3</v>
      </c>
      <c r="BQ28" s="101">
        <f t="shared" si="27"/>
        <v>9.0842326349420688E-3</v>
      </c>
      <c r="BR28" s="102">
        <f t="shared" si="27"/>
        <v>9.6815237735359272E-3</v>
      </c>
      <c r="BS28" s="102">
        <f t="shared" si="27"/>
        <v>1.0740695346652007E-2</v>
      </c>
      <c r="BT28" s="102">
        <f t="shared" si="27"/>
        <v>1.1907454395103434E-2</v>
      </c>
      <c r="BU28" s="102">
        <f t="shared" si="27"/>
        <v>1.3762929488428277E-2</v>
      </c>
      <c r="BV28" s="102">
        <f t="shared" si="27"/>
        <v>1.5512079904056564E-2</v>
      </c>
      <c r="BW28" s="102">
        <f t="shared" si="27"/>
        <v>1.7460361273328839E-2</v>
      </c>
      <c r="BX28" s="102">
        <f t="shared" si="27"/>
        <v>1.9172874162816878E-2</v>
      </c>
      <c r="BY28" s="102">
        <f t="shared" si="27"/>
        <v>2.2046217608933549E-2</v>
      </c>
      <c r="BZ28" s="102">
        <f t="shared" si="27"/>
        <v>2.4280902588774467E-2</v>
      </c>
      <c r="CA28" s="102">
        <f t="shared" si="27"/>
        <v>2.7155140294747526E-2</v>
      </c>
      <c r="CB28" s="102">
        <f t="shared" si="27"/>
        <v>3.0970651939294269E-2</v>
      </c>
      <c r="CC28" s="102">
        <f t="shared" si="27"/>
        <v>3.3911311303945646E-2</v>
      </c>
      <c r="CD28" s="102">
        <f t="shared" si="27"/>
        <v>3.8227157585992377E-2</v>
      </c>
      <c r="CE28" s="102">
        <f t="shared" si="27"/>
        <v>4.4122881592765673E-2</v>
      </c>
      <c r="CF28" s="102">
        <f t="shared" si="27"/>
        <v>4.9326420888477607E-2</v>
      </c>
      <c r="CG28" s="103">
        <f t="shared" si="27"/>
        <v>5.5696288498760516E-2</v>
      </c>
      <c r="CH28" s="103">
        <f t="shared" si="27"/>
        <v>6.3957519669440188E-2</v>
      </c>
      <c r="CI28" s="103">
        <f t="shared" si="27"/>
        <v>7.204060284960101E-2</v>
      </c>
      <c r="CJ28" s="103">
        <f t="shared" si="27"/>
        <v>8.0793818719203658E-2</v>
      </c>
      <c r="CK28" s="103">
        <f t="shared" si="27"/>
        <v>9.1639109757003845E-2</v>
      </c>
      <c r="CL28" s="103">
        <f t="shared" si="27"/>
        <v>0.1031540766440624</v>
      </c>
      <c r="CM28" s="103">
        <f t="shared" si="27"/>
        <v>0.1157778391820945</v>
      </c>
      <c r="CN28" s="103">
        <f t="shared" si="27"/>
        <v>0.12994959684131324</v>
      </c>
    </row>
    <row r="29" spans="1:255" s="86" customFormat="1" ht="12.75" customHeight="1" x14ac:dyDescent="0.25">
      <c r="A29" s="82" t="s">
        <v>53</v>
      </c>
      <c r="B29" s="86" t="s">
        <v>11</v>
      </c>
      <c r="C29" s="82" t="s">
        <v>50</v>
      </c>
      <c r="D29" s="104">
        <f>1-E7/D6</f>
        <v>-1.0252412353431772E-2</v>
      </c>
      <c r="E29" s="104">
        <f t="shared" ref="E29:BP29" si="28">1-F7/E6</f>
        <v>-9.6856284452211394E-3</v>
      </c>
      <c r="F29" s="104">
        <f t="shared" si="28"/>
        <v>-8.4213667314569918E-3</v>
      </c>
      <c r="G29" s="104">
        <f t="shared" si="28"/>
        <v>-7.4244204678988179E-3</v>
      </c>
      <c r="H29" s="104">
        <f t="shared" si="28"/>
        <v>-6.4600851748040089E-3</v>
      </c>
      <c r="I29" s="104">
        <f t="shared" si="28"/>
        <v>-5.6509268376214727E-3</v>
      </c>
      <c r="J29" s="104">
        <f t="shared" si="28"/>
        <v>-5.4442545322088698E-3</v>
      </c>
      <c r="K29" s="104">
        <f t="shared" si="28"/>
        <v>-4.9863780649352929E-3</v>
      </c>
      <c r="L29" s="104">
        <f t="shared" si="28"/>
        <v>-5.239329710301055E-3</v>
      </c>
      <c r="M29" s="104">
        <f t="shared" si="28"/>
        <v>-5.5454544122623961E-3</v>
      </c>
      <c r="N29" s="104">
        <f t="shared" si="28"/>
        <v>-6.0758897439348036E-3</v>
      </c>
      <c r="O29" s="104">
        <f t="shared" si="28"/>
        <v>-6.4439025680687045E-3</v>
      </c>
      <c r="P29" s="104">
        <f t="shared" si="28"/>
        <v>-6.4056677348116597E-3</v>
      </c>
      <c r="Q29" s="104">
        <f t="shared" si="28"/>
        <v>-6.5543543944632798E-3</v>
      </c>
      <c r="R29" s="104">
        <f t="shared" si="28"/>
        <v>-8.0766063975099556E-3</v>
      </c>
      <c r="S29" s="104">
        <f t="shared" si="28"/>
        <v>-8.0551594578601726E-3</v>
      </c>
      <c r="T29" s="104">
        <f t="shared" si="28"/>
        <v>-1.0436890295055345E-2</v>
      </c>
      <c r="U29" s="104">
        <f t="shared" si="28"/>
        <v>-1.2376716017143519E-2</v>
      </c>
      <c r="V29" s="104">
        <f t="shared" si="28"/>
        <v>-1.9200404670283833E-2</v>
      </c>
      <c r="W29" s="104">
        <f t="shared" si="28"/>
        <v>-2.1308021951747413E-2</v>
      </c>
      <c r="X29" s="104">
        <f t="shared" si="28"/>
        <v>-1.6932989546570631E-2</v>
      </c>
      <c r="Y29" s="104">
        <f t="shared" si="28"/>
        <v>-1.8027361018129406E-2</v>
      </c>
      <c r="Z29" s="104">
        <f t="shared" si="28"/>
        <v>-1.7803482293858863E-2</v>
      </c>
      <c r="AA29" s="104">
        <f t="shared" si="28"/>
        <v>-1.3726873618094659E-2</v>
      </c>
      <c r="AB29" s="104">
        <f t="shared" si="28"/>
        <v>-1.1617418197317653E-2</v>
      </c>
      <c r="AC29" s="104">
        <f t="shared" si="28"/>
        <v>-1.1168565163576449E-2</v>
      </c>
      <c r="AD29" s="104">
        <f t="shared" si="28"/>
        <v>-1.0487025204590106E-2</v>
      </c>
      <c r="AE29" s="104">
        <f t="shared" si="28"/>
        <v>-9.6995931782200007E-3</v>
      </c>
      <c r="AF29" s="104">
        <f t="shared" si="28"/>
        <v>-9.5368336328145453E-3</v>
      </c>
      <c r="AG29" s="104">
        <f t="shared" si="28"/>
        <v>-7.0350358212925013E-3</v>
      </c>
      <c r="AH29" s="104">
        <f t="shared" si="28"/>
        <v>-5.5146222767998854E-3</v>
      </c>
      <c r="AI29" s="104">
        <f t="shared" si="28"/>
        <v>-5.1073632122484725E-3</v>
      </c>
      <c r="AJ29" s="104">
        <f t="shared" si="28"/>
        <v>-3.4507811989445969E-3</v>
      </c>
      <c r="AK29" s="104">
        <f t="shared" si="28"/>
        <v>-2.8840943353098947E-3</v>
      </c>
      <c r="AL29" s="104">
        <f t="shared" si="28"/>
        <v>-2.371088753555739E-3</v>
      </c>
      <c r="AM29" s="104">
        <f t="shared" si="28"/>
        <v>-2.6515257389840841E-3</v>
      </c>
      <c r="AN29" s="104">
        <f t="shared" si="28"/>
        <v>-2.6295943347085515E-3</v>
      </c>
      <c r="AO29" s="104">
        <f t="shared" si="28"/>
        <v>-2.3314264918286032E-3</v>
      </c>
      <c r="AP29" s="104">
        <f t="shared" si="28"/>
        <v>-1.5718141535441266E-3</v>
      </c>
      <c r="AQ29" s="104">
        <f t="shared" si="28"/>
        <v>-2.1840204163989796E-3</v>
      </c>
      <c r="AR29" s="104">
        <f t="shared" si="28"/>
        <v>-1.1167319021898603E-3</v>
      </c>
      <c r="AS29" s="104">
        <f t="shared" si="28"/>
        <v>-2.8494868183834843E-3</v>
      </c>
      <c r="AT29" s="104">
        <f t="shared" si="28"/>
        <v>-1.6397399503618182E-3</v>
      </c>
      <c r="AU29" s="104">
        <f t="shared" si="28"/>
        <v>-1.9651407679901478E-3</v>
      </c>
      <c r="AV29" s="104">
        <f t="shared" si="28"/>
        <v>-1.3519389362066647E-3</v>
      </c>
      <c r="AW29" s="104">
        <f t="shared" si="28"/>
        <v>-1.3835369097179306E-3</v>
      </c>
      <c r="AX29" s="101">
        <f t="shared" si="28"/>
        <v>-5.6915820648129056E-4</v>
      </c>
      <c r="AY29" s="101">
        <f t="shared" si="28"/>
        <v>-4.064981103331089E-4</v>
      </c>
      <c r="AZ29" s="101">
        <f t="shared" si="28"/>
        <v>-4.7513366893414677E-4</v>
      </c>
      <c r="BA29" s="101">
        <f t="shared" si="28"/>
        <v>7.2153022129373134E-5</v>
      </c>
      <c r="BB29" s="101">
        <f t="shared" si="28"/>
        <v>5.72990496013559E-4</v>
      </c>
      <c r="BC29" s="101">
        <f t="shared" si="28"/>
        <v>8.1734066082661538E-4</v>
      </c>
      <c r="BD29" s="101">
        <f t="shared" si="28"/>
        <v>1.0115806843670194E-3</v>
      </c>
      <c r="BE29" s="101">
        <f t="shared" si="28"/>
        <v>1.6419863870367202E-3</v>
      </c>
      <c r="BF29" s="101">
        <f t="shared" si="28"/>
        <v>2.0263225711927291E-3</v>
      </c>
      <c r="BG29" s="101">
        <f t="shared" si="28"/>
        <v>2.5650221524640138E-3</v>
      </c>
      <c r="BH29" s="101">
        <f t="shared" si="28"/>
        <v>2.697546809344975E-3</v>
      </c>
      <c r="BI29" s="101">
        <f t="shared" si="28"/>
        <v>3.0648979294816137E-3</v>
      </c>
      <c r="BJ29" s="101">
        <f t="shared" si="28"/>
        <v>3.1915871364066595E-3</v>
      </c>
      <c r="BK29" s="101">
        <f t="shared" si="28"/>
        <v>3.6759729792914531E-3</v>
      </c>
      <c r="BL29" s="101">
        <f t="shared" si="28"/>
        <v>4.4678973596322669E-3</v>
      </c>
      <c r="BM29" s="101">
        <f t="shared" si="28"/>
        <v>4.8531651284268174E-3</v>
      </c>
      <c r="BN29" s="101">
        <f t="shared" si="28"/>
        <v>5.6125264897411986E-3</v>
      </c>
      <c r="BO29" s="101">
        <f t="shared" si="28"/>
        <v>6.6905907980374657E-3</v>
      </c>
      <c r="BP29" s="101">
        <f t="shared" si="28"/>
        <v>8.2314471860681637E-3</v>
      </c>
      <c r="BQ29" s="101">
        <f t="shared" ref="BQ29:CN29" si="29">1-BR7/BQ6</f>
        <v>9.037207196903152E-3</v>
      </c>
      <c r="BR29" s="102">
        <f t="shared" si="29"/>
        <v>9.4476046608602537E-3</v>
      </c>
      <c r="BS29" s="102">
        <f t="shared" si="29"/>
        <v>1.0612341019828109E-2</v>
      </c>
      <c r="BT29" s="102">
        <f t="shared" si="29"/>
        <v>1.1904909398518515E-2</v>
      </c>
      <c r="BU29" s="102">
        <f t="shared" si="29"/>
        <v>1.3755143425803196E-2</v>
      </c>
      <c r="BV29" s="102">
        <f t="shared" si="29"/>
        <v>1.5334059482710827E-2</v>
      </c>
      <c r="BW29" s="102">
        <f t="shared" si="29"/>
        <v>1.6686411882094077E-2</v>
      </c>
      <c r="BX29" s="102">
        <f t="shared" si="29"/>
        <v>1.9349854519915777E-2</v>
      </c>
      <c r="BY29" s="102">
        <f t="shared" si="29"/>
        <v>2.1533073719508855E-2</v>
      </c>
      <c r="BZ29" s="102">
        <f t="shared" si="29"/>
        <v>2.4072415943982794E-2</v>
      </c>
      <c r="CA29" s="102">
        <f t="shared" si="29"/>
        <v>2.6351690435240216E-2</v>
      </c>
      <c r="CB29" s="102">
        <f t="shared" si="29"/>
        <v>2.971931211701917E-2</v>
      </c>
      <c r="CC29" s="102">
        <f t="shared" si="29"/>
        <v>3.3409630904100651E-2</v>
      </c>
      <c r="CD29" s="102">
        <f t="shared" si="29"/>
        <v>3.6290388392298478E-2</v>
      </c>
      <c r="CE29" s="102">
        <f t="shared" si="29"/>
        <v>4.1398450337743253E-2</v>
      </c>
      <c r="CF29" s="102">
        <f t="shared" si="29"/>
        <v>4.7039742966350495E-2</v>
      </c>
      <c r="CG29" s="103">
        <f t="shared" si="29"/>
        <v>5.2970362061822374E-2</v>
      </c>
      <c r="CH29" s="103">
        <f t="shared" si="29"/>
        <v>6.0272287908863409E-2</v>
      </c>
      <c r="CI29" s="103">
        <f t="shared" si="29"/>
        <v>6.8327582362345152E-2</v>
      </c>
      <c r="CJ29" s="103">
        <f t="shared" si="29"/>
        <v>7.6689238682792649E-2</v>
      </c>
      <c r="CK29" s="103">
        <f t="shared" si="29"/>
        <v>8.6820420958351963E-2</v>
      </c>
      <c r="CL29" s="103">
        <f t="shared" si="29"/>
        <v>9.7192467570980767E-2</v>
      </c>
      <c r="CM29" s="103">
        <f t="shared" si="29"/>
        <v>0.10978447543184044</v>
      </c>
      <c r="CN29" s="103">
        <f t="shared" si="29"/>
        <v>0.12213430851063833</v>
      </c>
      <c r="CO29" s="85"/>
      <c r="CP29" s="85"/>
    </row>
    <row r="30" spans="1:255" s="86" customFormat="1" ht="12.75" customHeight="1" x14ac:dyDescent="0.25">
      <c r="A30" s="82" t="s">
        <v>54</v>
      </c>
      <c r="B30" s="86" t="s">
        <v>11</v>
      </c>
      <c r="C30" s="82" t="s">
        <v>50</v>
      </c>
      <c r="D30" s="104">
        <f t="shared" ref="D30:BO30" si="30">1-E8/D7</f>
        <v>-8.8433592237433523E-3</v>
      </c>
      <c r="E30" s="104">
        <f t="shared" si="30"/>
        <v>-7.9285450359549703E-3</v>
      </c>
      <c r="F30" s="104">
        <f t="shared" si="30"/>
        <v>-7.3153598673765252E-3</v>
      </c>
      <c r="G30" s="104">
        <f t="shared" si="30"/>
        <v>-6.5852111528024171E-3</v>
      </c>
      <c r="H30" s="104">
        <f t="shared" si="30"/>
        <v>-5.3867769471396265E-3</v>
      </c>
      <c r="I30" s="104">
        <f t="shared" si="30"/>
        <v>-4.7238994771461318E-3</v>
      </c>
      <c r="J30" s="104">
        <f t="shared" si="30"/>
        <v>-4.3709258590456379E-3</v>
      </c>
      <c r="K30" s="104">
        <f t="shared" si="30"/>
        <v>-4.3251317465227146E-3</v>
      </c>
      <c r="L30" s="104">
        <f t="shared" si="30"/>
        <v>-4.3398783839236899E-3</v>
      </c>
      <c r="M30" s="104">
        <f t="shared" si="30"/>
        <v>-4.7279467202814285E-3</v>
      </c>
      <c r="N30" s="104">
        <f t="shared" si="30"/>
        <v>-4.9684843645732002E-3</v>
      </c>
      <c r="O30" s="104">
        <f t="shared" si="30"/>
        <v>-5.572537997686533E-3</v>
      </c>
      <c r="P30" s="104">
        <f t="shared" si="30"/>
        <v>-5.2337483224174086E-3</v>
      </c>
      <c r="Q30" s="104">
        <f t="shared" si="30"/>
        <v>-5.8636607382962502E-3</v>
      </c>
      <c r="R30" s="104">
        <f t="shared" si="30"/>
        <v>-6.901663033786587E-3</v>
      </c>
      <c r="S30" s="104">
        <f t="shared" si="30"/>
        <v>-6.823725666084357E-3</v>
      </c>
      <c r="T30" s="104">
        <f t="shared" si="30"/>
        <v>-8.809181901636931E-3</v>
      </c>
      <c r="U30" s="104">
        <f t="shared" si="30"/>
        <v>-1.0670078561548335E-2</v>
      </c>
      <c r="V30" s="104">
        <f t="shared" si="30"/>
        <v>-1.5208527034628716E-2</v>
      </c>
      <c r="W30" s="104">
        <f t="shared" si="30"/>
        <v>-1.6197323298741351E-2</v>
      </c>
      <c r="X30" s="104">
        <f t="shared" si="30"/>
        <v>-1.2456294917188915E-2</v>
      </c>
      <c r="Y30" s="104">
        <f t="shared" si="30"/>
        <v>-1.352845251223056E-2</v>
      </c>
      <c r="Z30" s="104">
        <f t="shared" si="30"/>
        <v>-1.1812009425358871E-2</v>
      </c>
      <c r="AA30" s="104">
        <f t="shared" si="30"/>
        <v>-6.3290480403892513E-3</v>
      </c>
      <c r="AB30" s="104">
        <f t="shared" si="30"/>
        <v>-6.0273110565729482E-3</v>
      </c>
      <c r="AC30" s="104">
        <f t="shared" si="30"/>
        <v>-4.3432462887658119E-3</v>
      </c>
      <c r="AD30" s="104">
        <f t="shared" si="30"/>
        <v>-3.679664170062269E-3</v>
      </c>
      <c r="AE30" s="104">
        <f t="shared" si="30"/>
        <v>-3.3026639483009212E-3</v>
      </c>
      <c r="AF30" s="104">
        <f t="shared" si="30"/>
        <v>-3.5155707282217286E-3</v>
      </c>
      <c r="AG30" s="104">
        <f t="shared" si="30"/>
        <v>-1.1654493772208507E-3</v>
      </c>
      <c r="AH30" s="104">
        <f t="shared" si="30"/>
        <v>-1.0190114833787955E-3</v>
      </c>
      <c r="AI30" s="104">
        <f t="shared" si="30"/>
        <v>-1.2124684475502967E-3</v>
      </c>
      <c r="AJ30" s="104">
        <f t="shared" si="30"/>
        <v>-7.8838387735680193E-4</v>
      </c>
      <c r="AK30" s="104">
        <f t="shared" si="30"/>
        <v>-9.7050680887056373E-5</v>
      </c>
      <c r="AL30" s="104">
        <f t="shared" si="30"/>
        <v>-3.2778489116513931E-4</v>
      </c>
      <c r="AM30" s="104">
        <f t="shared" si="30"/>
        <v>-1.1986114391209224E-3</v>
      </c>
      <c r="AN30" s="104">
        <f t="shared" si="30"/>
        <v>-2.7496860669473655E-4</v>
      </c>
      <c r="AO30" s="104">
        <f t="shared" si="30"/>
        <v>-5.9486591061408411E-4</v>
      </c>
      <c r="AP30" s="104">
        <f t="shared" si="30"/>
        <v>-7.8999024213133318E-4</v>
      </c>
      <c r="AQ30" s="104">
        <f t="shared" si="30"/>
        <v>-7.5224918182104084E-4</v>
      </c>
      <c r="AR30" s="104">
        <f t="shared" si="30"/>
        <v>-3.9416689706994745E-4</v>
      </c>
      <c r="AS30" s="104">
        <f t="shared" si="30"/>
        <v>-1.3505450165445243E-3</v>
      </c>
      <c r="AT30" s="104">
        <f t="shared" si="30"/>
        <v>-5.8876885836212089E-4</v>
      </c>
      <c r="AU30" s="104">
        <f t="shared" si="30"/>
        <v>-9.1544149425204502E-4</v>
      </c>
      <c r="AV30" s="104">
        <f t="shared" si="30"/>
        <v>-2.8879379620705414E-4</v>
      </c>
      <c r="AW30" s="104">
        <f t="shared" si="30"/>
        <v>-1.8244779256426646E-4</v>
      </c>
      <c r="AX30" s="101">
        <f t="shared" si="30"/>
        <v>2.5687258870210616E-4</v>
      </c>
      <c r="AY30" s="101">
        <f t="shared" si="30"/>
        <v>3.6054603234925153E-4</v>
      </c>
      <c r="AZ30" s="101">
        <f t="shared" si="30"/>
        <v>4.4415972667088965E-4</v>
      </c>
      <c r="BA30" s="101">
        <f t="shared" si="30"/>
        <v>8.6084593743240845E-4</v>
      </c>
      <c r="BB30" s="101">
        <f t="shared" si="30"/>
        <v>1.1785843998720624E-3</v>
      </c>
      <c r="BC30" s="101">
        <f t="shared" si="30"/>
        <v>1.4279114192218278E-3</v>
      </c>
      <c r="BD30" s="101">
        <f t="shared" si="30"/>
        <v>1.6178942242747185E-3</v>
      </c>
      <c r="BE30" s="101">
        <f t="shared" si="30"/>
        <v>2.0808476703284562E-3</v>
      </c>
      <c r="BF30" s="101">
        <f t="shared" si="30"/>
        <v>2.6256839167062562E-3</v>
      </c>
      <c r="BG30" s="101">
        <f t="shared" si="30"/>
        <v>2.9899461259159654E-3</v>
      </c>
      <c r="BH30" s="101">
        <f t="shared" si="30"/>
        <v>3.184103816276207E-3</v>
      </c>
      <c r="BI30" s="101">
        <f t="shared" si="30"/>
        <v>3.7669105176842965E-3</v>
      </c>
      <c r="BJ30" s="101">
        <f t="shared" si="30"/>
        <v>3.8786817062191892E-3</v>
      </c>
      <c r="BK30" s="101">
        <f t="shared" si="30"/>
        <v>4.5625363419106169E-3</v>
      </c>
      <c r="BL30" s="101">
        <f t="shared" si="30"/>
        <v>5.2286431462630345E-3</v>
      </c>
      <c r="BM30" s="101">
        <f t="shared" si="30"/>
        <v>5.3839360274918757E-3</v>
      </c>
      <c r="BN30" s="101">
        <f t="shared" si="30"/>
        <v>6.5636775763113775E-3</v>
      </c>
      <c r="BO30" s="101">
        <f t="shared" si="30"/>
        <v>6.9678743128811504E-3</v>
      </c>
      <c r="BP30" s="101">
        <f t="shared" ref="BP30:CN30" si="31">1-BQ8/BP7</f>
        <v>8.785348864337017E-3</v>
      </c>
      <c r="BQ30" s="101">
        <f t="shared" si="31"/>
        <v>9.526414374989689E-3</v>
      </c>
      <c r="BR30" s="102">
        <f t="shared" si="31"/>
        <v>1.0478625781710993E-2</v>
      </c>
      <c r="BS30" s="102">
        <f t="shared" si="31"/>
        <v>1.077361275041655E-2</v>
      </c>
      <c r="BT30" s="102">
        <f t="shared" si="31"/>
        <v>1.2082006999127759E-2</v>
      </c>
      <c r="BU30" s="102">
        <f t="shared" si="31"/>
        <v>1.3568318762843479E-2</v>
      </c>
      <c r="BV30" s="102">
        <f t="shared" si="31"/>
        <v>1.5007696952224481E-2</v>
      </c>
      <c r="BW30" s="102">
        <f t="shared" si="31"/>
        <v>1.7348377468295539E-2</v>
      </c>
      <c r="BX30" s="102">
        <f t="shared" si="31"/>
        <v>1.9367858811335514E-2</v>
      </c>
      <c r="BY30" s="102">
        <f t="shared" si="31"/>
        <v>2.1096485215067462E-2</v>
      </c>
      <c r="BZ30" s="102">
        <f t="shared" si="31"/>
        <v>2.4095941554328704E-2</v>
      </c>
      <c r="CA30" s="102">
        <f t="shared" si="31"/>
        <v>2.65191832400824E-2</v>
      </c>
      <c r="CB30" s="102">
        <f t="shared" si="31"/>
        <v>3.0067380757576867E-2</v>
      </c>
      <c r="CC30" s="102">
        <f t="shared" si="31"/>
        <v>3.3810212583908039E-2</v>
      </c>
      <c r="CD30" s="102">
        <f t="shared" si="31"/>
        <v>3.7525792857199591E-2</v>
      </c>
      <c r="CE30" s="102">
        <f t="shared" si="31"/>
        <v>4.2057486091391816E-2</v>
      </c>
      <c r="CF30" s="102">
        <f t="shared" si="31"/>
        <v>4.6991269348725995E-2</v>
      </c>
      <c r="CG30" s="103">
        <f t="shared" si="31"/>
        <v>5.3521199536255115E-2</v>
      </c>
      <c r="CH30" s="103">
        <f t="shared" si="31"/>
        <v>5.9941598466337287E-2</v>
      </c>
      <c r="CI30" s="103">
        <f t="shared" si="31"/>
        <v>6.8714675483206866E-2</v>
      </c>
      <c r="CJ30" s="103">
        <f t="shared" si="31"/>
        <v>7.8441792352564099E-2</v>
      </c>
      <c r="CK30" s="103">
        <f t="shared" si="31"/>
        <v>8.6219131109318781E-2</v>
      </c>
      <c r="CL30" s="103">
        <f t="shared" si="31"/>
        <v>9.8492984753301704E-2</v>
      </c>
      <c r="CM30" s="103">
        <f t="shared" si="31"/>
        <v>0.10983621412228439</v>
      </c>
      <c r="CN30" s="103">
        <f t="shared" si="31"/>
        <v>0.12352759140620373</v>
      </c>
      <c r="CO30" s="85"/>
      <c r="CP30" s="85"/>
    </row>
    <row r="31" spans="1:255" s="85" customFormat="1" x14ac:dyDescent="0.25">
      <c r="A31" s="94" t="s">
        <v>55</v>
      </c>
      <c r="B31" s="79" t="s">
        <v>11</v>
      </c>
      <c r="C31" s="82" t="s">
        <v>50</v>
      </c>
      <c r="D31" s="104">
        <f t="shared" ref="D31:BO31" si="32">1-E9/D8</f>
        <v>-9.9568197655264257E-3</v>
      </c>
      <c r="E31" s="104">
        <f t="shared" si="32"/>
        <v>-9.3881409985041575E-3</v>
      </c>
      <c r="F31" s="104">
        <f t="shared" si="32"/>
        <v>-8.5993579033301071E-3</v>
      </c>
      <c r="G31" s="104">
        <f t="shared" si="32"/>
        <v>-7.2427081284858197E-3</v>
      </c>
      <c r="H31" s="104">
        <f t="shared" si="32"/>
        <v>-6.0113558417802526E-3</v>
      </c>
      <c r="I31" s="104">
        <f t="shared" si="32"/>
        <v>-4.976901901637909E-3</v>
      </c>
      <c r="J31" s="104">
        <f t="shared" si="32"/>
        <v>-4.4680148154911947E-3</v>
      </c>
      <c r="K31" s="104">
        <f t="shared" si="32"/>
        <v>-4.8099272084922706E-3</v>
      </c>
      <c r="L31" s="104">
        <f t="shared" si="32"/>
        <v>-4.4438586511648115E-3</v>
      </c>
      <c r="M31" s="104">
        <f t="shared" si="32"/>
        <v>-4.8232617135373079E-3</v>
      </c>
      <c r="N31" s="104">
        <f t="shared" si="32"/>
        <v>-4.9259893549740141E-3</v>
      </c>
      <c r="O31" s="104">
        <f t="shared" si="32"/>
        <v>-5.7442267766216748E-3</v>
      </c>
      <c r="P31" s="104">
        <f t="shared" si="32"/>
        <v>-5.698867028955279E-3</v>
      </c>
      <c r="Q31" s="104">
        <f t="shared" si="32"/>
        <v>-6.3816140607768634E-3</v>
      </c>
      <c r="R31" s="104">
        <f t="shared" si="32"/>
        <v>-7.1235121778363553E-3</v>
      </c>
      <c r="S31" s="104">
        <f t="shared" si="32"/>
        <v>-7.2738142686328278E-3</v>
      </c>
      <c r="T31" s="104">
        <f t="shared" si="32"/>
        <v>-1.0491335894686538E-2</v>
      </c>
      <c r="U31" s="104">
        <f t="shared" si="32"/>
        <v>-1.1343731627393216E-2</v>
      </c>
      <c r="V31" s="104">
        <f t="shared" si="32"/>
        <v>-1.9815167962446756E-2</v>
      </c>
      <c r="W31" s="104">
        <f t="shared" si="32"/>
        <v>-1.9990525817148219E-2</v>
      </c>
      <c r="X31" s="104">
        <f t="shared" si="32"/>
        <v>-1.550869941323274E-2</v>
      </c>
      <c r="Y31" s="104">
        <f t="shared" si="32"/>
        <v>-1.882125011629876E-2</v>
      </c>
      <c r="Z31" s="104">
        <f t="shared" si="32"/>
        <v>-1.7660601176740398E-2</v>
      </c>
      <c r="AA31" s="104">
        <f t="shared" si="32"/>
        <v>-1.146962555046005E-2</v>
      </c>
      <c r="AB31" s="104">
        <f t="shared" si="32"/>
        <v>-9.1920701747127964E-3</v>
      </c>
      <c r="AC31" s="104">
        <f t="shared" si="32"/>
        <v>-6.7743473044603597E-3</v>
      </c>
      <c r="AD31" s="104">
        <f t="shared" si="32"/>
        <v>-4.5244674909084015E-3</v>
      </c>
      <c r="AE31" s="104">
        <f t="shared" si="32"/>
        <v>-3.0854796732264766E-3</v>
      </c>
      <c r="AF31" s="104">
        <f t="shared" si="32"/>
        <v>-3.76294096769203E-3</v>
      </c>
      <c r="AG31" s="104">
        <f t="shared" si="32"/>
        <v>-2.1570852524592787E-3</v>
      </c>
      <c r="AH31" s="104">
        <f t="shared" si="32"/>
        <v>-2.0137028165210236E-3</v>
      </c>
      <c r="AI31" s="104">
        <f t="shared" si="32"/>
        <v>-3.0074224140315131E-3</v>
      </c>
      <c r="AJ31" s="104">
        <f t="shared" si="32"/>
        <v>-1.6564976118826902E-3</v>
      </c>
      <c r="AK31" s="104">
        <f t="shared" si="32"/>
        <v>-9.1498715548232745E-4</v>
      </c>
      <c r="AL31" s="104">
        <f t="shared" si="32"/>
        <v>-9.8445807562064225E-4</v>
      </c>
      <c r="AM31" s="104">
        <f t="shared" si="32"/>
        <v>-1.1673510347440796E-3</v>
      </c>
      <c r="AN31" s="104">
        <f t="shared" si="32"/>
        <v>-1.5471984294657126E-4</v>
      </c>
      <c r="AO31" s="104">
        <f t="shared" si="32"/>
        <v>2.5589119810287553E-4</v>
      </c>
      <c r="AP31" s="104">
        <f t="shared" si="32"/>
        <v>-3.5670735332393733E-5</v>
      </c>
      <c r="AQ31" s="104">
        <f t="shared" si="32"/>
        <v>-3.7271710771524802E-4</v>
      </c>
      <c r="AR31" s="104">
        <f t="shared" si="32"/>
        <v>-1.4976074281336516E-4</v>
      </c>
      <c r="AS31" s="104">
        <f t="shared" si="32"/>
        <v>-1.3336867154314369E-3</v>
      </c>
      <c r="AT31" s="104">
        <f t="shared" si="32"/>
        <v>-3.9447731755415383E-4</v>
      </c>
      <c r="AU31" s="104">
        <f t="shared" si="32"/>
        <v>-4.4097549787225354E-4</v>
      </c>
      <c r="AV31" s="104">
        <f t="shared" si="32"/>
        <v>-2.3552040195440327E-5</v>
      </c>
      <c r="AW31" s="104">
        <f t="shared" si="32"/>
        <v>-7.9081549395842998E-5</v>
      </c>
      <c r="AX31" s="101">
        <f t="shared" si="32"/>
        <v>1.1309699709227683E-4</v>
      </c>
      <c r="AY31" s="101">
        <f t="shared" si="32"/>
        <v>1.534147886866899E-4</v>
      </c>
      <c r="AZ31" s="101">
        <f t="shared" si="32"/>
        <v>1.3525352725363149E-4</v>
      </c>
      <c r="BA31" s="101">
        <f t="shared" si="32"/>
        <v>3.5890380523484477E-4</v>
      </c>
      <c r="BB31" s="101">
        <f t="shared" si="32"/>
        <v>7.9540422418611367E-4</v>
      </c>
      <c r="BC31" s="101">
        <f t="shared" si="32"/>
        <v>1.2028521683848936E-3</v>
      </c>
      <c r="BD31" s="101">
        <f t="shared" si="32"/>
        <v>1.1842362335534595E-3</v>
      </c>
      <c r="BE31" s="101">
        <f t="shared" si="32"/>
        <v>1.4656048797018206E-3</v>
      </c>
      <c r="BF31" s="101">
        <f t="shared" si="32"/>
        <v>2.2066056928197186E-3</v>
      </c>
      <c r="BG31" s="101">
        <f t="shared" si="32"/>
        <v>2.7023087501821808E-3</v>
      </c>
      <c r="BH31" s="101">
        <f t="shared" si="32"/>
        <v>2.8332559830346327E-3</v>
      </c>
      <c r="BI31" s="101">
        <f t="shared" si="32"/>
        <v>4.0816494472080134E-3</v>
      </c>
      <c r="BJ31" s="101">
        <f t="shared" si="32"/>
        <v>4.4202418140548705E-3</v>
      </c>
      <c r="BK31" s="101">
        <f t="shared" si="32"/>
        <v>4.40960313571781E-3</v>
      </c>
      <c r="BL31" s="101">
        <f t="shared" si="32"/>
        <v>5.3065218528007829E-3</v>
      </c>
      <c r="BM31" s="101">
        <f t="shared" si="32"/>
        <v>5.9342852398621693E-3</v>
      </c>
      <c r="BN31" s="101">
        <f t="shared" si="32"/>
        <v>6.1656573209526444E-3</v>
      </c>
      <c r="BO31" s="101">
        <f t="shared" si="32"/>
        <v>6.2484724526942204E-3</v>
      </c>
      <c r="BP31" s="101">
        <f t="shared" ref="BP31:CN31" si="33">1-BQ9/BP8</f>
        <v>8.6691120515323128E-3</v>
      </c>
      <c r="BQ31" s="101">
        <f t="shared" si="33"/>
        <v>9.1658288753870831E-3</v>
      </c>
      <c r="BR31" s="102">
        <f t="shared" si="33"/>
        <v>9.9510813809677856E-3</v>
      </c>
      <c r="BS31" s="102">
        <f t="shared" si="33"/>
        <v>1.0753871705949103E-2</v>
      </c>
      <c r="BT31" s="102">
        <f t="shared" si="33"/>
        <v>1.1889792988490799E-2</v>
      </c>
      <c r="BU31" s="102">
        <f t="shared" si="33"/>
        <v>1.349544128568092E-2</v>
      </c>
      <c r="BV31" s="102">
        <f t="shared" si="33"/>
        <v>1.4790208407482131E-2</v>
      </c>
      <c r="BW31" s="102">
        <f t="shared" si="33"/>
        <v>1.7058758559752585E-2</v>
      </c>
      <c r="BX31" s="102">
        <f t="shared" si="33"/>
        <v>1.8967356151654902E-2</v>
      </c>
      <c r="BY31" s="102">
        <f t="shared" si="33"/>
        <v>2.1125578865548889E-2</v>
      </c>
      <c r="BZ31" s="102">
        <f t="shared" si="33"/>
        <v>2.4042792910490607E-2</v>
      </c>
      <c r="CA31" s="102">
        <f t="shared" si="33"/>
        <v>2.6772460050174751E-2</v>
      </c>
      <c r="CB31" s="102">
        <f t="shared" si="33"/>
        <v>3.0667326748400336E-2</v>
      </c>
      <c r="CC31" s="102">
        <f t="shared" si="33"/>
        <v>3.3839629358290435E-2</v>
      </c>
      <c r="CD31" s="102">
        <f t="shared" si="33"/>
        <v>3.7534098546446515E-2</v>
      </c>
      <c r="CE31" s="102">
        <f t="shared" si="33"/>
        <v>4.2742734478203426E-2</v>
      </c>
      <c r="CF31" s="102">
        <f t="shared" si="33"/>
        <v>4.7545944480621882E-2</v>
      </c>
      <c r="CG31" s="103">
        <f t="shared" si="33"/>
        <v>5.3850968590359649E-2</v>
      </c>
      <c r="CH31" s="103">
        <f t="shared" si="33"/>
        <v>6.0041626859560493E-2</v>
      </c>
      <c r="CI31" s="103">
        <f t="shared" si="33"/>
        <v>6.9469247533143652E-2</v>
      </c>
      <c r="CJ31" s="103">
        <f t="shared" si="33"/>
        <v>7.7408883592883226E-2</v>
      </c>
      <c r="CK31" s="103">
        <f t="shared" si="33"/>
        <v>8.8486070332824185E-2</v>
      </c>
      <c r="CL31" s="103">
        <f t="shared" si="33"/>
        <v>0.10005546846738211</v>
      </c>
      <c r="CM31" s="103">
        <f t="shared" si="33"/>
        <v>0.1122401797322512</v>
      </c>
      <c r="CN31" s="103">
        <f t="shared" si="33"/>
        <v>0.12803318530583163</v>
      </c>
      <c r="CQ31" s="79"/>
      <c r="CR31" s="80"/>
      <c r="CS31" s="80"/>
    </row>
    <row r="32" spans="1:255" s="85" customFormat="1" x14ac:dyDescent="0.25">
      <c r="A32" s="94" t="s">
        <v>56</v>
      </c>
      <c r="B32" s="79" t="s">
        <v>11</v>
      </c>
      <c r="C32" s="82" t="s">
        <v>50</v>
      </c>
      <c r="D32" s="104">
        <f t="shared" ref="D32:BO32" si="34">1-E10/D9</f>
        <v>-9.87612664732751E-3</v>
      </c>
      <c r="E32" s="104">
        <f t="shared" si="34"/>
        <v>-8.7255626508389028E-3</v>
      </c>
      <c r="F32" s="104">
        <f t="shared" si="34"/>
        <v>-7.5603267380852657E-3</v>
      </c>
      <c r="G32" s="104">
        <f t="shared" si="34"/>
        <v>-6.2669675034738859E-3</v>
      </c>
      <c r="H32" s="104">
        <f t="shared" si="34"/>
        <v>-5.7145626497181468E-3</v>
      </c>
      <c r="I32" s="104">
        <f t="shared" si="34"/>
        <v>-4.8038874827007749E-3</v>
      </c>
      <c r="J32" s="104">
        <f t="shared" si="34"/>
        <v>-3.8647266945566194E-3</v>
      </c>
      <c r="K32" s="104">
        <f t="shared" si="34"/>
        <v>-2.9681009368236477E-3</v>
      </c>
      <c r="L32" s="104">
        <f t="shared" si="34"/>
        <v>-3.5500366025238428E-3</v>
      </c>
      <c r="M32" s="104">
        <f t="shared" si="34"/>
        <v>-3.5291371363297408E-3</v>
      </c>
      <c r="N32" s="104">
        <f t="shared" si="34"/>
        <v>-3.9252464403067844E-3</v>
      </c>
      <c r="O32" s="104">
        <f t="shared" si="34"/>
        <v>-4.0688407693036943E-3</v>
      </c>
      <c r="P32" s="104">
        <f t="shared" si="34"/>
        <v>-4.3592456659815593E-3</v>
      </c>
      <c r="Q32" s="104">
        <f t="shared" si="34"/>
        <v>-4.9375850173980496E-3</v>
      </c>
      <c r="R32" s="104">
        <f t="shared" si="34"/>
        <v>-6.0859119239244919E-3</v>
      </c>
      <c r="S32" s="104">
        <f t="shared" si="34"/>
        <v>-6.2406245336810162E-3</v>
      </c>
      <c r="T32" s="104">
        <f t="shared" si="34"/>
        <v>-8.9779468311532717E-3</v>
      </c>
      <c r="U32" s="104">
        <f t="shared" si="34"/>
        <v>-1.1220799470361031E-2</v>
      </c>
      <c r="V32" s="104">
        <f t="shared" si="34"/>
        <v>-1.7863473312944356E-2</v>
      </c>
      <c r="W32" s="104">
        <f t="shared" si="34"/>
        <v>-1.8883557151241126E-2</v>
      </c>
      <c r="X32" s="104">
        <f t="shared" si="34"/>
        <v>-1.4273329617932928E-2</v>
      </c>
      <c r="Y32" s="104">
        <f t="shared" si="34"/>
        <v>-1.6566584245849558E-2</v>
      </c>
      <c r="Z32" s="104">
        <f t="shared" si="34"/>
        <v>-1.5032929017286367E-2</v>
      </c>
      <c r="AA32" s="104">
        <f t="shared" si="34"/>
        <v>-9.3476009112978264E-3</v>
      </c>
      <c r="AB32" s="104">
        <f t="shared" si="34"/>
        <v>-7.7584464049098578E-3</v>
      </c>
      <c r="AC32" s="104">
        <f t="shared" si="34"/>
        <v>-4.6086255738360116E-3</v>
      </c>
      <c r="AD32" s="104">
        <f t="shared" si="34"/>
        <v>-3.0990836951416689E-3</v>
      </c>
      <c r="AE32" s="104">
        <f t="shared" si="34"/>
        <v>-1.2917386997144398E-3</v>
      </c>
      <c r="AF32" s="104">
        <f t="shared" si="34"/>
        <v>-1.020803657612257E-3</v>
      </c>
      <c r="AG32" s="104">
        <f t="shared" si="34"/>
        <v>4.6564730578213531E-4</v>
      </c>
      <c r="AH32" s="104">
        <f t="shared" si="34"/>
        <v>-2.4546476100484327E-4</v>
      </c>
      <c r="AI32" s="104">
        <f t="shared" si="34"/>
        <v>-8.1879559849906691E-4</v>
      </c>
      <c r="AJ32" s="104">
        <f t="shared" si="34"/>
        <v>-4.0596874291276563E-4</v>
      </c>
      <c r="AK32" s="104">
        <f t="shared" si="34"/>
        <v>2.9567191442547713E-4</v>
      </c>
      <c r="AL32" s="104">
        <f t="shared" si="34"/>
        <v>1.3416959293330866E-3</v>
      </c>
      <c r="AM32" s="104">
        <f t="shared" si="34"/>
        <v>1.6072597114846765E-4</v>
      </c>
      <c r="AN32" s="104">
        <f t="shared" si="34"/>
        <v>9.4992380153624545E-4</v>
      </c>
      <c r="AO32" s="104">
        <f t="shared" si="34"/>
        <v>2.0807867681742476E-3</v>
      </c>
      <c r="AP32" s="104">
        <f t="shared" si="34"/>
        <v>8.8571153427030591E-4</v>
      </c>
      <c r="AQ32" s="104">
        <f t="shared" si="34"/>
        <v>1.0436620648657247E-4</v>
      </c>
      <c r="AR32" s="104">
        <f t="shared" si="34"/>
        <v>6.3890793492493714E-4</v>
      </c>
      <c r="AS32" s="104">
        <f t="shared" si="34"/>
        <v>-4.4633537063831774E-4</v>
      </c>
      <c r="AT32" s="104">
        <f t="shared" si="34"/>
        <v>-1.5852705717156468E-4</v>
      </c>
      <c r="AU32" s="104">
        <f t="shared" si="34"/>
        <v>2.1382236637490504E-4</v>
      </c>
      <c r="AV32" s="104">
        <f t="shared" si="34"/>
        <v>5.7724586852991866E-4</v>
      </c>
      <c r="AW32" s="104">
        <f t="shared" si="34"/>
        <v>7.785074376899237E-4</v>
      </c>
      <c r="AX32" s="101">
        <f t="shared" si="34"/>
        <v>9.66475839986769E-4</v>
      </c>
      <c r="AY32" s="101">
        <f t="shared" si="34"/>
        <v>7.0541589131734028E-4</v>
      </c>
      <c r="AZ32" s="101">
        <f t="shared" si="34"/>
        <v>4.5532512084822674E-4</v>
      </c>
      <c r="BA32" s="101">
        <f t="shared" si="34"/>
        <v>5.4474328820208751E-4</v>
      </c>
      <c r="BB32" s="101">
        <f t="shared" si="34"/>
        <v>7.5592251244704922E-4</v>
      </c>
      <c r="BC32" s="101">
        <f t="shared" si="34"/>
        <v>8.8756363180919617E-4</v>
      </c>
      <c r="BD32" s="101">
        <f t="shared" si="34"/>
        <v>1.5960903020637573E-3</v>
      </c>
      <c r="BE32" s="101">
        <f t="shared" si="34"/>
        <v>1.8768638133696003E-3</v>
      </c>
      <c r="BF32" s="101">
        <f t="shared" si="34"/>
        <v>2.3876790910820622E-3</v>
      </c>
      <c r="BG32" s="101">
        <f t="shared" si="34"/>
        <v>3.0496398420047921E-3</v>
      </c>
      <c r="BH32" s="101">
        <f t="shared" si="34"/>
        <v>3.4366051831224986E-3</v>
      </c>
      <c r="BI32" s="101">
        <f t="shared" si="34"/>
        <v>4.2257012290791707E-3</v>
      </c>
      <c r="BJ32" s="101">
        <f t="shared" si="34"/>
        <v>4.6299547883951186E-3</v>
      </c>
      <c r="BK32" s="101">
        <f t="shared" si="34"/>
        <v>5.2764864807669509E-3</v>
      </c>
      <c r="BL32" s="101">
        <f t="shared" si="34"/>
        <v>5.5374997113630808E-3</v>
      </c>
      <c r="BM32" s="101">
        <f t="shared" si="34"/>
        <v>6.174406327302151E-3</v>
      </c>
      <c r="BN32" s="101">
        <f t="shared" si="34"/>
        <v>6.423996240830343E-3</v>
      </c>
      <c r="BO32" s="101">
        <f t="shared" si="34"/>
        <v>6.9952068077598906E-3</v>
      </c>
      <c r="BP32" s="101">
        <f t="shared" ref="BP32:CN32" si="35">1-BQ10/BP9</f>
        <v>8.3038577665017765E-3</v>
      </c>
      <c r="BQ32" s="101">
        <f t="shared" si="35"/>
        <v>8.9684771834773747E-3</v>
      </c>
      <c r="BR32" s="102">
        <f t="shared" si="35"/>
        <v>1.0020937753450365E-2</v>
      </c>
      <c r="BS32" s="102">
        <f t="shared" si="35"/>
        <v>1.0974057476879628E-2</v>
      </c>
      <c r="BT32" s="102">
        <f t="shared" si="35"/>
        <v>1.2652678252638383E-2</v>
      </c>
      <c r="BU32" s="102">
        <f t="shared" si="35"/>
        <v>1.3570285138506333E-2</v>
      </c>
      <c r="BV32" s="102">
        <f t="shared" si="35"/>
        <v>1.5026424928933246E-2</v>
      </c>
      <c r="BW32" s="102">
        <f t="shared" si="35"/>
        <v>1.6335418685597292E-2</v>
      </c>
      <c r="BX32" s="102">
        <f t="shared" si="35"/>
        <v>1.7916636234416305E-2</v>
      </c>
      <c r="BY32" s="102">
        <f t="shared" si="35"/>
        <v>2.0040064570083782E-2</v>
      </c>
      <c r="BZ32" s="102">
        <f t="shared" si="35"/>
        <v>2.243861301471084E-2</v>
      </c>
      <c r="CA32" s="102">
        <f t="shared" si="35"/>
        <v>2.5455402178219955E-2</v>
      </c>
      <c r="CB32" s="102">
        <f t="shared" si="35"/>
        <v>2.8025462261291323E-2</v>
      </c>
      <c r="CC32" s="102">
        <f t="shared" si="35"/>
        <v>3.1970765839949511E-2</v>
      </c>
      <c r="CD32" s="102">
        <f t="shared" si="35"/>
        <v>3.594333224753965E-2</v>
      </c>
      <c r="CE32" s="102">
        <f t="shared" si="35"/>
        <v>4.0306812642740164E-2</v>
      </c>
      <c r="CF32" s="102">
        <f t="shared" si="35"/>
        <v>4.4774875010421766E-2</v>
      </c>
      <c r="CG32" s="103">
        <f t="shared" si="35"/>
        <v>5.0296837344272594E-2</v>
      </c>
      <c r="CH32" s="103">
        <f t="shared" si="35"/>
        <v>5.7146484642550455E-2</v>
      </c>
      <c r="CI32" s="103">
        <f t="shared" si="35"/>
        <v>6.4218118722389361E-2</v>
      </c>
      <c r="CJ32" s="103">
        <f t="shared" si="35"/>
        <v>7.2154930207405821E-2</v>
      </c>
      <c r="CK32" s="103">
        <f t="shared" si="35"/>
        <v>8.1743723583825867E-2</v>
      </c>
      <c r="CL32" s="103">
        <f t="shared" si="35"/>
        <v>9.1773512012555791E-2</v>
      </c>
      <c r="CM32" s="103">
        <f t="shared" si="35"/>
        <v>0.10377262422218769</v>
      </c>
      <c r="CN32" s="103">
        <f t="shared" si="35"/>
        <v>0.11767445280521582</v>
      </c>
      <c r="CQ32" s="79"/>
      <c r="CR32" s="80"/>
      <c r="CS32" s="80"/>
    </row>
    <row r="33" spans="1:255" s="85" customFormat="1" x14ac:dyDescent="0.25">
      <c r="A33" s="105" t="s">
        <v>68</v>
      </c>
      <c r="B33" s="79"/>
      <c r="C33" s="82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1">
        <f t="shared" ref="AX33:BP33" si="36">AVERAGE(AX25:AX32)</f>
        <v>2.3917733006727226E-4</v>
      </c>
      <c r="AY33" s="101">
        <f t="shared" si="36"/>
        <v>3.4751874403020355E-4</v>
      </c>
      <c r="AZ33" s="101">
        <f t="shared" si="36"/>
        <v>3.8056258209090421E-4</v>
      </c>
      <c r="BA33" s="101">
        <f t="shared" si="36"/>
        <v>6.9689682566079214E-4</v>
      </c>
      <c r="BB33" s="101">
        <f t="shared" si="36"/>
        <v>1.0678970710963909E-3</v>
      </c>
      <c r="BC33" s="101">
        <f t="shared" si="36"/>
        <v>1.3664221655721176E-3</v>
      </c>
      <c r="BD33" s="101">
        <f t="shared" si="36"/>
        <v>1.6092832791818057E-3</v>
      </c>
      <c r="BE33" s="101">
        <f t="shared" si="36"/>
        <v>2.019058363242579E-3</v>
      </c>
      <c r="BF33" s="101">
        <f t="shared" si="36"/>
        <v>2.4297178224095273E-3</v>
      </c>
      <c r="BG33" s="101">
        <f t="shared" si="36"/>
        <v>2.914690700783748E-3</v>
      </c>
      <c r="BH33" s="101">
        <f t="shared" si="36"/>
        <v>3.1592909155900573E-3</v>
      </c>
      <c r="BI33" s="101">
        <f t="shared" si="36"/>
        <v>3.9211556105212542E-3</v>
      </c>
      <c r="BJ33" s="101">
        <f t="shared" si="36"/>
        <v>4.2019596498569234E-3</v>
      </c>
      <c r="BK33" s="101">
        <f t="shared" si="36"/>
        <v>4.76123758014943E-3</v>
      </c>
      <c r="BL33" s="101">
        <f t="shared" si="36"/>
        <v>5.3006763190031753E-3</v>
      </c>
      <c r="BM33" s="101">
        <f t="shared" si="36"/>
        <v>5.6923109231403757E-3</v>
      </c>
      <c r="BN33" s="101">
        <f t="shared" si="36"/>
        <v>6.1827625664224034E-3</v>
      </c>
      <c r="BO33" s="101">
        <f t="shared" si="36"/>
        <v>6.8870310987231148E-3</v>
      </c>
      <c r="BP33" s="101">
        <f t="shared" si="36"/>
        <v>8.3290277246271943E-3</v>
      </c>
      <c r="BQ33" s="101">
        <f t="shared" ref="BQ33:CN33" si="37">AVERAGE(BQ25:BQ32)</f>
        <v>9.1545476848539226E-3</v>
      </c>
      <c r="BR33" s="102">
        <f t="shared" si="37"/>
        <v>9.961105677056506E-3</v>
      </c>
      <c r="BS33" s="102">
        <f t="shared" si="37"/>
        <v>1.1049187736212343E-2</v>
      </c>
      <c r="BT33" s="102">
        <f t="shared" si="37"/>
        <v>1.2439647823646288E-2</v>
      </c>
      <c r="BU33" s="102">
        <f t="shared" si="37"/>
        <v>1.3993020497641215E-2</v>
      </c>
      <c r="BV33" s="102">
        <f t="shared" si="37"/>
        <v>1.5564920305501412E-2</v>
      </c>
      <c r="BW33" s="102">
        <f t="shared" si="37"/>
        <v>1.755158441937299E-2</v>
      </c>
      <c r="BX33" s="102">
        <f t="shared" si="37"/>
        <v>1.9419813377586526E-2</v>
      </c>
      <c r="BY33" s="102">
        <f t="shared" si="37"/>
        <v>2.1314119282571389E-2</v>
      </c>
      <c r="BZ33" s="102">
        <f t="shared" si="37"/>
        <v>2.3987032662490193E-2</v>
      </c>
      <c r="CA33" s="102">
        <f t="shared" si="37"/>
        <v>2.6679380878355183E-2</v>
      </c>
      <c r="CB33" s="102">
        <f t="shared" si="37"/>
        <v>3.0025084881938779E-2</v>
      </c>
      <c r="CC33" s="102">
        <f t="shared" si="37"/>
        <v>3.3606370715831113E-2</v>
      </c>
      <c r="CD33" s="102">
        <f t="shared" si="37"/>
        <v>3.7378055826190706E-2</v>
      </c>
      <c r="CE33" s="102">
        <f t="shared" si="37"/>
        <v>4.2500506109966862E-2</v>
      </c>
      <c r="CF33" s="102">
        <f t="shared" si="37"/>
        <v>4.7672450056168894E-2</v>
      </c>
      <c r="CG33" s="103">
        <f t="shared" si="37"/>
        <v>5.4095874782075615E-2</v>
      </c>
      <c r="CH33" s="103">
        <f t="shared" si="37"/>
        <v>6.0935426518738539E-2</v>
      </c>
      <c r="CI33" s="103">
        <f t="shared" si="37"/>
        <v>6.9326254127666687E-2</v>
      </c>
      <c r="CJ33" s="103">
        <f t="shared" si="37"/>
        <v>7.7858665321623374E-2</v>
      </c>
      <c r="CK33" s="103">
        <f t="shared" si="37"/>
        <v>8.7446594377886405E-2</v>
      </c>
      <c r="CL33" s="103">
        <f t="shared" si="37"/>
        <v>9.8331220237248995E-2</v>
      </c>
      <c r="CM33" s="103">
        <f t="shared" si="37"/>
        <v>0.10999276554234731</v>
      </c>
      <c r="CN33" s="103">
        <f t="shared" si="37"/>
        <v>0.12413609205616911</v>
      </c>
      <c r="CQ33" s="79"/>
      <c r="CR33" s="80"/>
      <c r="CS33" s="80"/>
    </row>
    <row r="34" spans="1:255" s="85" customFormat="1" x14ac:dyDescent="0.25">
      <c r="A34" s="105" t="s">
        <v>69</v>
      </c>
      <c r="B34" s="79"/>
      <c r="C34" s="82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1">
        <f t="shared" ref="AX34:CN34" si="38">LOG(AX33*100)/100</f>
        <v>-1.6212799864447611E-2</v>
      </c>
      <c r="AY34" s="101">
        <f t="shared" si="38"/>
        <v>-1.4590217660109954E-2</v>
      </c>
      <c r="AZ34" s="101">
        <f t="shared" si="38"/>
        <v>-1.4195739149200151E-2</v>
      </c>
      <c r="BA34" s="101">
        <f t="shared" si="38"/>
        <v>-1.1568315136708631E-2</v>
      </c>
      <c r="BB34" s="101">
        <f t="shared" si="38"/>
        <v>-9.7147060461932003E-3</v>
      </c>
      <c r="BC34" s="101">
        <f t="shared" si="38"/>
        <v>-8.644151016407399E-3</v>
      </c>
      <c r="BD34" s="101">
        <f t="shared" si="38"/>
        <v>-7.9336750111117012E-3</v>
      </c>
      <c r="BE34" s="101">
        <f t="shared" si="38"/>
        <v>-6.9485112708515982E-3</v>
      </c>
      <c r="BF34" s="101">
        <f t="shared" si="38"/>
        <v>-6.1444416067588858E-3</v>
      </c>
      <c r="BG34" s="101">
        <f t="shared" si="38"/>
        <v>-5.3540752463389742E-3</v>
      </c>
      <c r="BH34" s="101">
        <f t="shared" si="38"/>
        <v>-5.0041038130653583E-3</v>
      </c>
      <c r="BI34" s="101">
        <f t="shared" si="38"/>
        <v>-4.0658592244100164E-3</v>
      </c>
      <c r="BJ34" s="101">
        <f t="shared" si="38"/>
        <v>-3.7654812230812906E-3</v>
      </c>
      <c r="BK34" s="101">
        <f t="shared" si="38"/>
        <v>-3.2228014720148386E-3</v>
      </c>
      <c r="BL34" s="101">
        <f t="shared" si="38"/>
        <v>-2.7566871476295439E-3</v>
      </c>
      <c r="BM34" s="101">
        <f t="shared" si="38"/>
        <v>-2.4471138607962671E-3</v>
      </c>
      <c r="BN34" s="101">
        <f t="shared" si="38"/>
        <v>-2.0881743117741477E-3</v>
      </c>
      <c r="BO34" s="101">
        <f t="shared" si="38"/>
        <v>-1.6196795593244526E-3</v>
      </c>
      <c r="BP34" s="101">
        <f t="shared" si="38"/>
        <v>-7.9405692287557535E-4</v>
      </c>
      <c r="BQ34" s="101">
        <f t="shared" si="38"/>
        <v>-3.8363108798092972E-4</v>
      </c>
      <c r="BR34" s="102">
        <f t="shared" si="38"/>
        <v>-1.6924524605338184E-5</v>
      </c>
      <c r="BS34" s="102">
        <f t="shared" si="38"/>
        <v>4.3330352713720098E-4</v>
      </c>
      <c r="BT34" s="102">
        <f t="shared" si="38"/>
        <v>9.4808085305595922E-4</v>
      </c>
      <c r="BU34" s="102">
        <f t="shared" si="38"/>
        <v>1.4591147030802959E-3</v>
      </c>
      <c r="BV34" s="102">
        <f t="shared" si="38"/>
        <v>1.9214690137770007E-3</v>
      </c>
      <c r="BW34" s="102">
        <f t="shared" si="38"/>
        <v>2.4431632727087041E-3</v>
      </c>
      <c r="BX34" s="102">
        <f t="shared" si="38"/>
        <v>2.8824505206664071E-3</v>
      </c>
      <c r="BY34" s="102">
        <f t="shared" si="38"/>
        <v>3.2866739193873756E-3</v>
      </c>
      <c r="BZ34" s="102">
        <f t="shared" si="38"/>
        <v>3.7997652650001239E-3</v>
      </c>
      <c r="CA34" s="102">
        <f t="shared" si="38"/>
        <v>4.2617574712480472E-3</v>
      </c>
      <c r="CB34" s="102">
        <f t="shared" si="38"/>
        <v>4.7748424384198842E-3</v>
      </c>
      <c r="CC34" s="102">
        <f t="shared" si="38"/>
        <v>5.2642161383235821E-3</v>
      </c>
      <c r="CD34" s="102">
        <f t="shared" si="38"/>
        <v>5.7261670833453036E-3</v>
      </c>
      <c r="CE34" s="102">
        <f t="shared" si="38"/>
        <v>6.2839410180224355E-3</v>
      </c>
      <c r="CF34" s="102">
        <f t="shared" si="38"/>
        <v>6.7826747243326154E-3</v>
      </c>
      <c r="CG34" s="103">
        <f t="shared" si="38"/>
        <v>7.3316414814373352E-3</v>
      </c>
      <c r="CH34" s="103">
        <f t="shared" si="38"/>
        <v>7.8486985533117119E-3</v>
      </c>
      <c r="CI34" s="103">
        <f t="shared" si="38"/>
        <v>8.4089773480667818E-3</v>
      </c>
      <c r="CJ34" s="103">
        <f t="shared" si="38"/>
        <v>8.913069546297378E-3</v>
      </c>
      <c r="CK34" s="103">
        <f t="shared" si="38"/>
        <v>9.4174290047345129E-3</v>
      </c>
      <c r="CL34" s="103">
        <f t="shared" si="38"/>
        <v>9.926914285551482E-3</v>
      </c>
      <c r="CM34" s="103">
        <f t="shared" si="38"/>
        <v>1.0413641216276788E-2</v>
      </c>
      <c r="CN34" s="103">
        <f t="shared" si="38"/>
        <v>1.0938980691857088E-2</v>
      </c>
      <c r="CQ34" s="79"/>
      <c r="CR34" s="80"/>
      <c r="CS34" s="80"/>
    </row>
    <row r="35" spans="1:255" s="85" customFormat="1" x14ac:dyDescent="0.25">
      <c r="A35" s="86"/>
      <c r="B35" s="8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75"/>
      <c r="CM35" s="75"/>
      <c r="CN35" s="75"/>
      <c r="CO35" s="75"/>
      <c r="CP35" s="75"/>
      <c r="CQ35" s="86"/>
      <c r="CR35" s="87"/>
      <c r="CS35" s="87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  <c r="IJ35" s="86"/>
      <c r="IK35" s="86"/>
      <c r="IL35" s="86"/>
      <c r="IM35" s="86"/>
      <c r="IN35" s="86"/>
      <c r="IO35" s="86"/>
      <c r="IP35" s="86"/>
      <c r="IQ35" s="86"/>
      <c r="IR35" s="86"/>
      <c r="IS35" s="86"/>
      <c r="IT35" s="86"/>
      <c r="IU35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76A8-720A-4F77-A0D9-9FDC4D167711}">
  <dimension ref="A1:G19"/>
  <sheetViews>
    <sheetView workbookViewId="0">
      <selection activeCell="A21" sqref="A21"/>
    </sheetView>
  </sheetViews>
  <sheetFormatPr defaultRowHeight="15" x14ac:dyDescent="0.25"/>
  <cols>
    <col min="2" max="2" width="17.5703125" bestFit="1" customWidth="1"/>
    <col min="3" max="3" width="10.28515625" customWidth="1"/>
    <col min="4" max="4" width="10.140625" style="95" bestFit="1" customWidth="1"/>
    <col min="5" max="5" width="9.140625" style="111"/>
  </cols>
  <sheetData>
    <row r="1" spans="1:7" x14ac:dyDescent="0.25">
      <c r="A1" s="85"/>
      <c r="B1" s="89" t="s">
        <v>71</v>
      </c>
      <c r="C1" s="96" t="s">
        <v>59</v>
      </c>
      <c r="D1" s="96" t="s">
        <v>86</v>
      </c>
      <c r="E1" s="109"/>
      <c r="F1" s="89" t="s">
        <v>87</v>
      </c>
      <c r="G1" s="89"/>
    </row>
    <row r="2" spans="1:7" x14ac:dyDescent="0.25">
      <c r="A2" s="86">
        <v>2011</v>
      </c>
      <c r="B2" s="86" t="s">
        <v>11</v>
      </c>
      <c r="C2" s="87">
        <v>484150</v>
      </c>
      <c r="D2" s="108">
        <f>C2/breakdowns!C2</f>
        <v>8.6192275231633617E-3</v>
      </c>
      <c r="E2" s="110"/>
      <c r="F2" s="87"/>
      <c r="G2" s="87"/>
    </row>
    <row r="3" spans="1:7" x14ac:dyDescent="0.25">
      <c r="A3" s="86">
        <v>2012</v>
      </c>
      <c r="B3" s="86" t="s">
        <v>11</v>
      </c>
      <c r="C3" s="87">
        <v>502704</v>
      </c>
      <c r="D3" s="108">
        <f>C3/breakdowns!C3</f>
        <v>8.8867524554076677E-3</v>
      </c>
      <c r="E3" s="110"/>
      <c r="F3" s="87"/>
      <c r="G3" s="87"/>
    </row>
    <row r="4" spans="1:7" x14ac:dyDescent="0.25">
      <c r="A4" s="86">
        <v>2013</v>
      </c>
      <c r="B4" s="86" t="s">
        <v>11</v>
      </c>
      <c r="C4" s="87">
        <v>504125</v>
      </c>
      <c r="D4" s="108">
        <f>C4/breakdowns!C4</f>
        <v>8.8523384985334658E-3</v>
      </c>
      <c r="E4" s="110"/>
      <c r="F4" s="87"/>
      <c r="G4" s="87"/>
    </row>
    <row r="5" spans="1:7" x14ac:dyDescent="0.25">
      <c r="A5" s="86">
        <v>2014</v>
      </c>
      <c r="B5" s="86" t="s">
        <v>11</v>
      </c>
      <c r="C5" s="87">
        <v>499749</v>
      </c>
      <c r="D5" s="108">
        <f>C5/breakdowns!C5</f>
        <v>8.7051161310975865E-3</v>
      </c>
      <c r="E5" s="110"/>
      <c r="F5" s="87"/>
      <c r="G5" s="87"/>
    </row>
    <row r="6" spans="1:7" x14ac:dyDescent="0.25">
      <c r="A6" s="86">
        <v>2015</v>
      </c>
      <c r="B6" s="86" t="s">
        <v>11</v>
      </c>
      <c r="C6" s="87">
        <v>527465</v>
      </c>
      <c r="D6" s="108">
        <f>C6/breakdowns!C6</f>
        <v>9.1122265984350838E-3</v>
      </c>
      <c r="E6" s="110"/>
      <c r="F6" s="87"/>
      <c r="G6" s="87"/>
    </row>
    <row r="7" spans="1:7" x14ac:dyDescent="0.25">
      <c r="A7" s="86">
        <v>2016</v>
      </c>
      <c r="B7" s="86" t="s">
        <v>11</v>
      </c>
      <c r="C7" s="87">
        <v>529910</v>
      </c>
      <c r="D7" s="108">
        <f>C7/breakdowns!C7</f>
        <v>9.0767206856958802E-3</v>
      </c>
      <c r="E7" s="110"/>
      <c r="F7" s="87"/>
      <c r="G7" s="87"/>
    </row>
    <row r="8" spans="1:7" x14ac:dyDescent="0.25">
      <c r="A8" s="86">
        <v>2017</v>
      </c>
      <c r="B8" s="86" t="s">
        <v>11</v>
      </c>
      <c r="C8" s="87">
        <v>535357</v>
      </c>
      <c r="D8" s="108">
        <f>C8/breakdowns!C8</f>
        <v>9.1132979978838912E-3</v>
      </c>
      <c r="E8" s="110"/>
      <c r="F8" s="87"/>
      <c r="G8" s="87"/>
    </row>
    <row r="9" spans="1:7" x14ac:dyDescent="0.25">
      <c r="A9" s="86">
        <v>2018</v>
      </c>
      <c r="B9" s="86" t="s">
        <v>11</v>
      </c>
      <c r="C9" s="87">
        <v>535857</v>
      </c>
      <c r="D9" s="108">
        <f>C9/breakdowns!C9</f>
        <v>9.0645295913991467E-3</v>
      </c>
      <c r="E9" s="110"/>
      <c r="F9" s="87"/>
      <c r="G9" s="87"/>
    </row>
    <row r="10" spans="1:7" x14ac:dyDescent="0.25">
      <c r="A10" s="86">
        <v>2019</v>
      </c>
      <c r="B10" s="86" t="s">
        <v>11</v>
      </c>
      <c r="C10" s="87">
        <v>528133</v>
      </c>
      <c r="D10" s="108">
        <f>C10/breakdowns!C10</f>
        <v>8.885168600723017E-3</v>
      </c>
      <c r="E10" s="110"/>
      <c r="F10" s="87"/>
      <c r="G10" s="87"/>
    </row>
    <row r="11" spans="1:7" x14ac:dyDescent="0.25">
      <c r="A11" s="85"/>
      <c r="B11" s="85"/>
      <c r="C11" s="85"/>
      <c r="F11" s="85"/>
      <c r="G11" s="85"/>
    </row>
    <row r="12" spans="1:7" x14ac:dyDescent="0.25">
      <c r="A12" s="85"/>
      <c r="B12" s="89" t="s">
        <v>88</v>
      </c>
      <c r="C12" s="96" t="s">
        <v>90</v>
      </c>
      <c r="D12" s="96" t="s">
        <v>89</v>
      </c>
      <c r="E12" s="109" t="s">
        <v>60</v>
      </c>
      <c r="F12" s="109" t="s">
        <v>75</v>
      </c>
      <c r="G12" s="85"/>
    </row>
    <row r="13" spans="1:7" x14ac:dyDescent="0.25">
      <c r="A13" s="86">
        <v>2016</v>
      </c>
      <c r="B13" s="86" t="s">
        <v>11</v>
      </c>
      <c r="C13" s="87">
        <f>breakdowns!C7*AVERAGE(D2:D6)</f>
        <v>515805.77260463312</v>
      </c>
      <c r="D13" s="88">
        <f>C7-C13</f>
        <v>14104.227395366877</v>
      </c>
      <c r="E13" s="112" t="s">
        <v>54</v>
      </c>
      <c r="F13" s="99" t="s">
        <v>62</v>
      </c>
      <c r="G13" s="85"/>
    </row>
    <row r="14" spans="1:7" x14ac:dyDescent="0.25">
      <c r="A14" s="86">
        <v>2017</v>
      </c>
      <c r="B14" s="86" t="s">
        <v>11</v>
      </c>
      <c r="C14" s="87">
        <f>breakdowns!C8*AVERAGE(D3:D7)</f>
        <v>524391.31539787073</v>
      </c>
      <c r="D14" s="88">
        <f>C8-C14</f>
        <v>10965.684602129273</v>
      </c>
      <c r="E14" s="113" t="s">
        <v>55</v>
      </c>
      <c r="F14" s="100" t="s">
        <v>63</v>
      </c>
      <c r="G14" s="85"/>
    </row>
    <row r="15" spans="1:7" x14ac:dyDescent="0.25">
      <c r="A15" s="86">
        <v>2018</v>
      </c>
      <c r="B15" s="86" t="s">
        <v>11</v>
      </c>
      <c r="C15" s="87">
        <f>breakdowns!C9*AVERAGE(D4:D8)</f>
        <v>530383.49035483529</v>
      </c>
      <c r="D15" s="88">
        <f>C9-C15</f>
        <v>5473.5096451647114</v>
      </c>
      <c r="E15" s="112" t="s">
        <v>56</v>
      </c>
      <c r="F15" s="99" t="s">
        <v>64</v>
      </c>
      <c r="G15" s="85"/>
    </row>
    <row r="16" spans="1:7" x14ac:dyDescent="0.25">
      <c r="A16" s="86">
        <v>2019</v>
      </c>
      <c r="B16" s="86" t="s">
        <v>11</v>
      </c>
      <c r="C16" s="87">
        <f>breakdowns!C10*AVERAGE(D5:D9)</f>
        <v>535813.19796112156</v>
      </c>
      <c r="D16" s="114">
        <f>C10-C16</f>
        <v>-7680.1979611215647</v>
      </c>
      <c r="E16" s="112" t="s">
        <v>61</v>
      </c>
      <c r="F16" s="115" t="s">
        <v>91</v>
      </c>
      <c r="G16" s="85"/>
    </row>
    <row r="17" spans="1:7" x14ac:dyDescent="0.25">
      <c r="A17" s="85"/>
      <c r="B17" s="85"/>
      <c r="C17" s="85"/>
      <c r="F17" s="85"/>
      <c r="G17" s="85"/>
    </row>
    <row r="18" spans="1:7" x14ac:dyDescent="0.25">
      <c r="A18" s="85"/>
      <c r="B18" s="89" t="s">
        <v>65</v>
      </c>
      <c r="C18" s="96" t="s">
        <v>67</v>
      </c>
      <c r="D18" s="95" t="s">
        <v>72</v>
      </c>
      <c r="F18" s="85"/>
      <c r="G18" s="85"/>
    </row>
    <row r="19" spans="1:7" x14ac:dyDescent="0.25">
      <c r="A19" s="86">
        <v>2020</v>
      </c>
      <c r="B19" s="86" t="s">
        <v>11</v>
      </c>
      <c r="C19" s="87">
        <v>63157</v>
      </c>
      <c r="D19" s="88">
        <f>C19/0.0104</f>
        <v>6072788.461538462</v>
      </c>
      <c r="E19" s="112"/>
      <c r="F19" s="99" t="s">
        <v>66</v>
      </c>
      <c r="G19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F032-3C6D-43EB-A753-ED43B41A2301}">
  <dimension ref="A1:BD50"/>
  <sheetViews>
    <sheetView workbookViewId="0">
      <pane xSplit="2" ySplit="2" topLeftCell="C15" activePane="bottomRight" state="frozen"/>
      <selection pane="topRight" activeCell="C1" sqref="C1"/>
      <selection pane="bottomLeft" activeCell="A5" sqref="A5"/>
      <selection pane="bottomRight" activeCell="E45" sqref="E45"/>
    </sheetView>
  </sheetViews>
  <sheetFormatPr defaultRowHeight="15" x14ac:dyDescent="0.25"/>
  <cols>
    <col min="1" max="1" width="16.7109375" customWidth="1"/>
    <col min="2" max="2" width="15.7109375" bestFit="1" customWidth="1"/>
    <col min="3" max="4" width="9" bestFit="1" customWidth="1"/>
    <col min="5" max="6" width="9" style="85" bestFit="1" customWidth="1"/>
    <col min="7" max="7" width="9" bestFit="1" customWidth="1"/>
    <col min="8" max="15" width="9.28515625" bestFit="1" customWidth="1"/>
    <col min="16" max="19" width="9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0" max="50" width="6.7109375" bestFit="1" customWidth="1"/>
    <col min="52" max="55" width="9.42578125" bestFit="1" customWidth="1"/>
    <col min="56" max="56" width="9" bestFit="1" customWidth="1"/>
  </cols>
  <sheetData>
    <row r="1" spans="1:56" x14ac:dyDescent="0.25">
      <c r="A1" s="116" t="s">
        <v>76</v>
      </c>
      <c r="B1" s="93"/>
      <c r="C1" s="117">
        <v>1</v>
      </c>
      <c r="D1" s="117">
        <v>2</v>
      </c>
      <c r="E1" s="117">
        <v>3</v>
      </c>
      <c r="F1" s="117">
        <v>4</v>
      </c>
      <c r="G1" s="117">
        <v>5</v>
      </c>
      <c r="H1" s="117">
        <v>6</v>
      </c>
      <c r="I1" s="117">
        <v>7</v>
      </c>
      <c r="J1" s="117">
        <v>8</v>
      </c>
      <c r="K1" s="117">
        <v>9</v>
      </c>
      <c r="L1" s="117">
        <v>10</v>
      </c>
      <c r="M1" s="117">
        <v>11</v>
      </c>
      <c r="N1" s="117">
        <v>12</v>
      </c>
      <c r="O1" s="117">
        <v>13</v>
      </c>
      <c r="P1" s="117">
        <v>14</v>
      </c>
      <c r="Q1" s="117">
        <v>15</v>
      </c>
      <c r="R1" s="117">
        <v>16</v>
      </c>
      <c r="S1" s="117">
        <v>17</v>
      </c>
      <c r="T1" s="117">
        <v>18</v>
      </c>
      <c r="U1" s="117">
        <v>19</v>
      </c>
      <c r="V1" s="117">
        <v>20</v>
      </c>
      <c r="W1" s="117">
        <v>21</v>
      </c>
      <c r="X1" s="117">
        <v>22</v>
      </c>
      <c r="Y1" s="117">
        <v>23</v>
      </c>
      <c r="Z1" s="117">
        <v>24</v>
      </c>
      <c r="AA1" s="117">
        <v>25</v>
      </c>
      <c r="AB1" s="117">
        <v>26</v>
      </c>
      <c r="AC1" s="117">
        <v>27</v>
      </c>
      <c r="AD1" s="117">
        <v>28</v>
      </c>
      <c r="AE1" s="117">
        <v>29</v>
      </c>
      <c r="AF1" s="117">
        <v>30</v>
      </c>
      <c r="AG1" s="117">
        <v>31</v>
      </c>
      <c r="AH1" s="117">
        <v>32</v>
      </c>
      <c r="AI1" s="117">
        <v>33</v>
      </c>
      <c r="AJ1" s="117">
        <v>34</v>
      </c>
      <c r="AK1" s="117">
        <v>35</v>
      </c>
      <c r="AL1" s="117">
        <v>36</v>
      </c>
      <c r="AM1" s="117">
        <v>37</v>
      </c>
      <c r="AN1" s="117">
        <v>38</v>
      </c>
      <c r="AO1" s="117">
        <v>39</v>
      </c>
      <c r="AP1" s="117">
        <v>40</v>
      </c>
      <c r="AQ1" s="117">
        <v>41</v>
      </c>
      <c r="AR1" s="117">
        <v>42</v>
      </c>
      <c r="AS1" s="117">
        <v>43</v>
      </c>
      <c r="AT1" s="117">
        <v>44</v>
      </c>
      <c r="AU1" s="117">
        <v>45</v>
      </c>
      <c r="AV1" s="117">
        <v>46</v>
      </c>
      <c r="AW1" s="117">
        <v>47</v>
      </c>
      <c r="AX1" s="117" t="s">
        <v>77</v>
      </c>
      <c r="AY1" s="117">
        <v>48</v>
      </c>
      <c r="AZ1" s="117">
        <v>49</v>
      </c>
      <c r="BA1" s="117">
        <v>50</v>
      </c>
      <c r="BB1" s="117">
        <v>51</v>
      </c>
      <c r="BC1" s="117">
        <v>52</v>
      </c>
      <c r="BD1" s="117">
        <v>53</v>
      </c>
    </row>
    <row r="2" spans="1:56" x14ac:dyDescent="0.25">
      <c r="A2" s="118" t="s">
        <v>78</v>
      </c>
      <c r="B2" s="119"/>
      <c r="C2" s="120">
        <v>43833</v>
      </c>
      <c r="D2" s="120">
        <v>43840</v>
      </c>
      <c r="E2" s="120">
        <v>43847</v>
      </c>
      <c r="F2" s="120">
        <v>43854</v>
      </c>
      <c r="G2" s="120">
        <v>43861</v>
      </c>
      <c r="H2" s="120">
        <v>43868</v>
      </c>
      <c r="I2" s="120">
        <v>43875</v>
      </c>
      <c r="J2" s="120">
        <v>43882</v>
      </c>
      <c r="K2" s="120">
        <v>43889</v>
      </c>
      <c r="L2" s="120">
        <v>43896</v>
      </c>
      <c r="M2" s="120">
        <v>43903</v>
      </c>
      <c r="N2" s="120">
        <v>43910</v>
      </c>
      <c r="O2" s="120">
        <v>43917</v>
      </c>
      <c r="P2" s="120">
        <v>43924</v>
      </c>
      <c r="Q2" s="120">
        <v>43931</v>
      </c>
      <c r="R2" s="120">
        <v>43938</v>
      </c>
      <c r="S2" s="120">
        <v>43945</v>
      </c>
      <c r="T2" s="120">
        <v>43952</v>
      </c>
      <c r="U2" s="120">
        <v>43959</v>
      </c>
      <c r="V2" s="120">
        <v>43966</v>
      </c>
      <c r="W2" s="120">
        <v>43973</v>
      </c>
      <c r="X2" s="120">
        <v>43980</v>
      </c>
      <c r="Y2" s="120">
        <v>43987</v>
      </c>
      <c r="Z2" s="120">
        <v>43994</v>
      </c>
      <c r="AA2" s="120">
        <v>44001</v>
      </c>
      <c r="AB2" s="120">
        <v>44008</v>
      </c>
      <c r="AC2" s="120">
        <v>44015</v>
      </c>
      <c r="AD2" s="120">
        <v>44022</v>
      </c>
      <c r="AE2" s="120">
        <v>44029</v>
      </c>
      <c r="AF2" s="120">
        <v>44036</v>
      </c>
      <c r="AG2" s="120">
        <v>44043</v>
      </c>
      <c r="AH2" s="120">
        <v>44050</v>
      </c>
      <c r="AI2" s="120">
        <v>44057</v>
      </c>
      <c r="AJ2" s="120">
        <v>44064</v>
      </c>
      <c r="AK2" s="120">
        <v>44071</v>
      </c>
      <c r="AL2" s="120">
        <v>44078</v>
      </c>
      <c r="AM2" s="120">
        <v>44085</v>
      </c>
      <c r="AN2" s="120">
        <v>44092</v>
      </c>
      <c r="AO2" s="120">
        <v>44099</v>
      </c>
      <c r="AP2" s="120">
        <v>44106</v>
      </c>
      <c r="AQ2" s="120">
        <v>44113</v>
      </c>
      <c r="AR2" s="120">
        <v>44120</v>
      </c>
      <c r="AS2" s="120">
        <v>44127</v>
      </c>
      <c r="AT2" s="120">
        <v>44134</v>
      </c>
      <c r="AU2" s="120">
        <v>44141</v>
      </c>
      <c r="AV2" s="120">
        <v>44148</v>
      </c>
      <c r="AW2" s="120">
        <v>44155</v>
      </c>
      <c r="AX2" s="120" t="s">
        <v>79</v>
      </c>
      <c r="AY2" s="120">
        <v>44162</v>
      </c>
      <c r="AZ2" s="120">
        <v>44169</v>
      </c>
      <c r="BA2" s="120">
        <v>44176</v>
      </c>
      <c r="BB2" s="120">
        <v>44183</v>
      </c>
      <c r="BC2" s="120">
        <v>44190</v>
      </c>
      <c r="BD2" s="120">
        <v>44197</v>
      </c>
    </row>
    <row r="3" spans="1:56" x14ac:dyDescent="0.25">
      <c r="A3" s="121" t="s">
        <v>85</v>
      </c>
      <c r="B3" s="122"/>
      <c r="C3" s="85">
        <v>0</v>
      </c>
      <c r="D3" s="85">
        <v>0</v>
      </c>
      <c r="E3" s="85">
        <v>0</v>
      </c>
      <c r="F3" s="85">
        <v>0</v>
      </c>
      <c r="G3" s="85">
        <v>1</v>
      </c>
      <c r="H3" s="85">
        <v>1</v>
      </c>
      <c r="I3" s="85">
        <v>0</v>
      </c>
      <c r="J3" s="85">
        <v>0</v>
      </c>
      <c r="K3" s="85">
        <v>1</v>
      </c>
      <c r="L3" s="85">
        <v>6</v>
      </c>
      <c r="M3" s="85">
        <v>44</v>
      </c>
      <c r="N3" s="85">
        <v>404</v>
      </c>
      <c r="O3" s="85">
        <v>1882</v>
      </c>
      <c r="P3" s="85">
        <v>5190</v>
      </c>
      <c r="Q3" s="85">
        <v>8252</v>
      </c>
      <c r="R3" s="85">
        <v>8322</v>
      </c>
      <c r="S3" s="85">
        <v>6946</v>
      </c>
      <c r="T3" s="85">
        <v>5219</v>
      </c>
      <c r="U3" s="85">
        <v>3989</v>
      </c>
      <c r="V3" s="85">
        <v>2862</v>
      </c>
      <c r="W3" s="85">
        <v>2284</v>
      </c>
      <c r="X3" s="85">
        <v>1781</v>
      </c>
      <c r="Y3" s="85">
        <v>1310</v>
      </c>
      <c r="Z3" s="85">
        <v>950</v>
      </c>
      <c r="AA3" s="85">
        <v>678</v>
      </c>
      <c r="AB3" s="85">
        <v>588</v>
      </c>
      <c r="AC3" s="85">
        <v>425</v>
      </c>
      <c r="AD3" s="85">
        <v>336</v>
      </c>
      <c r="AE3" s="85">
        <v>233</v>
      </c>
      <c r="AF3" s="85">
        <v>193</v>
      </c>
      <c r="AG3" s="85">
        <v>163</v>
      </c>
      <c r="AH3" s="85">
        <v>133</v>
      </c>
      <c r="AI3" s="85">
        <v>140</v>
      </c>
      <c r="AJ3" s="85">
        <v>101</v>
      </c>
      <c r="AK3" s="85">
        <v>92</v>
      </c>
      <c r="AL3" s="85">
        <v>77</v>
      </c>
      <c r="AM3" s="85">
        <v>100</v>
      </c>
      <c r="AN3" s="85">
        <v>168</v>
      </c>
      <c r="AO3" s="85">
        <v>244</v>
      </c>
      <c r="AP3" s="85">
        <v>378</v>
      </c>
      <c r="AQ3" s="85">
        <v>526</v>
      </c>
      <c r="AR3" s="85">
        <v>768</v>
      </c>
      <c r="AS3" s="85">
        <v>1263</v>
      </c>
      <c r="AT3" s="85">
        <v>1665</v>
      </c>
      <c r="AU3" s="93">
        <v>2179</v>
      </c>
      <c r="AV3" s="93">
        <v>2563</v>
      </c>
      <c r="AW3" s="93">
        <v>2549</v>
      </c>
      <c r="AX3" s="123">
        <v>65006</v>
      </c>
      <c r="AY3" s="123"/>
      <c r="AZ3" s="123"/>
      <c r="BA3" s="123"/>
      <c r="BB3" s="123"/>
      <c r="BC3" s="123"/>
      <c r="BD3" s="123"/>
    </row>
    <row r="4" spans="1:56" ht="27.75" x14ac:dyDescent="0.25">
      <c r="A4" s="93"/>
      <c r="B4" s="124" t="s">
        <v>80</v>
      </c>
      <c r="C4" s="85"/>
      <c r="D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93"/>
      <c r="AV4" s="93"/>
      <c r="AW4" s="93"/>
      <c r="AX4" s="123"/>
      <c r="AY4" s="123"/>
      <c r="AZ4" s="123"/>
      <c r="BA4" s="123"/>
      <c r="BB4" s="123"/>
      <c r="BC4" s="123"/>
      <c r="BD4" s="123"/>
    </row>
    <row r="5" spans="1:56" ht="39" x14ac:dyDescent="0.25">
      <c r="A5" s="93"/>
      <c r="B5" s="125" t="s">
        <v>81</v>
      </c>
      <c r="C5" s="85"/>
      <c r="D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93"/>
      <c r="AV5" s="93"/>
      <c r="AW5" s="93"/>
      <c r="AX5" s="123"/>
      <c r="AY5" s="123"/>
      <c r="AZ5" s="123"/>
      <c r="BA5" s="123"/>
      <c r="BB5" s="123"/>
      <c r="BC5" s="123"/>
      <c r="BD5" s="123"/>
    </row>
    <row r="6" spans="1:56" x14ac:dyDescent="0.25">
      <c r="A6" s="93"/>
      <c r="B6" s="119" t="s">
        <v>82</v>
      </c>
      <c r="C6" s="85">
        <v>0</v>
      </c>
      <c r="D6" s="85">
        <v>0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5">
        <v>0</v>
      </c>
      <c r="L6" s="85">
        <v>0</v>
      </c>
      <c r="M6" s="85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1</v>
      </c>
      <c r="V6" s="85">
        <v>1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0</v>
      </c>
      <c r="AD6" s="85">
        <v>0</v>
      </c>
      <c r="AE6" s="85">
        <v>0</v>
      </c>
      <c r="AF6" s="85">
        <v>0</v>
      </c>
      <c r="AG6" s="85">
        <v>0</v>
      </c>
      <c r="AH6" s="85">
        <v>0</v>
      </c>
      <c r="AI6" s="85">
        <v>0</v>
      </c>
      <c r="AJ6" s="85">
        <v>0</v>
      </c>
      <c r="AK6" s="85">
        <v>0</v>
      </c>
      <c r="AL6" s="85">
        <v>0</v>
      </c>
      <c r="AM6" s="85">
        <v>0</v>
      </c>
      <c r="AN6" s="85">
        <v>0</v>
      </c>
      <c r="AO6" s="85">
        <v>0</v>
      </c>
      <c r="AP6" s="85">
        <v>0</v>
      </c>
      <c r="AQ6" s="85">
        <v>0</v>
      </c>
      <c r="AR6" s="85">
        <v>0</v>
      </c>
      <c r="AS6" s="85">
        <v>0</v>
      </c>
      <c r="AT6" s="85">
        <v>0</v>
      </c>
      <c r="AU6" s="93">
        <v>0</v>
      </c>
      <c r="AV6" s="93">
        <v>0</v>
      </c>
      <c r="AW6" s="93">
        <v>0</v>
      </c>
      <c r="AX6" s="123">
        <v>2</v>
      </c>
      <c r="AY6" s="123"/>
      <c r="AZ6" s="123"/>
      <c r="BA6" s="123"/>
      <c r="BB6" s="123"/>
      <c r="BC6" s="123"/>
      <c r="BD6" s="123"/>
    </row>
    <row r="7" spans="1:56" x14ac:dyDescent="0.25">
      <c r="A7" s="93"/>
      <c r="B7" s="126" t="s">
        <v>83</v>
      </c>
      <c r="C7" s="85">
        <v>0</v>
      </c>
      <c r="D7" s="85">
        <v>0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5">
        <v>0</v>
      </c>
      <c r="AB7" s="85">
        <v>0</v>
      </c>
      <c r="AC7" s="85">
        <v>0</v>
      </c>
      <c r="AD7" s="85">
        <v>0</v>
      </c>
      <c r="AE7" s="85">
        <v>0</v>
      </c>
      <c r="AF7" s="85">
        <v>0</v>
      </c>
      <c r="AG7" s="85">
        <v>0</v>
      </c>
      <c r="AH7" s="85">
        <v>0</v>
      </c>
      <c r="AI7" s="85">
        <v>0</v>
      </c>
      <c r="AJ7" s="85">
        <v>0</v>
      </c>
      <c r="AK7" s="85">
        <v>0</v>
      </c>
      <c r="AL7" s="85">
        <v>0</v>
      </c>
      <c r="AM7" s="85">
        <v>0</v>
      </c>
      <c r="AN7" s="85">
        <v>0</v>
      </c>
      <c r="AO7" s="85">
        <v>0</v>
      </c>
      <c r="AP7" s="85">
        <v>0</v>
      </c>
      <c r="AQ7" s="85">
        <v>0</v>
      </c>
      <c r="AR7" s="85">
        <v>0</v>
      </c>
      <c r="AS7" s="85">
        <v>0</v>
      </c>
      <c r="AT7" s="85">
        <v>0</v>
      </c>
      <c r="AU7" s="93">
        <v>0</v>
      </c>
      <c r="AV7" s="93">
        <v>0</v>
      </c>
      <c r="AW7" s="93">
        <v>0</v>
      </c>
      <c r="AX7" s="123">
        <v>0</v>
      </c>
      <c r="AY7" s="123"/>
      <c r="AZ7" s="123"/>
      <c r="BA7" s="123"/>
      <c r="BB7" s="123"/>
      <c r="BC7" s="123"/>
      <c r="BD7" s="123"/>
    </row>
    <row r="8" spans="1:56" x14ac:dyDescent="0.25">
      <c r="A8" s="93"/>
      <c r="B8" s="127" t="s">
        <v>84</v>
      </c>
      <c r="C8" s="85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85">
        <v>1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>
        <v>0</v>
      </c>
      <c r="AE8" s="85">
        <v>0</v>
      </c>
      <c r="AF8" s="85">
        <v>0</v>
      </c>
      <c r="AG8" s="85">
        <v>0</v>
      </c>
      <c r="AH8" s="85">
        <v>0</v>
      </c>
      <c r="AI8" s="85">
        <v>0</v>
      </c>
      <c r="AJ8" s="85">
        <v>0</v>
      </c>
      <c r="AK8" s="85">
        <v>0</v>
      </c>
      <c r="AL8" s="85">
        <v>0</v>
      </c>
      <c r="AM8" s="85">
        <v>0</v>
      </c>
      <c r="AN8" s="85">
        <v>0</v>
      </c>
      <c r="AO8" s="85">
        <v>0</v>
      </c>
      <c r="AP8" s="85">
        <v>0</v>
      </c>
      <c r="AQ8" s="85">
        <v>0</v>
      </c>
      <c r="AR8" s="85">
        <v>0</v>
      </c>
      <c r="AS8" s="85">
        <v>0</v>
      </c>
      <c r="AT8" s="85">
        <v>0</v>
      </c>
      <c r="AU8" s="93">
        <v>0</v>
      </c>
      <c r="AV8" s="93">
        <v>0</v>
      </c>
      <c r="AW8" s="93">
        <v>0</v>
      </c>
      <c r="AX8" s="123">
        <v>1</v>
      </c>
      <c r="AY8" s="123"/>
      <c r="AZ8" s="123"/>
      <c r="BA8" s="123"/>
      <c r="BB8" s="123"/>
      <c r="BC8" s="123"/>
      <c r="BD8" s="123"/>
    </row>
    <row r="9" spans="1:56" x14ac:dyDescent="0.25">
      <c r="A9" s="93"/>
      <c r="B9" s="119" t="s">
        <v>22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0</v>
      </c>
      <c r="L9" s="85">
        <v>0</v>
      </c>
      <c r="M9" s="85">
        <v>0</v>
      </c>
      <c r="N9" s="85">
        <v>0</v>
      </c>
      <c r="O9" s="85">
        <v>0</v>
      </c>
      <c r="P9" s="85">
        <v>0</v>
      </c>
      <c r="Q9" s="85">
        <v>1</v>
      </c>
      <c r="R9" s="85">
        <v>0</v>
      </c>
      <c r="S9" s="85">
        <v>0</v>
      </c>
      <c r="T9" s="85">
        <v>0</v>
      </c>
      <c r="U9" s="85">
        <v>0</v>
      </c>
      <c r="V9" s="85">
        <v>0</v>
      </c>
      <c r="W9" s="85">
        <v>1</v>
      </c>
      <c r="X9" s="85">
        <v>0</v>
      </c>
      <c r="Y9" s="85">
        <v>1</v>
      </c>
      <c r="Z9" s="85">
        <v>0</v>
      </c>
      <c r="AA9" s="85">
        <v>0</v>
      </c>
      <c r="AB9" s="85">
        <v>0</v>
      </c>
      <c r="AC9" s="85">
        <v>0</v>
      </c>
      <c r="AD9" s="85">
        <v>0</v>
      </c>
      <c r="AE9" s="85">
        <v>0</v>
      </c>
      <c r="AF9" s="85">
        <v>0</v>
      </c>
      <c r="AG9" s="85">
        <v>0</v>
      </c>
      <c r="AH9" s="85">
        <v>0</v>
      </c>
      <c r="AI9" s="85">
        <v>0</v>
      </c>
      <c r="AJ9" s="85">
        <v>0</v>
      </c>
      <c r="AK9" s="85">
        <v>0</v>
      </c>
      <c r="AL9" s="85">
        <v>0</v>
      </c>
      <c r="AM9" s="85">
        <v>0</v>
      </c>
      <c r="AN9" s="85">
        <v>0</v>
      </c>
      <c r="AO9" s="85">
        <v>0</v>
      </c>
      <c r="AP9" s="85">
        <v>0</v>
      </c>
      <c r="AQ9" s="85">
        <v>0</v>
      </c>
      <c r="AR9" s="85">
        <v>0</v>
      </c>
      <c r="AS9" s="85">
        <v>0</v>
      </c>
      <c r="AT9" s="85">
        <v>0</v>
      </c>
      <c r="AU9" s="93">
        <v>0</v>
      </c>
      <c r="AV9" s="93">
        <v>0</v>
      </c>
      <c r="AW9" s="93">
        <v>0</v>
      </c>
      <c r="AX9" s="123">
        <v>3</v>
      </c>
      <c r="AY9" s="123"/>
      <c r="AZ9" s="123"/>
      <c r="BA9" s="123"/>
      <c r="BB9" s="123"/>
      <c r="BC9" s="123"/>
      <c r="BD9" s="123"/>
    </row>
    <row r="10" spans="1:56" x14ac:dyDescent="0.25">
      <c r="A10" s="93"/>
      <c r="B10" s="119" t="s">
        <v>23</v>
      </c>
      <c r="C10" s="85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5">
        <v>0</v>
      </c>
      <c r="J10" s="85">
        <v>0</v>
      </c>
      <c r="K10" s="85">
        <v>0</v>
      </c>
      <c r="L10" s="85">
        <v>0</v>
      </c>
      <c r="M10" s="85">
        <v>0</v>
      </c>
      <c r="N10" s="85">
        <v>0</v>
      </c>
      <c r="O10" s="85">
        <v>2</v>
      </c>
      <c r="P10" s="85">
        <v>3</v>
      </c>
      <c r="Q10" s="85">
        <v>1</v>
      </c>
      <c r="R10" s="85">
        <v>2</v>
      </c>
      <c r="S10" s="85">
        <v>0</v>
      </c>
      <c r="T10" s="85">
        <v>0</v>
      </c>
      <c r="U10" s="85">
        <v>0</v>
      </c>
      <c r="V10" s="85">
        <v>1</v>
      </c>
      <c r="W10" s="85">
        <v>0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5">
        <v>0</v>
      </c>
      <c r="AE10" s="85">
        <v>0</v>
      </c>
      <c r="AF10" s="85">
        <v>0</v>
      </c>
      <c r="AG10" s="85">
        <v>0</v>
      </c>
      <c r="AH10" s="85">
        <v>0</v>
      </c>
      <c r="AI10" s="85">
        <v>0</v>
      </c>
      <c r="AJ10" s="85">
        <v>0</v>
      </c>
      <c r="AK10" s="85">
        <v>0</v>
      </c>
      <c r="AL10" s="85">
        <v>0</v>
      </c>
      <c r="AM10" s="85">
        <v>0</v>
      </c>
      <c r="AN10" s="85">
        <v>0</v>
      </c>
      <c r="AO10" s="85">
        <v>0</v>
      </c>
      <c r="AP10" s="85">
        <v>0</v>
      </c>
      <c r="AQ10" s="85">
        <v>0</v>
      </c>
      <c r="AR10" s="85">
        <v>0</v>
      </c>
      <c r="AS10" s="85">
        <v>0</v>
      </c>
      <c r="AT10" s="85">
        <v>0</v>
      </c>
      <c r="AU10" s="93">
        <v>0</v>
      </c>
      <c r="AV10" s="93">
        <v>0</v>
      </c>
      <c r="AW10" s="93">
        <v>1</v>
      </c>
      <c r="AX10" s="123">
        <v>10</v>
      </c>
      <c r="AY10" s="123"/>
      <c r="AZ10" s="123"/>
      <c r="BA10" s="123"/>
      <c r="BB10" s="123"/>
      <c r="BC10" s="123"/>
      <c r="BD10" s="123"/>
    </row>
    <row r="11" spans="1:56" x14ac:dyDescent="0.25">
      <c r="A11" s="93"/>
      <c r="B11" s="119" t="s">
        <v>24</v>
      </c>
      <c r="C11" s="85">
        <v>0</v>
      </c>
      <c r="D11" s="85">
        <v>0</v>
      </c>
      <c r="E11" s="85">
        <v>0</v>
      </c>
      <c r="F11" s="85">
        <v>0</v>
      </c>
      <c r="G11" s="85">
        <v>0</v>
      </c>
      <c r="H11" s="85">
        <v>0</v>
      </c>
      <c r="I11" s="85">
        <v>0</v>
      </c>
      <c r="J11" s="85">
        <v>0</v>
      </c>
      <c r="K11" s="85">
        <v>0</v>
      </c>
      <c r="L11" s="85">
        <v>0</v>
      </c>
      <c r="M11" s="85">
        <v>0</v>
      </c>
      <c r="N11" s="85">
        <v>1</v>
      </c>
      <c r="O11" s="85">
        <v>1</v>
      </c>
      <c r="P11" s="85">
        <v>5</v>
      </c>
      <c r="Q11" s="85">
        <v>2</v>
      </c>
      <c r="R11" s="85">
        <v>3</v>
      </c>
      <c r="S11" s="85">
        <v>4</v>
      </c>
      <c r="T11" s="85">
        <v>4</v>
      </c>
      <c r="U11" s="85">
        <v>3</v>
      </c>
      <c r="V11" s="85">
        <v>0</v>
      </c>
      <c r="W11" s="85">
        <v>0</v>
      </c>
      <c r="X11" s="85">
        <v>1</v>
      </c>
      <c r="Y11" s="85">
        <v>0</v>
      </c>
      <c r="Z11" s="85">
        <v>1</v>
      </c>
      <c r="AA11" s="85">
        <v>0</v>
      </c>
      <c r="AB11" s="85">
        <v>0</v>
      </c>
      <c r="AC11" s="85">
        <v>0</v>
      </c>
      <c r="AD11" s="85">
        <v>1</v>
      </c>
      <c r="AE11" s="85">
        <v>0</v>
      </c>
      <c r="AF11" s="85">
        <v>0</v>
      </c>
      <c r="AG11" s="85">
        <v>0</v>
      </c>
      <c r="AH11" s="85">
        <v>0</v>
      </c>
      <c r="AI11" s="85">
        <v>0</v>
      </c>
      <c r="AJ11" s="85">
        <v>0</v>
      </c>
      <c r="AK11" s="85">
        <v>0</v>
      </c>
      <c r="AL11" s="85">
        <v>0</v>
      </c>
      <c r="AM11" s="85">
        <v>0</v>
      </c>
      <c r="AN11" s="85">
        <v>0</v>
      </c>
      <c r="AO11" s="85">
        <v>0</v>
      </c>
      <c r="AP11" s="85">
        <v>0</v>
      </c>
      <c r="AQ11" s="85">
        <v>1</v>
      </c>
      <c r="AR11" s="85">
        <v>0</v>
      </c>
      <c r="AS11" s="85">
        <v>0</v>
      </c>
      <c r="AT11" s="85">
        <v>1</v>
      </c>
      <c r="AU11" s="93">
        <v>2</v>
      </c>
      <c r="AV11" s="93">
        <v>1</v>
      </c>
      <c r="AW11" s="93">
        <v>1</v>
      </c>
      <c r="AX11" s="123">
        <v>32</v>
      </c>
      <c r="AY11" s="123"/>
      <c r="AZ11" s="123"/>
      <c r="BA11" s="123"/>
      <c r="BB11" s="123"/>
      <c r="BC11" s="123"/>
      <c r="BD11" s="123"/>
    </row>
    <row r="12" spans="1:56" x14ac:dyDescent="0.25">
      <c r="A12" s="93"/>
      <c r="B12" s="128" t="s">
        <v>25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2</v>
      </c>
      <c r="O12" s="85">
        <v>3</v>
      </c>
      <c r="P12" s="85">
        <v>7</v>
      </c>
      <c r="Q12" s="85">
        <v>13</v>
      </c>
      <c r="R12" s="85">
        <v>6</v>
      </c>
      <c r="S12" s="85">
        <v>8</v>
      </c>
      <c r="T12" s="85">
        <v>2</v>
      </c>
      <c r="U12" s="85">
        <v>3</v>
      </c>
      <c r="V12" s="85">
        <v>2</v>
      </c>
      <c r="W12" s="85">
        <v>0</v>
      </c>
      <c r="X12" s="85">
        <v>2</v>
      </c>
      <c r="Y12" s="85">
        <v>0</v>
      </c>
      <c r="Z12" s="85">
        <v>1</v>
      </c>
      <c r="AA12" s="85">
        <v>0</v>
      </c>
      <c r="AB12" s="85">
        <v>0</v>
      </c>
      <c r="AC12" s="85">
        <v>0</v>
      </c>
      <c r="AD12" s="85">
        <v>0</v>
      </c>
      <c r="AE12" s="85">
        <v>0</v>
      </c>
      <c r="AF12" s="85">
        <v>0</v>
      </c>
      <c r="AG12" s="85">
        <v>0</v>
      </c>
      <c r="AH12" s="85">
        <v>0</v>
      </c>
      <c r="AI12" s="85">
        <v>0</v>
      </c>
      <c r="AJ12" s="85">
        <v>0</v>
      </c>
      <c r="AK12" s="85">
        <v>0</v>
      </c>
      <c r="AL12" s="85">
        <v>0</v>
      </c>
      <c r="AM12" s="85">
        <v>0</v>
      </c>
      <c r="AN12" s="85">
        <v>0</v>
      </c>
      <c r="AO12" s="85">
        <v>0</v>
      </c>
      <c r="AP12" s="85">
        <v>1</v>
      </c>
      <c r="AQ12" s="85">
        <v>0</v>
      </c>
      <c r="AR12" s="85">
        <v>0</v>
      </c>
      <c r="AS12" s="85">
        <v>0</v>
      </c>
      <c r="AT12" s="85">
        <v>4</v>
      </c>
      <c r="AU12" s="93">
        <v>0</v>
      </c>
      <c r="AV12" s="93">
        <v>1</v>
      </c>
      <c r="AW12" s="93">
        <v>2</v>
      </c>
      <c r="AX12" s="123">
        <v>57</v>
      </c>
      <c r="AY12" s="123"/>
      <c r="AZ12" s="123"/>
      <c r="BA12" s="123"/>
      <c r="BB12" s="123"/>
      <c r="BC12" s="123"/>
      <c r="BD12" s="123"/>
    </row>
    <row r="13" spans="1:56" x14ac:dyDescent="0.25">
      <c r="A13" s="93"/>
      <c r="B13" s="128" t="s">
        <v>26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1</v>
      </c>
      <c r="L13" s="85">
        <v>0</v>
      </c>
      <c r="M13" s="85">
        <v>0</v>
      </c>
      <c r="N13" s="85">
        <v>1</v>
      </c>
      <c r="O13" s="85">
        <v>12</v>
      </c>
      <c r="P13" s="85">
        <v>14</v>
      </c>
      <c r="Q13" s="85">
        <v>11</v>
      </c>
      <c r="R13" s="85">
        <v>10</v>
      </c>
      <c r="S13" s="85">
        <v>13</v>
      </c>
      <c r="T13" s="85">
        <v>9</v>
      </c>
      <c r="U13" s="85">
        <v>4</v>
      </c>
      <c r="V13" s="85">
        <v>5</v>
      </c>
      <c r="W13" s="85">
        <v>2</v>
      </c>
      <c r="X13" s="85">
        <v>1</v>
      </c>
      <c r="Y13" s="85">
        <v>1</v>
      </c>
      <c r="Z13" s="85">
        <v>1</v>
      </c>
      <c r="AA13" s="85">
        <v>0</v>
      </c>
      <c r="AB13" s="85">
        <v>0</v>
      </c>
      <c r="AC13" s="85">
        <v>2</v>
      </c>
      <c r="AD13" s="85">
        <v>0</v>
      </c>
      <c r="AE13" s="85">
        <v>0</v>
      </c>
      <c r="AF13" s="85">
        <v>1</v>
      </c>
      <c r="AG13" s="85">
        <v>0</v>
      </c>
      <c r="AH13" s="85">
        <v>0</v>
      </c>
      <c r="AI13" s="85">
        <v>0</v>
      </c>
      <c r="AJ13" s="85">
        <v>1</v>
      </c>
      <c r="AK13" s="85">
        <v>0</v>
      </c>
      <c r="AL13" s="85">
        <v>0</v>
      </c>
      <c r="AM13" s="85">
        <v>1</v>
      </c>
      <c r="AN13" s="85">
        <v>0</v>
      </c>
      <c r="AO13" s="85">
        <v>0</v>
      </c>
      <c r="AP13" s="85">
        <v>0</v>
      </c>
      <c r="AQ13" s="85">
        <v>3</v>
      </c>
      <c r="AR13" s="85">
        <v>3</v>
      </c>
      <c r="AS13" s="85">
        <v>2</v>
      </c>
      <c r="AT13" s="85">
        <v>1</v>
      </c>
      <c r="AU13" s="93">
        <v>1</v>
      </c>
      <c r="AV13" s="93">
        <v>3</v>
      </c>
      <c r="AW13" s="93">
        <v>2</v>
      </c>
      <c r="AX13" s="123">
        <v>105</v>
      </c>
      <c r="AY13" s="123"/>
      <c r="AZ13" s="123"/>
      <c r="BA13" s="123"/>
      <c r="BB13" s="123"/>
      <c r="BC13" s="123"/>
      <c r="BD13" s="123"/>
    </row>
    <row r="14" spans="1:56" x14ac:dyDescent="0.25">
      <c r="A14" s="93"/>
      <c r="B14" s="128" t="s">
        <v>27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1</v>
      </c>
      <c r="N14" s="85">
        <v>0</v>
      </c>
      <c r="O14" s="85">
        <v>9</v>
      </c>
      <c r="P14" s="85">
        <v>16</v>
      </c>
      <c r="Q14" s="85">
        <v>29</v>
      </c>
      <c r="R14" s="85">
        <v>26</v>
      </c>
      <c r="S14" s="85">
        <v>17</v>
      </c>
      <c r="T14" s="85">
        <v>10</v>
      </c>
      <c r="U14" s="85">
        <v>8</v>
      </c>
      <c r="V14" s="85">
        <v>5</v>
      </c>
      <c r="W14" s="85">
        <v>1</v>
      </c>
      <c r="X14" s="85">
        <v>3</v>
      </c>
      <c r="Y14" s="85">
        <v>4</v>
      </c>
      <c r="Z14" s="85">
        <v>3</v>
      </c>
      <c r="AA14" s="85">
        <v>2</v>
      </c>
      <c r="AB14" s="85">
        <v>0</v>
      </c>
      <c r="AC14" s="85">
        <v>1</v>
      </c>
      <c r="AD14" s="85">
        <v>0</v>
      </c>
      <c r="AE14" s="85">
        <v>0</v>
      </c>
      <c r="AF14" s="85">
        <v>1</v>
      </c>
      <c r="AG14" s="85">
        <v>0</v>
      </c>
      <c r="AH14" s="85">
        <v>0</v>
      </c>
      <c r="AI14" s="85">
        <v>0</v>
      </c>
      <c r="AJ14" s="85">
        <v>1</v>
      </c>
      <c r="AK14" s="85">
        <v>2</v>
      </c>
      <c r="AL14" s="85">
        <v>2</v>
      </c>
      <c r="AM14" s="85">
        <v>1</v>
      </c>
      <c r="AN14" s="85">
        <v>0</v>
      </c>
      <c r="AO14" s="85">
        <v>1</v>
      </c>
      <c r="AP14" s="85">
        <v>2</v>
      </c>
      <c r="AQ14" s="85">
        <v>0</v>
      </c>
      <c r="AR14" s="85">
        <v>2</v>
      </c>
      <c r="AS14" s="85">
        <v>2</v>
      </c>
      <c r="AT14" s="85">
        <v>2</v>
      </c>
      <c r="AU14" s="93">
        <v>2</v>
      </c>
      <c r="AV14" s="93">
        <v>4</v>
      </c>
      <c r="AW14" s="93">
        <v>8</v>
      </c>
      <c r="AX14" s="123">
        <v>165</v>
      </c>
      <c r="AY14" s="123"/>
      <c r="AZ14" s="123"/>
      <c r="BA14" s="123"/>
      <c r="BB14" s="123"/>
      <c r="BC14" s="123"/>
      <c r="BD14" s="123"/>
    </row>
    <row r="15" spans="1:56" x14ac:dyDescent="0.25">
      <c r="A15" s="93"/>
      <c r="B15" s="128" t="s">
        <v>28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1</v>
      </c>
      <c r="N15" s="85">
        <v>3</v>
      </c>
      <c r="O15" s="85">
        <v>12</v>
      </c>
      <c r="P15" s="85">
        <v>29</v>
      </c>
      <c r="Q15" s="85">
        <v>54</v>
      </c>
      <c r="R15" s="85">
        <v>46</v>
      </c>
      <c r="S15" s="85">
        <v>35</v>
      </c>
      <c r="T15" s="85">
        <v>14</v>
      </c>
      <c r="U15" s="85">
        <v>16</v>
      </c>
      <c r="V15" s="85">
        <v>14</v>
      </c>
      <c r="W15" s="85">
        <v>8</v>
      </c>
      <c r="X15" s="85">
        <v>6</v>
      </c>
      <c r="Y15" s="85">
        <v>6</v>
      </c>
      <c r="Z15" s="85">
        <v>7</v>
      </c>
      <c r="AA15" s="85">
        <v>4</v>
      </c>
      <c r="AB15" s="85">
        <v>0</v>
      </c>
      <c r="AC15" s="85">
        <v>2</v>
      </c>
      <c r="AD15" s="85">
        <v>4</v>
      </c>
      <c r="AE15" s="85">
        <v>1</v>
      </c>
      <c r="AF15" s="85">
        <v>1</v>
      </c>
      <c r="AG15" s="85">
        <v>1</v>
      </c>
      <c r="AH15" s="85">
        <v>0</v>
      </c>
      <c r="AI15" s="85">
        <v>0</v>
      </c>
      <c r="AJ15" s="85">
        <v>2</v>
      </c>
      <c r="AK15" s="85">
        <v>1</v>
      </c>
      <c r="AL15" s="85">
        <v>0</v>
      </c>
      <c r="AM15" s="85">
        <v>1</v>
      </c>
      <c r="AN15" s="85">
        <v>3</v>
      </c>
      <c r="AO15" s="85">
        <v>1</v>
      </c>
      <c r="AP15" s="85">
        <v>2</v>
      </c>
      <c r="AQ15" s="85">
        <v>6</v>
      </c>
      <c r="AR15" s="85">
        <v>2</v>
      </c>
      <c r="AS15" s="85">
        <v>5</v>
      </c>
      <c r="AT15" s="85">
        <v>5</v>
      </c>
      <c r="AU15" s="93">
        <v>6</v>
      </c>
      <c r="AV15" s="93">
        <v>12</v>
      </c>
      <c r="AW15" s="93">
        <v>5</v>
      </c>
      <c r="AX15" s="123">
        <v>315</v>
      </c>
      <c r="AY15" s="123"/>
      <c r="AZ15" s="123"/>
      <c r="BA15" s="123"/>
      <c r="BB15" s="123"/>
      <c r="BC15" s="123"/>
      <c r="BD15" s="123"/>
    </row>
    <row r="16" spans="1:56" x14ac:dyDescent="0.25">
      <c r="A16" s="93"/>
      <c r="B16" s="128" t="s">
        <v>29</v>
      </c>
      <c r="C16" s="85">
        <v>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7</v>
      </c>
      <c r="O16" s="85">
        <v>27</v>
      </c>
      <c r="P16" s="85">
        <v>75</v>
      </c>
      <c r="Q16" s="85">
        <v>90</v>
      </c>
      <c r="R16" s="85">
        <v>73</v>
      </c>
      <c r="S16" s="85">
        <v>54</v>
      </c>
      <c r="T16" s="85">
        <v>42</v>
      </c>
      <c r="U16" s="85">
        <v>25</v>
      </c>
      <c r="V16" s="85">
        <v>21</v>
      </c>
      <c r="W16" s="85">
        <v>17</v>
      </c>
      <c r="X16" s="85">
        <v>11</v>
      </c>
      <c r="Y16" s="85">
        <v>9</v>
      </c>
      <c r="Z16" s="85">
        <v>6</v>
      </c>
      <c r="AA16" s="85">
        <v>2</v>
      </c>
      <c r="AB16" s="85">
        <v>6</v>
      </c>
      <c r="AC16" s="85">
        <v>4</v>
      </c>
      <c r="AD16" s="85">
        <v>3</v>
      </c>
      <c r="AE16" s="85">
        <v>6</v>
      </c>
      <c r="AF16" s="85">
        <v>0</v>
      </c>
      <c r="AG16" s="85">
        <v>4</v>
      </c>
      <c r="AH16" s="85">
        <v>2</v>
      </c>
      <c r="AI16" s="85">
        <v>1</v>
      </c>
      <c r="AJ16" s="85">
        <v>2</v>
      </c>
      <c r="AK16" s="85">
        <v>1</v>
      </c>
      <c r="AL16" s="85">
        <v>2</v>
      </c>
      <c r="AM16" s="85">
        <v>0</v>
      </c>
      <c r="AN16" s="85">
        <v>1</v>
      </c>
      <c r="AO16" s="85">
        <v>3</v>
      </c>
      <c r="AP16" s="85">
        <v>4</v>
      </c>
      <c r="AQ16" s="85">
        <v>4</v>
      </c>
      <c r="AR16" s="85">
        <v>5</v>
      </c>
      <c r="AS16" s="85">
        <v>10</v>
      </c>
      <c r="AT16" s="85">
        <v>10</v>
      </c>
      <c r="AU16" s="93">
        <v>23</v>
      </c>
      <c r="AV16" s="93">
        <v>18</v>
      </c>
      <c r="AW16" s="93">
        <v>15</v>
      </c>
      <c r="AX16" s="123">
        <v>583</v>
      </c>
      <c r="AY16" s="123"/>
      <c r="AZ16" s="123"/>
      <c r="BA16" s="123"/>
      <c r="BB16" s="123"/>
      <c r="BC16" s="123"/>
      <c r="BD16" s="123"/>
    </row>
    <row r="17" spans="1:56" x14ac:dyDescent="0.25">
      <c r="A17" s="93"/>
      <c r="B17" s="128" t="s">
        <v>30</v>
      </c>
      <c r="C17" s="85">
        <v>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17</v>
      </c>
      <c r="O17" s="85">
        <v>42</v>
      </c>
      <c r="P17" s="85">
        <v>97</v>
      </c>
      <c r="Q17" s="85">
        <v>172</v>
      </c>
      <c r="R17" s="85">
        <v>156</v>
      </c>
      <c r="S17" s="85">
        <v>117</v>
      </c>
      <c r="T17" s="85">
        <v>77</v>
      </c>
      <c r="U17" s="85">
        <v>47</v>
      </c>
      <c r="V17" s="85">
        <v>29</v>
      </c>
      <c r="W17" s="85">
        <v>25</v>
      </c>
      <c r="X17" s="85">
        <v>25</v>
      </c>
      <c r="Y17" s="85">
        <v>17</v>
      </c>
      <c r="Z17" s="85">
        <v>13</v>
      </c>
      <c r="AA17" s="85">
        <v>10</v>
      </c>
      <c r="AB17" s="85">
        <v>11</v>
      </c>
      <c r="AC17" s="85">
        <v>7</v>
      </c>
      <c r="AD17" s="85">
        <v>5</v>
      </c>
      <c r="AE17" s="85">
        <v>5</v>
      </c>
      <c r="AF17" s="85">
        <v>3</v>
      </c>
      <c r="AG17" s="85">
        <v>2</v>
      </c>
      <c r="AH17" s="85">
        <v>3</v>
      </c>
      <c r="AI17" s="85">
        <v>0</v>
      </c>
      <c r="AJ17" s="85">
        <v>4</v>
      </c>
      <c r="AK17" s="85">
        <v>5</v>
      </c>
      <c r="AL17" s="85">
        <v>2</v>
      </c>
      <c r="AM17" s="85">
        <v>3</v>
      </c>
      <c r="AN17" s="85">
        <v>2</v>
      </c>
      <c r="AO17" s="85">
        <v>6</v>
      </c>
      <c r="AP17" s="85">
        <v>4</v>
      </c>
      <c r="AQ17" s="85">
        <v>6</v>
      </c>
      <c r="AR17" s="85">
        <v>11</v>
      </c>
      <c r="AS17" s="85">
        <v>17</v>
      </c>
      <c r="AT17" s="85">
        <v>24</v>
      </c>
      <c r="AU17" s="93">
        <v>36</v>
      </c>
      <c r="AV17" s="93">
        <v>39</v>
      </c>
      <c r="AW17" s="93">
        <v>26</v>
      </c>
      <c r="AX17" s="123">
        <v>1065</v>
      </c>
      <c r="AY17" s="123"/>
      <c r="AZ17" s="123"/>
      <c r="BA17" s="123"/>
      <c r="BB17" s="123"/>
      <c r="BC17" s="123"/>
      <c r="BD17" s="123"/>
    </row>
    <row r="18" spans="1:56" x14ac:dyDescent="0.25">
      <c r="A18" s="93"/>
      <c r="B18" s="128" t="s">
        <v>31</v>
      </c>
      <c r="C18" s="85">
        <v>0</v>
      </c>
      <c r="D18" s="85">
        <v>0</v>
      </c>
      <c r="E18" s="85">
        <v>0</v>
      </c>
      <c r="F18" s="85">
        <v>0</v>
      </c>
      <c r="G18" s="85">
        <v>0</v>
      </c>
      <c r="H18" s="85">
        <v>1</v>
      </c>
      <c r="I18" s="85">
        <v>0</v>
      </c>
      <c r="J18" s="85">
        <v>0</v>
      </c>
      <c r="K18" s="85">
        <v>0</v>
      </c>
      <c r="L18" s="85">
        <v>0</v>
      </c>
      <c r="M18" s="85">
        <v>1</v>
      </c>
      <c r="N18" s="85">
        <v>13</v>
      </c>
      <c r="O18" s="85">
        <v>78</v>
      </c>
      <c r="P18" s="85">
        <v>205</v>
      </c>
      <c r="Q18" s="85">
        <v>272</v>
      </c>
      <c r="R18" s="85">
        <v>249</v>
      </c>
      <c r="S18" s="85">
        <v>221</v>
      </c>
      <c r="T18" s="85">
        <v>119</v>
      </c>
      <c r="U18" s="85">
        <v>83</v>
      </c>
      <c r="V18" s="85">
        <v>62</v>
      </c>
      <c r="W18" s="85">
        <v>47</v>
      </c>
      <c r="X18" s="85">
        <v>45</v>
      </c>
      <c r="Y18" s="85">
        <v>29</v>
      </c>
      <c r="Z18" s="85">
        <v>18</v>
      </c>
      <c r="AA18" s="85">
        <v>16</v>
      </c>
      <c r="AB18" s="85">
        <v>9</v>
      </c>
      <c r="AC18" s="85">
        <v>11</v>
      </c>
      <c r="AD18" s="85">
        <v>7</v>
      </c>
      <c r="AE18" s="85">
        <v>5</v>
      </c>
      <c r="AF18" s="85">
        <v>6</v>
      </c>
      <c r="AG18" s="85">
        <v>6</v>
      </c>
      <c r="AH18" s="85">
        <v>3</v>
      </c>
      <c r="AI18" s="85">
        <v>4</v>
      </c>
      <c r="AJ18" s="85">
        <v>5</v>
      </c>
      <c r="AK18" s="85">
        <v>2</v>
      </c>
      <c r="AL18" s="85">
        <v>2</v>
      </c>
      <c r="AM18" s="85">
        <v>1</v>
      </c>
      <c r="AN18" s="85">
        <v>4</v>
      </c>
      <c r="AO18" s="85">
        <v>9</v>
      </c>
      <c r="AP18" s="85">
        <v>9</v>
      </c>
      <c r="AQ18" s="85">
        <v>11</v>
      </c>
      <c r="AR18" s="85">
        <v>15</v>
      </c>
      <c r="AS18" s="85">
        <v>33</v>
      </c>
      <c r="AT18" s="85">
        <v>38</v>
      </c>
      <c r="AU18" s="93">
        <v>46</v>
      </c>
      <c r="AV18" s="93">
        <v>68</v>
      </c>
      <c r="AW18" s="93">
        <v>64</v>
      </c>
      <c r="AX18" s="123">
        <v>1817</v>
      </c>
      <c r="AY18" s="123"/>
      <c r="AZ18" s="123"/>
      <c r="BA18" s="123"/>
      <c r="BB18" s="123"/>
      <c r="BC18" s="123"/>
      <c r="BD18" s="123"/>
    </row>
    <row r="19" spans="1:56" x14ac:dyDescent="0.25">
      <c r="A19" s="93"/>
      <c r="B19" s="128" t="s">
        <v>32</v>
      </c>
      <c r="C19" s="85">
        <v>0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5</v>
      </c>
      <c r="N19" s="85">
        <v>21</v>
      </c>
      <c r="O19" s="85">
        <v>93</v>
      </c>
      <c r="P19" s="85">
        <v>279</v>
      </c>
      <c r="Q19" s="85">
        <v>438</v>
      </c>
      <c r="R19" s="85">
        <v>368</v>
      </c>
      <c r="S19" s="85">
        <v>260</v>
      </c>
      <c r="T19" s="85">
        <v>161</v>
      </c>
      <c r="U19" s="85">
        <v>136</v>
      </c>
      <c r="V19" s="85">
        <v>81</v>
      </c>
      <c r="W19" s="85">
        <v>76</v>
      </c>
      <c r="X19" s="85">
        <v>67</v>
      </c>
      <c r="Y19" s="85">
        <v>29</v>
      </c>
      <c r="Z19" s="85">
        <v>31</v>
      </c>
      <c r="AA19" s="85">
        <v>21</v>
      </c>
      <c r="AB19" s="85">
        <v>20</v>
      </c>
      <c r="AC19" s="85">
        <v>13</v>
      </c>
      <c r="AD19" s="85">
        <v>13</v>
      </c>
      <c r="AE19" s="85">
        <v>4</v>
      </c>
      <c r="AF19" s="85">
        <v>5</v>
      </c>
      <c r="AG19" s="85">
        <v>4</v>
      </c>
      <c r="AH19" s="85">
        <v>6</v>
      </c>
      <c r="AI19" s="85">
        <v>5</v>
      </c>
      <c r="AJ19" s="85">
        <v>3</v>
      </c>
      <c r="AK19" s="85">
        <v>5</v>
      </c>
      <c r="AL19" s="85">
        <v>5</v>
      </c>
      <c r="AM19" s="85">
        <v>5</v>
      </c>
      <c r="AN19" s="85">
        <v>6</v>
      </c>
      <c r="AO19" s="85">
        <v>11</v>
      </c>
      <c r="AP19" s="85">
        <v>13</v>
      </c>
      <c r="AQ19" s="85">
        <v>25</v>
      </c>
      <c r="AR19" s="85">
        <v>32</v>
      </c>
      <c r="AS19" s="85">
        <v>45</v>
      </c>
      <c r="AT19" s="85">
        <v>66</v>
      </c>
      <c r="AU19" s="93">
        <v>81</v>
      </c>
      <c r="AV19" s="93">
        <v>107</v>
      </c>
      <c r="AW19" s="93">
        <v>81</v>
      </c>
      <c r="AX19" s="123">
        <v>2621</v>
      </c>
      <c r="AY19" s="123"/>
      <c r="AZ19" s="123"/>
      <c r="BA19" s="123"/>
      <c r="BB19" s="123"/>
      <c r="BC19" s="123"/>
      <c r="BD19" s="123"/>
    </row>
    <row r="20" spans="1:56" x14ac:dyDescent="0.25">
      <c r="A20" s="93"/>
      <c r="B20" s="128" t="s">
        <v>33</v>
      </c>
      <c r="C20" s="85">
        <v>0</v>
      </c>
      <c r="D20" s="85">
        <v>0</v>
      </c>
      <c r="E20" s="85">
        <v>0</v>
      </c>
      <c r="F20" s="85">
        <v>0</v>
      </c>
      <c r="G20" s="85">
        <v>0</v>
      </c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5</v>
      </c>
      <c r="N20" s="85">
        <v>28</v>
      </c>
      <c r="O20" s="85">
        <v>132</v>
      </c>
      <c r="P20" s="85">
        <v>373</v>
      </c>
      <c r="Q20" s="85">
        <v>540</v>
      </c>
      <c r="R20" s="85">
        <v>493</v>
      </c>
      <c r="S20" s="85">
        <v>348</v>
      </c>
      <c r="T20" s="85">
        <v>269</v>
      </c>
      <c r="U20" s="85">
        <v>183</v>
      </c>
      <c r="V20" s="85">
        <v>131</v>
      </c>
      <c r="W20" s="85">
        <v>82</v>
      </c>
      <c r="X20" s="85">
        <v>70</v>
      </c>
      <c r="Y20" s="85">
        <v>70</v>
      </c>
      <c r="Z20" s="85">
        <v>38</v>
      </c>
      <c r="AA20" s="85">
        <v>37</v>
      </c>
      <c r="AB20" s="85">
        <v>31</v>
      </c>
      <c r="AC20" s="85">
        <v>17</v>
      </c>
      <c r="AD20" s="85">
        <v>15</v>
      </c>
      <c r="AE20" s="85">
        <v>12</v>
      </c>
      <c r="AF20" s="85">
        <v>15</v>
      </c>
      <c r="AG20" s="85">
        <v>12</v>
      </c>
      <c r="AH20" s="85">
        <v>11</v>
      </c>
      <c r="AI20" s="85">
        <v>10</v>
      </c>
      <c r="AJ20" s="85">
        <v>6</v>
      </c>
      <c r="AK20" s="85">
        <v>7</v>
      </c>
      <c r="AL20" s="85">
        <v>4</v>
      </c>
      <c r="AM20" s="85">
        <v>7</v>
      </c>
      <c r="AN20" s="85">
        <v>11</v>
      </c>
      <c r="AO20" s="85">
        <v>17</v>
      </c>
      <c r="AP20" s="85">
        <v>22</v>
      </c>
      <c r="AQ20" s="85">
        <v>32</v>
      </c>
      <c r="AR20" s="85">
        <v>52</v>
      </c>
      <c r="AS20" s="85">
        <v>91</v>
      </c>
      <c r="AT20" s="85">
        <v>91</v>
      </c>
      <c r="AU20" s="93">
        <v>138</v>
      </c>
      <c r="AV20" s="93">
        <v>154</v>
      </c>
      <c r="AW20" s="93">
        <v>145</v>
      </c>
      <c r="AX20" s="123">
        <v>3699</v>
      </c>
      <c r="AY20" s="123"/>
      <c r="AZ20" s="123"/>
      <c r="BA20" s="123"/>
      <c r="BB20" s="123"/>
      <c r="BC20" s="123"/>
      <c r="BD20" s="123"/>
    </row>
    <row r="21" spans="1:56" x14ac:dyDescent="0.25">
      <c r="A21" s="93"/>
      <c r="B21" s="128" t="s">
        <v>34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1</v>
      </c>
      <c r="M21" s="85">
        <v>6</v>
      </c>
      <c r="N21" s="85">
        <v>39</v>
      </c>
      <c r="O21" s="85">
        <v>217</v>
      </c>
      <c r="P21" s="85">
        <v>600</v>
      </c>
      <c r="Q21" s="85">
        <v>865</v>
      </c>
      <c r="R21" s="85">
        <v>788</v>
      </c>
      <c r="S21" s="85">
        <v>580</v>
      </c>
      <c r="T21" s="85">
        <v>395</v>
      </c>
      <c r="U21" s="85">
        <v>341</v>
      </c>
      <c r="V21" s="85">
        <v>200</v>
      </c>
      <c r="W21" s="85">
        <v>187</v>
      </c>
      <c r="X21" s="85">
        <v>139</v>
      </c>
      <c r="Y21" s="85">
        <v>111</v>
      </c>
      <c r="Z21" s="85">
        <v>67</v>
      </c>
      <c r="AA21" s="85">
        <v>70</v>
      </c>
      <c r="AB21" s="85">
        <v>48</v>
      </c>
      <c r="AC21" s="85">
        <v>37</v>
      </c>
      <c r="AD21" s="85">
        <v>34</v>
      </c>
      <c r="AE21" s="85">
        <v>32</v>
      </c>
      <c r="AF21" s="85">
        <v>15</v>
      </c>
      <c r="AG21" s="85">
        <v>14</v>
      </c>
      <c r="AH21" s="85">
        <v>13</v>
      </c>
      <c r="AI21" s="85">
        <v>10</v>
      </c>
      <c r="AJ21" s="85">
        <v>5</v>
      </c>
      <c r="AK21" s="85">
        <v>6</v>
      </c>
      <c r="AL21" s="85">
        <v>9</v>
      </c>
      <c r="AM21" s="85">
        <v>10</v>
      </c>
      <c r="AN21" s="85">
        <v>13</v>
      </c>
      <c r="AO21" s="85">
        <v>27</v>
      </c>
      <c r="AP21" s="85">
        <v>52</v>
      </c>
      <c r="AQ21" s="85">
        <v>53</v>
      </c>
      <c r="AR21" s="85">
        <v>89</v>
      </c>
      <c r="AS21" s="85">
        <v>140</v>
      </c>
      <c r="AT21" s="85">
        <v>167</v>
      </c>
      <c r="AU21" s="93">
        <v>219</v>
      </c>
      <c r="AV21" s="93">
        <v>274</v>
      </c>
      <c r="AW21" s="93">
        <v>246</v>
      </c>
      <c r="AX21" s="123">
        <v>6119</v>
      </c>
      <c r="AY21" s="123"/>
      <c r="AZ21" s="123"/>
      <c r="BA21" s="123"/>
      <c r="BB21" s="123"/>
      <c r="BC21" s="123"/>
      <c r="BD21" s="123"/>
    </row>
    <row r="22" spans="1:56" x14ac:dyDescent="0.25">
      <c r="A22" s="93"/>
      <c r="B22" s="128" t="s">
        <v>35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3</v>
      </c>
      <c r="M22" s="85">
        <v>2</v>
      </c>
      <c r="N22" s="85">
        <v>46</v>
      </c>
      <c r="O22" s="85">
        <v>291</v>
      </c>
      <c r="P22" s="85">
        <v>812</v>
      </c>
      <c r="Q22" s="85">
        <v>1227</v>
      </c>
      <c r="R22" s="85">
        <v>1090</v>
      </c>
      <c r="S22" s="85">
        <v>848</v>
      </c>
      <c r="T22" s="85">
        <v>673</v>
      </c>
      <c r="U22" s="85">
        <v>477</v>
      </c>
      <c r="V22" s="85">
        <v>347</v>
      </c>
      <c r="W22" s="85">
        <v>277</v>
      </c>
      <c r="X22" s="85">
        <v>205</v>
      </c>
      <c r="Y22" s="85">
        <v>163</v>
      </c>
      <c r="Z22" s="85">
        <v>119</v>
      </c>
      <c r="AA22" s="85">
        <v>87</v>
      </c>
      <c r="AB22" s="85">
        <v>78</v>
      </c>
      <c r="AC22" s="85">
        <v>56</v>
      </c>
      <c r="AD22" s="85">
        <v>39</v>
      </c>
      <c r="AE22" s="85">
        <v>33</v>
      </c>
      <c r="AF22" s="85">
        <v>26</v>
      </c>
      <c r="AG22" s="85">
        <v>23</v>
      </c>
      <c r="AH22" s="85">
        <v>15</v>
      </c>
      <c r="AI22" s="85">
        <v>25</v>
      </c>
      <c r="AJ22" s="85">
        <v>14</v>
      </c>
      <c r="AK22" s="85">
        <v>9</v>
      </c>
      <c r="AL22" s="85">
        <v>11</v>
      </c>
      <c r="AM22" s="85">
        <v>19</v>
      </c>
      <c r="AN22" s="85">
        <v>22</v>
      </c>
      <c r="AO22" s="85">
        <v>30</v>
      </c>
      <c r="AP22" s="85">
        <v>59</v>
      </c>
      <c r="AQ22" s="85">
        <v>87</v>
      </c>
      <c r="AR22" s="85">
        <v>117</v>
      </c>
      <c r="AS22" s="85">
        <v>216</v>
      </c>
      <c r="AT22" s="85">
        <v>257</v>
      </c>
      <c r="AU22" s="93">
        <v>310</v>
      </c>
      <c r="AV22" s="93">
        <v>358</v>
      </c>
      <c r="AW22" s="93">
        <v>397</v>
      </c>
      <c r="AX22" s="123">
        <v>8868</v>
      </c>
      <c r="AY22" s="123"/>
      <c r="AZ22" s="123"/>
      <c r="BA22" s="123"/>
      <c r="BB22" s="123"/>
      <c r="BC22" s="123"/>
      <c r="BD22" s="123"/>
    </row>
    <row r="23" spans="1:56" x14ac:dyDescent="0.25">
      <c r="A23" s="93"/>
      <c r="B23" s="128" t="s">
        <v>36</v>
      </c>
      <c r="C23" s="85">
        <v>0</v>
      </c>
      <c r="D23" s="85">
        <v>0</v>
      </c>
      <c r="E23" s="85">
        <v>0</v>
      </c>
      <c r="F23" s="85">
        <v>0</v>
      </c>
      <c r="G23" s="85">
        <v>1</v>
      </c>
      <c r="H23" s="85">
        <v>0</v>
      </c>
      <c r="I23" s="85">
        <v>0</v>
      </c>
      <c r="J23" s="85">
        <v>0</v>
      </c>
      <c r="K23" s="85">
        <v>0</v>
      </c>
      <c r="L23" s="85">
        <v>1</v>
      </c>
      <c r="M23" s="85">
        <v>8</v>
      </c>
      <c r="N23" s="85">
        <v>74</v>
      </c>
      <c r="O23" s="85">
        <v>355</v>
      </c>
      <c r="P23" s="85">
        <v>1014</v>
      </c>
      <c r="Q23" s="85">
        <v>1576</v>
      </c>
      <c r="R23" s="85">
        <v>1568</v>
      </c>
      <c r="S23" s="85">
        <v>1328</v>
      </c>
      <c r="T23" s="85">
        <v>989</v>
      </c>
      <c r="U23" s="85">
        <v>714</v>
      </c>
      <c r="V23" s="85">
        <v>545</v>
      </c>
      <c r="W23" s="85">
        <v>419</v>
      </c>
      <c r="X23" s="85">
        <v>358</v>
      </c>
      <c r="Y23" s="85">
        <v>256</v>
      </c>
      <c r="Z23" s="85">
        <v>199</v>
      </c>
      <c r="AA23" s="85">
        <v>129</v>
      </c>
      <c r="AB23" s="85">
        <v>122</v>
      </c>
      <c r="AC23" s="85">
        <v>84</v>
      </c>
      <c r="AD23" s="85">
        <v>63</v>
      </c>
      <c r="AE23" s="85">
        <v>41</v>
      </c>
      <c r="AF23" s="85">
        <v>34</v>
      </c>
      <c r="AG23" s="85">
        <v>35</v>
      </c>
      <c r="AH23" s="85">
        <v>24</v>
      </c>
      <c r="AI23" s="85">
        <v>28</v>
      </c>
      <c r="AJ23" s="85">
        <v>24</v>
      </c>
      <c r="AK23" s="85">
        <v>18</v>
      </c>
      <c r="AL23" s="85">
        <v>11</v>
      </c>
      <c r="AM23" s="85">
        <v>15</v>
      </c>
      <c r="AN23" s="85">
        <v>33</v>
      </c>
      <c r="AO23" s="85">
        <v>43</v>
      </c>
      <c r="AP23" s="85">
        <v>78</v>
      </c>
      <c r="AQ23" s="85">
        <v>104</v>
      </c>
      <c r="AR23" s="85">
        <v>150</v>
      </c>
      <c r="AS23" s="85">
        <v>236</v>
      </c>
      <c r="AT23" s="85">
        <v>336</v>
      </c>
      <c r="AU23" s="93">
        <v>460</v>
      </c>
      <c r="AV23" s="93">
        <v>501</v>
      </c>
      <c r="AW23" s="93">
        <v>496</v>
      </c>
      <c r="AX23" s="123">
        <v>12470</v>
      </c>
      <c r="AY23" s="123"/>
      <c r="AZ23" s="123"/>
      <c r="BA23" s="123"/>
      <c r="BB23" s="123"/>
      <c r="BC23" s="123"/>
      <c r="BD23" s="123"/>
    </row>
    <row r="24" spans="1:56" x14ac:dyDescent="0.25">
      <c r="A24" s="93"/>
      <c r="B24" s="128" t="s">
        <v>37</v>
      </c>
      <c r="C24" s="85">
        <v>0</v>
      </c>
      <c r="D24" s="85">
        <v>0</v>
      </c>
      <c r="E24" s="85">
        <v>0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8</v>
      </c>
      <c r="N24" s="85">
        <v>84</v>
      </c>
      <c r="O24" s="85">
        <v>335</v>
      </c>
      <c r="P24" s="85">
        <v>867</v>
      </c>
      <c r="Q24" s="85">
        <v>1533</v>
      </c>
      <c r="R24" s="85">
        <v>1732</v>
      </c>
      <c r="S24" s="85">
        <v>1471</v>
      </c>
      <c r="T24" s="85">
        <v>1115</v>
      </c>
      <c r="U24" s="85">
        <v>902</v>
      </c>
      <c r="V24" s="85">
        <v>650</v>
      </c>
      <c r="W24" s="85">
        <v>533</v>
      </c>
      <c r="X24" s="85">
        <v>393</v>
      </c>
      <c r="Y24" s="85">
        <v>284</v>
      </c>
      <c r="Z24" s="85">
        <v>210</v>
      </c>
      <c r="AA24" s="85">
        <v>143</v>
      </c>
      <c r="AB24" s="85">
        <v>118</v>
      </c>
      <c r="AC24" s="85">
        <v>91</v>
      </c>
      <c r="AD24" s="85">
        <v>64</v>
      </c>
      <c r="AE24" s="85">
        <v>43</v>
      </c>
      <c r="AF24" s="85">
        <v>47</v>
      </c>
      <c r="AG24" s="85">
        <v>27</v>
      </c>
      <c r="AH24" s="85">
        <v>23</v>
      </c>
      <c r="AI24" s="85">
        <v>31</v>
      </c>
      <c r="AJ24" s="85">
        <v>22</v>
      </c>
      <c r="AK24" s="85">
        <v>17</v>
      </c>
      <c r="AL24" s="85">
        <v>14</v>
      </c>
      <c r="AM24" s="85">
        <v>18</v>
      </c>
      <c r="AN24" s="85">
        <v>46</v>
      </c>
      <c r="AO24" s="85">
        <v>42</v>
      </c>
      <c r="AP24" s="85">
        <v>65</v>
      </c>
      <c r="AQ24" s="85">
        <v>95</v>
      </c>
      <c r="AR24" s="85">
        <v>139</v>
      </c>
      <c r="AS24" s="85">
        <v>249</v>
      </c>
      <c r="AT24" s="85">
        <v>337</v>
      </c>
      <c r="AU24" s="93">
        <v>414</v>
      </c>
      <c r="AV24" s="93">
        <v>531</v>
      </c>
      <c r="AW24" s="93">
        <v>518</v>
      </c>
      <c r="AX24" s="123">
        <v>13211</v>
      </c>
      <c r="AY24" s="123"/>
      <c r="AZ24" s="123"/>
      <c r="BA24" s="123"/>
      <c r="BB24" s="123"/>
      <c r="BC24" s="123"/>
      <c r="BD24" s="123"/>
    </row>
    <row r="25" spans="1:56" x14ac:dyDescent="0.25">
      <c r="A25" s="93"/>
      <c r="B25" s="128" t="s">
        <v>49</v>
      </c>
      <c r="C25" s="85">
        <v>0</v>
      </c>
      <c r="D25" s="85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1</v>
      </c>
      <c r="M25" s="85">
        <v>7</v>
      </c>
      <c r="N25" s="85">
        <v>68</v>
      </c>
      <c r="O25" s="85">
        <v>273</v>
      </c>
      <c r="P25" s="85">
        <v>793</v>
      </c>
      <c r="Q25" s="85">
        <v>1428</v>
      </c>
      <c r="R25" s="85">
        <v>1712</v>
      </c>
      <c r="S25" s="85">
        <v>1642</v>
      </c>
      <c r="T25" s="85">
        <v>1340</v>
      </c>
      <c r="U25" s="85">
        <v>1046</v>
      </c>
      <c r="V25" s="85">
        <v>768</v>
      </c>
      <c r="W25" s="85">
        <v>609</v>
      </c>
      <c r="X25" s="85">
        <v>455</v>
      </c>
      <c r="Y25" s="85">
        <v>330</v>
      </c>
      <c r="Z25" s="85">
        <v>236</v>
      </c>
      <c r="AA25" s="85">
        <v>157</v>
      </c>
      <c r="AB25" s="85">
        <v>145</v>
      </c>
      <c r="AC25" s="85">
        <v>100</v>
      </c>
      <c r="AD25" s="85">
        <v>88</v>
      </c>
      <c r="AE25" s="85">
        <v>51</v>
      </c>
      <c r="AF25" s="85">
        <v>39</v>
      </c>
      <c r="AG25" s="85">
        <v>35</v>
      </c>
      <c r="AH25" s="85">
        <v>33</v>
      </c>
      <c r="AI25" s="85">
        <v>26</v>
      </c>
      <c r="AJ25" s="85">
        <v>12</v>
      </c>
      <c r="AK25" s="85">
        <v>19</v>
      </c>
      <c r="AL25" s="85">
        <v>15</v>
      </c>
      <c r="AM25" s="85">
        <v>19</v>
      </c>
      <c r="AN25" s="85">
        <v>27</v>
      </c>
      <c r="AO25" s="85">
        <v>54</v>
      </c>
      <c r="AP25" s="85">
        <v>67</v>
      </c>
      <c r="AQ25" s="85">
        <v>99</v>
      </c>
      <c r="AR25" s="85">
        <v>151</v>
      </c>
      <c r="AS25" s="85">
        <v>217</v>
      </c>
      <c r="AT25" s="85">
        <v>326</v>
      </c>
      <c r="AU25" s="93">
        <v>441</v>
      </c>
      <c r="AV25" s="93">
        <v>492</v>
      </c>
      <c r="AW25" s="93">
        <v>542</v>
      </c>
      <c r="AX25" s="123">
        <v>13863</v>
      </c>
      <c r="AY25" s="123"/>
      <c r="AZ25" s="123"/>
      <c r="BA25" s="123"/>
      <c r="BB25" s="123"/>
      <c r="BC25" s="123"/>
      <c r="BD25" s="123"/>
    </row>
    <row r="27" spans="1:56" x14ac:dyDescent="0.25">
      <c r="B27" t="s">
        <v>94</v>
      </c>
      <c r="E27" s="85" t="s">
        <v>92</v>
      </c>
    </row>
    <row r="28" spans="1:56" x14ac:dyDescent="0.25">
      <c r="B28" s="119" t="s">
        <v>82</v>
      </c>
      <c r="C28">
        <f>SUM(C6:AB6)</f>
        <v>2</v>
      </c>
    </row>
    <row r="29" spans="1:56" x14ac:dyDescent="0.25">
      <c r="B29" s="126" t="s">
        <v>83</v>
      </c>
      <c r="C29" s="85">
        <f t="shared" ref="C29:C47" si="0">SUM(C7:AB7)</f>
        <v>0</v>
      </c>
      <c r="F29" s="85" t="s">
        <v>93</v>
      </c>
    </row>
    <row r="30" spans="1:56" x14ac:dyDescent="0.25">
      <c r="B30" s="127" t="s">
        <v>84</v>
      </c>
      <c r="C30" s="85">
        <f t="shared" si="0"/>
        <v>1</v>
      </c>
    </row>
    <row r="31" spans="1:56" x14ac:dyDescent="0.25">
      <c r="B31" s="119" t="s">
        <v>22</v>
      </c>
      <c r="C31" s="85">
        <f t="shared" si="0"/>
        <v>3</v>
      </c>
    </row>
    <row r="32" spans="1:56" x14ac:dyDescent="0.25">
      <c r="B32" s="119" t="s">
        <v>23</v>
      </c>
      <c r="C32" s="85">
        <f t="shared" si="0"/>
        <v>9</v>
      </c>
    </row>
    <row r="33" spans="2:7" x14ac:dyDescent="0.25">
      <c r="B33" s="119" t="s">
        <v>24</v>
      </c>
      <c r="C33" s="85">
        <f t="shared" si="0"/>
        <v>25</v>
      </c>
    </row>
    <row r="34" spans="2:7" x14ac:dyDescent="0.25">
      <c r="B34" s="128" t="s">
        <v>25</v>
      </c>
      <c r="C34" s="85">
        <f t="shared" si="0"/>
        <v>49</v>
      </c>
    </row>
    <row r="35" spans="2:7" x14ac:dyDescent="0.25">
      <c r="B35" s="128" t="s">
        <v>26</v>
      </c>
      <c r="C35" s="85">
        <f t="shared" si="0"/>
        <v>85</v>
      </c>
    </row>
    <row r="36" spans="2:7" x14ac:dyDescent="0.25">
      <c r="B36" s="128" t="s">
        <v>27</v>
      </c>
      <c r="C36" s="85">
        <f t="shared" si="0"/>
        <v>134</v>
      </c>
    </row>
    <row r="37" spans="2:7" x14ac:dyDescent="0.25">
      <c r="B37" s="128" t="s">
        <v>28</v>
      </c>
      <c r="C37" s="85">
        <f t="shared" si="0"/>
        <v>255</v>
      </c>
    </row>
    <row r="38" spans="2:7" x14ac:dyDescent="0.25">
      <c r="B38" s="128" t="s">
        <v>29</v>
      </c>
      <c r="C38" s="85">
        <f t="shared" si="0"/>
        <v>465</v>
      </c>
      <c r="E38" s="129">
        <f>AVERAGE(breakdowns!AX33:BA33)</f>
        <v>4.1603887046229304E-4</v>
      </c>
      <c r="F38" s="130">
        <f t="shared" ref="F38:F47" si="1">C38*E38</f>
        <v>0.19345807476496626</v>
      </c>
      <c r="G38" s="130"/>
    </row>
    <row r="39" spans="2:7" x14ac:dyDescent="0.25">
      <c r="B39" s="128" t="s">
        <v>30</v>
      </c>
      <c r="C39" s="85">
        <f t="shared" si="0"/>
        <v>855</v>
      </c>
      <c r="E39" s="129">
        <f>AVERAGE(breakdowns!BB33:BF33)</f>
        <v>1.6984757403004842E-3</v>
      </c>
      <c r="F39" s="130">
        <f t="shared" si="1"/>
        <v>1.4521967579569139</v>
      </c>
      <c r="G39" s="130"/>
    </row>
    <row r="40" spans="2:7" x14ac:dyDescent="0.25">
      <c r="B40" s="128" t="s">
        <v>31</v>
      </c>
      <c r="C40" s="85">
        <f t="shared" si="0"/>
        <v>1468</v>
      </c>
      <c r="E40" s="129">
        <f>AVERAGE(breakdowns!BG33:BK33)</f>
        <v>3.7916668913802825E-3</v>
      </c>
      <c r="F40" s="130">
        <f t="shared" si="1"/>
        <v>5.5661669965462544</v>
      </c>
      <c r="G40" s="130"/>
    </row>
    <row r="41" spans="2:7" x14ac:dyDescent="0.25">
      <c r="B41" s="128" t="s">
        <v>32</v>
      </c>
      <c r="C41" s="85">
        <f t="shared" si="0"/>
        <v>2086</v>
      </c>
      <c r="E41" s="129">
        <f>AVERAGE(breakdowns!BL33:BP33)</f>
        <v>6.4783617263832523E-3</v>
      </c>
      <c r="F41" s="130">
        <f t="shared" si="1"/>
        <v>13.513862561235465</v>
      </c>
      <c r="G41" s="130"/>
    </row>
    <row r="42" spans="2:7" x14ac:dyDescent="0.25">
      <c r="B42" s="128" t="s">
        <v>33</v>
      </c>
      <c r="C42" s="85">
        <f t="shared" si="0"/>
        <v>2830</v>
      </c>
      <c r="E42" s="129">
        <f>AVERAGE(breakdowns!BQ33:BU33)</f>
        <v>1.1319501883882055E-2</v>
      </c>
      <c r="F42" s="130">
        <f t="shared" si="1"/>
        <v>32.034190331386213</v>
      </c>
      <c r="G42" s="130"/>
    </row>
    <row r="43" spans="2:7" x14ac:dyDescent="0.25">
      <c r="B43" s="128" t="s">
        <v>34</v>
      </c>
      <c r="C43" s="85">
        <f t="shared" si="0"/>
        <v>4654</v>
      </c>
      <c r="E43" s="129">
        <f>AVERAGE(breakdowns!BV33:BZ33)</f>
        <v>1.9567494009504503E-2</v>
      </c>
      <c r="F43" s="130">
        <f t="shared" si="1"/>
        <v>91.067117120233959</v>
      </c>
      <c r="G43" s="130"/>
    </row>
    <row r="44" spans="2:7" x14ac:dyDescent="0.25">
      <c r="B44" s="128" t="s">
        <v>35</v>
      </c>
      <c r="C44" s="85">
        <f t="shared" si="0"/>
        <v>6745</v>
      </c>
      <c r="E44" s="129">
        <f>AVERAGE(breakdowns!CA33:CE33)</f>
        <v>3.4037879682456529E-2</v>
      </c>
      <c r="F44" s="130">
        <f t="shared" si="1"/>
        <v>229.5854984581693</v>
      </c>
      <c r="G44" s="130"/>
    </row>
    <row r="45" spans="2:7" x14ac:dyDescent="0.25">
      <c r="B45" s="128" t="s">
        <v>36</v>
      </c>
      <c r="C45" s="85">
        <f t="shared" si="0"/>
        <v>9656</v>
      </c>
      <c r="E45" s="129">
        <f>AVERAGE(breakdowns!CF33:CJ33)</f>
        <v>6.1977734161254627E-2</v>
      </c>
      <c r="F45" s="130">
        <f t="shared" si="1"/>
        <v>598.45700106107472</v>
      </c>
      <c r="G45" s="130"/>
    </row>
    <row r="46" spans="2:7" x14ac:dyDescent="0.25">
      <c r="B46" s="128" t="s">
        <v>37</v>
      </c>
      <c r="C46" s="85">
        <f t="shared" si="0"/>
        <v>10378</v>
      </c>
      <c r="E46" s="129">
        <f>AVERAGE(breakdowns!CK33:CN33)</f>
        <v>0.10497666805341295</v>
      </c>
      <c r="F46" s="130">
        <f t="shared" si="1"/>
        <v>1089.4478610583196</v>
      </c>
      <c r="G46" s="130"/>
    </row>
    <row r="47" spans="2:7" x14ac:dyDescent="0.25">
      <c r="B47" s="128" t="s">
        <v>49</v>
      </c>
      <c r="C47" s="85">
        <f t="shared" si="0"/>
        <v>11010</v>
      </c>
      <c r="E47" s="129">
        <f>E46*E44/E43</f>
        <v>0.18260811501624322</v>
      </c>
      <c r="F47" s="130">
        <f t="shared" si="1"/>
        <v>2010.5153463288377</v>
      </c>
      <c r="G47" s="130"/>
    </row>
    <row r="48" spans="2:7" x14ac:dyDescent="0.25">
      <c r="F48" s="130"/>
      <c r="G48" s="130"/>
    </row>
    <row r="49" spans="2:8" x14ac:dyDescent="0.25">
      <c r="B49" s="85" t="s">
        <v>59</v>
      </c>
      <c r="C49" s="130">
        <f>SUM(C38:C47)</f>
        <v>50147</v>
      </c>
      <c r="F49" s="130">
        <f>SUM(F38:F47)</f>
        <v>4071.8326987485252</v>
      </c>
      <c r="G49" s="131" t="s">
        <v>95</v>
      </c>
      <c r="H49" s="78" t="s">
        <v>96</v>
      </c>
    </row>
    <row r="50" spans="2:8" x14ac:dyDescent="0.25">
      <c r="H50" t="s">
        <v>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D7B4-35E7-4E7F-BF66-BDC26F937B40}">
  <dimension ref="A1"/>
  <sheetViews>
    <sheetView tabSelected="1" workbookViewId="0">
      <selection activeCell="U18" sqref="U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9969-7957-4090-9A18-8A70CF8D79A3}">
  <dimension ref="A1:E33"/>
  <sheetViews>
    <sheetView workbookViewId="0">
      <selection activeCell="Q12" sqref="Q12"/>
    </sheetView>
  </sheetViews>
  <sheetFormatPr defaultRowHeight="15" x14ac:dyDescent="0.25"/>
  <cols>
    <col min="1" max="5" width="9.140625" style="55"/>
  </cols>
  <sheetData>
    <row r="1" spans="1:5" x14ac:dyDescent="0.25">
      <c r="A1" s="58" t="s">
        <v>45</v>
      </c>
      <c r="B1" s="56"/>
      <c r="C1" s="56"/>
      <c r="D1" s="56"/>
      <c r="E1" s="56"/>
    </row>
    <row r="2" spans="1:5" x14ac:dyDescent="0.25">
      <c r="A2" s="58"/>
      <c r="B2" s="56"/>
      <c r="C2" s="56"/>
      <c r="D2" s="56"/>
      <c r="E2" s="56"/>
    </row>
    <row r="3" spans="1:5" x14ac:dyDescent="0.25">
      <c r="A3" s="132"/>
      <c r="B3" s="62"/>
      <c r="C3" s="63"/>
      <c r="D3" s="63"/>
      <c r="E3" s="63"/>
    </row>
    <row r="4" spans="1:5" x14ac:dyDescent="0.25">
      <c r="A4" s="133"/>
      <c r="B4" s="54">
        <v>2016</v>
      </c>
      <c r="C4" s="35">
        <v>2017</v>
      </c>
      <c r="D4" s="35">
        <v>2018</v>
      </c>
      <c r="E4" s="35">
        <v>2019</v>
      </c>
    </row>
    <row r="5" spans="1:5" x14ac:dyDescent="0.25">
      <c r="A5" s="68"/>
      <c r="B5" s="69"/>
      <c r="C5" s="69"/>
      <c r="D5" s="69"/>
      <c r="E5" s="69"/>
    </row>
    <row r="6" spans="1:5" x14ac:dyDescent="0.25">
      <c r="A6" s="70" t="s">
        <v>16</v>
      </c>
      <c r="B6" s="71">
        <f>'2016'!D6</f>
        <v>58381200</v>
      </c>
      <c r="C6" s="71">
        <f>'2017'!D6</f>
        <v>58744595</v>
      </c>
      <c r="D6" s="71">
        <f>'2018'!D6</f>
        <v>59115809</v>
      </c>
      <c r="E6" s="71">
        <f>'2019'!D6</f>
        <v>59439840</v>
      </c>
    </row>
    <row r="7" spans="1:5" x14ac:dyDescent="0.25">
      <c r="A7" s="57" t="s">
        <v>17</v>
      </c>
      <c r="B7" s="71">
        <f>'2016'!D7</f>
        <v>28835000</v>
      </c>
      <c r="C7" s="71">
        <f>'2017'!D7</f>
        <v>29021253</v>
      </c>
      <c r="D7" s="71">
        <f>'2018'!D7</f>
        <v>29215251</v>
      </c>
      <c r="E7" s="71">
        <f>'2019'!D7</f>
        <v>29382509</v>
      </c>
    </row>
    <row r="8" spans="1:5" x14ac:dyDescent="0.25">
      <c r="A8" s="57" t="s">
        <v>18</v>
      </c>
      <c r="B8" s="71">
        <f>'2016'!D8</f>
        <v>29546300</v>
      </c>
      <c r="C8" s="71">
        <f>'2017'!D8</f>
        <v>29723342</v>
      </c>
      <c r="D8" s="71">
        <f>'2018'!D8</f>
        <v>29900558</v>
      </c>
      <c r="E8" s="71">
        <f>'2019'!D8</f>
        <v>30057331</v>
      </c>
    </row>
    <row r="9" spans="1:5" x14ac:dyDescent="0.25">
      <c r="B9" s="71"/>
      <c r="C9" s="71" t="str">
        <f>'2017'!D9</f>
        <v xml:space="preserve"> </v>
      </c>
      <c r="D9" s="71" t="str">
        <f>'2018'!D9</f>
        <v xml:space="preserve"> </v>
      </c>
      <c r="E9" s="71" t="str">
        <f>'2019'!D9</f>
        <v xml:space="preserve"> </v>
      </c>
    </row>
    <row r="10" spans="1:5" x14ac:dyDescent="0.25">
      <c r="A10" s="70" t="s">
        <v>19</v>
      </c>
      <c r="B10" s="71"/>
      <c r="C10" s="71" t="str">
        <f>'2017'!D10</f>
        <v xml:space="preserve"> </v>
      </c>
      <c r="D10" s="71" t="str">
        <f>'2018'!D10</f>
        <v xml:space="preserve"> </v>
      </c>
      <c r="E10" s="71" t="str">
        <f>'2019'!D10</f>
        <v xml:space="preserve"> </v>
      </c>
    </row>
    <row r="11" spans="1:5" x14ac:dyDescent="0.25">
      <c r="A11" s="57" t="s">
        <v>20</v>
      </c>
      <c r="B11" s="71">
        <f>'2016'!D11</f>
        <v>3602300</v>
      </c>
      <c r="C11" s="71">
        <f>'2017'!D11</f>
        <v>3555634</v>
      </c>
      <c r="D11" s="71">
        <f>'2018'!D11</f>
        <v>3515430</v>
      </c>
      <c r="E11" s="71">
        <f>'2019'!D11</f>
        <v>3465179</v>
      </c>
    </row>
    <row r="12" spans="1:5" x14ac:dyDescent="0.25">
      <c r="A12" s="57" t="s">
        <v>21</v>
      </c>
      <c r="B12" s="71">
        <f>'2016'!D12</f>
        <v>3611100</v>
      </c>
      <c r="C12" s="71">
        <f>'2017'!D12</f>
        <v>3682198</v>
      </c>
      <c r="D12" s="71">
        <f>'2018'!D12</f>
        <v>3708320</v>
      </c>
      <c r="E12" s="71">
        <f>'2019'!D12</f>
        <v>3721990</v>
      </c>
    </row>
    <row r="13" spans="1:5" x14ac:dyDescent="0.25">
      <c r="A13" s="57" t="s">
        <v>22</v>
      </c>
      <c r="B13" s="71">
        <f>'2016'!D13</f>
        <v>3237400</v>
      </c>
      <c r="C13" s="71">
        <f>'2017'!D13</f>
        <v>3337167</v>
      </c>
      <c r="D13" s="71">
        <f>'2018'!D13</f>
        <v>3450782</v>
      </c>
      <c r="E13" s="71">
        <f>'2019'!D13</f>
        <v>3535065</v>
      </c>
    </row>
    <row r="14" spans="1:5" x14ac:dyDescent="0.25">
      <c r="A14" s="57" t="s">
        <v>23</v>
      </c>
      <c r="B14" s="71">
        <f>'2016'!D14</f>
        <v>3361900</v>
      </c>
      <c r="C14" s="71">
        <f>'2017'!D14</f>
        <v>3298577</v>
      </c>
      <c r="D14" s="71">
        <f>'2018'!D14</f>
        <v>3270795</v>
      </c>
      <c r="E14" s="71">
        <f>'2019'!D14</f>
        <v>3262613</v>
      </c>
    </row>
    <row r="15" spans="1:5" x14ac:dyDescent="0.25">
      <c r="A15" s="57" t="s">
        <v>24</v>
      </c>
      <c r="B15" s="71">
        <f>'2016'!D15</f>
        <v>3771000</v>
      </c>
      <c r="C15" s="71">
        <f>'2017'!D15</f>
        <v>3733967</v>
      </c>
      <c r="D15" s="71">
        <f>'2018'!D15</f>
        <v>3717960</v>
      </c>
      <c r="E15" s="71">
        <f>'2019'!D15</f>
        <v>3690265</v>
      </c>
    </row>
    <row r="16" spans="1:5" x14ac:dyDescent="0.25">
      <c r="A16" s="57" t="s">
        <v>25</v>
      </c>
      <c r="B16" s="71">
        <f>'2016'!D16</f>
        <v>4012500</v>
      </c>
      <c r="C16" s="71">
        <f>'2017'!D16</f>
        <v>4036113</v>
      </c>
      <c r="D16" s="71">
        <f>'2018'!D16</f>
        <v>4022272</v>
      </c>
      <c r="E16" s="71">
        <f>'2019'!D16</f>
        <v>4009669</v>
      </c>
    </row>
    <row r="17" spans="1:5" x14ac:dyDescent="0.25">
      <c r="A17" s="57" t="s">
        <v>26</v>
      </c>
      <c r="B17" s="71">
        <f>'2016'!D17</f>
        <v>3932400</v>
      </c>
      <c r="C17" s="71">
        <f>'2017'!D17</f>
        <v>3942482</v>
      </c>
      <c r="D17" s="71">
        <f>'2018'!D17</f>
        <v>3976030</v>
      </c>
      <c r="E17" s="71">
        <f>'2019'!D17</f>
        <v>4000908</v>
      </c>
    </row>
    <row r="18" spans="1:5" x14ac:dyDescent="0.25">
      <c r="A18" s="57" t="s">
        <v>27</v>
      </c>
      <c r="B18" s="71">
        <f>'2016'!D18</f>
        <v>3732200</v>
      </c>
      <c r="C18" s="71">
        <f>'2017'!D18</f>
        <v>3821728</v>
      </c>
      <c r="D18" s="71">
        <f>'2018'!D18</f>
        <v>3900901</v>
      </c>
      <c r="E18" s="71">
        <f>'2019'!D18</f>
        <v>3918562</v>
      </c>
    </row>
    <row r="19" spans="1:5" x14ac:dyDescent="0.25">
      <c r="A19" s="57" t="s">
        <v>28</v>
      </c>
      <c r="B19" s="71">
        <f>'2016'!D19</f>
        <v>3716300</v>
      </c>
      <c r="C19" s="71">
        <f>'2017'!D19</f>
        <v>3616676</v>
      </c>
      <c r="D19" s="71">
        <f>'2018'!D19</f>
        <v>3559955</v>
      </c>
      <c r="E19" s="71">
        <f>'2019'!D19</f>
        <v>3583853</v>
      </c>
    </row>
    <row r="20" spans="1:5" x14ac:dyDescent="0.25">
      <c r="A20" s="57" t="s">
        <v>29</v>
      </c>
      <c r="B20" s="71">
        <f>'2016'!D20</f>
        <v>4096300</v>
      </c>
      <c r="C20" s="71">
        <f>'2017'!D20</f>
        <v>4060539</v>
      </c>
      <c r="D20" s="71">
        <f>'2018'!D20</f>
        <v>4005397</v>
      </c>
      <c r="E20" s="71">
        <f>'2019'!D20</f>
        <v>3914884</v>
      </c>
    </row>
    <row r="21" spans="1:5" x14ac:dyDescent="0.25">
      <c r="A21" s="57" t="s">
        <v>30</v>
      </c>
      <c r="B21" s="71">
        <f>'2016'!D21</f>
        <v>4094400</v>
      </c>
      <c r="C21" s="71">
        <f>'2017'!D21</f>
        <v>4129245</v>
      </c>
      <c r="D21" s="71">
        <f>'2018'!D21</f>
        <v>4137131</v>
      </c>
      <c r="E21" s="71">
        <f>'2019'!D21</f>
        <v>4127941</v>
      </c>
    </row>
    <row r="22" spans="1:5" x14ac:dyDescent="0.25">
      <c r="A22" s="57" t="s">
        <v>31</v>
      </c>
      <c r="B22" s="71">
        <f>'2016'!D22</f>
        <v>3580100</v>
      </c>
      <c r="C22" s="71">
        <f>'2017'!D22</f>
        <v>3686614</v>
      </c>
      <c r="D22" s="71">
        <f>'2018'!D22</f>
        <v>3785564</v>
      </c>
      <c r="E22" s="71">
        <f>'2019'!D22</f>
        <v>3888131</v>
      </c>
    </row>
    <row r="23" spans="1:5" x14ac:dyDescent="0.25">
      <c r="A23" s="57" t="s">
        <v>32</v>
      </c>
      <c r="B23" s="71">
        <f>'2016'!D23</f>
        <v>3115800</v>
      </c>
      <c r="C23" s="71">
        <f>'2017'!D23</f>
        <v>3169875</v>
      </c>
      <c r="D23" s="71">
        <f>'2018'!D23</f>
        <v>3234026</v>
      </c>
      <c r="E23" s="71">
        <f>'2019'!D23</f>
        <v>3304688</v>
      </c>
    </row>
    <row r="24" spans="1:5" x14ac:dyDescent="0.25">
      <c r="A24" s="57" t="s">
        <v>33</v>
      </c>
      <c r="B24" s="71">
        <f>'2016'!D24</f>
        <v>3229500</v>
      </c>
      <c r="C24" s="71">
        <f>'2017'!D24</f>
        <v>3079548</v>
      </c>
      <c r="D24" s="71">
        <f>'2018'!D24</f>
        <v>3006776</v>
      </c>
      <c r="E24" s="71">
        <f>'2019'!D24</f>
        <v>2978882</v>
      </c>
    </row>
    <row r="25" spans="1:5" x14ac:dyDescent="0.25">
      <c r="A25" s="57" t="s">
        <v>34</v>
      </c>
      <c r="B25" s="71">
        <f>'2016'!D25</f>
        <v>2536500</v>
      </c>
      <c r="C25" s="71">
        <f>'2017'!D25</f>
        <v>2772255</v>
      </c>
      <c r="D25" s="71">
        <f>'2018'!D25</f>
        <v>2900152</v>
      </c>
      <c r="E25" s="71">
        <f>'2019'!D25</f>
        <v>2958612</v>
      </c>
    </row>
    <row r="26" spans="1:5" x14ac:dyDescent="0.25">
      <c r="A26" s="57" t="s">
        <v>35</v>
      </c>
      <c r="B26" s="71">
        <f>'2016'!D26</f>
        <v>1912200</v>
      </c>
      <c r="C26" s="71">
        <f>'2017'!D26</f>
        <v>1931877</v>
      </c>
      <c r="D26" s="71">
        <f>'2018'!D26</f>
        <v>1985125</v>
      </c>
      <c r="E26" s="71">
        <f>'2019'!D26</f>
        <v>2067471</v>
      </c>
    </row>
    <row r="27" spans="1:5" x14ac:dyDescent="0.25">
      <c r="A27" s="57" t="s">
        <v>36</v>
      </c>
      <c r="B27" s="71">
        <f>'2016'!D27</f>
        <v>1430600</v>
      </c>
      <c r="C27" s="71">
        <f>'2017'!D27</f>
        <v>1456467</v>
      </c>
      <c r="D27" s="71">
        <f>'2018'!D27</f>
        <v>1491797</v>
      </c>
      <c r="E27" s="71">
        <f>'2019'!D27</f>
        <v>1529682</v>
      </c>
    </row>
    <row r="28" spans="1:5" x14ac:dyDescent="0.25">
      <c r="A28" s="57" t="s">
        <v>37</v>
      </c>
      <c r="B28" s="71">
        <f>'2016'!D28</f>
        <v>891300</v>
      </c>
      <c r="C28" s="71">
        <f>'2017'!D28</f>
        <v>908625</v>
      </c>
      <c r="D28" s="71">
        <f>'2018'!D28</f>
        <v>918437</v>
      </c>
      <c r="E28" s="71">
        <f>'2019'!D28</f>
        <v>933656</v>
      </c>
    </row>
    <row r="29" spans="1:5" x14ac:dyDescent="0.25">
      <c r="A29" s="57" t="s">
        <v>38</v>
      </c>
      <c r="B29" s="71">
        <f>'2016'!D29</f>
        <v>517400</v>
      </c>
      <c r="C29" s="71">
        <f>'2017'!D29</f>
        <v>525008</v>
      </c>
      <c r="D29" s="71">
        <f>'2018'!D29</f>
        <v>528959</v>
      </c>
      <c r="E29" s="71">
        <f>'2019'!D29</f>
        <v>547789</v>
      </c>
    </row>
    <row r="30" spans="1:5" x14ac:dyDescent="0.25">
      <c r="A30" s="59"/>
      <c r="B30" s="59"/>
      <c r="C30" s="59"/>
      <c r="D30" s="59"/>
      <c r="E30" s="59"/>
    </row>
    <row r="31" spans="1:5" x14ac:dyDescent="0.25">
      <c r="A31" s="55" t="s">
        <v>39</v>
      </c>
    </row>
    <row r="32" spans="1:5" x14ac:dyDescent="0.25">
      <c r="A32" s="72"/>
    </row>
    <row r="33" spans="1:5" x14ac:dyDescent="0.25">
      <c r="A33" s="106" t="s">
        <v>70</v>
      </c>
      <c r="B33" s="107"/>
      <c r="C33" s="107"/>
      <c r="D33" s="107"/>
      <c r="E33" s="107"/>
    </row>
  </sheetData>
  <mergeCells count="1">
    <mergeCell ref="A3:A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2016</vt:lpstr>
      <vt:lpstr>2017</vt:lpstr>
      <vt:lpstr>2018</vt:lpstr>
      <vt:lpstr>2019</vt:lpstr>
      <vt:lpstr>breakdowns</vt:lpstr>
      <vt:lpstr>deaths</vt:lpstr>
      <vt:lpstr>covid</vt:lpstr>
      <vt:lpstr>population</vt:lpstr>
      <vt:lpstr>boomers</vt:lpstr>
      <vt:lpstr>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2020-12-07T09:08:51Z</dcterms:created>
  <dcterms:modified xsi:type="dcterms:W3CDTF">2021-03-26T12:17:48Z</dcterms:modified>
</cp:coreProperties>
</file>