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640F6FD0-5649-4C9F-92B8-C3AAF022DE1A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6" l="1"/>
  <c r="AF3" i="16"/>
  <c r="AF5" i="16" s="1"/>
  <c r="AF6" i="16" s="1"/>
  <c r="AE4" i="16"/>
  <c r="AE3" i="16"/>
  <c r="AE5" i="16" s="1"/>
  <c r="AE6" i="16" s="1"/>
  <c r="AG3" i="16"/>
  <c r="AF4" i="17"/>
  <c r="AE4" i="17"/>
  <c r="AD4" i="17"/>
  <c r="AG3" i="17"/>
  <c r="AF3" i="17"/>
  <c r="AG5" i="15"/>
  <c r="AF5" i="15"/>
  <c r="AG3" i="15"/>
  <c r="AF3" i="15"/>
  <c r="AG3" i="11"/>
  <c r="AF3" i="11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47" i="5"/>
  <c r="J146" i="5"/>
  <c r="J145" i="5"/>
  <c r="J144" i="5"/>
  <c r="J143" i="5"/>
  <c r="J142" i="5"/>
  <c r="J14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AG18" i="4"/>
  <c r="AF18" i="4"/>
  <c r="B4" i="11" l="1"/>
  <c r="B3" i="11"/>
  <c r="I136" i="5"/>
  <c r="I135" i="5"/>
  <c r="I134" i="5"/>
  <c r="I133" i="5"/>
  <c r="I132" i="5"/>
  <c r="I131" i="5"/>
  <c r="I130" i="5"/>
  <c r="F136" i="5"/>
  <c r="F135" i="5"/>
  <c r="F134" i="5"/>
  <c r="F133" i="5"/>
  <c r="F132" i="5"/>
  <c r="F131" i="5"/>
  <c r="F130" i="5"/>
  <c r="G133" i="5" l="1"/>
  <c r="AE3" i="15" l="1"/>
  <c r="AE5" i="15" s="1"/>
  <c r="AE3" i="17" s="1"/>
  <c r="AE3" i="1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5"/>
  <c r="AD5" i="15" s="1"/>
  <c r="AD3" i="17" s="1"/>
  <c r="AD3" i="11"/>
  <c r="I129" i="5"/>
  <c r="I128" i="5"/>
  <c r="I127" i="5"/>
  <c r="I126" i="5"/>
  <c r="I125" i="5"/>
  <c r="I124" i="5"/>
  <c r="I123" i="5"/>
  <c r="F129" i="5"/>
  <c r="G132" i="5" s="1"/>
  <c r="F128" i="5"/>
  <c r="G131" i="5" s="1"/>
  <c r="F127" i="5"/>
  <c r="G130" i="5" s="1"/>
  <c r="F126" i="5"/>
  <c r="F125" i="5"/>
  <c r="F124" i="5"/>
  <c r="F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G127" i="5" l="1"/>
  <c r="G128" i="5"/>
  <c r="G129" i="5"/>
  <c r="B3" i="16"/>
  <c r="J126" i="5"/>
  <c r="G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I1" i="5"/>
  <c r="F1" i="5"/>
  <c r="I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B3" i="15" s="1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I117" i="5"/>
  <c r="I116" i="5"/>
  <c r="I115" i="5"/>
  <c r="I122" i="5"/>
  <c r="J125" i="5" s="1"/>
  <c r="I121" i="5"/>
  <c r="I120" i="5"/>
  <c r="I119" i="5"/>
  <c r="I118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M5" i="16" l="1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J122" i="5"/>
  <c r="J124" i="5"/>
  <c r="J118" i="5"/>
  <c r="J123" i="5"/>
  <c r="J120" i="5"/>
  <c r="J119" i="5"/>
  <c r="J117" i="5"/>
  <c r="J121" i="5"/>
  <c r="Q4" i="15"/>
  <c r="Q5" i="15"/>
  <c r="Q3" i="17" s="1"/>
  <c r="C5" i="15"/>
  <c r="X4" i="15"/>
  <c r="Y4" i="15" s="1"/>
  <c r="Z5" i="15" s="1"/>
  <c r="Z3" i="17" s="1"/>
  <c r="Z4" i="17" s="1"/>
  <c r="AB5" i="15"/>
  <c r="AB3" i="17" s="1"/>
  <c r="J115" i="5"/>
  <c r="J116" i="5"/>
  <c r="F122" i="5"/>
  <c r="G125" i="5" s="1"/>
  <c r="F121" i="5"/>
  <c r="F120" i="5"/>
  <c r="F119" i="5"/>
  <c r="F118" i="5"/>
  <c r="F117" i="5"/>
  <c r="F116" i="5"/>
  <c r="F115" i="5"/>
  <c r="F114" i="5"/>
  <c r="F113" i="5"/>
  <c r="F112" i="5"/>
  <c r="F111" i="5"/>
  <c r="J113" i="5"/>
  <c r="F110" i="5"/>
  <c r="F109" i="5"/>
  <c r="J111" i="5"/>
  <c r="F108" i="5"/>
  <c r="F107" i="5"/>
  <c r="J109" i="5"/>
  <c r="F106" i="5"/>
  <c r="F105" i="5"/>
  <c r="J107" i="5"/>
  <c r="F104" i="5"/>
  <c r="F103" i="5"/>
  <c r="J105" i="5"/>
  <c r="F102" i="5"/>
  <c r="F101" i="5"/>
  <c r="J103" i="5"/>
  <c r="F100" i="5"/>
  <c r="F99" i="5"/>
  <c r="J101" i="5"/>
  <c r="F98" i="5"/>
  <c r="F97" i="5"/>
  <c r="J99" i="5"/>
  <c r="F96" i="5"/>
  <c r="F95" i="5"/>
  <c r="J97" i="5"/>
  <c r="F94" i="5"/>
  <c r="F93" i="5"/>
  <c r="F92" i="5"/>
  <c r="F91" i="5"/>
  <c r="J93" i="5"/>
  <c r="F90" i="5"/>
  <c r="F89" i="5"/>
  <c r="J91" i="5"/>
  <c r="F88" i="5"/>
  <c r="F87" i="5"/>
  <c r="J89" i="5"/>
  <c r="F86" i="5"/>
  <c r="F85" i="5"/>
  <c r="J87" i="5"/>
  <c r="F84" i="5"/>
  <c r="F83" i="5"/>
  <c r="J85" i="5"/>
  <c r="F82" i="5"/>
  <c r="F81" i="5"/>
  <c r="J83" i="5"/>
  <c r="F80" i="5"/>
  <c r="F79" i="5"/>
  <c r="J81" i="5"/>
  <c r="F78" i="5"/>
  <c r="F77" i="5"/>
  <c r="J79" i="5"/>
  <c r="F76" i="5"/>
  <c r="F75" i="5"/>
  <c r="J77" i="5"/>
  <c r="F74" i="5"/>
  <c r="F73" i="5"/>
  <c r="J75" i="5"/>
  <c r="F72" i="5"/>
  <c r="F71" i="5"/>
  <c r="J73" i="5"/>
  <c r="F70" i="5"/>
  <c r="F69" i="5"/>
  <c r="J71" i="5"/>
  <c r="F68" i="5"/>
  <c r="F67" i="5"/>
  <c r="J69" i="5"/>
  <c r="F66" i="5"/>
  <c r="F65" i="5"/>
  <c r="J67" i="5"/>
  <c r="F64" i="5"/>
  <c r="F63" i="5"/>
  <c r="J65" i="5"/>
  <c r="F62" i="5"/>
  <c r="F61" i="5"/>
  <c r="J63" i="5"/>
  <c r="F60" i="5"/>
  <c r="F59" i="5"/>
  <c r="J61" i="5"/>
  <c r="F58" i="5"/>
  <c r="F57" i="5"/>
  <c r="J59" i="5"/>
  <c r="F56" i="5"/>
  <c r="F55" i="5"/>
  <c r="J57" i="5"/>
  <c r="F54" i="5"/>
  <c r="F53" i="5"/>
  <c r="J55" i="5"/>
  <c r="F52" i="5"/>
  <c r="F51" i="5"/>
  <c r="J53" i="5"/>
  <c r="F50" i="5"/>
  <c r="F49" i="5"/>
  <c r="J51" i="5"/>
  <c r="F48" i="5"/>
  <c r="F47" i="5"/>
  <c r="J49" i="5"/>
  <c r="F46" i="5"/>
  <c r="F45" i="5"/>
  <c r="J47" i="5"/>
  <c r="F44" i="5"/>
  <c r="F43" i="5"/>
  <c r="J45" i="5"/>
  <c r="F42" i="5"/>
  <c r="F41" i="5"/>
  <c r="J43" i="5"/>
  <c r="F40" i="5"/>
  <c r="F39" i="5"/>
  <c r="J41" i="5"/>
  <c r="F38" i="5"/>
  <c r="F37" i="5"/>
  <c r="J39" i="5"/>
  <c r="F36" i="5"/>
  <c r="F35" i="5"/>
  <c r="J37" i="5"/>
  <c r="F34" i="5"/>
  <c r="F33" i="5"/>
  <c r="J35" i="5"/>
  <c r="F32" i="5"/>
  <c r="F31" i="5"/>
  <c r="J33" i="5"/>
  <c r="F30" i="5"/>
  <c r="F29" i="5"/>
  <c r="J31" i="5"/>
  <c r="F28" i="5"/>
  <c r="F27" i="5"/>
  <c r="J29" i="5"/>
  <c r="F26" i="5"/>
  <c r="F25" i="5"/>
  <c r="J27" i="5"/>
  <c r="F24" i="5"/>
  <c r="F23" i="5"/>
  <c r="J25" i="5"/>
  <c r="F22" i="5"/>
  <c r="F21" i="5"/>
  <c r="J23" i="5"/>
  <c r="F20" i="5"/>
  <c r="F19" i="5"/>
  <c r="J21" i="5"/>
  <c r="F18" i="5"/>
  <c r="F17" i="5"/>
  <c r="J19" i="5"/>
  <c r="F16" i="5"/>
  <c r="F15" i="5"/>
  <c r="J17" i="5"/>
  <c r="F14" i="5"/>
  <c r="F13" i="5"/>
  <c r="J15" i="5"/>
  <c r="F12" i="5"/>
  <c r="F11" i="5"/>
  <c r="J13" i="5"/>
  <c r="F10" i="5"/>
  <c r="F9" i="5"/>
  <c r="J11" i="5"/>
  <c r="F8" i="5"/>
  <c r="F7" i="5"/>
  <c r="J9" i="5"/>
  <c r="F6" i="5"/>
  <c r="F5" i="5"/>
  <c r="J7" i="5"/>
  <c r="F4" i="5"/>
  <c r="F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G124" i="5"/>
  <c r="G123" i="5"/>
  <c r="G120" i="5"/>
  <c r="G121" i="5"/>
  <c r="G122" i="5"/>
  <c r="R4" i="15"/>
  <c r="C3" i="17"/>
  <c r="X5" i="15"/>
  <c r="X3" i="17" s="1"/>
  <c r="V5" i="15"/>
  <c r="V3" i="17" s="1"/>
  <c r="V4" i="17" s="1"/>
  <c r="Y5" i="15"/>
  <c r="Y3" i="17" s="1"/>
  <c r="Y4" i="17" s="1"/>
  <c r="G8" i="5"/>
  <c r="G11" i="5"/>
  <c r="G16" i="5"/>
  <c r="G19" i="5"/>
  <c r="G24" i="5"/>
  <c r="G27" i="5"/>
  <c r="G32" i="5"/>
  <c r="G35" i="5"/>
  <c r="H35" i="5" s="1"/>
  <c r="G40" i="5"/>
  <c r="H40" i="5" s="1"/>
  <c r="G43" i="5"/>
  <c r="H43" i="5" s="1"/>
  <c r="G48" i="5"/>
  <c r="H48" i="5" s="1"/>
  <c r="G51" i="5"/>
  <c r="G56" i="5"/>
  <c r="G59" i="5"/>
  <c r="G64" i="5"/>
  <c r="H64" i="5" s="1"/>
  <c r="G67" i="5"/>
  <c r="H67" i="5" s="1"/>
  <c r="G72" i="5"/>
  <c r="H72" i="5" s="1"/>
  <c r="G75" i="5"/>
  <c r="G80" i="5"/>
  <c r="H80" i="5" s="1"/>
  <c r="G83" i="5"/>
  <c r="H83" i="5" s="1"/>
  <c r="G88" i="5"/>
  <c r="H88" i="5" s="1"/>
  <c r="G91" i="5"/>
  <c r="H91" i="5" s="1"/>
  <c r="G97" i="5"/>
  <c r="G102" i="5"/>
  <c r="G105" i="5"/>
  <c r="G110" i="5"/>
  <c r="G113" i="5"/>
  <c r="G116" i="5"/>
  <c r="G9" i="5"/>
  <c r="G14" i="5"/>
  <c r="G25" i="5"/>
  <c r="G30" i="5"/>
  <c r="G49" i="5"/>
  <c r="H49" i="5" s="1"/>
  <c r="G54" i="5"/>
  <c r="G65" i="5"/>
  <c r="H65" i="5" s="1"/>
  <c r="G70" i="5"/>
  <c r="H70" i="5" s="1"/>
  <c r="G81" i="5"/>
  <c r="H81" i="5" s="1"/>
  <c r="G86" i="5"/>
  <c r="H86" i="5" s="1"/>
  <c r="G94" i="5"/>
  <c r="G100" i="5"/>
  <c r="G111" i="5"/>
  <c r="G7" i="5"/>
  <c r="G12" i="5"/>
  <c r="G15" i="5"/>
  <c r="G20" i="5"/>
  <c r="G23" i="5"/>
  <c r="G28" i="5"/>
  <c r="G31" i="5"/>
  <c r="G36" i="5"/>
  <c r="H36" i="5" s="1"/>
  <c r="G39" i="5"/>
  <c r="H39" i="5" s="1"/>
  <c r="G44" i="5"/>
  <c r="H44" i="5" s="1"/>
  <c r="G47" i="5"/>
  <c r="H47" i="5" s="1"/>
  <c r="G52" i="5"/>
  <c r="G55" i="5"/>
  <c r="G60" i="5"/>
  <c r="G63" i="5"/>
  <c r="H63" i="5" s="1"/>
  <c r="G68" i="5"/>
  <c r="H68" i="5" s="1"/>
  <c r="G71" i="5"/>
  <c r="H71" i="5" s="1"/>
  <c r="G76" i="5"/>
  <c r="G79" i="5"/>
  <c r="H79" i="5" s="1"/>
  <c r="G84" i="5"/>
  <c r="H84" i="5" s="1"/>
  <c r="G87" i="5"/>
  <c r="H87" i="5" s="1"/>
  <c r="G92" i="5"/>
  <c r="G95" i="5"/>
  <c r="G98" i="5"/>
  <c r="G101" i="5"/>
  <c r="G106" i="5"/>
  <c r="G109" i="5"/>
  <c r="G114" i="5"/>
  <c r="G118" i="5"/>
  <c r="G5" i="5"/>
  <c r="G6" i="5"/>
  <c r="G17" i="5"/>
  <c r="G22" i="5"/>
  <c r="G33" i="5"/>
  <c r="G38" i="5"/>
  <c r="H38" i="5" s="1"/>
  <c r="G41" i="5"/>
  <c r="H41" i="5" s="1"/>
  <c r="G46" i="5"/>
  <c r="H46" i="5" s="1"/>
  <c r="G57" i="5"/>
  <c r="G62" i="5"/>
  <c r="H62" i="5" s="1"/>
  <c r="G73" i="5"/>
  <c r="H73" i="5" s="1"/>
  <c r="G78" i="5"/>
  <c r="G89" i="5"/>
  <c r="H89" i="5" s="1"/>
  <c r="G103" i="5"/>
  <c r="G108" i="5"/>
  <c r="G117" i="5"/>
  <c r="G10" i="5"/>
  <c r="G13" i="5"/>
  <c r="G18" i="5"/>
  <c r="G21" i="5"/>
  <c r="G26" i="5"/>
  <c r="G29" i="5"/>
  <c r="G34" i="5"/>
  <c r="H34" i="5" s="1"/>
  <c r="G37" i="5"/>
  <c r="H37" i="5" s="1"/>
  <c r="G42" i="5"/>
  <c r="H42" i="5" s="1"/>
  <c r="G45" i="5"/>
  <c r="H45" i="5" s="1"/>
  <c r="G50" i="5"/>
  <c r="G53" i="5"/>
  <c r="G58" i="5"/>
  <c r="G61" i="5"/>
  <c r="G66" i="5"/>
  <c r="H66" i="5" s="1"/>
  <c r="G69" i="5"/>
  <c r="H69" i="5" s="1"/>
  <c r="G74" i="5"/>
  <c r="H74" i="5" s="1"/>
  <c r="G77" i="5"/>
  <c r="G82" i="5"/>
  <c r="H82" i="5" s="1"/>
  <c r="G85" i="5"/>
  <c r="H85" i="5" s="1"/>
  <c r="G90" i="5"/>
  <c r="H90" i="5" s="1"/>
  <c r="G93" i="5"/>
  <c r="G96" i="5"/>
  <c r="G99" i="5"/>
  <c r="G104" i="5"/>
  <c r="G107" i="5"/>
  <c r="G112" i="5"/>
  <c r="G115" i="5"/>
  <c r="G119" i="5"/>
  <c r="J5" i="5"/>
  <c r="J96" i="5"/>
  <c r="J98" i="5"/>
  <c r="J100" i="5"/>
  <c r="J102" i="5"/>
  <c r="J104" i="5"/>
  <c r="J106" i="5"/>
  <c r="J108" i="5"/>
  <c r="J110" i="5"/>
  <c r="J112" i="5"/>
  <c r="J114" i="5"/>
  <c r="J95" i="5"/>
  <c r="J8" i="5"/>
  <c r="J12" i="5"/>
  <c r="J16" i="5"/>
  <c r="J20" i="5"/>
  <c r="J22" i="5"/>
  <c r="J26" i="5"/>
  <c r="J30" i="5"/>
  <c r="J36" i="5"/>
  <c r="J38" i="5"/>
  <c r="J44" i="5"/>
  <c r="J48" i="5"/>
  <c r="J50" i="5"/>
  <c r="J56" i="5"/>
  <c r="J60" i="5"/>
  <c r="J66" i="5"/>
  <c r="J70" i="5"/>
  <c r="J74" i="5"/>
  <c r="J78" i="5"/>
  <c r="J82" i="5"/>
  <c r="J84" i="5"/>
  <c r="J88" i="5"/>
  <c r="J90" i="5"/>
  <c r="J92" i="5"/>
  <c r="J94" i="5"/>
  <c r="J6" i="5"/>
  <c r="J10" i="5"/>
  <c r="J14" i="5"/>
  <c r="J18" i="5"/>
  <c r="J24" i="5"/>
  <c r="J28" i="5"/>
  <c r="J32" i="5"/>
  <c r="J34" i="5"/>
  <c r="J40" i="5"/>
  <c r="J42" i="5"/>
  <c r="J46" i="5"/>
  <c r="J52" i="5"/>
  <c r="J54" i="5"/>
  <c r="J58" i="5"/>
  <c r="J62" i="5"/>
  <c r="J64" i="5"/>
  <c r="J68" i="5"/>
  <c r="J72" i="5"/>
  <c r="J76" i="5"/>
  <c r="J80" i="5"/>
  <c r="J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S5" i="15"/>
  <c r="S3" i="17" s="1"/>
  <c r="S4" i="17" s="1"/>
  <c r="R5" i="15"/>
  <c r="AB6" i="16"/>
  <c r="B5" i="15" l="1"/>
  <c r="B6" i="15" s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T5" i="16" l="1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<sst xmlns="http://schemas.openxmlformats.org/spreadsheetml/2006/main" count="61" uniqueCount="47">
  <si>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</si>
  <si>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</si>
  <si>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</si>
  <si>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</si>
  <si>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</si>
  <si>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</si>
  <si>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</si>
  <si>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</si>
  <si>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Daily death counts released on GOV.UK (E&amp;W only)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</si>
  <si>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</si>
  <si>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</si>
  <si>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</si>
  <si>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</si>
  <si>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</si>
  <si>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</si>
  <si>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</si>
  <si>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</si>
  <si>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</si>
  <si>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</si>
  <si>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</si>
  <si>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</si>
  <si>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</si>
  <si>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</si>
  <si>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</si>
  <si>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</si>
  <si>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</si>
  <si>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</si>
  <si>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</si>
  <si>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</si>
  <si>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</si>
  <si>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</si>
  <si>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</si>
  <si>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</si>
  <si>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</si>
  <si>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</si>
  <si>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</si>
  <si>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</si>
  <si>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</si>
  <si>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</si>
  <si>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</si>
  <si>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</si>
  <si>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</si>
  <si>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</si>
  <si>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</si>
  <si>
    <t>ONS deaths by date of registration – registered by 31 July</t>
  </si>
  <si>
    <t>ONS deaths by actual date of death – registered by 31 July</t>
  </si>
  <si>
    <t>ONS deaths by actual date of death – registered by 8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</si>
</sst>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  <numFmt numFmtId="17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6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" fillId="0" borderId="0"/>
    <xf numFmtId="0" fontId="2" fillId="0" borderId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" fillId="0" borderId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" fillId="0" borderId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</cellStyleXfs>
  <cellXfs count="94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16" fillId="5" borderId="0" xfId="500" applyNumberFormat="1" applyFont="1" applyFill="1" applyAlignment="1"/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14" fontId="23" fillId="5" borderId="0" xfId="19" applyNumberFormat="1" applyFont="1" applyFill="1" applyBorder="1" applyAlignment="1">
      <alignment horizontal="left" indent="1"/>
    </xf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669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13" xfId="503" xr:uid="{608B17DF-2C3F-4D75-BDEB-C7328AEE4EF9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0 4" xfId="571" xr:uid="{CBDF6F74-1C6F-4F67-9B94-2F35D58BAE2C}"/>
    <cellStyle name="Comma 2 11" xfId="206" xr:uid="{9F81CC82-89F2-4389-846E-B9758D8ECDED}"/>
    <cellStyle name="Comma 2 12" xfId="354" xr:uid="{604DD34C-0936-4263-8024-F84175311CE2}"/>
    <cellStyle name="Comma 2 13" xfId="504" xr:uid="{1540DB4A-FC95-479A-A5FF-CB132553BC9D}"/>
    <cellStyle name="Comma 2 2" xfId="4" xr:uid="{D6D516B4-3D4B-406D-AD27-8D9CA4EB45A9}"/>
    <cellStyle name="Comma 2 2 10" xfId="355" xr:uid="{301772D2-37B7-4F7C-A367-D3B1400E1F72}"/>
    <cellStyle name="Comma 2 2 11" xfId="505" xr:uid="{603BF7BF-BB18-4E02-A6F2-C5F91724074F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2 4" xfId="640" xr:uid="{FCF2E772-A69B-487D-BA23-201C65EFD1B7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3 4" xfId="592" xr:uid="{9EA9F414-D4CA-40AC-8AB6-09C5E01D3562}"/>
    <cellStyle name="Comma 2 2 2 2 4" xfId="227" xr:uid="{296A408F-131C-4C5E-8888-5A0F0A08CBAE}"/>
    <cellStyle name="Comma 2 2 2 2 5" xfId="375" xr:uid="{C3CFA177-79F4-4EF7-91FA-856B0CC55DFA}"/>
    <cellStyle name="Comma 2 2 2 2 6" xfId="532" xr:uid="{005FD29D-9B11-42DF-BAEA-B777B35415B8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2 4" xfId="653" xr:uid="{C0B06361-3DC7-43EF-84D6-3A01C27B7297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3 4" xfId="605" xr:uid="{E437D35A-9B41-4462-A0F3-CE350DE09C34}"/>
    <cellStyle name="Comma 2 2 2 3 4" xfId="240" xr:uid="{4C4B2044-EEBC-4708-8843-723FE2FEB36E}"/>
    <cellStyle name="Comma 2 2 2 3 5" xfId="388" xr:uid="{7C9C97D9-06CB-4F54-9623-17B1061727CA}"/>
    <cellStyle name="Comma 2 2 2 3 6" xfId="553" xr:uid="{EC54B3CB-407D-47C9-90C6-052780DF6315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4 4" xfId="627" xr:uid="{A7F59C96-BD6C-414C-A958-1849583607AD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5 4" xfId="578" xr:uid="{FF8E2EE2-D3D2-417B-A7E0-2BBD05FE1225}"/>
    <cellStyle name="Comma 2 2 2 6" xfId="214" xr:uid="{B999C8C1-BE22-4E19-8CA7-E3C699559201}"/>
    <cellStyle name="Comma 2 2 2 7" xfId="362" xr:uid="{D08B4A8C-C1D6-44A1-841D-EBA4C3413354}"/>
    <cellStyle name="Comma 2 2 2 8" xfId="519" xr:uid="{6485AFD2-954E-489A-AEE5-66C1DBB9C297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2 4" xfId="657" xr:uid="{CBD826EC-06A3-432D-BF08-D0B4AE1CEE6D}"/>
    <cellStyle name="Comma 2 2 3 2 3" xfId="244" xr:uid="{76E8389A-11CC-49D8-AFB4-45D48BC4A70C}"/>
    <cellStyle name="Comma 2 2 3 2 4" xfId="392" xr:uid="{4C1530EF-11CF-4B35-A1CD-3A6E4F83BBA9}"/>
    <cellStyle name="Comma 2 2 3 2 5" xfId="557" xr:uid="{1A95E9A7-B8F7-489C-B9BA-673559557E30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3 4" xfId="633" xr:uid="{D65B0736-3D0A-47D8-A5F2-5D51BC888118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4 4" xfId="585" xr:uid="{00E97B2B-9CCB-4875-9AFB-0A3A6E5CC087}"/>
    <cellStyle name="Comma 2 2 3 5" xfId="220" xr:uid="{6E92BEBD-B246-4B49-8857-2A777CA73761}"/>
    <cellStyle name="Comma 2 2 3 6" xfId="368" xr:uid="{4172CA3C-4087-4A36-8D52-8F9A53CC7545}"/>
    <cellStyle name="Comma 2 2 3 7" xfId="525" xr:uid="{738ACC26-A75E-439F-B605-FDE7E61501AE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2 4" xfId="661" xr:uid="{0DD144D1-98F4-4A2C-BF2C-7830014477B1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3 4" xfId="598" xr:uid="{24F08DF3-6051-4C9D-A0FE-AE79C521C1F8}"/>
    <cellStyle name="Comma 2 2 4 4" xfId="248" xr:uid="{664F6573-64CD-4350-8B58-E14DC7875357}"/>
    <cellStyle name="Comma 2 2 4 5" xfId="396" xr:uid="{CC2EEA91-3352-45AB-9C56-D7A4405991E1}"/>
    <cellStyle name="Comma 2 2 4 6" xfId="562" xr:uid="{C14DD2FE-DD9E-4142-80D1-190EBC87055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2 4" xfId="665" xr:uid="{C394C103-0C04-438C-81A1-90AA5F7135EA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3 4" xfId="611" xr:uid="{076DE176-A28E-4A83-B3A3-57A3B551DF5C}"/>
    <cellStyle name="Comma 2 2 5 4" xfId="252" xr:uid="{D42D1E5C-7EB4-42C9-89D0-36BB5804120D}"/>
    <cellStyle name="Comma 2 2 5 5" xfId="400" xr:uid="{7AAE1724-9915-4724-B8F4-C5713AF01E24}"/>
    <cellStyle name="Comma 2 2 5 6" xfId="566" xr:uid="{1E41A066-8566-4835-ADD9-E388AD20F8B1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2 4" xfId="649" xr:uid="{96BD1D61-E29C-4772-AD0D-C3155FD07D1E}"/>
    <cellStyle name="Comma 2 2 6 3" xfId="236" xr:uid="{89C55FA8-53DB-4DC2-A1AE-51C40DA51F10}"/>
    <cellStyle name="Comma 2 2 6 4" xfId="384" xr:uid="{A63E2960-31AD-42EF-AFC3-6B93BF60F167}"/>
    <cellStyle name="Comma 2 2 6 5" xfId="547" xr:uid="{891EF4A4-1527-4877-9B6B-6BF44BA5DA53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7 4" xfId="620" xr:uid="{888603D7-BD3A-4877-A9EE-2D1FF350B403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8 4" xfId="572" xr:uid="{E14BEF12-3729-4600-97A8-D8115A2913AE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2 4" xfId="639" xr:uid="{DA629B6A-A723-4AEB-AA69-D8A538D1ACDC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3 4" xfId="591" xr:uid="{14F37DAC-8014-4946-88BC-3809246A3277}"/>
    <cellStyle name="Comma 2 3 2 4" xfId="226" xr:uid="{B3C5CE05-DD69-4188-9B41-C57E530B012C}"/>
    <cellStyle name="Comma 2 3 2 5" xfId="374" xr:uid="{A2AE3EA0-ED42-48AE-9E16-10BB855C6B2B}"/>
    <cellStyle name="Comma 2 3 2 6" xfId="531" xr:uid="{9C7A52DA-8B81-41C9-B244-64E3B9DD9599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2 4" xfId="648" xr:uid="{63D2A5DC-46EE-4892-BB5F-17C10BF37826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3 4" xfId="604" xr:uid="{8DC2E0D0-93DD-4428-AB26-3D0895A3013B}"/>
    <cellStyle name="Comma 2 3 3 4" xfId="235" xr:uid="{C8C5731D-F311-4C51-A216-E064C9FAED4A}"/>
    <cellStyle name="Comma 2 3 3 5" xfId="383" xr:uid="{3EAC68E0-A8CF-4D27-BEF0-BDBEA6F020C7}"/>
    <cellStyle name="Comma 2 3 3 6" xfId="546" xr:uid="{03ABFAC0-DA90-48A4-819D-5283DC63DF3B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4 4" xfId="626" xr:uid="{A2CF94FD-7FEC-45D6-9843-0BAA7CACAFE1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5 4" xfId="577" xr:uid="{8ED87E47-6257-4095-BBD0-EE58866B17E9}"/>
    <cellStyle name="Comma 2 3 6" xfId="213" xr:uid="{8D46DEC9-2F0F-416F-8061-896023010C25}"/>
    <cellStyle name="Comma 2 3 7" xfId="361" xr:uid="{B59AFBF6-DFCC-4EAF-9900-DFFECA188904}"/>
    <cellStyle name="Comma 2 3 8" xfId="518" xr:uid="{04F813B3-F030-4F4A-9C65-4213C83F3BA6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2 4" xfId="652" xr:uid="{A966AE7C-07E7-401A-8CD0-A2E2E91E6704}"/>
    <cellStyle name="Comma 2 4 2 3" xfId="239" xr:uid="{C186D0B6-47E4-41C4-901A-4908B04BD39B}"/>
    <cellStyle name="Comma 2 4 2 4" xfId="387" xr:uid="{2549B10D-5428-496D-B15D-B279D2B9F217}"/>
    <cellStyle name="Comma 2 4 2 5" xfId="552" xr:uid="{261B26AB-D1AD-4864-A2F7-DD4DEB2A54C5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3 4" xfId="632" xr:uid="{EF9B2252-A40E-4BB5-9BED-BC25AD3E8D4E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4 4" xfId="584" xr:uid="{4354A9F1-8144-4C28-B19A-7F61B7971152}"/>
    <cellStyle name="Comma 2 4 5" xfId="219" xr:uid="{0B341529-969A-4D5C-A43A-A8E718D76D74}"/>
    <cellStyle name="Comma 2 4 6" xfId="367" xr:uid="{8C3F6187-AB94-48B3-A47C-B83BC4B2180A}"/>
    <cellStyle name="Comma 2 4 7" xfId="524" xr:uid="{5EE33901-DC33-4A1D-A3DD-E4D99F6B7D9B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2 4" xfId="656" xr:uid="{27AC2016-4A8A-46DD-9963-448C58F2F94C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3 4" xfId="597" xr:uid="{55D63E31-97E2-4E53-8709-5BA6038F15D7}"/>
    <cellStyle name="Comma 2 5 4" xfId="243" xr:uid="{DFDA9ED3-36CC-4A8F-87F1-228653842D79}"/>
    <cellStyle name="Comma 2 5 5" xfId="391" xr:uid="{46DFD57A-D08C-496C-B5F0-AB0B96BDDE98}"/>
    <cellStyle name="Comma 2 5 6" xfId="556" xr:uid="{CEBF7EFD-36B5-475B-A6CB-2BFB5E340FAC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2 4" xfId="660" xr:uid="{FDBA056D-186D-4C2B-B49F-0215A8D95246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3 4" xfId="610" xr:uid="{8E30B82F-1228-42A1-A426-15214E8C7399}"/>
    <cellStyle name="Comma 2 6 4" xfId="247" xr:uid="{06186D39-1678-42DD-8B0D-38C5ABF30EE1}"/>
    <cellStyle name="Comma 2 6 5" xfId="395" xr:uid="{6EBE9F7C-E680-45F5-B4BD-956D3A355BE1}"/>
    <cellStyle name="Comma 2 6 6" xfId="561" xr:uid="{F89B6334-C366-4E2B-B393-17B0F091DFE5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2 4" xfId="664" xr:uid="{658B146C-957C-46EA-B626-ED0695D455B2}"/>
    <cellStyle name="Comma 2 7 3" xfId="251" xr:uid="{B74EAA67-19FB-4CFB-B06B-12420C05F5F5}"/>
    <cellStyle name="Comma 2 7 4" xfId="399" xr:uid="{1D2127C2-0229-46D6-845C-ED511121B907}"/>
    <cellStyle name="Comma 2 7 5" xfId="565" xr:uid="{B0D95F44-E25E-4145-8FD1-1D2C7EC5C5B5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2 4" xfId="645" xr:uid="{31F907AD-9944-4333-BB96-F07E6FCF2636}"/>
    <cellStyle name="Comma 2 8 3" xfId="232" xr:uid="{17A91B0E-EE83-41A9-9D2B-2F9B6B4F14E7}"/>
    <cellStyle name="Comma 2 8 4" xfId="380" xr:uid="{8C01162A-3724-475B-AF12-08F5DE934B20}"/>
    <cellStyle name="Comma 2 8 5" xfId="539" xr:uid="{BFA5BA8B-4AB0-4181-9720-B4E579FC30F9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2 9 4" xfId="619" xr:uid="{60952F5A-C2C8-4539-BD24-6A1E8E0FCD7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0 4" xfId="621" xr:uid="{D0F7519E-FC67-49B7-8B6A-2C4CF33E7A99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1 4" xfId="573" xr:uid="{2DD7B77B-6FA2-43A8-BD2D-54EB13AAAB52}"/>
    <cellStyle name="Comma 3 12" xfId="208" xr:uid="{E1A7B737-7A56-4BF5-83E6-F64F5FCE3AAE}"/>
    <cellStyle name="Comma 3 13" xfId="356" xr:uid="{3F198FB0-6346-426A-BED1-79FA08FC7C34}"/>
    <cellStyle name="Comma 3 14" xfId="506" xr:uid="{A2B2C8D6-7129-4902-9F67-656F57D527D6}"/>
    <cellStyle name="Comma 3 2" xfId="6" xr:uid="{BA9CAB55-84F5-41A8-A54B-24C0B9428E48}"/>
    <cellStyle name="Comma 3 2 10" xfId="357" xr:uid="{4FC01B6F-49FB-4348-B9A6-7E22063597EB}"/>
    <cellStyle name="Comma 3 2 11" xfId="507" xr:uid="{995D3A8C-85EB-48EE-8E41-DE904CB531EC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2 4" xfId="637" xr:uid="{4A4BB8F2-B75E-48E3-A07D-F82038F92AD6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3 4" xfId="589" xr:uid="{06E9FB3F-B336-4CAC-A66B-2501766E97C5}"/>
    <cellStyle name="Comma 3 2 2 2 4" xfId="224" xr:uid="{F7EB20F2-6103-4F84-A9A4-31DC0D06B3AF}"/>
    <cellStyle name="Comma 3 2 2 2 5" xfId="372" xr:uid="{28BD7666-C548-4886-A025-9854DECB6AD0}"/>
    <cellStyle name="Comma 3 2 2 2 6" xfId="529" xr:uid="{A31893C7-3E81-428B-8437-9DBBCFB98C2E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2 4" xfId="655" xr:uid="{757C24C1-E8AA-4F47-B8A7-1DDFE2F7BE66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3 4" xfId="602" xr:uid="{95841997-20AA-4C94-A190-91C93DBDA3A2}"/>
    <cellStyle name="Comma 3 2 2 3 4" xfId="242" xr:uid="{C8C718A6-CE09-4419-90A6-45AE1CCB8C8B}"/>
    <cellStyle name="Comma 3 2 2 3 5" xfId="390" xr:uid="{9B053910-F746-4A85-9BDD-222EA7768712}"/>
    <cellStyle name="Comma 3 2 2 3 6" xfId="555" xr:uid="{E768D226-714F-4B47-9DAA-97E22BA9D91B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4 4" xfId="624" xr:uid="{4D4BF260-5668-4F6F-9FD5-266052A5F24A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5 4" xfId="580" xr:uid="{F2052AD5-E841-489F-AF5B-90C1FFC3DDCF}"/>
    <cellStyle name="Comma 3 2 2 6" xfId="211" xr:uid="{287F18F2-57E0-4574-96ED-195DDDBDBBED}"/>
    <cellStyle name="Comma 3 2 2 7" xfId="359" xr:uid="{949892B4-38E8-4F4E-9275-E21D1A968DC4}"/>
    <cellStyle name="Comma 3 2 2 8" xfId="516" xr:uid="{2EF28E0C-6795-42B6-96D2-187831710E0C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2 4" xfId="642" xr:uid="{1130998C-9867-441E-82E6-58F928398D8E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3 4" xfId="607" xr:uid="{577BBE72-2245-4D8A-A32D-C6EBF52F0A0E}"/>
    <cellStyle name="Comma 3 2 3 2 4" xfId="229" xr:uid="{D2CF302F-4302-47BC-A1B7-4C5721475FC8}"/>
    <cellStyle name="Comma 3 2 3 2 5" xfId="377" xr:uid="{BEE8129E-BBCF-4C0D-B1B7-C21399026992}"/>
    <cellStyle name="Comma 3 2 3 2 6" xfId="534" xr:uid="{B1DB992A-540A-48FF-83B2-42F1FA7E49B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2 4" xfId="659" xr:uid="{FCDD7DDF-AE66-4735-B125-96DD6CFD4504}"/>
    <cellStyle name="Comma 3 2 3 3 3" xfId="246" xr:uid="{EA2BBE9E-07CA-47C8-8184-ACBE0CDB2C88}"/>
    <cellStyle name="Comma 3 2 3 3 4" xfId="394" xr:uid="{CB02C3A9-4D44-43BA-A611-04E983FA9C2E}"/>
    <cellStyle name="Comma 3 2 3 3 5" xfId="559" xr:uid="{DE187A5E-5F7B-47DE-B2B4-D6DFDD0D6463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4 4" xfId="629" xr:uid="{0C281968-AF4D-4C4F-933E-F3453C479581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5 4" xfId="594" xr:uid="{990EB947-7923-4DF6-9519-275DA281357D}"/>
    <cellStyle name="Comma 3 2 3 6" xfId="216" xr:uid="{98E89E0B-C056-42B3-843C-30230F3E39EA}"/>
    <cellStyle name="Comma 3 2 3 7" xfId="364" xr:uid="{6D20FF2F-D610-4A3A-8551-162BDFA06583}"/>
    <cellStyle name="Comma 3 2 3 8" xfId="521" xr:uid="{5C4662DD-5C04-4F0D-A70F-64C2D00B24ED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2 4" xfId="663" xr:uid="{30A4F53B-2740-4E65-BE38-4B58353984E4}"/>
    <cellStyle name="Comma 3 2 4 2 3" xfId="250" xr:uid="{A38EC47C-8B38-49D8-B2AE-A06A7F77C460}"/>
    <cellStyle name="Comma 3 2 4 2 4" xfId="398" xr:uid="{C0DA31B7-0278-4D43-AB4F-09347D7CB1D2}"/>
    <cellStyle name="Comma 3 2 4 2 5" xfId="564" xr:uid="{6EB9CD9C-EF28-47E7-B773-8210AB1185CC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3 4" xfId="635" xr:uid="{71AD79BB-E5AD-4B77-A006-4498DEA26CC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4 4" xfId="587" xr:uid="{3C7A9BC5-C08A-47AC-82F7-B50FD5C97B13}"/>
    <cellStyle name="Comma 3 2 4 5" xfId="222" xr:uid="{04556E0E-72B1-44EA-B1C0-54C8068ACEF3}"/>
    <cellStyle name="Comma 3 2 4 6" xfId="370" xr:uid="{857183C1-5DFC-4402-95CC-C4B1CD99AD01}"/>
    <cellStyle name="Comma 3 2 4 7" xfId="527" xr:uid="{CFDFBFE0-9AAC-486A-976D-6898247B05AB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2 4" xfId="667" xr:uid="{C5612391-7E65-4186-91F7-6EA2C89F35DC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3 4" xfId="600" xr:uid="{47870B4F-B9DD-49F7-8F92-B4279C65FB5E}"/>
    <cellStyle name="Comma 3 2 5 4" xfId="254" xr:uid="{E266FD2C-0223-4C6C-9E54-7C2E44DDD6D2}"/>
    <cellStyle name="Comma 3 2 5 5" xfId="402" xr:uid="{E75F2758-890C-44D0-869C-11D20A7A57B8}"/>
    <cellStyle name="Comma 3 2 5 6" xfId="568" xr:uid="{E4033491-36D7-440C-97EB-AB9C5C5B1B03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2 4" xfId="651" xr:uid="{22ED30CA-BFE7-4134-887B-693CCAC2E5C4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3 4" xfId="613" xr:uid="{698F4CE8-9CCA-476E-B806-0396125BC2C6}"/>
    <cellStyle name="Comma 3 2 6 4" xfId="238" xr:uid="{8A875C6C-DD49-4DC0-93AA-5CF33AEC3436}"/>
    <cellStyle name="Comma 3 2 6 5" xfId="386" xr:uid="{71E7DD66-F5CF-421A-BDA7-647003DD508C}"/>
    <cellStyle name="Comma 3 2 6 6" xfId="549" xr:uid="{149400DE-6499-463D-BA84-12CF3AC11EDE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7 4" xfId="622" xr:uid="{C2ECFA56-4DAE-47AB-AE34-52C7022EA331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8 4" xfId="574" xr:uid="{CD971BBB-9CA2-451A-9978-A202B7437340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2 4" xfId="641" xr:uid="{D0D08C0A-0109-4918-966B-F724E2CD582C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3 4" xfId="593" xr:uid="{2CA94D41-34D8-42BC-BFB5-FB6E864F07DD}"/>
    <cellStyle name="Comma 3 3 2 4" xfId="228" xr:uid="{54C1424C-303B-4B5D-A853-B579089684CB}"/>
    <cellStyle name="Comma 3 3 2 5" xfId="376" xr:uid="{0E99351D-9B32-41E3-A67A-1840A6A5C8EB}"/>
    <cellStyle name="Comma 3 3 2 6" xfId="533" xr:uid="{9D3ADE7F-7DDE-4A91-B52C-FCF3BA4579D8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2 4" xfId="647" xr:uid="{118BE8F2-F306-445F-90CF-8A343E438E13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3 4" xfId="606" xr:uid="{D50B82C3-C707-4715-8FE7-20D4886FD02C}"/>
    <cellStyle name="Comma 3 3 3 4" xfId="234" xr:uid="{245F6BB8-802C-46A2-B35F-999E4E70F16D}"/>
    <cellStyle name="Comma 3 3 3 5" xfId="382" xr:uid="{8396DCB9-FDB4-4C44-8338-104058D94A8A}"/>
    <cellStyle name="Comma 3 3 3 6" xfId="544" xr:uid="{6DE23BE6-BFDC-49E0-8618-272BA41A6B55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4 4" xfId="628" xr:uid="{44974507-348D-46AC-85BE-AC931CAF0DFA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5 4" xfId="579" xr:uid="{A10966E6-8C2A-4EFB-BD4D-C96B2D3D59EF}"/>
    <cellStyle name="Comma 3 3 6" xfId="215" xr:uid="{8B6D9D3F-8199-462A-9DAF-A31BCEFA59EA}"/>
    <cellStyle name="Comma 3 3 7" xfId="363" xr:uid="{60FC0BB6-76BA-426D-A8E3-3AD012EDF1D8}"/>
    <cellStyle name="Comma 3 3 8" xfId="520" xr:uid="{7BA0433D-3205-4F38-91E1-72C2038B5A00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2 4" xfId="650" xr:uid="{DA3DD5CF-EE13-4169-891B-39058BE6C55A}"/>
    <cellStyle name="Comma 3 4 2 3" xfId="237" xr:uid="{0E6A479B-14CA-4A6C-8C87-9CE4AFBC93E5}"/>
    <cellStyle name="Comma 3 4 2 4" xfId="385" xr:uid="{D7D98F93-49DE-48EA-9A1E-3F7A7A37582B}"/>
    <cellStyle name="Comma 3 4 2 5" xfId="548" xr:uid="{6B3AA504-BC9B-49C6-A74B-8FE39FDAEB43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3 4" xfId="634" xr:uid="{FFAFF46E-192D-44C8-B206-3B4DD098831C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4 4" xfId="586" xr:uid="{DB132FC0-3BA5-4213-AB1E-79189776A725}"/>
    <cellStyle name="Comma 3 4 5" xfId="221" xr:uid="{3D217C8E-5B18-4C4A-8444-39D641BCAC5E}"/>
    <cellStyle name="Comma 3 4 6" xfId="369" xr:uid="{42F62762-301D-4A56-920B-92902D6C913D}"/>
    <cellStyle name="Comma 3 4 7" xfId="526" xr:uid="{CAA8DDFF-194E-41BA-B821-1CEBB2F03C9F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2 4" xfId="654" xr:uid="{1CF0564C-3414-4369-B1C0-08222C255DC2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3 4" xfId="599" xr:uid="{73F7C3D2-DE78-4F3A-BDAB-C60351BB20D5}"/>
    <cellStyle name="Comma 3 5 4" xfId="241" xr:uid="{DAFD5B42-92A9-4F62-9593-02AC1AACE9B9}"/>
    <cellStyle name="Comma 3 5 5" xfId="389" xr:uid="{FADF9EA3-C40C-465A-9702-758B4CFC53D9}"/>
    <cellStyle name="Comma 3 5 6" xfId="554" xr:uid="{E266468B-4663-4096-AA57-1AAAE86BE18E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2 4" xfId="658" xr:uid="{8EF8B4F3-8AA0-44BA-BBE7-2F16E9F43F18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3 4" xfId="612" xr:uid="{2E89BCEF-7479-4DC7-9753-511DAA496FE9}"/>
    <cellStyle name="Comma 3 6 4" xfId="245" xr:uid="{01DE774E-96D5-4430-A59C-5458AC26B50D}"/>
    <cellStyle name="Comma 3 6 5" xfId="393" xr:uid="{8FE62891-E412-4C85-ACB9-ACA4CA2C1112}"/>
    <cellStyle name="Comma 3 6 6" xfId="558" xr:uid="{E3FD4038-6D50-4AD6-9C4A-2996657253FC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2 4" xfId="662" xr:uid="{1F0CB21F-826C-459F-8C65-A649FB9C0D5D}"/>
    <cellStyle name="Comma 3 7 3" xfId="249" xr:uid="{80825CAF-FF85-4DF4-AFCB-3CB1A55497E2}"/>
    <cellStyle name="Comma 3 7 4" xfId="397" xr:uid="{F52A5B79-B4BB-4ACD-874D-0EC5508F6A6F}"/>
    <cellStyle name="Comma 3 7 5" xfId="563" xr:uid="{487F6F00-5E82-460C-BE79-98C60A23D2D2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2 4" xfId="666" xr:uid="{E2C5B88C-8CEB-4065-917D-779DCE7AC8AA}"/>
    <cellStyle name="Comma 3 8 3" xfId="253" xr:uid="{BF925E42-6CD6-4866-AA5B-E96F6F3E57AE}"/>
    <cellStyle name="Comma 3 8 4" xfId="401" xr:uid="{3AD07949-D333-46C7-9438-BF092CB52AAF}"/>
    <cellStyle name="Comma 3 8 5" xfId="567" xr:uid="{67AC4F42-B37A-4D4B-A999-2D95D2C74976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2 4" xfId="646" xr:uid="{F7158669-666B-4CA7-AD93-DD7CAA07B36F}"/>
    <cellStyle name="Comma 3 9 3" xfId="233" xr:uid="{B1832600-CA6A-4842-B2B2-317ECA71F4D3}"/>
    <cellStyle name="Comma 3 9 4" xfId="381" xr:uid="{A4EB38AB-F430-4AAC-B915-578335EC60AB}"/>
    <cellStyle name="Comma 3 9 5" xfId="543" xr:uid="{17050AA1-5654-4E0E-B1B2-127DF16AE454}"/>
    <cellStyle name="Comma 4" xfId="7" xr:uid="{F6D3EE97-128D-4213-9143-127694ACD58C}"/>
    <cellStyle name="Comma 4 10" xfId="508" xr:uid="{F22C5EA8-A733-4068-BF50-EBB9902A5CBD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2 4" xfId="643" xr:uid="{EE9C3E30-6163-47CE-BE94-F12DB004D11F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3 4" xfId="595" xr:uid="{FC957DAE-A215-440D-906D-6574A0B1053F}"/>
    <cellStyle name="Comma 4 2 2 4" xfId="230" xr:uid="{8C6A7DCE-93EB-4D22-8345-7C5C99D5E7F2}"/>
    <cellStyle name="Comma 4 2 2 5" xfId="378" xr:uid="{14171251-0683-48A7-9C02-C0AA39505707}"/>
    <cellStyle name="Comma 4 2 2 6" xfId="535" xr:uid="{D861A382-99E7-4A7F-8881-01E467A0EFE1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3 4" xfId="608" xr:uid="{EE7140C1-3DA9-4EE5-B50F-96FBD26B4273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4 4" xfId="630" xr:uid="{D7FDCAC1-5BF3-4B95-B7CC-1BCCF0864097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5 4" xfId="581" xr:uid="{94342698-5A3B-4691-85EA-C59D0F9CC8A6}"/>
    <cellStyle name="Comma 4 2 6" xfId="217" xr:uid="{06F1398E-D811-4E86-B15C-C4048FBDBFAC}"/>
    <cellStyle name="Comma 4 2 7" xfId="365" xr:uid="{88A0D545-9AC5-40B2-97B0-679084157033}"/>
    <cellStyle name="Comma 4 2 8" xfId="522" xr:uid="{AA3E1A05-74A9-42BC-86E2-298AFA7C3F96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2 4" xfId="636" xr:uid="{2B52ADE9-B29E-4DF5-BF9F-A968CEAE07C3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3 4" xfId="588" xr:uid="{5705C3BA-73B2-4EDC-8AE4-1054C3E5130D}"/>
    <cellStyle name="Comma 4 3 4" xfId="223" xr:uid="{B872F73E-3214-41CF-9179-07F370584BEB}"/>
    <cellStyle name="Comma 4 3 5" xfId="371" xr:uid="{0AEB0CCA-4916-48A5-A068-D23B1ED4C079}"/>
    <cellStyle name="Comma 4 3 6" xfId="528" xr:uid="{F500936D-1BEA-46D3-8B58-906464232482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4 4" xfId="601" xr:uid="{8B35F4EB-BA44-4DEC-97F9-E9328D68DD84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5 4" xfId="614" xr:uid="{A957E6D9-F58D-42F6-975F-F6633FCEEF59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6 4" xfId="623" xr:uid="{EF262B64-7558-41F3-958F-91DD91EAA4FB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7 4" xfId="575" xr:uid="{0330D012-366E-454A-9E0E-67556006EB8B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2 4" xfId="638" xr:uid="{CCD6B0E5-B29F-4AD8-8084-0EF6B23E9821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3 4" xfId="590" xr:uid="{7547D577-A868-430A-816B-66E4B61970A9}"/>
    <cellStyle name="Comma 5 2 4" xfId="225" xr:uid="{17BCD9AD-A35F-49E7-874D-9E1888D1B32A}"/>
    <cellStyle name="Comma 5 2 5" xfId="373" xr:uid="{B0943271-8C72-4FB0-A25B-CD5A240D9229}"/>
    <cellStyle name="Comma 5 2 6" xfId="530" xr:uid="{7A27FBA7-267F-419D-9E70-6B9AF4604288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3 4" xfId="603" xr:uid="{27D634FE-E012-4969-9C33-DC82107829D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4 4" xfId="609" xr:uid="{B18E9E8C-2B68-438A-BBB5-CA15E99E1AF5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5 4" xfId="625" xr:uid="{E3BAE0C6-F7FC-48E1-AE35-FE60B392742B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6 4" xfId="570" xr:uid="{19A50625-E18F-47BD-B2FE-33964AF86ECF}"/>
    <cellStyle name="Comma 5 7" xfId="212" xr:uid="{48579A00-6841-465A-B077-798AF884A35F}"/>
    <cellStyle name="Comma 5 8" xfId="360" xr:uid="{CF7D53D8-4993-4E52-9FB5-86F811D5DE58}"/>
    <cellStyle name="Comma 5 9" xfId="517" xr:uid="{89A32402-6781-49F3-9DF6-81162B732197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2 4" xfId="631" xr:uid="{5813AC46-D1D2-4156-B2A3-F7373EB7EFA8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3 4" xfId="576" xr:uid="{74CE2B94-1D6D-439A-A62A-CB5122A185C3}"/>
    <cellStyle name="Comma 6 4" xfId="218" xr:uid="{3821B758-9810-486A-8970-9FA80D49EC7B}"/>
    <cellStyle name="Comma 6 5" xfId="366" xr:uid="{F73D94EF-8E33-4DB7-B705-CCE455FE27AE}"/>
    <cellStyle name="Comma 6 6" xfId="523" xr:uid="{57A0A7B6-05A0-41D1-A077-6A89BD00C4BB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2 4" xfId="644" xr:uid="{93495512-07E0-419D-A6FD-9FD006FB4BF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3 4" xfId="583" xr:uid="{930A0A69-0198-482B-86C0-DBEF0A9DF734}"/>
    <cellStyle name="Comma 7 4" xfId="231" xr:uid="{F12C452D-7CDB-40A1-B7D8-C39077116276}"/>
    <cellStyle name="Comma 7 5" xfId="379" xr:uid="{6DD6F122-84CA-4C81-B456-151EE907BE29}"/>
    <cellStyle name="Comma 7 6" xfId="536" xr:uid="{E8C5B840-E142-4EA4-B5CA-88EACCC15455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2 4" xfId="668" xr:uid="{ED05D729-53F7-495C-BFAD-530392041C1B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3 4" xfId="616" xr:uid="{42663069-F3F7-42C0-A903-25AA55D5023E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4 4" xfId="596" xr:uid="{AB349677-3635-48A6-B73B-5C2880A0F959}"/>
    <cellStyle name="Comma 8 5" xfId="255" xr:uid="{7472D6B9-D35D-4819-A6ED-66F482470882}"/>
    <cellStyle name="Comma 8 6" xfId="403" xr:uid="{5BC94035-0408-4A76-9A30-1573380DBBF1}"/>
    <cellStyle name="Comma 8 7" xfId="569" xr:uid="{4FDE659E-0ABE-4A42-8530-70FEA4A7AEEE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2 4" xfId="618" xr:uid="{3EA7476D-20C6-4E89-8311-F586799CC884}"/>
    <cellStyle name="Comma 9 3" xfId="300" xr:uid="{E35F7741-429A-4504-BDE5-C089805D12DC}"/>
    <cellStyle name="Comma 9 4" xfId="448" xr:uid="{68836C9A-F7C9-4C8E-85AD-9B3D5985504C}"/>
    <cellStyle name="Comma 9 5" xfId="615" xr:uid="{26F7DF83-D7A3-42F0-B85A-45B55FD04957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0 2" xfId="538" xr:uid="{190FC8D1-2896-489D-A390-D12F9415C476}"/>
    <cellStyle name="Normal 11" xfId="62" xr:uid="{9D0858E2-46B6-49AB-9759-B342095C811D}"/>
    <cellStyle name="Normal 11 2" xfId="545" xr:uid="{A3D57331-510B-48C3-BC99-86A2FB2F55E5}"/>
    <cellStyle name="Normal 12" xfId="80" xr:uid="{F281134F-9546-4FAA-814B-8D46C9FAEA9A}"/>
    <cellStyle name="Normal 12 2" xfId="560" xr:uid="{8E7AADD6-1DE7-4C1D-90EE-0A8F231C2B6B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4 2" xfId="617" xr:uid="{5CBA6841-49E8-4111-9C0F-BCD6267DEEDF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18" xfId="502" xr:uid="{C7DEE213-22A0-4FC7-9F49-59B435D2EB43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2 2 2" xfId="509" xr:uid="{CAD32AF5-9D9F-4A4D-9FBF-0B2ADEB531EE}"/>
    <cellStyle name="Normal 2 3" xfId="13" xr:uid="{3B626439-FA67-4020-A370-3A429B227131}"/>
    <cellStyle name="Normal 2 3 2" xfId="510" xr:uid="{6C153A8D-647F-4DCD-9ACB-EF14B1A05AB2}"/>
    <cellStyle name="Normal 2 4" xfId="14" xr:uid="{5D8CFC3D-FEC1-4A35-8CFA-D66389DA5913}"/>
    <cellStyle name="Normal 2 4 2" xfId="511" xr:uid="{90FFA90E-2B24-4BF4-8F48-4A7E927269AD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2 3" xfId="513" xr:uid="{6793E7AA-0585-4482-816B-B4B07CCEAD49}"/>
    <cellStyle name="Normal 3 3" xfId="17" xr:uid="{E56F1BA3-6629-43EC-ABC9-F86E3E2E4950}"/>
    <cellStyle name="Normal 3 3 2" xfId="514" xr:uid="{D47E8EA0-CA63-4AF2-85EB-048E8CE76B7D}"/>
    <cellStyle name="Normal 3 4" xfId="52" xr:uid="{3A9365CE-6231-4BB0-8725-B15A178E3BA3}"/>
    <cellStyle name="Normal 3 4 2" xfId="177" xr:uid="{4F397917-CFC8-479A-AC47-949FB396ADA7}"/>
    <cellStyle name="Normal 3 5" xfId="512" xr:uid="{818EFBB8-2C6C-4898-B64A-2FCF41C5B08B}"/>
    <cellStyle name="Normal 4" xfId="18" xr:uid="{7A036BD7-1DE1-495C-AB98-56312C79292D}"/>
    <cellStyle name="Normal 4 2" xfId="69" xr:uid="{7626860B-C740-441F-BB3D-86A69A0018A1}"/>
    <cellStyle name="Normal 4 2 2" xfId="550" xr:uid="{F9EE30EB-4836-4494-BC28-57326D139763}"/>
    <cellStyle name="Normal 4 3" xfId="515" xr:uid="{A6CC8C71-3EF2-40A3-A627-FFDD96170049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4 2" xfId="537" xr:uid="{B1C94B79-5539-48A4-B9E3-24CEC1C29FFC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6 4 2" xfId="582" xr:uid="{80FA2AE8-8810-46D5-BDED-254D7009B0CA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8 2 2" xfId="541" xr:uid="{4AD5DFEE-6BC0-40F9-82CA-4C6B4F74181E}"/>
    <cellStyle name="Normal 8 3" xfId="540" xr:uid="{04072A8F-23D1-44D9-9FAA-C2BC38FC189F}"/>
    <cellStyle name="Normal 9" xfId="59" xr:uid="{8E96B79F-5B6D-42CF-8AE7-6B526419CFC0}"/>
    <cellStyle name="Normal 9 2" xfId="542" xr:uid="{BDFAFF4B-727F-4D8B-B281-FCCEDD410E14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2 3" xfId="551" xr:uid="{1CD0483C-5EFF-45D3-89C8-2CED8B099991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deaths'!$I$3:$I$143</c:f>
              <c:numCache>
                <c:formatCode>#,##0</c:formatCode>
                <c:ptCount val="14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55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196</c:v>
                </c:pt>
                <c:pt idx="18">
                  <c:v>246</c:v>
                </c:pt>
                <c:pt idx="19">
                  <c:v>308</c:v>
                </c:pt>
                <c:pt idx="20">
                  <c:v>384</c:v>
                </c:pt>
                <c:pt idx="21">
                  <c:v>430</c:v>
                </c:pt>
                <c:pt idx="22">
                  <c:v>470</c:v>
                </c:pt>
                <c:pt idx="23">
                  <c:v>553</c:v>
                </c:pt>
                <c:pt idx="24">
                  <c:v>650</c:v>
                </c:pt>
                <c:pt idx="25">
                  <c:v>764</c:v>
                </c:pt>
                <c:pt idx="26">
                  <c:v>844</c:v>
                </c:pt>
                <c:pt idx="27">
                  <c:v>929</c:v>
                </c:pt>
                <c:pt idx="28">
                  <c:v>967</c:v>
                </c:pt>
                <c:pt idx="29">
                  <c:v>1069</c:v>
                </c:pt>
                <c:pt idx="30">
                  <c:v>1112</c:v>
                </c:pt>
                <c:pt idx="31">
                  <c:v>1064</c:v>
                </c:pt>
                <c:pt idx="32">
                  <c:v>1191</c:v>
                </c:pt>
                <c:pt idx="33">
                  <c:v>1348</c:v>
                </c:pt>
                <c:pt idx="34">
                  <c:v>1229</c:v>
                </c:pt>
                <c:pt idx="35">
                  <c:v>1206</c:v>
                </c:pt>
                <c:pt idx="36">
                  <c:v>1248</c:v>
                </c:pt>
                <c:pt idx="37">
                  <c:v>1266</c:v>
                </c:pt>
                <c:pt idx="38">
                  <c:v>1127</c:v>
                </c:pt>
                <c:pt idx="39">
                  <c:v>1133</c:v>
                </c:pt>
                <c:pt idx="40">
                  <c:v>1156</c:v>
                </c:pt>
                <c:pt idx="41">
                  <c:v>1194</c:v>
                </c:pt>
                <c:pt idx="42">
                  <c:v>1168</c:v>
                </c:pt>
                <c:pt idx="43">
                  <c:v>1076</c:v>
                </c:pt>
                <c:pt idx="44">
                  <c:v>1015</c:v>
                </c:pt>
                <c:pt idx="45">
                  <c:v>1034</c:v>
                </c:pt>
                <c:pt idx="46">
                  <c:v>965</c:v>
                </c:pt>
                <c:pt idx="47">
                  <c:v>983</c:v>
                </c:pt>
                <c:pt idx="48">
                  <c:v>940</c:v>
                </c:pt>
                <c:pt idx="49">
                  <c:v>910</c:v>
                </c:pt>
                <c:pt idx="50">
                  <c:v>812</c:v>
                </c:pt>
                <c:pt idx="51">
                  <c:v>792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690</c:v>
                </c:pt>
                <c:pt idx="56">
                  <c:v>690</c:v>
                </c:pt>
                <c:pt idx="57">
                  <c:v>620</c:v>
                </c:pt>
                <c:pt idx="58">
                  <c:v>581</c:v>
                </c:pt>
                <c:pt idx="59">
                  <c:v>595</c:v>
                </c:pt>
                <c:pt idx="60">
                  <c:v>566</c:v>
                </c:pt>
                <c:pt idx="61">
                  <c:v>555</c:v>
                </c:pt>
                <c:pt idx="62">
                  <c:v>559</c:v>
                </c:pt>
                <c:pt idx="63">
                  <c:v>495</c:v>
                </c:pt>
                <c:pt idx="64">
                  <c:v>479</c:v>
                </c:pt>
                <c:pt idx="65">
                  <c:v>439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376</c:v>
                </c:pt>
                <c:pt idx="71">
                  <c:v>372</c:v>
                </c:pt>
                <c:pt idx="72">
                  <c:v>330</c:v>
                </c:pt>
                <c:pt idx="73">
                  <c:v>360</c:v>
                </c:pt>
                <c:pt idx="74">
                  <c:v>325</c:v>
                </c:pt>
                <c:pt idx="75">
                  <c:v>313</c:v>
                </c:pt>
                <c:pt idx="76">
                  <c:v>297</c:v>
                </c:pt>
                <c:pt idx="77">
                  <c:v>272</c:v>
                </c:pt>
                <c:pt idx="78">
                  <c:v>264</c:v>
                </c:pt>
                <c:pt idx="79">
                  <c:v>254</c:v>
                </c:pt>
                <c:pt idx="80">
                  <c:v>250</c:v>
                </c:pt>
                <c:pt idx="81">
                  <c:v>275</c:v>
                </c:pt>
                <c:pt idx="82">
                  <c:v>246</c:v>
                </c:pt>
                <c:pt idx="83">
                  <c:v>255</c:v>
                </c:pt>
                <c:pt idx="84">
                  <c:v>228</c:v>
                </c:pt>
                <c:pt idx="85">
                  <c:v>200</c:v>
                </c:pt>
                <c:pt idx="86">
                  <c:v>179</c:v>
                </c:pt>
                <c:pt idx="87">
                  <c:v>188</c:v>
                </c:pt>
                <c:pt idx="88">
                  <c:v>211</c:v>
                </c:pt>
                <c:pt idx="89">
                  <c:v>184</c:v>
                </c:pt>
                <c:pt idx="90">
                  <c:v>176</c:v>
                </c:pt>
                <c:pt idx="91">
                  <c:v>166</c:v>
                </c:pt>
                <c:pt idx="92">
                  <c:v>133</c:v>
                </c:pt>
                <c:pt idx="93">
                  <c:v>149</c:v>
                </c:pt>
                <c:pt idx="94">
                  <c:v>150</c:v>
                </c:pt>
                <c:pt idx="95">
                  <c:v>131</c:v>
                </c:pt>
                <c:pt idx="96">
                  <c:v>147</c:v>
                </c:pt>
                <c:pt idx="97">
                  <c:v>110</c:v>
                </c:pt>
                <c:pt idx="98">
                  <c:v>122</c:v>
                </c:pt>
                <c:pt idx="99">
                  <c:v>91</c:v>
                </c:pt>
                <c:pt idx="100">
                  <c:v>125</c:v>
                </c:pt>
                <c:pt idx="101">
                  <c:v>95</c:v>
                </c:pt>
                <c:pt idx="102">
                  <c:v>110</c:v>
                </c:pt>
                <c:pt idx="103">
                  <c:v>92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75</c:v>
                </c:pt>
                <c:pt idx="109">
                  <c:v>91</c:v>
                </c:pt>
                <c:pt idx="110">
                  <c:v>93</c:v>
                </c:pt>
                <c:pt idx="111">
                  <c:v>100</c:v>
                </c:pt>
                <c:pt idx="112">
                  <c:v>73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49</c:v>
                </c:pt>
                <c:pt idx="121">
                  <c:v>49</c:v>
                </c:pt>
                <c:pt idx="122">
                  <c:v>48</c:v>
                </c:pt>
                <c:pt idx="123">
                  <c:v>42</c:v>
                </c:pt>
                <c:pt idx="124">
                  <c:v>43</c:v>
                </c:pt>
                <c:pt idx="125">
                  <c:v>55</c:v>
                </c:pt>
                <c:pt idx="126">
                  <c:v>43</c:v>
                </c:pt>
                <c:pt idx="127">
                  <c:v>32</c:v>
                </c:pt>
                <c:pt idx="128">
                  <c:v>30</c:v>
                </c:pt>
                <c:pt idx="129">
                  <c:v>40</c:v>
                </c:pt>
                <c:pt idx="130">
                  <c:v>37</c:v>
                </c:pt>
                <c:pt idx="131">
                  <c:v>36</c:v>
                </c:pt>
                <c:pt idx="132">
                  <c:v>18</c:v>
                </c:pt>
                <c:pt idx="133">
                  <c:v>29</c:v>
                </c:pt>
                <c:pt idx="134">
                  <c:v>28</c:v>
                </c:pt>
                <c:pt idx="135">
                  <c:v>20</c:v>
                </c:pt>
                <c:pt idx="136">
                  <c:v>28</c:v>
                </c:pt>
                <c:pt idx="137">
                  <c:v>30</c:v>
                </c:pt>
                <c:pt idx="138">
                  <c:v>31</c:v>
                </c:pt>
                <c:pt idx="139">
                  <c:v>31</c:v>
                </c:pt>
                <c:pt idx="1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deaths'!$J$3:$J$143</c:f>
              <c:numCache>
                <c:formatCode>#,##0</c:formatCode>
                <c:ptCount val="141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26.428571428571427</c:v>
                </c:pt>
                <c:pt idx="9">
                  <c:v>35</c:v>
                </c:pt>
                <c:pt idx="10">
                  <c:v>44</c:v>
                </c:pt>
                <c:pt idx="11">
                  <c:v>57.428571428571431</c:v>
                </c:pt>
                <c:pt idx="12">
                  <c:v>73.571428571428569</c:v>
                </c:pt>
                <c:pt idx="13">
                  <c:v>94.285714285714292</c:v>
                </c:pt>
                <c:pt idx="14">
                  <c:v>115.57142857142857</c:v>
                </c:pt>
                <c:pt idx="15">
                  <c:v>142.85714285714286</c:v>
                </c:pt>
                <c:pt idx="16">
                  <c:v>177.28571428571428</c:v>
                </c:pt>
                <c:pt idx="17">
                  <c:v>221.57142857142858</c:v>
                </c:pt>
                <c:pt idx="18">
                  <c:v>267.28571428571428</c:v>
                </c:pt>
                <c:pt idx="19">
                  <c:v>315.57142857142856</c:v>
                </c:pt>
                <c:pt idx="20">
                  <c:v>369.57142857142856</c:v>
                </c:pt>
                <c:pt idx="21">
                  <c:v>434.42857142857144</c:v>
                </c:pt>
                <c:pt idx="22">
                  <c:v>508.42857142857144</c:v>
                </c:pt>
                <c:pt idx="23">
                  <c:v>585</c:v>
                </c:pt>
                <c:pt idx="24">
                  <c:v>662.85714285714289</c:v>
                </c:pt>
                <c:pt idx="25">
                  <c:v>739.57142857142856</c:v>
                </c:pt>
                <c:pt idx="26">
                  <c:v>825.14285714285711</c:v>
                </c:pt>
                <c:pt idx="27">
                  <c:v>905</c:v>
                </c:pt>
                <c:pt idx="28">
                  <c:v>964.14285714285711</c:v>
                </c:pt>
                <c:pt idx="29">
                  <c:v>1025.1428571428571</c:v>
                </c:pt>
                <c:pt idx="30">
                  <c:v>1097.1428571428571</c:v>
                </c:pt>
                <c:pt idx="31">
                  <c:v>1140</c:v>
                </c:pt>
                <c:pt idx="32">
                  <c:v>1174.1428571428571</c:v>
                </c:pt>
                <c:pt idx="33">
                  <c:v>1199.7142857142858</c:v>
                </c:pt>
                <c:pt idx="34">
                  <c:v>1221.7142857142858</c:v>
                </c:pt>
                <c:pt idx="35">
                  <c:v>1230.7142857142858</c:v>
                </c:pt>
                <c:pt idx="36">
                  <c:v>1222.4285714285713</c:v>
                </c:pt>
                <c:pt idx="37">
                  <c:v>1195</c:v>
                </c:pt>
                <c:pt idx="38">
                  <c:v>1190</c:v>
                </c:pt>
                <c:pt idx="39">
                  <c:v>1184.5714285714287</c:v>
                </c:pt>
                <c:pt idx="40">
                  <c:v>1160</c:v>
                </c:pt>
                <c:pt idx="41">
                  <c:v>1124.1428571428571</c:v>
                </c:pt>
                <c:pt idx="42">
                  <c:v>1110.8571428571429</c:v>
                </c:pt>
                <c:pt idx="43">
                  <c:v>1086.8571428571429</c:v>
                </c:pt>
                <c:pt idx="44">
                  <c:v>1062.1428571428571</c:v>
                </c:pt>
                <c:pt idx="45">
                  <c:v>1025.8571428571429</c:v>
                </c:pt>
                <c:pt idx="46">
                  <c:v>989</c:v>
                </c:pt>
                <c:pt idx="47">
                  <c:v>951.28571428571433</c:v>
                </c:pt>
                <c:pt idx="48">
                  <c:v>919.42857142857144</c:v>
                </c:pt>
                <c:pt idx="49">
                  <c:v>879.14285714285711</c:v>
                </c:pt>
                <c:pt idx="50">
                  <c:v>845</c:v>
                </c:pt>
                <c:pt idx="51">
                  <c:v>808.42857142857144</c:v>
                </c:pt>
                <c:pt idx="52">
                  <c:v>772.71428571428567</c:v>
                </c:pt>
                <c:pt idx="53">
                  <c:v>741.28571428571433</c:v>
                </c:pt>
                <c:pt idx="54">
                  <c:v>713.85714285714289</c:v>
                </c:pt>
                <c:pt idx="55">
                  <c:v>683.71428571428567</c:v>
                </c:pt>
                <c:pt idx="56">
                  <c:v>661.28571428571433</c:v>
                </c:pt>
                <c:pt idx="57">
                  <c:v>638.42857142857144</c:v>
                </c:pt>
                <c:pt idx="58">
                  <c:v>613.85714285714289</c:v>
                </c:pt>
                <c:pt idx="59">
                  <c:v>595.14285714285711</c:v>
                </c:pt>
                <c:pt idx="60">
                  <c:v>567.28571428571433</c:v>
                </c:pt>
                <c:pt idx="61">
                  <c:v>547.14285714285711</c:v>
                </c:pt>
                <c:pt idx="62">
                  <c:v>526.85714285714289</c:v>
                </c:pt>
                <c:pt idx="63">
                  <c:v>495.57142857142856</c:v>
                </c:pt>
                <c:pt idx="64">
                  <c:v>471.28571428571428</c:v>
                </c:pt>
                <c:pt idx="65">
                  <c:v>448</c:v>
                </c:pt>
                <c:pt idx="66">
                  <c:v>424.57142857142856</c:v>
                </c:pt>
                <c:pt idx="67">
                  <c:v>407.57142857142856</c:v>
                </c:pt>
                <c:pt idx="68">
                  <c:v>392.28571428571428</c:v>
                </c:pt>
                <c:pt idx="69">
                  <c:v>376.71428571428572</c:v>
                </c:pt>
                <c:pt idx="70">
                  <c:v>374.42857142857144</c:v>
                </c:pt>
                <c:pt idx="71">
                  <c:v>364.28571428571428</c:v>
                </c:pt>
                <c:pt idx="72">
                  <c:v>353</c:v>
                </c:pt>
                <c:pt idx="73">
                  <c:v>339</c:v>
                </c:pt>
                <c:pt idx="74">
                  <c:v>324.14285714285717</c:v>
                </c:pt>
                <c:pt idx="75">
                  <c:v>308.71428571428572</c:v>
                </c:pt>
                <c:pt idx="76">
                  <c:v>297.85714285714283</c:v>
                </c:pt>
                <c:pt idx="77">
                  <c:v>282.14285714285717</c:v>
                </c:pt>
                <c:pt idx="78">
                  <c:v>275</c:v>
                </c:pt>
                <c:pt idx="79">
                  <c:v>265.42857142857144</c:v>
                </c:pt>
                <c:pt idx="80">
                  <c:v>259.42857142857144</c:v>
                </c:pt>
                <c:pt idx="81">
                  <c:v>253.14285714285714</c:v>
                </c:pt>
                <c:pt idx="82">
                  <c:v>244</c:v>
                </c:pt>
                <c:pt idx="83">
                  <c:v>233.28571428571428</c:v>
                </c:pt>
                <c:pt idx="84">
                  <c:v>224.42857142857142</c:v>
                </c:pt>
                <c:pt idx="85">
                  <c:v>215.28571428571428</c:v>
                </c:pt>
                <c:pt idx="86">
                  <c:v>206.42857142857142</c:v>
                </c:pt>
                <c:pt idx="87">
                  <c:v>195.14285714285714</c:v>
                </c:pt>
                <c:pt idx="88">
                  <c:v>186.28571428571428</c:v>
                </c:pt>
                <c:pt idx="89">
                  <c:v>176.71428571428572</c:v>
                </c:pt>
                <c:pt idx="90">
                  <c:v>172.42857142857142</c:v>
                </c:pt>
                <c:pt idx="91">
                  <c:v>167</c:v>
                </c:pt>
                <c:pt idx="92">
                  <c:v>155.57142857142858</c:v>
                </c:pt>
                <c:pt idx="93">
                  <c:v>150.28571428571428</c:v>
                </c:pt>
                <c:pt idx="94">
                  <c:v>140.85714285714286</c:v>
                </c:pt>
                <c:pt idx="95">
                  <c:v>134.57142857142858</c:v>
                </c:pt>
                <c:pt idx="96">
                  <c:v>128.57142857142858</c:v>
                </c:pt>
                <c:pt idx="97">
                  <c:v>125.14285714285714</c:v>
                </c:pt>
                <c:pt idx="98">
                  <c:v>117.28571428571429</c:v>
                </c:pt>
                <c:pt idx="99">
                  <c:v>114.28571428571429</c:v>
                </c:pt>
                <c:pt idx="100">
                  <c:v>106.42857142857143</c:v>
                </c:pt>
                <c:pt idx="101">
                  <c:v>101.85714285714286</c:v>
                </c:pt>
                <c:pt idx="102">
                  <c:v>96.142857142857139</c:v>
                </c:pt>
                <c:pt idx="103">
                  <c:v>94.285714285714292</c:v>
                </c:pt>
                <c:pt idx="104">
                  <c:v>86.428571428571431</c:v>
                </c:pt>
                <c:pt idx="105">
                  <c:v>83.571428571428569</c:v>
                </c:pt>
                <c:pt idx="106">
                  <c:v>80.857142857142861</c:v>
                </c:pt>
                <c:pt idx="107">
                  <c:v>81</c:v>
                </c:pt>
                <c:pt idx="108">
                  <c:v>84.142857142857139</c:v>
                </c:pt>
                <c:pt idx="109">
                  <c:v>82.857142857142861</c:v>
                </c:pt>
                <c:pt idx="110">
                  <c:v>80.857142857142861</c:v>
                </c:pt>
                <c:pt idx="111">
                  <c:v>80.285714285714292</c:v>
                </c:pt>
                <c:pt idx="112">
                  <c:v>79</c:v>
                </c:pt>
                <c:pt idx="113">
                  <c:v>76.571428571428569</c:v>
                </c:pt>
                <c:pt idx="114">
                  <c:v>70</c:v>
                </c:pt>
                <c:pt idx="115">
                  <c:v>64.428571428571431</c:v>
                </c:pt>
                <c:pt idx="116">
                  <c:v>60.285714285714285</c:v>
                </c:pt>
                <c:pt idx="117">
                  <c:v>58.142857142857146</c:v>
                </c:pt>
                <c:pt idx="118">
                  <c:v>55.714285714285715</c:v>
                </c:pt>
                <c:pt idx="119">
                  <c:v>53.142857142857146</c:v>
                </c:pt>
                <c:pt idx="120">
                  <c:v>48.571428571428569</c:v>
                </c:pt>
                <c:pt idx="121">
                  <c:v>48</c:v>
                </c:pt>
                <c:pt idx="122">
                  <c:v>47.142857142857146</c:v>
                </c:pt>
                <c:pt idx="123">
                  <c:v>47</c:v>
                </c:pt>
                <c:pt idx="124">
                  <c:v>44.571428571428569</c:v>
                </c:pt>
                <c:pt idx="125">
                  <c:v>41.857142857142854</c:v>
                </c:pt>
                <c:pt idx="126">
                  <c:v>40.714285714285715</c:v>
                </c:pt>
                <c:pt idx="127">
                  <c:v>40</c:v>
                </c:pt>
                <c:pt idx="128">
                  <c:v>39</c:v>
                </c:pt>
                <c:pt idx="129">
                  <c:v>33.714285714285715</c:v>
                </c:pt>
                <c:pt idx="130">
                  <c:v>31.714285714285715</c:v>
                </c:pt>
                <c:pt idx="131">
                  <c:v>31.142857142857142</c:v>
                </c:pt>
                <c:pt idx="132">
                  <c:v>29.714285714285715</c:v>
                </c:pt>
                <c:pt idx="133">
                  <c:v>28</c:v>
                </c:pt>
                <c:pt idx="134">
                  <c:v>27</c:v>
                </c:pt>
                <c:pt idx="135">
                  <c:v>26.285714285714285</c:v>
                </c:pt>
                <c:pt idx="136">
                  <c:v>28.142857142857142</c:v>
                </c:pt>
                <c:pt idx="137">
                  <c:v>26.428571428571427</c:v>
                </c:pt>
                <c:pt idx="138">
                  <c:v>25.285714285714285</c:v>
                </c:pt>
                <c:pt idx="139">
                  <c:v>26.428571428571427</c:v>
                </c:pt>
                <c:pt idx="140">
                  <c:v>24.857142857142858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4 - combine'!$L$4:$AF$4</c:f>
              <c:numCache>
                <c:formatCode>#,##0</c:formatCode>
                <c:ptCount val="21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4 - combine'!$L$3:$AF$3</c:f>
              <c:numCache>
                <c:formatCode>#,##0</c:formatCode>
                <c:ptCount val="21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1871</c:v>
                </c:pt>
                <c:pt idx="4">
                  <c:v>5177</c:v>
                </c:pt>
                <c:pt idx="5">
                  <c:v>8219</c:v>
                </c:pt>
                <c:pt idx="6">
                  <c:v>8292</c:v>
                </c:pt>
                <c:pt idx="7">
                  <c:v>6923</c:v>
                </c:pt>
                <c:pt idx="8">
                  <c:v>5189</c:v>
                </c:pt>
                <c:pt idx="9">
                  <c:v>3971</c:v>
                </c:pt>
                <c:pt idx="10">
                  <c:v>2853</c:v>
                </c:pt>
                <c:pt idx="11">
                  <c:v>2269</c:v>
                </c:pt>
                <c:pt idx="12">
                  <c:v>1772</c:v>
                </c:pt>
                <c:pt idx="13">
                  <c:v>1304</c:v>
                </c:pt>
                <c:pt idx="14">
                  <c:v>942</c:v>
                </c:pt>
                <c:pt idx="15">
                  <c:v>673</c:v>
                </c:pt>
                <c:pt idx="16">
                  <c:v>580</c:v>
                </c:pt>
                <c:pt idx="17">
                  <c:v>422</c:v>
                </c:pt>
                <c:pt idx="18">
                  <c:v>329</c:v>
                </c:pt>
                <c:pt idx="19">
                  <c:v>222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4 - combine'!$L$5:$AF$5</c:f>
              <c:numCache>
                <c:formatCode>#,##0</c:formatCode>
                <c:ptCount val="21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13697.3</c:v>
                </c:pt>
                <c:pt idx="4">
                  <c:v>18494.184999999998</c:v>
                </c:pt>
                <c:pt idx="5">
                  <c:v>21939.755000000001</c:v>
                </c:pt>
                <c:pt idx="6">
                  <c:v>21507.690000000002</c:v>
                </c:pt>
                <c:pt idx="7">
                  <c:v>18951.895</c:v>
                </c:pt>
                <c:pt idx="8">
                  <c:v>16097.861666666668</c:v>
                </c:pt>
                <c:pt idx="9">
                  <c:v>13980.352222222224</c:v>
                </c:pt>
                <c:pt idx="10">
                  <c:v>12198.336666666666</c:v>
                </c:pt>
                <c:pt idx="11">
                  <c:v>11168.744444444445</c:v>
                </c:pt>
                <c:pt idx="12">
                  <c:v>10449.203333333333</c:v>
                </c:pt>
                <c:pt idx="13">
                  <c:v>9942.77</c:v>
                </c:pt>
                <c:pt idx="14">
                  <c:v>9531.5266666666666</c:v>
                </c:pt>
                <c:pt idx="15">
                  <c:v>9132.01</c:v>
                </c:pt>
                <c:pt idx="16">
                  <c:v>9077.5499999999993</c:v>
                </c:pt>
                <c:pt idx="17">
                  <c:v>8879.48</c:v>
                </c:pt>
                <c:pt idx="18">
                  <c:v>8761.119999999999</c:v>
                </c:pt>
                <c:pt idx="19">
                  <c:v>8827.380000000001</c:v>
                </c:pt>
                <c:pt idx="20">
                  <c:v>8900.869999999999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deaths'!$L$15:$AF$15</c:f>
              <c:numCache>
                <c:formatCode>#,##0</c:formatCode>
                <c:ptCount val="21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1871</c:v>
                </c:pt>
                <c:pt idx="4">
                  <c:v>5177</c:v>
                </c:pt>
                <c:pt idx="5">
                  <c:v>8219</c:v>
                </c:pt>
                <c:pt idx="6">
                  <c:v>8292</c:v>
                </c:pt>
                <c:pt idx="7">
                  <c:v>6923</c:v>
                </c:pt>
                <c:pt idx="8">
                  <c:v>5189</c:v>
                </c:pt>
                <c:pt idx="9">
                  <c:v>3971</c:v>
                </c:pt>
                <c:pt idx="10">
                  <c:v>2853</c:v>
                </c:pt>
                <c:pt idx="11">
                  <c:v>2269</c:v>
                </c:pt>
                <c:pt idx="12">
                  <c:v>1772</c:v>
                </c:pt>
                <c:pt idx="13">
                  <c:v>1304</c:v>
                </c:pt>
                <c:pt idx="14">
                  <c:v>942</c:v>
                </c:pt>
                <c:pt idx="15">
                  <c:v>673</c:v>
                </c:pt>
                <c:pt idx="16">
                  <c:v>580</c:v>
                </c:pt>
                <c:pt idx="17">
                  <c:v>422</c:v>
                </c:pt>
                <c:pt idx="18">
                  <c:v>329</c:v>
                </c:pt>
                <c:pt idx="19">
                  <c:v>222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deaths'!$L$13:$AF$13</c:f>
              <c:numCache>
                <c:formatCode>#,##0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4 - combine'!$L$5:$AF$5</c:f>
              <c:numCache>
                <c:formatCode>#,##0</c:formatCode>
                <c:ptCount val="21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13697.3</c:v>
                </c:pt>
                <c:pt idx="4">
                  <c:v>18494.184999999998</c:v>
                </c:pt>
                <c:pt idx="5">
                  <c:v>21939.755000000001</c:v>
                </c:pt>
                <c:pt idx="6">
                  <c:v>21507.690000000002</c:v>
                </c:pt>
                <c:pt idx="7">
                  <c:v>18951.895</c:v>
                </c:pt>
                <c:pt idx="8">
                  <c:v>16097.861666666668</c:v>
                </c:pt>
                <c:pt idx="9">
                  <c:v>13980.352222222224</c:v>
                </c:pt>
                <c:pt idx="10">
                  <c:v>12198.336666666666</c:v>
                </c:pt>
                <c:pt idx="11">
                  <c:v>11168.744444444445</c:v>
                </c:pt>
                <c:pt idx="12">
                  <c:v>10449.203333333333</c:v>
                </c:pt>
                <c:pt idx="13">
                  <c:v>9942.77</c:v>
                </c:pt>
                <c:pt idx="14">
                  <c:v>9531.5266666666666</c:v>
                </c:pt>
                <c:pt idx="15">
                  <c:v>9132.01</c:v>
                </c:pt>
                <c:pt idx="16">
                  <c:v>9077.5499999999993</c:v>
                </c:pt>
                <c:pt idx="17">
                  <c:v>8879.48</c:v>
                </c:pt>
                <c:pt idx="18">
                  <c:v>8761.119999999999</c:v>
                </c:pt>
                <c:pt idx="19">
                  <c:v>8827.380000000001</c:v>
                </c:pt>
                <c:pt idx="20">
                  <c:v>8900.869999999999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3"/>
          <c:order val="1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4 - combine'!$L$3:$AF$3</c:f>
              <c:numCache>
                <c:formatCode>#,##0</c:formatCode>
                <c:ptCount val="21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1871</c:v>
                </c:pt>
                <c:pt idx="4">
                  <c:v>5177</c:v>
                </c:pt>
                <c:pt idx="5">
                  <c:v>8219</c:v>
                </c:pt>
                <c:pt idx="6">
                  <c:v>8292</c:v>
                </c:pt>
                <c:pt idx="7">
                  <c:v>6923</c:v>
                </c:pt>
                <c:pt idx="8">
                  <c:v>5189</c:v>
                </c:pt>
                <c:pt idx="9">
                  <c:v>3971</c:v>
                </c:pt>
                <c:pt idx="10">
                  <c:v>2853</c:v>
                </c:pt>
                <c:pt idx="11">
                  <c:v>2269</c:v>
                </c:pt>
                <c:pt idx="12">
                  <c:v>1772</c:v>
                </c:pt>
                <c:pt idx="13">
                  <c:v>1304</c:v>
                </c:pt>
                <c:pt idx="14">
                  <c:v>942</c:v>
                </c:pt>
                <c:pt idx="15">
                  <c:v>673</c:v>
                </c:pt>
                <c:pt idx="16">
                  <c:v>580</c:v>
                </c:pt>
                <c:pt idx="17">
                  <c:v>422</c:v>
                </c:pt>
                <c:pt idx="18">
                  <c:v>329</c:v>
                </c:pt>
                <c:pt idx="19">
                  <c:v>222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combine'!$C$2:$AF$2</c:f>
              <c:numCache>
                <c:formatCode>d\-mmm\-yy</c:formatCode>
                <c:ptCount val="30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</c:numCache>
            </c:numRef>
          </c:cat>
          <c:val>
            <c:numRef>
              <c:f>'step 4 - combine'!$C$5:$AF$5</c:f>
              <c:numCache>
                <c:formatCode>#,##0</c:formatCode>
                <c:ptCount val="30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10975.8</c:v>
                </c:pt>
                <c:pt idx="12">
                  <c:v>13697.3</c:v>
                </c:pt>
                <c:pt idx="13">
                  <c:v>18494.184999999998</c:v>
                </c:pt>
                <c:pt idx="14">
                  <c:v>21939.755000000001</c:v>
                </c:pt>
                <c:pt idx="15">
                  <c:v>21507.690000000002</c:v>
                </c:pt>
                <c:pt idx="16">
                  <c:v>18951.895</c:v>
                </c:pt>
                <c:pt idx="17">
                  <c:v>16097.861666666668</c:v>
                </c:pt>
                <c:pt idx="18">
                  <c:v>13980.352222222224</c:v>
                </c:pt>
                <c:pt idx="19">
                  <c:v>12198.336666666666</c:v>
                </c:pt>
                <c:pt idx="20">
                  <c:v>11168.744444444445</c:v>
                </c:pt>
                <c:pt idx="21">
                  <c:v>10449.203333333333</c:v>
                </c:pt>
                <c:pt idx="22">
                  <c:v>9942.77</c:v>
                </c:pt>
                <c:pt idx="23">
                  <c:v>9531.5266666666666</c:v>
                </c:pt>
                <c:pt idx="24">
                  <c:v>9132.01</c:v>
                </c:pt>
                <c:pt idx="25">
                  <c:v>9077.5499999999993</c:v>
                </c:pt>
                <c:pt idx="26">
                  <c:v>8879.48</c:v>
                </c:pt>
                <c:pt idx="27">
                  <c:v>8761.119999999999</c:v>
                </c:pt>
                <c:pt idx="28">
                  <c:v>8827.380000000001</c:v>
                </c:pt>
                <c:pt idx="29">
                  <c:v>8900.869999999999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combine'!$C$2:$AF$2</c:f>
              <c:numCache>
                <c:formatCode>d\-mmm\-yy</c:formatCode>
                <c:ptCount val="30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</c:numCache>
            </c:numRef>
          </c:cat>
          <c:val>
            <c:numRef>
              <c:f>'weekly deaths'!$C$25:$AF$25</c:f>
              <c:numCache>
                <c:formatCode>0</c:formatCode>
                <c:ptCount val="30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deaths'!$F$3:$F$143</c:f>
              <c:numCache>
                <c:formatCode>#,##0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2076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964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758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184</c:v>
                </c:pt>
                <c:pt idx="98">
                  <c:v>192</c:v>
                </c:pt>
                <c:pt idx="99">
                  <c:v>12</c:v>
                </c:pt>
                <c:pt idx="100">
                  <c:v>1</c:v>
                </c:pt>
                <c:pt idx="101">
                  <c:v>153</c:v>
                </c:pt>
                <c:pt idx="102">
                  <c:v>196</c:v>
                </c:pt>
                <c:pt idx="103">
                  <c:v>180</c:v>
                </c:pt>
                <c:pt idx="104">
                  <c:v>138</c:v>
                </c:pt>
                <c:pt idx="105">
                  <c:v>122</c:v>
                </c:pt>
                <c:pt idx="106">
                  <c:v>4</c:v>
                </c:pt>
                <c:pt idx="107">
                  <c:v>0</c:v>
                </c:pt>
                <c:pt idx="108">
                  <c:v>111</c:v>
                </c:pt>
                <c:pt idx="109">
                  <c:v>148</c:v>
                </c:pt>
                <c:pt idx="110">
                  <c:v>128</c:v>
                </c:pt>
                <c:pt idx="111">
                  <c:v>113</c:v>
                </c:pt>
                <c:pt idx="112">
                  <c:v>118</c:v>
                </c:pt>
                <c:pt idx="113">
                  <c:v>2</c:v>
                </c:pt>
                <c:pt idx="114">
                  <c:v>0</c:v>
                </c:pt>
                <c:pt idx="115">
                  <c:v>114</c:v>
                </c:pt>
                <c:pt idx="116">
                  <c:v>116</c:v>
                </c:pt>
                <c:pt idx="117">
                  <c:v>106</c:v>
                </c:pt>
                <c:pt idx="118">
                  <c:v>112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61</c:v>
                </c:pt>
                <c:pt idx="123">
                  <c:v>85</c:v>
                </c:pt>
                <c:pt idx="124">
                  <c:v>84</c:v>
                </c:pt>
                <c:pt idx="125">
                  <c:v>70</c:v>
                </c:pt>
                <c:pt idx="126">
                  <c:v>64</c:v>
                </c:pt>
                <c:pt idx="127">
                  <c:v>2</c:v>
                </c:pt>
                <c:pt idx="128">
                  <c:v>0</c:v>
                </c:pt>
                <c:pt idx="129">
                  <c:v>63</c:v>
                </c:pt>
                <c:pt idx="130">
                  <c:v>68</c:v>
                </c:pt>
                <c:pt idx="131">
                  <c:v>58</c:v>
                </c:pt>
                <c:pt idx="132">
                  <c:v>55</c:v>
                </c:pt>
                <c:pt idx="133">
                  <c:v>49</c:v>
                </c:pt>
                <c:pt idx="134">
                  <c:v>3</c:v>
                </c:pt>
                <c:pt idx="135">
                  <c:v>2</c:v>
                </c:pt>
                <c:pt idx="136">
                  <c:v>39</c:v>
                </c:pt>
                <c:pt idx="137">
                  <c:v>45</c:v>
                </c:pt>
                <c:pt idx="138">
                  <c:v>39</c:v>
                </c:pt>
                <c:pt idx="139">
                  <c:v>53</c:v>
                </c:pt>
                <c:pt idx="14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deaths'!$G$3:$G$143</c:f>
              <c:numCache>
                <c:formatCode>#,##0</c:formatCode>
                <c:ptCount val="141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801</c:v>
                </c:pt>
                <c:pt idx="57">
                  <c:v>748.71428571428567</c:v>
                </c:pt>
                <c:pt idx="58">
                  <c:v>709.85714285714289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168.71428571428572</c:v>
                </c:pt>
                <c:pt idx="95">
                  <c:v>162.85714285714286</c:v>
                </c:pt>
                <c:pt idx="96">
                  <c:v>162.42857142857142</c:v>
                </c:pt>
                <c:pt idx="97">
                  <c:v>162.57142857142858</c:v>
                </c:pt>
                <c:pt idx="98">
                  <c:v>150.85714285714286</c:v>
                </c:pt>
                <c:pt idx="99">
                  <c:v>136.42857142857142</c:v>
                </c:pt>
                <c:pt idx="100">
                  <c:v>131.14285714285714</c:v>
                </c:pt>
                <c:pt idx="101">
                  <c:v>124.57142857142857</c:v>
                </c:pt>
                <c:pt idx="102">
                  <c:v>114.57142857142857</c:v>
                </c:pt>
                <c:pt idx="103">
                  <c:v>113.42857142857143</c:v>
                </c:pt>
                <c:pt idx="104">
                  <c:v>113.28571428571429</c:v>
                </c:pt>
                <c:pt idx="105">
                  <c:v>107.28571428571429</c:v>
                </c:pt>
                <c:pt idx="106">
                  <c:v>100.42857142857143</c:v>
                </c:pt>
                <c:pt idx="107">
                  <c:v>93</c:v>
                </c:pt>
                <c:pt idx="108">
                  <c:v>89.428571428571431</c:v>
                </c:pt>
                <c:pt idx="109">
                  <c:v>88.857142857142861</c:v>
                </c:pt>
                <c:pt idx="110">
                  <c:v>88.571428571428569</c:v>
                </c:pt>
                <c:pt idx="111">
                  <c:v>88.571428571428569</c:v>
                </c:pt>
                <c:pt idx="112">
                  <c:v>89</c:v>
                </c:pt>
                <c:pt idx="113">
                  <c:v>84.428571428571431</c:v>
                </c:pt>
                <c:pt idx="114">
                  <c:v>81.285714285714292</c:v>
                </c:pt>
                <c:pt idx="115">
                  <c:v>81.142857142857139</c:v>
                </c:pt>
                <c:pt idx="116">
                  <c:v>77.428571428571431</c:v>
                </c:pt>
                <c:pt idx="117">
                  <c:v>77.857142857142861</c:v>
                </c:pt>
                <c:pt idx="118">
                  <c:v>77.857142857142861</c:v>
                </c:pt>
                <c:pt idx="119">
                  <c:v>70.285714285714292</c:v>
                </c:pt>
                <c:pt idx="120">
                  <c:v>65.857142857142861</c:v>
                </c:pt>
                <c:pt idx="121">
                  <c:v>62.714285714285715</c:v>
                </c:pt>
                <c:pt idx="122">
                  <c:v>56.714285714285715</c:v>
                </c:pt>
                <c:pt idx="123">
                  <c:v>52.714285714285715</c:v>
                </c:pt>
                <c:pt idx="124">
                  <c:v>52.285714285714285</c:v>
                </c:pt>
                <c:pt idx="125">
                  <c:v>52.285714285714285</c:v>
                </c:pt>
                <c:pt idx="126">
                  <c:v>52.571428571428569</c:v>
                </c:pt>
                <c:pt idx="127">
                  <c:v>50.142857142857146</c:v>
                </c:pt>
                <c:pt idx="128">
                  <c:v>46.428571428571431</c:v>
                </c:pt>
                <c:pt idx="129">
                  <c:v>44.285714285714285</c:v>
                </c:pt>
                <c:pt idx="130">
                  <c:v>42.142857142857146</c:v>
                </c:pt>
                <c:pt idx="131">
                  <c:v>42.285714285714285</c:v>
                </c:pt>
                <c:pt idx="132">
                  <c:v>42.571428571428569</c:v>
                </c:pt>
                <c:pt idx="133">
                  <c:v>39.142857142857146</c:v>
                </c:pt>
                <c:pt idx="134">
                  <c:v>35.857142857142854</c:v>
                </c:pt>
                <c:pt idx="135">
                  <c:v>33.142857142857146</c:v>
                </c:pt>
                <c:pt idx="136">
                  <c:v>32.857142857142854</c:v>
                </c:pt>
                <c:pt idx="137">
                  <c:v>31</c:v>
                </c:pt>
                <c:pt idx="138">
                  <c:v>30.857142857142858</c:v>
                </c:pt>
                <c:pt idx="139">
                  <c:v>30.714285714285715</c:v>
                </c:pt>
                <c:pt idx="140">
                  <c:v>32.571428571428569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deaths'!$H$3:$H$143</c:f>
              <c:numCache>
                <c:formatCode>#,##0</c:formatCode>
                <c:ptCount val="141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960.42857142857144</c:v>
                </c:pt>
                <c:pt idx="37">
                  <c:v>1047.8571428571429</c:v>
                </c:pt>
                <c:pt idx="38">
                  <c:v>1095</c:v>
                </c:pt>
                <c:pt idx="39">
                  <c:v>1257.5714285714287</c:v>
                </c:pt>
                <c:pt idx="40">
                  <c:v>1236.8571428571429</c:v>
                </c:pt>
                <c:pt idx="41">
                  <c:v>1231.2857142857142</c:v>
                </c:pt>
                <c:pt idx="42">
                  <c:v>1402.5714285714287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518.42857142857144</c:v>
                </c:pt>
                <c:pt idx="66">
                  <c:v>478.57142857142856</c:v>
                </c:pt>
                <c:pt idx="67">
                  <c:v>550.28571428571433</c:v>
                </c:pt>
                <c:pt idx="68">
                  <c:v>546.71428571428567</c:v>
                </c:pt>
                <c:pt idx="69">
                  <c:v>546.57142857142856</c:v>
                </c:pt>
                <c:pt idx="70">
                  <c:v>495.85714285714283</c:v>
                </c:pt>
                <c:pt idx="71">
                  <c:v>445.42857142857144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deaths'!$L$5:$AF$5</c:f>
              <c:numCache>
                <c:formatCode>#,##0</c:formatCode>
                <c:ptCount val="21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  <c:pt idx="19">
                  <c:v>9093</c:v>
                </c:pt>
                <c:pt idx="20">
                  <c:v>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deaths'!$L$13:$AF$13</c:f>
              <c:numCache>
                <c:formatCode>#,##0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deaths'!$L$15:$AF$15</c:f>
              <c:numCache>
                <c:formatCode>#,##0</c:formatCode>
                <c:ptCount val="21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1871</c:v>
                </c:pt>
                <c:pt idx="4">
                  <c:v>5177</c:v>
                </c:pt>
                <c:pt idx="5">
                  <c:v>8219</c:v>
                </c:pt>
                <c:pt idx="6">
                  <c:v>8292</c:v>
                </c:pt>
                <c:pt idx="7">
                  <c:v>6923</c:v>
                </c:pt>
                <c:pt idx="8">
                  <c:v>5189</c:v>
                </c:pt>
                <c:pt idx="9">
                  <c:v>3971</c:v>
                </c:pt>
                <c:pt idx="10">
                  <c:v>2853</c:v>
                </c:pt>
                <c:pt idx="11">
                  <c:v>2269</c:v>
                </c:pt>
                <c:pt idx="12">
                  <c:v>1772</c:v>
                </c:pt>
                <c:pt idx="13">
                  <c:v>1304</c:v>
                </c:pt>
                <c:pt idx="14">
                  <c:v>942</c:v>
                </c:pt>
                <c:pt idx="15">
                  <c:v>673</c:v>
                </c:pt>
                <c:pt idx="16">
                  <c:v>580</c:v>
                </c:pt>
                <c:pt idx="17">
                  <c:v>422</c:v>
                </c:pt>
                <c:pt idx="18">
                  <c:v>329</c:v>
                </c:pt>
                <c:pt idx="19">
                  <c:v>222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deaths'!$L$13:$AF$13</c:f>
              <c:numCache>
                <c:formatCode>#,##0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deaths'!$L$17:$AF$17</c:f>
              <c:numCache>
                <c:formatCode>General</c:formatCode>
                <c:ptCount val="21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deaths'!$L$15:$AF$15</c:f>
              <c:numCache>
                <c:formatCode>#,##0</c:formatCode>
                <c:ptCount val="21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1871</c:v>
                </c:pt>
                <c:pt idx="4">
                  <c:v>5177</c:v>
                </c:pt>
                <c:pt idx="5">
                  <c:v>8219</c:v>
                </c:pt>
                <c:pt idx="6">
                  <c:v>8292</c:v>
                </c:pt>
                <c:pt idx="7">
                  <c:v>6923</c:v>
                </c:pt>
                <c:pt idx="8">
                  <c:v>5189</c:v>
                </c:pt>
                <c:pt idx="9">
                  <c:v>3971</c:v>
                </c:pt>
                <c:pt idx="10">
                  <c:v>2853</c:v>
                </c:pt>
                <c:pt idx="11">
                  <c:v>2269</c:v>
                </c:pt>
                <c:pt idx="12">
                  <c:v>1772</c:v>
                </c:pt>
                <c:pt idx="13">
                  <c:v>1304</c:v>
                </c:pt>
                <c:pt idx="14">
                  <c:v>942</c:v>
                </c:pt>
                <c:pt idx="15">
                  <c:v>673</c:v>
                </c:pt>
                <c:pt idx="16">
                  <c:v>580</c:v>
                </c:pt>
                <c:pt idx="17">
                  <c:v>422</c:v>
                </c:pt>
                <c:pt idx="18">
                  <c:v>329</c:v>
                </c:pt>
                <c:pt idx="19">
                  <c:v>222</c:v>
                </c:pt>
                <c:pt idx="2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'weekly deaths'!$L$18:$AF$18</c:f>
              <c:numCache>
                <c:formatCode>#,##0</c:formatCode>
                <c:ptCount val="21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  <c:pt idx="19">
                  <c:v>253.66000000000003</c:v>
                </c:pt>
                <c:pt idx="20">
                  <c:v>204.28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1 - non-covid'!$L$3:$AF$3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non-covid'!$L$4:$AF$4</c:f>
              <c:numCache>
                <c:formatCode>#,##0</c:formatCode>
                <c:ptCount val="21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2 - smooth'!$L$3:$AF$3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 - Affected by Bank Holidays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1 - non-covid'!$L$4:$AF$4</c:f>
              <c:numCache>
                <c:formatCode>#,##0</c:formatCode>
                <c:ptCount val="21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smooth'!$L$5:$AF$5</c:f>
              <c:numCache>
                <c:formatCode>#,##0</c:formatCode>
                <c:ptCount val="21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11th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3 - shift'!$L$4:$AF$4</c:f>
              <c:numCache>
                <c:formatCode>#,##0</c:formatCode>
                <c:ptCount val="21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shift'!$L$2:$AF$2</c:f>
              <c:numCache>
                <c:formatCode>d\-mmm\-yy</c:formatCode>
                <c:ptCount val="21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</c:numCache>
            </c:numRef>
          </c:cat>
          <c:val>
            <c:numRef>
              <c:f>'step 3 - shift'!$L$3:$AF$3</c:f>
              <c:numCache>
                <c:formatCode>#,##0</c:formatCode>
                <c:ptCount val="21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8" t="s">
        <v>14</v>
      </c>
    </row>
    <row r="2" spans="1:1" x14ac:dyDescent="0.25">
      <c r="A2" s="30" t="s">
        <v>13</v>
      </c>
    </row>
    <row r="4" spans="1:1" x14ac:dyDescent="0.25">
      <c r="A4" s="69" t="s">
        <v>29</v>
      </c>
    </row>
    <row r="5" spans="1:1" x14ac:dyDescent="0.25">
      <c r="A5" s="72" t="s">
        <v>23</v>
      </c>
    </row>
    <row r="7" spans="1:1" x14ac:dyDescent="0.25">
      <c r="A7" s="62" t="s">
        <v>16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5" sqref="L5:AF5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26</v>
      </c>
      <c r="B3" s="13">
        <f>SUM(C3:BB3)</f>
        <v>51779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402</v>
      </c>
      <c r="O3" s="13">
        <f>'weekly deaths'!O15</f>
        <v>1871</v>
      </c>
      <c r="P3" s="13">
        <f>'weekly deaths'!P15</f>
        <v>5177</v>
      </c>
      <c r="Q3" s="13">
        <f>'weekly deaths'!Q15</f>
        <v>8219</v>
      </c>
      <c r="R3" s="13">
        <f>'weekly deaths'!R15</f>
        <v>8292</v>
      </c>
      <c r="S3" s="13">
        <f>'weekly deaths'!S15</f>
        <v>6923</v>
      </c>
      <c r="T3" s="13">
        <f>'weekly deaths'!T15</f>
        <v>5189</v>
      </c>
      <c r="U3" s="13">
        <f>'weekly deaths'!U15</f>
        <v>3971</v>
      </c>
      <c r="V3" s="13">
        <f>'weekly deaths'!V15</f>
        <v>2853</v>
      </c>
      <c r="W3" s="13">
        <f>'weekly deaths'!W15</f>
        <v>2269</v>
      </c>
      <c r="X3" s="13">
        <f>'weekly deaths'!X15</f>
        <v>1772</v>
      </c>
      <c r="Y3" s="13">
        <f>'weekly deaths'!Y15</f>
        <v>1304</v>
      </c>
      <c r="Z3" s="13">
        <f>'weekly deaths'!Z15</f>
        <v>942</v>
      </c>
      <c r="AA3" s="13">
        <f>'weekly deaths'!AA15</f>
        <v>673</v>
      </c>
      <c r="AB3" s="13">
        <f>'weekly deaths'!AB15</f>
        <v>580</v>
      </c>
      <c r="AC3" s="13">
        <f>'weekly deaths'!AC15</f>
        <v>422</v>
      </c>
      <c r="AD3" s="13">
        <f>'weekly deaths'!AD15</f>
        <v>329</v>
      </c>
      <c r="AE3" s="13">
        <f>'weekly deaths'!AE15</f>
        <v>222</v>
      </c>
      <c r="AF3" s="13">
        <f>'weekly deaths'!AF15</f>
        <v>185</v>
      </c>
      <c r="AG3" s="82">
        <f>'weekly deaths'!AG15</f>
        <v>134</v>
      </c>
    </row>
    <row r="4" spans="1:55" x14ac:dyDescent="0.25">
      <c r="A4" s="62" t="s">
        <v>20</v>
      </c>
      <c r="B4" s="13">
        <f>SUM(C4:BB4)</f>
        <v>318277.46999999991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13">
        <f>'step 3 - shift'!AE4</f>
        <v>8605.380000000001</v>
      </c>
      <c r="AF4" s="13">
        <f>'step 3 - shift'!AF4</f>
        <v>8715.869999999999</v>
      </c>
      <c r="AG4" s="91"/>
    </row>
    <row r="5" spans="1:55" x14ac:dyDescent="0.25">
      <c r="A5" s="62" t="s">
        <v>27</v>
      </c>
      <c r="B5" s="13">
        <f>SUM(C5:BB5)</f>
        <v>369922.46999999991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4">
        <f t="shared" si="1"/>
        <v>10964.07</v>
      </c>
      <c r="M5" s="74">
        <f t="shared" si="1"/>
        <v>10807.84</v>
      </c>
      <c r="N5" s="74">
        <f t="shared" si="1"/>
        <v>10975.8</v>
      </c>
      <c r="O5" s="74">
        <f t="shared" si="1"/>
        <v>13697.3</v>
      </c>
      <c r="P5" s="74">
        <f t="shared" si="1"/>
        <v>18494.184999999998</v>
      </c>
      <c r="Q5" s="74">
        <f t="shared" si="1"/>
        <v>21939.755000000001</v>
      </c>
      <c r="R5" s="74">
        <f t="shared" si="1"/>
        <v>21507.690000000002</v>
      </c>
      <c r="S5" s="74">
        <f t="shared" si="1"/>
        <v>18951.895</v>
      </c>
      <c r="T5" s="74">
        <f t="shared" si="1"/>
        <v>16097.861666666668</v>
      </c>
      <c r="U5" s="74">
        <f t="shared" si="1"/>
        <v>13980.352222222224</v>
      </c>
      <c r="V5" s="74">
        <f t="shared" si="1"/>
        <v>12198.336666666666</v>
      </c>
      <c r="W5" s="74">
        <f t="shared" si="1"/>
        <v>11168.744444444445</v>
      </c>
      <c r="X5" s="74">
        <f t="shared" si="1"/>
        <v>10449.203333333333</v>
      </c>
      <c r="Y5" s="74">
        <f t="shared" si="1"/>
        <v>9942.77</v>
      </c>
      <c r="Z5" s="74">
        <f t="shared" si="1"/>
        <v>9531.5266666666666</v>
      </c>
      <c r="AA5" s="74">
        <f t="shared" si="1"/>
        <v>9132.01</v>
      </c>
      <c r="AB5" s="74">
        <f t="shared" si="1"/>
        <v>9077.5499999999993</v>
      </c>
      <c r="AC5" s="74">
        <f t="shared" si="1"/>
        <v>8879.48</v>
      </c>
      <c r="AD5" s="74">
        <f t="shared" si="1"/>
        <v>8761.119999999999</v>
      </c>
      <c r="AE5" s="74">
        <f t="shared" ref="AE5:AF5" si="2">AE3+AE4</f>
        <v>8827.380000000001</v>
      </c>
      <c r="AF5" s="74">
        <f t="shared" si="2"/>
        <v>8900.869999999999</v>
      </c>
      <c r="AG5" s="91"/>
    </row>
    <row r="6" spans="1:55" x14ac:dyDescent="0.25">
      <c r="A6" s="62" t="s">
        <v>28</v>
      </c>
      <c r="B6" s="13">
        <f>SUM(C6:BB6)</f>
        <v>56765.47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368.59999999999854</v>
      </c>
      <c r="O6" s="13">
        <f>O5-'weekly deaths'!O25</f>
        <v>3248.5</v>
      </c>
      <c r="P6" s="13">
        <f>P5-'weekly deaths'!P25</f>
        <v>8133.784999999998</v>
      </c>
      <c r="Q6" s="13">
        <f>Q5-'weekly deaths'!Q25</f>
        <v>11676.355000000001</v>
      </c>
      <c r="R6" s="13">
        <f>R5-'weekly deaths'!R25</f>
        <v>11422.890000000003</v>
      </c>
      <c r="S6" s="13">
        <f>S5-'weekly deaths'!S25</f>
        <v>9139.6949999999997</v>
      </c>
      <c r="T6" s="13">
        <f>T5-'weekly deaths'!T25</f>
        <v>6354.0616666666683</v>
      </c>
      <c r="U6" s="13">
        <f>U5-'weekly deaths'!U25</f>
        <v>4234.3522222222236</v>
      </c>
      <c r="V6" s="13">
        <f>V5-'weekly deaths'!V25</f>
        <v>2661.3366666666661</v>
      </c>
      <c r="W6" s="13">
        <f>W5-'weekly deaths'!W25</f>
        <v>1668.5444444444438</v>
      </c>
      <c r="X6" s="13">
        <f>X5-'weekly deaths'!X25</f>
        <v>1252.2033333333329</v>
      </c>
      <c r="Y6" s="13">
        <f>Y5-'weekly deaths'!Y25</f>
        <v>719.3700000000008</v>
      </c>
      <c r="Z6" s="13">
        <f>Z5-'weekly deaths'!Z25</f>
        <v>325.92666666666628</v>
      </c>
      <c r="AA6" s="13">
        <f>AA5-'weekly deaths'!AA25</f>
        <v>-142.98999999999978</v>
      </c>
      <c r="AB6" s="13">
        <f>AB5-'weekly deaths'!AB25</f>
        <v>25.949999999998909</v>
      </c>
      <c r="AC6" s="13">
        <f>AC5-'weekly deaths'!AC25</f>
        <v>-392.1200000000008</v>
      </c>
      <c r="AD6" s="13">
        <f>AD5-'weekly deaths'!AD25</f>
        <v>-141.88000000000102</v>
      </c>
      <c r="AE6" s="13">
        <f>AE5-'weekly deaths'!AE25</f>
        <v>-286.01999999999862</v>
      </c>
      <c r="AF6" s="13">
        <f>AF5-'weekly deaths'!AF25</f>
        <v>-224.93000000000029</v>
      </c>
      <c r="AG6" s="91"/>
    </row>
    <row r="7" spans="1:55" x14ac:dyDescent="0.25">
      <c r="A7" s="62" t="s">
        <v>41</v>
      </c>
      <c r="B7" s="13">
        <f>SUM(C7:BB7)</f>
        <v>61205.62000000001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13">
        <f>N6</f>
        <v>368.59999999999854</v>
      </c>
      <c r="O7" s="13">
        <f t="shared" ref="O7:Z7" si="3">O6</f>
        <v>3248.5</v>
      </c>
      <c r="P7" s="13">
        <f t="shared" si="3"/>
        <v>8133.784999999998</v>
      </c>
      <c r="Q7" s="13">
        <f t="shared" si="3"/>
        <v>11676.355000000001</v>
      </c>
      <c r="R7" s="13">
        <f t="shared" si="3"/>
        <v>11422.890000000003</v>
      </c>
      <c r="S7" s="13">
        <f t="shared" si="3"/>
        <v>9139.6949999999997</v>
      </c>
      <c r="T7" s="13">
        <f t="shared" si="3"/>
        <v>6354.0616666666683</v>
      </c>
      <c r="U7" s="13">
        <f t="shared" si="3"/>
        <v>4234.3522222222236</v>
      </c>
      <c r="V7" s="13">
        <f t="shared" si="3"/>
        <v>2661.3366666666661</v>
      </c>
      <c r="W7" s="13">
        <f t="shared" si="3"/>
        <v>1668.5444444444438</v>
      </c>
      <c r="X7" s="13">
        <f t="shared" si="3"/>
        <v>1252.2033333333329</v>
      </c>
      <c r="Y7" s="13">
        <f t="shared" si="3"/>
        <v>719.3700000000008</v>
      </c>
      <c r="Z7" s="13">
        <f t="shared" si="3"/>
        <v>325.92666666666628</v>
      </c>
      <c r="AA7" s="91"/>
      <c r="AB7" s="91"/>
      <c r="AC7" s="91"/>
      <c r="AD7" s="91"/>
      <c r="AE7" s="91"/>
      <c r="AF7" s="91"/>
      <c r="AG7" s="91"/>
    </row>
    <row r="63" spans="12:12" x14ac:dyDescent="0.25">
      <c r="L6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1" t="s">
        <v>36</v>
      </c>
    </row>
    <row r="2" spans="1:2" x14ac:dyDescent="0.25">
      <c r="A2" t="s">
        <v>37</v>
      </c>
      <c r="B2" s="93">
        <v>0.47</v>
      </c>
    </row>
    <row r="3" spans="1:2" x14ac:dyDescent="0.25">
      <c r="A3" t="s">
        <v>38</v>
      </c>
      <c r="B3" s="93">
        <v>0.53</v>
      </c>
    </row>
    <row r="5" spans="1:2" x14ac:dyDescent="0.25">
      <c r="A5" t="s">
        <v>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J16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A154" sqref="A154"/>
    </sheetView>
  </sheetViews>
  <sheetFormatPr defaultRowHeight="15" x14ac:dyDescent="0.25"/>
  <cols>
    <col min="1" max="1" width="11.42578125" bestFit="1" customWidth="1"/>
    <col min="2" max="2" width="20.28515625" style="7" customWidth="1"/>
    <col min="3" max="3" width="20.28515625" customWidth="1"/>
    <col min="4" max="4" width="20.28515625" style="7" customWidth="1"/>
    <col min="5" max="5" width="20.28515625" style="15" customWidth="1"/>
    <col min="6" max="10" width="20.28515625" style="14" customWidth="1"/>
  </cols>
  <sheetData>
    <row r="1" spans="1:10" s="8" customFormat="1" ht="51" x14ac:dyDescent="0.2">
      <c r="A1" s="16" t="s">
        <v>7</v>
      </c>
      <c r="B1" s="17" t="s">
        <v>8</v>
      </c>
      <c r="C1" s="16" t="s">
        <v>44</v>
      </c>
      <c r="D1" s="17" t="s">
        <v>45</v>
      </c>
      <c r="E1" s="18" t="s">
        <v>46</v>
      </c>
      <c r="F1" s="32" t="str">
        <f>C1</f>
        <v>ONS deaths by date of registration – registered by 31 July</v>
      </c>
      <c r="G1" s="32" t="s">
        <v>17</v>
      </c>
      <c r="H1" s="32" t="s">
        <v>15</v>
      </c>
      <c r="I1" s="33" t="str">
        <f>E1</f>
        <v>ONS deaths by actual date of death – registered by 8 August</v>
      </c>
      <c r="J1" s="33" t="s">
        <v>18</v>
      </c>
    </row>
    <row r="2" spans="1:10" x14ac:dyDescent="0.25">
      <c r="A2" s="19">
        <v>43895</v>
      </c>
      <c r="B2" s="20">
        <v>1</v>
      </c>
      <c r="C2" s="21">
        <v>0</v>
      </c>
      <c r="D2" s="22">
        <v>4</v>
      </c>
      <c r="E2" s="23">
        <v>4</v>
      </c>
      <c r="F2" s="34">
        <v>0</v>
      </c>
      <c r="G2" s="75"/>
      <c r="H2" s="75"/>
      <c r="I2" s="34">
        <f>E2</f>
        <v>4</v>
      </c>
      <c r="J2" s="75"/>
    </row>
    <row r="3" spans="1:10" x14ac:dyDescent="0.25">
      <c r="A3" s="19">
        <v>43896</v>
      </c>
      <c r="B3" s="22">
        <v>2</v>
      </c>
      <c r="C3" s="21">
        <v>0</v>
      </c>
      <c r="D3" s="22">
        <v>6</v>
      </c>
      <c r="E3" s="23">
        <v>6</v>
      </c>
      <c r="F3" s="34">
        <f t="shared" ref="F3:F34" si="0">C3-C2</f>
        <v>0</v>
      </c>
      <c r="G3" s="75"/>
      <c r="H3" s="75"/>
      <c r="I3" s="34">
        <f t="shared" ref="I3:I34" si="1">E3-E2</f>
        <v>2</v>
      </c>
      <c r="J3" s="75"/>
    </row>
    <row r="4" spans="1:10" x14ac:dyDescent="0.25">
      <c r="A4" s="19">
        <v>43897</v>
      </c>
      <c r="B4" s="22">
        <v>2</v>
      </c>
      <c r="C4" s="21">
        <v>0</v>
      </c>
      <c r="D4" s="22">
        <v>6</v>
      </c>
      <c r="E4" s="23">
        <v>6</v>
      </c>
      <c r="F4" s="34">
        <f t="shared" si="0"/>
        <v>0</v>
      </c>
      <c r="G4" s="75"/>
      <c r="H4" s="75"/>
      <c r="I4" s="34">
        <f t="shared" si="1"/>
        <v>0</v>
      </c>
      <c r="J4" s="75"/>
    </row>
    <row r="5" spans="1:10" x14ac:dyDescent="0.25">
      <c r="A5" s="19">
        <v>43898</v>
      </c>
      <c r="B5" s="22">
        <v>3</v>
      </c>
      <c r="C5" s="21">
        <v>0</v>
      </c>
      <c r="D5" s="22">
        <v>8</v>
      </c>
      <c r="E5" s="23">
        <v>8</v>
      </c>
      <c r="F5" s="34">
        <f t="shared" si="0"/>
        <v>0</v>
      </c>
      <c r="G5" s="34">
        <f>AVERAGE(F2:F8)</f>
        <v>0.42857142857142855</v>
      </c>
      <c r="H5" s="75"/>
      <c r="I5" s="34">
        <f t="shared" si="1"/>
        <v>2</v>
      </c>
      <c r="J5" s="34">
        <f>AVERAGE(I2:I8)</f>
        <v>3.2857142857142856</v>
      </c>
    </row>
    <row r="6" spans="1:10" x14ac:dyDescent="0.25">
      <c r="A6" s="19">
        <v>43899</v>
      </c>
      <c r="B6" s="22">
        <v>7</v>
      </c>
      <c r="C6" s="24">
        <v>1</v>
      </c>
      <c r="D6" s="22">
        <v>13</v>
      </c>
      <c r="E6" s="23">
        <v>13</v>
      </c>
      <c r="F6" s="35">
        <f t="shared" si="0"/>
        <v>1</v>
      </c>
      <c r="G6" s="35">
        <f>AVERAGE(F3:F9)</f>
        <v>0.42857142857142855</v>
      </c>
      <c r="H6" s="75"/>
      <c r="I6" s="35">
        <f t="shared" si="1"/>
        <v>5</v>
      </c>
      <c r="J6" s="35">
        <f>AVERAGE(I3:I9)</f>
        <v>4.2857142857142856</v>
      </c>
    </row>
    <row r="7" spans="1:10" x14ac:dyDescent="0.25">
      <c r="A7" s="19">
        <v>43900</v>
      </c>
      <c r="B7" s="22">
        <v>7</v>
      </c>
      <c r="C7" s="24">
        <v>2</v>
      </c>
      <c r="D7" s="22">
        <v>16</v>
      </c>
      <c r="E7" s="23">
        <v>16</v>
      </c>
      <c r="F7" s="35">
        <f t="shared" si="0"/>
        <v>1</v>
      </c>
      <c r="G7" s="35">
        <f t="shared" ref="G7:G70" si="2">AVERAGE(F4:F10)</f>
        <v>0.7142857142857143</v>
      </c>
      <c r="H7" s="75"/>
      <c r="I7" s="35">
        <f t="shared" si="1"/>
        <v>3</v>
      </c>
      <c r="J7" s="35">
        <f t="shared" ref="J7:J70" si="3">AVERAGE(I4:I10)</f>
        <v>6.2857142857142856</v>
      </c>
    </row>
    <row r="8" spans="1:10" x14ac:dyDescent="0.25">
      <c r="A8" s="19">
        <v>43901</v>
      </c>
      <c r="B8" s="22">
        <v>9</v>
      </c>
      <c r="C8" s="24">
        <v>3</v>
      </c>
      <c r="D8" s="22">
        <v>23</v>
      </c>
      <c r="E8" s="23">
        <v>23</v>
      </c>
      <c r="F8" s="35">
        <f t="shared" si="0"/>
        <v>1</v>
      </c>
      <c r="G8" s="35">
        <f t="shared" si="2"/>
        <v>0.7142857142857143</v>
      </c>
      <c r="H8" s="75"/>
      <c r="I8" s="35">
        <f t="shared" si="1"/>
        <v>7</v>
      </c>
      <c r="J8" s="35">
        <f t="shared" si="3"/>
        <v>9</v>
      </c>
    </row>
    <row r="9" spans="1:10" x14ac:dyDescent="0.25">
      <c r="A9" s="19">
        <v>43902</v>
      </c>
      <c r="B9" s="22">
        <v>10</v>
      </c>
      <c r="C9" s="24">
        <v>3</v>
      </c>
      <c r="D9" s="22">
        <v>34</v>
      </c>
      <c r="E9" s="23">
        <v>34</v>
      </c>
      <c r="F9" s="35">
        <f t="shared" si="0"/>
        <v>0</v>
      </c>
      <c r="G9" s="35">
        <f t="shared" si="2"/>
        <v>0.7142857142857143</v>
      </c>
      <c r="H9" s="75"/>
      <c r="I9" s="35">
        <f t="shared" si="1"/>
        <v>11</v>
      </c>
      <c r="J9" s="35">
        <f t="shared" si="3"/>
        <v>13</v>
      </c>
    </row>
    <row r="10" spans="1:10" x14ac:dyDescent="0.25">
      <c r="A10" s="19">
        <v>43903</v>
      </c>
      <c r="B10" s="22">
        <v>28</v>
      </c>
      <c r="C10" s="24">
        <v>5</v>
      </c>
      <c r="D10" s="22">
        <v>50</v>
      </c>
      <c r="E10" s="23">
        <v>50</v>
      </c>
      <c r="F10" s="35">
        <f t="shared" si="0"/>
        <v>2</v>
      </c>
      <c r="G10" s="35">
        <f t="shared" si="2"/>
        <v>2.1428571428571428</v>
      </c>
      <c r="H10" s="75"/>
      <c r="I10" s="35">
        <f t="shared" si="1"/>
        <v>16</v>
      </c>
      <c r="J10" s="35">
        <f t="shared" si="3"/>
        <v>19</v>
      </c>
    </row>
    <row r="11" spans="1:10" x14ac:dyDescent="0.25">
      <c r="A11" s="19">
        <v>43904</v>
      </c>
      <c r="B11" s="22">
        <v>42</v>
      </c>
      <c r="C11" s="24">
        <v>5</v>
      </c>
      <c r="D11" s="22">
        <v>69</v>
      </c>
      <c r="E11" s="23">
        <v>69</v>
      </c>
      <c r="F11" s="35">
        <f t="shared" si="0"/>
        <v>0</v>
      </c>
      <c r="G11" s="35">
        <f t="shared" si="2"/>
        <v>4</v>
      </c>
      <c r="H11" s="75"/>
      <c r="I11" s="35">
        <f t="shared" si="1"/>
        <v>19</v>
      </c>
      <c r="J11" s="35">
        <f t="shared" si="3"/>
        <v>26.428571428571427</v>
      </c>
    </row>
    <row r="12" spans="1:10" x14ac:dyDescent="0.25">
      <c r="A12" s="19">
        <v>43905</v>
      </c>
      <c r="B12" s="22">
        <v>64</v>
      </c>
      <c r="C12" s="24">
        <v>5</v>
      </c>
      <c r="D12" s="22">
        <v>99</v>
      </c>
      <c r="E12" s="23">
        <v>99</v>
      </c>
      <c r="F12" s="35">
        <f t="shared" si="0"/>
        <v>0</v>
      </c>
      <c r="G12" s="35">
        <f t="shared" si="2"/>
        <v>6.7142857142857144</v>
      </c>
      <c r="H12" s="75"/>
      <c r="I12" s="35">
        <f t="shared" si="1"/>
        <v>30</v>
      </c>
      <c r="J12" s="35">
        <f t="shared" si="3"/>
        <v>35</v>
      </c>
    </row>
    <row r="13" spans="1:10" x14ac:dyDescent="0.25">
      <c r="A13" s="19">
        <v>43906</v>
      </c>
      <c r="B13" s="22">
        <v>80</v>
      </c>
      <c r="C13" s="24">
        <v>16</v>
      </c>
      <c r="D13" s="22">
        <v>146</v>
      </c>
      <c r="E13" s="23">
        <v>146</v>
      </c>
      <c r="F13" s="35">
        <f t="shared" si="0"/>
        <v>11</v>
      </c>
      <c r="G13" s="35">
        <f t="shared" si="2"/>
        <v>10.714285714285714</v>
      </c>
      <c r="H13" s="75"/>
      <c r="I13" s="35">
        <f t="shared" si="1"/>
        <v>47</v>
      </c>
      <c r="J13" s="35">
        <f t="shared" si="3"/>
        <v>44</v>
      </c>
    </row>
    <row r="14" spans="1:10" x14ac:dyDescent="0.25">
      <c r="A14" s="19">
        <v>43907</v>
      </c>
      <c r="B14" s="22">
        <v>113</v>
      </c>
      <c r="C14" s="24">
        <v>30</v>
      </c>
      <c r="D14" s="22">
        <v>201</v>
      </c>
      <c r="E14" s="23">
        <v>201</v>
      </c>
      <c r="F14" s="35">
        <f t="shared" si="0"/>
        <v>14</v>
      </c>
      <c r="G14" s="35">
        <f t="shared" si="2"/>
        <v>15.285714285714286</v>
      </c>
      <c r="H14" s="75"/>
      <c r="I14" s="35">
        <f t="shared" si="1"/>
        <v>55</v>
      </c>
      <c r="J14" s="35">
        <f t="shared" si="3"/>
        <v>57.428571428571431</v>
      </c>
    </row>
    <row r="15" spans="1:10" x14ac:dyDescent="0.25">
      <c r="A15" s="19">
        <v>43908</v>
      </c>
      <c r="B15" s="22">
        <v>155</v>
      </c>
      <c r="C15" s="24">
        <v>50</v>
      </c>
      <c r="D15" s="22">
        <v>268</v>
      </c>
      <c r="E15" s="23">
        <v>268</v>
      </c>
      <c r="F15" s="35">
        <f t="shared" si="0"/>
        <v>20</v>
      </c>
      <c r="G15" s="35">
        <f t="shared" si="2"/>
        <v>15.285714285714286</v>
      </c>
      <c r="H15" s="75"/>
      <c r="I15" s="35">
        <f t="shared" si="1"/>
        <v>67</v>
      </c>
      <c r="J15" s="35">
        <f t="shared" si="3"/>
        <v>73.571428571428569</v>
      </c>
    </row>
    <row r="16" spans="1:10" x14ac:dyDescent="0.25">
      <c r="A16" s="25">
        <v>43909</v>
      </c>
      <c r="B16" s="22">
        <v>187</v>
      </c>
      <c r="C16" s="24">
        <v>78</v>
      </c>
      <c r="D16" s="22">
        <v>342</v>
      </c>
      <c r="E16" s="23">
        <v>342</v>
      </c>
      <c r="F16" s="35">
        <f t="shared" si="0"/>
        <v>28</v>
      </c>
      <c r="G16" s="35">
        <f t="shared" si="2"/>
        <v>15.285714285714286</v>
      </c>
      <c r="H16" s="75"/>
      <c r="I16" s="35">
        <f t="shared" si="1"/>
        <v>74</v>
      </c>
      <c r="J16" s="35">
        <f t="shared" si="3"/>
        <v>94.285714285714292</v>
      </c>
    </row>
    <row r="17" spans="1:10" x14ac:dyDescent="0.25">
      <c r="A17" s="25">
        <v>43910</v>
      </c>
      <c r="B17" s="22">
        <v>243</v>
      </c>
      <c r="C17" s="24">
        <v>112</v>
      </c>
      <c r="D17" s="22">
        <v>452</v>
      </c>
      <c r="E17" s="23">
        <v>452</v>
      </c>
      <c r="F17" s="35">
        <f t="shared" si="0"/>
        <v>34</v>
      </c>
      <c r="G17" s="35">
        <f t="shared" si="2"/>
        <v>21.857142857142858</v>
      </c>
      <c r="H17" s="75"/>
      <c r="I17" s="35">
        <f t="shared" si="1"/>
        <v>110</v>
      </c>
      <c r="J17" s="35">
        <f t="shared" si="3"/>
        <v>115.57142857142857</v>
      </c>
    </row>
    <row r="18" spans="1:10" x14ac:dyDescent="0.25">
      <c r="A18" s="25">
        <v>43911</v>
      </c>
      <c r="B18" s="22">
        <v>276</v>
      </c>
      <c r="C18" s="24">
        <v>112</v>
      </c>
      <c r="D18" s="22">
        <v>584</v>
      </c>
      <c r="E18" s="23">
        <v>584</v>
      </c>
      <c r="F18" s="35">
        <f t="shared" si="0"/>
        <v>0</v>
      </c>
      <c r="G18" s="35">
        <f t="shared" si="2"/>
        <v>29.714285714285715</v>
      </c>
      <c r="H18" s="75"/>
      <c r="I18" s="35">
        <f t="shared" si="1"/>
        <v>132</v>
      </c>
      <c r="J18" s="35">
        <f t="shared" si="3"/>
        <v>142.85714285714286</v>
      </c>
    </row>
    <row r="19" spans="1:10" x14ac:dyDescent="0.25">
      <c r="A19" s="25">
        <v>43912</v>
      </c>
      <c r="B19" s="22">
        <v>347</v>
      </c>
      <c r="C19" s="24">
        <v>112</v>
      </c>
      <c r="D19" s="22">
        <v>759</v>
      </c>
      <c r="E19" s="23">
        <v>759</v>
      </c>
      <c r="F19" s="35">
        <f t="shared" si="0"/>
        <v>0</v>
      </c>
      <c r="G19" s="35">
        <f t="shared" si="2"/>
        <v>44.857142857142854</v>
      </c>
      <c r="H19" s="75"/>
      <c r="I19" s="35">
        <f t="shared" si="1"/>
        <v>175</v>
      </c>
      <c r="J19" s="35">
        <f t="shared" si="3"/>
        <v>177.28571428571428</v>
      </c>
    </row>
    <row r="20" spans="1:10" x14ac:dyDescent="0.25">
      <c r="A20" s="25">
        <v>43913</v>
      </c>
      <c r="B20" s="22">
        <v>491</v>
      </c>
      <c r="C20" s="24">
        <v>169</v>
      </c>
      <c r="D20" s="22">
        <v>955</v>
      </c>
      <c r="E20" s="23">
        <v>955</v>
      </c>
      <c r="F20" s="35">
        <f t="shared" si="0"/>
        <v>57</v>
      </c>
      <c r="G20" s="35">
        <f t="shared" si="2"/>
        <v>56.142857142857146</v>
      </c>
      <c r="H20" s="75"/>
      <c r="I20" s="35">
        <f t="shared" si="1"/>
        <v>196</v>
      </c>
      <c r="J20" s="35">
        <f t="shared" si="3"/>
        <v>221.57142857142858</v>
      </c>
    </row>
    <row r="21" spans="1:10" x14ac:dyDescent="0.25">
      <c r="A21" s="25">
        <v>43914</v>
      </c>
      <c r="B21" s="22">
        <v>674</v>
      </c>
      <c r="C21" s="24">
        <v>238</v>
      </c>
      <c r="D21" s="22">
        <v>1201</v>
      </c>
      <c r="E21" s="23">
        <v>1201</v>
      </c>
      <c r="F21" s="35">
        <f t="shared" si="0"/>
        <v>69</v>
      </c>
      <c r="G21" s="35">
        <f t="shared" si="2"/>
        <v>79</v>
      </c>
      <c r="H21" s="75"/>
      <c r="I21" s="35">
        <f t="shared" si="1"/>
        <v>246</v>
      </c>
      <c r="J21" s="35">
        <f t="shared" si="3"/>
        <v>267.28571428571428</v>
      </c>
    </row>
    <row r="22" spans="1:10" x14ac:dyDescent="0.25">
      <c r="A22" s="25">
        <v>43915</v>
      </c>
      <c r="B22" s="22">
        <v>849</v>
      </c>
      <c r="C22" s="24">
        <v>364</v>
      </c>
      <c r="D22" s="22">
        <v>1509</v>
      </c>
      <c r="E22" s="23">
        <v>1509</v>
      </c>
      <c r="F22" s="35">
        <f t="shared" si="0"/>
        <v>126</v>
      </c>
      <c r="G22" s="35">
        <f t="shared" si="2"/>
        <v>81.857142857142861</v>
      </c>
      <c r="H22" s="75"/>
      <c r="I22" s="35">
        <f t="shared" si="1"/>
        <v>308</v>
      </c>
      <c r="J22" s="35">
        <f t="shared" si="3"/>
        <v>315.57142857142856</v>
      </c>
    </row>
    <row r="23" spans="1:10" x14ac:dyDescent="0.25">
      <c r="A23" s="25">
        <v>43916</v>
      </c>
      <c r="B23" s="22">
        <v>1127</v>
      </c>
      <c r="C23" s="24">
        <v>471</v>
      </c>
      <c r="D23" s="22">
        <v>1893</v>
      </c>
      <c r="E23" s="23">
        <v>1893</v>
      </c>
      <c r="F23" s="35">
        <f t="shared" si="0"/>
        <v>107</v>
      </c>
      <c r="G23" s="35">
        <f t="shared" si="2"/>
        <v>82.571428571428569</v>
      </c>
      <c r="H23" s="75"/>
      <c r="I23" s="35">
        <f t="shared" si="1"/>
        <v>384</v>
      </c>
      <c r="J23" s="35">
        <f t="shared" si="3"/>
        <v>369.57142857142856</v>
      </c>
    </row>
    <row r="24" spans="1:10" x14ac:dyDescent="0.25">
      <c r="A24" s="25">
        <v>43917</v>
      </c>
      <c r="B24" s="22">
        <v>1410</v>
      </c>
      <c r="C24" s="24">
        <v>665</v>
      </c>
      <c r="D24" s="22">
        <v>2323</v>
      </c>
      <c r="E24" s="23">
        <v>2323</v>
      </c>
      <c r="F24" s="35">
        <f t="shared" si="0"/>
        <v>194</v>
      </c>
      <c r="G24" s="35">
        <f t="shared" si="2"/>
        <v>140.71428571428572</v>
      </c>
      <c r="H24" s="75"/>
      <c r="I24" s="35">
        <f t="shared" si="1"/>
        <v>430</v>
      </c>
      <c r="J24" s="35">
        <f t="shared" si="3"/>
        <v>434.42857142857144</v>
      </c>
    </row>
    <row r="25" spans="1:10" x14ac:dyDescent="0.25">
      <c r="A25" s="25">
        <v>43918</v>
      </c>
      <c r="B25" s="22">
        <v>1615</v>
      </c>
      <c r="C25" s="24">
        <v>685</v>
      </c>
      <c r="D25" s="22">
        <v>2793</v>
      </c>
      <c r="E25" s="23">
        <v>2793</v>
      </c>
      <c r="F25" s="35">
        <f t="shared" si="0"/>
        <v>20</v>
      </c>
      <c r="G25" s="35">
        <f t="shared" si="2"/>
        <v>213.71428571428572</v>
      </c>
      <c r="H25" s="75"/>
      <c r="I25" s="35">
        <f t="shared" si="1"/>
        <v>470</v>
      </c>
      <c r="J25" s="35">
        <f t="shared" si="3"/>
        <v>508.42857142857144</v>
      </c>
    </row>
    <row r="26" spans="1:10" x14ac:dyDescent="0.25">
      <c r="A26" s="25">
        <v>43919</v>
      </c>
      <c r="B26" s="22">
        <v>1982</v>
      </c>
      <c r="C26" s="24">
        <v>690</v>
      </c>
      <c r="D26" s="22">
        <v>3346</v>
      </c>
      <c r="E26" s="23">
        <v>3346</v>
      </c>
      <c r="F26" s="35">
        <f t="shared" si="0"/>
        <v>5</v>
      </c>
      <c r="G26" s="35">
        <f t="shared" si="2"/>
        <v>297</v>
      </c>
      <c r="H26" s="75"/>
      <c r="I26" s="35">
        <f t="shared" si="1"/>
        <v>553</v>
      </c>
      <c r="J26" s="35">
        <f t="shared" si="3"/>
        <v>585</v>
      </c>
    </row>
    <row r="27" spans="1:10" x14ac:dyDescent="0.25">
      <c r="A27" s="25">
        <v>43920</v>
      </c>
      <c r="B27" s="22">
        <v>2357</v>
      </c>
      <c r="C27" s="24">
        <v>1154</v>
      </c>
      <c r="D27" s="22">
        <v>3993</v>
      </c>
      <c r="E27" s="23">
        <v>3996</v>
      </c>
      <c r="F27" s="35">
        <f t="shared" si="0"/>
        <v>464</v>
      </c>
      <c r="G27" s="35">
        <f t="shared" si="2"/>
        <v>399.14285714285717</v>
      </c>
      <c r="H27" s="75"/>
      <c r="I27" s="35">
        <f t="shared" si="1"/>
        <v>650</v>
      </c>
      <c r="J27" s="35">
        <f t="shared" si="3"/>
        <v>662.85714285714289</v>
      </c>
    </row>
    <row r="28" spans="1:10" x14ac:dyDescent="0.25">
      <c r="A28" s="25">
        <v>43921</v>
      </c>
      <c r="B28" s="22">
        <v>2999</v>
      </c>
      <c r="C28" s="24">
        <v>1734</v>
      </c>
      <c r="D28" s="22">
        <v>4757</v>
      </c>
      <c r="E28" s="23">
        <v>4760</v>
      </c>
      <c r="F28" s="35">
        <f t="shared" si="0"/>
        <v>580</v>
      </c>
      <c r="G28" s="35">
        <f t="shared" si="2"/>
        <v>500.71428571428572</v>
      </c>
      <c r="H28" s="75"/>
      <c r="I28" s="35">
        <f t="shared" si="1"/>
        <v>764</v>
      </c>
      <c r="J28" s="35">
        <f t="shared" si="3"/>
        <v>739.57142857142856</v>
      </c>
    </row>
    <row r="29" spans="1:10" x14ac:dyDescent="0.25">
      <c r="A29" s="25">
        <v>43922</v>
      </c>
      <c r="B29" s="22">
        <v>3621</v>
      </c>
      <c r="C29" s="24">
        <v>2443</v>
      </c>
      <c r="D29" s="22">
        <v>5601</v>
      </c>
      <c r="E29" s="23">
        <v>5604</v>
      </c>
      <c r="F29" s="35">
        <f t="shared" si="0"/>
        <v>709</v>
      </c>
      <c r="G29" s="35">
        <f t="shared" si="2"/>
        <v>513</v>
      </c>
      <c r="H29" s="75"/>
      <c r="I29" s="35">
        <f t="shared" si="1"/>
        <v>844</v>
      </c>
      <c r="J29" s="35">
        <f t="shared" si="3"/>
        <v>825.14285714285711</v>
      </c>
    </row>
    <row r="30" spans="1:10" x14ac:dyDescent="0.25">
      <c r="A30" s="25">
        <v>43923</v>
      </c>
      <c r="B30" s="22">
        <v>4300</v>
      </c>
      <c r="C30" s="24">
        <v>3265</v>
      </c>
      <c r="D30" s="22">
        <v>6530</v>
      </c>
      <c r="E30" s="23">
        <v>6533</v>
      </c>
      <c r="F30" s="35">
        <f t="shared" si="0"/>
        <v>822</v>
      </c>
      <c r="G30" s="35">
        <f t="shared" si="2"/>
        <v>515.42857142857144</v>
      </c>
      <c r="H30" s="75"/>
      <c r="I30" s="35">
        <f t="shared" si="1"/>
        <v>929</v>
      </c>
      <c r="J30" s="35">
        <f t="shared" si="3"/>
        <v>905</v>
      </c>
    </row>
    <row r="31" spans="1:10" x14ac:dyDescent="0.25">
      <c r="A31" s="25">
        <v>43924</v>
      </c>
      <c r="B31" s="22">
        <v>5002</v>
      </c>
      <c r="C31" s="24">
        <v>4170</v>
      </c>
      <c r="D31" s="22">
        <v>7497</v>
      </c>
      <c r="E31" s="23">
        <v>7500</v>
      </c>
      <c r="F31" s="35">
        <f t="shared" si="0"/>
        <v>905</v>
      </c>
      <c r="G31" s="35">
        <f t="shared" si="2"/>
        <v>611</v>
      </c>
      <c r="H31" s="75"/>
      <c r="I31" s="35">
        <f t="shared" si="1"/>
        <v>967</v>
      </c>
      <c r="J31" s="35">
        <f t="shared" si="3"/>
        <v>964.14285714285711</v>
      </c>
    </row>
    <row r="32" spans="1:10" x14ac:dyDescent="0.25">
      <c r="A32" s="25">
        <v>43925</v>
      </c>
      <c r="B32" s="22">
        <v>5592</v>
      </c>
      <c r="C32" s="24">
        <v>4276</v>
      </c>
      <c r="D32" s="22">
        <v>8566</v>
      </c>
      <c r="E32" s="23">
        <v>8569</v>
      </c>
      <c r="F32" s="35">
        <f t="shared" si="0"/>
        <v>106</v>
      </c>
      <c r="G32" s="35">
        <f t="shared" si="2"/>
        <v>724.71428571428567</v>
      </c>
      <c r="H32" s="75"/>
      <c r="I32" s="35">
        <f t="shared" si="1"/>
        <v>1069</v>
      </c>
      <c r="J32" s="35">
        <f t="shared" si="3"/>
        <v>1025.1428571428571</v>
      </c>
    </row>
    <row r="33" spans="1:10" x14ac:dyDescent="0.25">
      <c r="A33" s="25">
        <v>43926</v>
      </c>
      <c r="B33" s="22">
        <v>6151</v>
      </c>
      <c r="C33" s="24">
        <v>4298</v>
      </c>
      <c r="D33" s="22">
        <v>9678</v>
      </c>
      <c r="E33" s="23">
        <v>9681</v>
      </c>
      <c r="F33" s="35">
        <f t="shared" si="0"/>
        <v>22</v>
      </c>
      <c r="G33" s="35">
        <f t="shared" si="2"/>
        <v>832.14285714285711</v>
      </c>
      <c r="H33" s="75"/>
      <c r="I33" s="35">
        <f t="shared" si="1"/>
        <v>1112</v>
      </c>
      <c r="J33" s="35">
        <f t="shared" si="3"/>
        <v>1097.1428571428571</v>
      </c>
    </row>
    <row r="34" spans="1:10" x14ac:dyDescent="0.25">
      <c r="A34" s="25">
        <v>43927</v>
      </c>
      <c r="B34" s="22">
        <v>7180</v>
      </c>
      <c r="C34" s="24">
        <v>5431</v>
      </c>
      <c r="D34" s="22">
        <v>10742</v>
      </c>
      <c r="E34" s="23">
        <v>10745</v>
      </c>
      <c r="F34" s="35">
        <f t="shared" si="0"/>
        <v>1133</v>
      </c>
      <c r="G34" s="35">
        <f t="shared" si="2"/>
        <v>933.14285714285711</v>
      </c>
      <c r="H34" s="35">
        <f t="shared" ref="H34:H69" si="4">G34</f>
        <v>933.14285714285711</v>
      </c>
      <c r="I34" s="35">
        <f t="shared" si="1"/>
        <v>1064</v>
      </c>
      <c r="J34" s="35">
        <f t="shared" si="3"/>
        <v>1140</v>
      </c>
    </row>
    <row r="35" spans="1:10" x14ac:dyDescent="0.25">
      <c r="A35" s="25">
        <v>43928</v>
      </c>
      <c r="B35" s="22">
        <v>8137</v>
      </c>
      <c r="C35" s="24">
        <v>6807</v>
      </c>
      <c r="D35" s="22">
        <v>11933</v>
      </c>
      <c r="E35" s="23">
        <v>11936</v>
      </c>
      <c r="F35" s="35">
        <f t="shared" ref="F35:F66" si="5">C35-C34</f>
        <v>1376</v>
      </c>
      <c r="G35" s="35">
        <f t="shared" si="2"/>
        <v>891.85714285714289</v>
      </c>
      <c r="H35" s="35">
        <f t="shared" si="4"/>
        <v>891.85714285714289</v>
      </c>
      <c r="I35" s="35">
        <f t="shared" ref="I35:I66" si="6">E35-E34</f>
        <v>1191</v>
      </c>
      <c r="J35" s="35">
        <f t="shared" si="3"/>
        <v>1174.1428571428571</v>
      </c>
    </row>
    <row r="36" spans="1:10" x14ac:dyDescent="0.25">
      <c r="A36" s="25">
        <v>43929</v>
      </c>
      <c r="B36" s="22">
        <v>9172</v>
      </c>
      <c r="C36" s="24">
        <v>8268</v>
      </c>
      <c r="D36" s="22">
        <v>13281</v>
      </c>
      <c r="E36" s="23">
        <v>13284</v>
      </c>
      <c r="F36" s="35">
        <f t="shared" si="5"/>
        <v>1461</v>
      </c>
      <c r="G36" s="35">
        <f t="shared" si="2"/>
        <v>932.71428571428567</v>
      </c>
      <c r="H36" s="35">
        <f t="shared" si="4"/>
        <v>932.71428571428567</v>
      </c>
      <c r="I36" s="35">
        <f t="shared" si="6"/>
        <v>1348</v>
      </c>
      <c r="J36" s="35">
        <f t="shared" si="3"/>
        <v>1199.7142857142858</v>
      </c>
    </row>
    <row r="37" spans="1:10" x14ac:dyDescent="0.25">
      <c r="A37" s="25">
        <v>43930</v>
      </c>
      <c r="B37" s="22">
        <v>10239</v>
      </c>
      <c r="C37" s="24">
        <v>9797</v>
      </c>
      <c r="D37" s="22">
        <v>14510</v>
      </c>
      <c r="E37" s="23">
        <v>14513</v>
      </c>
      <c r="F37" s="35">
        <f t="shared" si="5"/>
        <v>1529</v>
      </c>
      <c r="G37" s="35">
        <f t="shared" si="2"/>
        <v>940.57142857142856</v>
      </c>
      <c r="H37" s="35">
        <f t="shared" si="4"/>
        <v>940.57142857142856</v>
      </c>
      <c r="I37" s="35">
        <f t="shared" si="6"/>
        <v>1229</v>
      </c>
      <c r="J37" s="35">
        <f t="shared" si="3"/>
        <v>1221.7142857142858</v>
      </c>
    </row>
    <row r="38" spans="1:10" x14ac:dyDescent="0.25">
      <c r="A38" s="25">
        <v>43931</v>
      </c>
      <c r="B38" s="22">
        <v>11021</v>
      </c>
      <c r="C38" s="24">
        <v>10413</v>
      </c>
      <c r="D38" s="22">
        <v>15715</v>
      </c>
      <c r="E38" s="23">
        <v>15719</v>
      </c>
      <c r="F38" s="35">
        <f t="shared" si="5"/>
        <v>616</v>
      </c>
      <c r="G38" s="35">
        <f t="shared" si="2"/>
        <v>860.42857142857144</v>
      </c>
      <c r="H38" s="35">
        <f t="shared" si="4"/>
        <v>860.42857142857144</v>
      </c>
      <c r="I38" s="35">
        <f t="shared" si="6"/>
        <v>1206</v>
      </c>
      <c r="J38" s="35">
        <f t="shared" si="3"/>
        <v>1230.7142857142858</v>
      </c>
    </row>
    <row r="39" spans="1:10" x14ac:dyDescent="0.25">
      <c r="A39" s="25">
        <v>43932</v>
      </c>
      <c r="B39" s="22">
        <v>11645</v>
      </c>
      <c r="C39" s="24">
        <v>10805</v>
      </c>
      <c r="D39" s="22">
        <v>16963</v>
      </c>
      <c r="E39" s="23">
        <v>16967</v>
      </c>
      <c r="F39" s="35">
        <f t="shared" si="5"/>
        <v>392</v>
      </c>
      <c r="G39" s="35">
        <f t="shared" si="2"/>
        <v>960.42857142857144</v>
      </c>
      <c r="H39" s="35">
        <f t="shared" si="4"/>
        <v>960.42857142857144</v>
      </c>
      <c r="I39" s="35">
        <f t="shared" si="6"/>
        <v>1248</v>
      </c>
      <c r="J39" s="35">
        <f t="shared" si="3"/>
        <v>1222.4285714285713</v>
      </c>
    </row>
    <row r="40" spans="1:10" x14ac:dyDescent="0.25">
      <c r="A40" s="25">
        <v>43933</v>
      </c>
      <c r="B40" s="22">
        <v>12354</v>
      </c>
      <c r="C40" s="24">
        <v>10882</v>
      </c>
      <c r="D40" s="22">
        <v>18229</v>
      </c>
      <c r="E40" s="23">
        <v>18233</v>
      </c>
      <c r="F40" s="35">
        <f t="shared" si="5"/>
        <v>77</v>
      </c>
      <c r="G40" s="35">
        <f t="shared" si="2"/>
        <v>1047.8571428571429</v>
      </c>
      <c r="H40" s="35">
        <f t="shared" si="4"/>
        <v>1047.8571428571429</v>
      </c>
      <c r="I40" s="35">
        <f t="shared" si="6"/>
        <v>1266</v>
      </c>
      <c r="J40" s="35">
        <f t="shared" si="3"/>
        <v>1195</v>
      </c>
    </row>
    <row r="41" spans="1:10" x14ac:dyDescent="0.25">
      <c r="A41" s="25">
        <v>43934</v>
      </c>
      <c r="B41" s="22">
        <v>13386</v>
      </c>
      <c r="C41" s="24">
        <v>11454</v>
      </c>
      <c r="D41" s="22">
        <v>19356</v>
      </c>
      <c r="E41" s="23">
        <v>19360</v>
      </c>
      <c r="F41" s="35">
        <f t="shared" si="5"/>
        <v>572</v>
      </c>
      <c r="G41" s="35">
        <f t="shared" si="2"/>
        <v>1095</v>
      </c>
      <c r="H41" s="35">
        <f t="shared" si="4"/>
        <v>1095</v>
      </c>
      <c r="I41" s="35">
        <f t="shared" si="6"/>
        <v>1127</v>
      </c>
      <c r="J41" s="35">
        <f t="shared" si="3"/>
        <v>1190</v>
      </c>
    </row>
    <row r="42" spans="1:10" x14ac:dyDescent="0.25">
      <c r="A42" s="25">
        <v>43935</v>
      </c>
      <c r="B42" s="22">
        <v>14178</v>
      </c>
      <c r="C42" s="24">
        <v>13530</v>
      </c>
      <c r="D42" s="22">
        <v>20489</v>
      </c>
      <c r="E42" s="23">
        <v>20493</v>
      </c>
      <c r="F42" s="35">
        <f t="shared" si="5"/>
        <v>2076</v>
      </c>
      <c r="G42" s="35">
        <f t="shared" si="2"/>
        <v>1257.5714285714287</v>
      </c>
      <c r="H42" s="35">
        <f t="shared" si="4"/>
        <v>1257.5714285714287</v>
      </c>
      <c r="I42" s="35">
        <f t="shared" si="6"/>
        <v>1133</v>
      </c>
      <c r="J42" s="35">
        <f t="shared" si="3"/>
        <v>1184.5714285714287</v>
      </c>
    </row>
    <row r="43" spans="1:10" x14ac:dyDescent="0.25">
      <c r="A43" s="25">
        <v>43936</v>
      </c>
      <c r="B43" s="22">
        <v>15117</v>
      </c>
      <c r="C43" s="24">
        <v>15603</v>
      </c>
      <c r="D43" s="22">
        <v>21645</v>
      </c>
      <c r="E43" s="23">
        <v>21649</v>
      </c>
      <c r="F43" s="35">
        <f t="shared" si="5"/>
        <v>2073</v>
      </c>
      <c r="G43" s="35">
        <f t="shared" si="2"/>
        <v>1236.8571428571429</v>
      </c>
      <c r="H43" s="35">
        <f t="shared" si="4"/>
        <v>1236.8571428571429</v>
      </c>
      <c r="I43" s="35">
        <f t="shared" si="6"/>
        <v>1156</v>
      </c>
      <c r="J43" s="35">
        <f t="shared" si="3"/>
        <v>1160</v>
      </c>
    </row>
    <row r="44" spans="1:10" x14ac:dyDescent="0.25">
      <c r="A44" s="25">
        <v>43937</v>
      </c>
      <c r="B44" s="22">
        <v>15955</v>
      </c>
      <c r="C44" s="24">
        <v>17462</v>
      </c>
      <c r="D44" s="22">
        <v>22838</v>
      </c>
      <c r="E44" s="23">
        <v>22843</v>
      </c>
      <c r="F44" s="35">
        <f t="shared" si="5"/>
        <v>1859</v>
      </c>
      <c r="G44" s="35">
        <f t="shared" si="2"/>
        <v>1231.2857142857142</v>
      </c>
      <c r="H44" s="35">
        <f t="shared" si="4"/>
        <v>1231.2857142857142</v>
      </c>
      <c r="I44" s="35">
        <f t="shared" si="6"/>
        <v>1194</v>
      </c>
      <c r="J44" s="35">
        <f t="shared" si="3"/>
        <v>1124.1428571428571</v>
      </c>
    </row>
    <row r="45" spans="1:10" x14ac:dyDescent="0.25">
      <c r="A45" s="25">
        <v>43938</v>
      </c>
      <c r="B45" s="22">
        <v>16994</v>
      </c>
      <c r="C45" s="24">
        <v>19216</v>
      </c>
      <c r="D45" s="22">
        <v>24005</v>
      </c>
      <c r="E45" s="23">
        <v>24011</v>
      </c>
      <c r="F45" s="35">
        <f t="shared" si="5"/>
        <v>1754</v>
      </c>
      <c r="G45" s="35">
        <f t="shared" si="2"/>
        <v>1402.5714285714287</v>
      </c>
      <c r="H45" s="35">
        <f t="shared" si="4"/>
        <v>1402.5714285714287</v>
      </c>
      <c r="I45" s="35">
        <f t="shared" si="6"/>
        <v>1168</v>
      </c>
      <c r="J45" s="35">
        <f t="shared" si="3"/>
        <v>1110.8571428571429</v>
      </c>
    </row>
    <row r="46" spans="1:10" x14ac:dyDescent="0.25">
      <c r="A46" s="25">
        <v>43939</v>
      </c>
      <c r="B46" s="22">
        <v>17419</v>
      </c>
      <c r="C46" s="24">
        <v>19463</v>
      </c>
      <c r="D46" s="26">
        <v>25080</v>
      </c>
      <c r="E46" s="23">
        <v>25087</v>
      </c>
      <c r="F46" s="35">
        <f t="shared" si="5"/>
        <v>247</v>
      </c>
      <c r="G46" s="35">
        <f t="shared" si="2"/>
        <v>1378.1428571428571</v>
      </c>
      <c r="H46" s="35">
        <f t="shared" si="4"/>
        <v>1378.1428571428571</v>
      </c>
      <c r="I46" s="35">
        <f t="shared" si="6"/>
        <v>1076</v>
      </c>
      <c r="J46" s="35">
        <f t="shared" si="3"/>
        <v>1086.8571428571429</v>
      </c>
    </row>
    <row r="47" spans="1:10" x14ac:dyDescent="0.25">
      <c r="A47" s="25">
        <v>43940</v>
      </c>
      <c r="B47" s="22">
        <v>17967</v>
      </c>
      <c r="C47" s="24">
        <v>19501</v>
      </c>
      <c r="D47" s="26">
        <v>26095</v>
      </c>
      <c r="E47" s="23">
        <v>26102</v>
      </c>
      <c r="F47" s="35">
        <f t="shared" si="5"/>
        <v>38</v>
      </c>
      <c r="G47" s="35">
        <f t="shared" si="2"/>
        <v>1315.2857142857142</v>
      </c>
      <c r="H47" s="35">
        <f t="shared" si="4"/>
        <v>1315.2857142857142</v>
      </c>
      <c r="I47" s="35">
        <f t="shared" si="6"/>
        <v>1015</v>
      </c>
      <c r="J47" s="35">
        <f t="shared" si="3"/>
        <v>1062.1428571428571</v>
      </c>
    </row>
    <row r="48" spans="1:10" x14ac:dyDescent="0.25">
      <c r="A48" s="25">
        <v>43941</v>
      </c>
      <c r="B48" s="22">
        <v>19115</v>
      </c>
      <c r="C48" s="24">
        <v>21272</v>
      </c>
      <c r="D48" s="26">
        <v>27129</v>
      </c>
      <c r="E48" s="23">
        <v>27136</v>
      </c>
      <c r="F48" s="35">
        <f t="shared" si="5"/>
        <v>1771</v>
      </c>
      <c r="G48" s="35">
        <f t="shared" si="2"/>
        <v>1256.2857142857142</v>
      </c>
      <c r="H48" s="35">
        <f t="shared" si="4"/>
        <v>1256.2857142857142</v>
      </c>
      <c r="I48" s="35">
        <f t="shared" si="6"/>
        <v>1034</v>
      </c>
      <c r="J48" s="35">
        <f t="shared" si="3"/>
        <v>1025.8571428571429</v>
      </c>
    </row>
    <row r="49" spans="1:10" x14ac:dyDescent="0.25">
      <c r="A49" s="25">
        <v>43942</v>
      </c>
      <c r="B49" s="22">
        <v>19869</v>
      </c>
      <c r="C49" s="24">
        <v>23177</v>
      </c>
      <c r="D49" s="26">
        <v>28093</v>
      </c>
      <c r="E49" s="23">
        <v>28101</v>
      </c>
      <c r="F49" s="35">
        <f t="shared" si="5"/>
        <v>1905</v>
      </c>
      <c r="G49" s="35">
        <f t="shared" si="2"/>
        <v>1185.1428571428571</v>
      </c>
      <c r="H49" s="35">
        <f t="shared" si="4"/>
        <v>1185.1428571428571</v>
      </c>
      <c r="I49" s="35">
        <f t="shared" si="6"/>
        <v>965</v>
      </c>
      <c r="J49" s="35">
        <f t="shared" si="3"/>
        <v>989</v>
      </c>
    </row>
    <row r="50" spans="1:10" x14ac:dyDescent="0.25">
      <c r="A50" s="25">
        <v>43943</v>
      </c>
      <c r="B50" s="22">
        <v>20489</v>
      </c>
      <c r="C50" s="24">
        <v>24810</v>
      </c>
      <c r="D50" s="26">
        <v>29076</v>
      </c>
      <c r="E50" s="23">
        <v>29084</v>
      </c>
      <c r="F50" s="35">
        <f t="shared" si="5"/>
        <v>1633</v>
      </c>
      <c r="G50" s="35">
        <f t="shared" si="2"/>
        <v>1164.5714285714287</v>
      </c>
      <c r="H50" s="75"/>
      <c r="I50" s="35">
        <f t="shared" si="6"/>
        <v>983</v>
      </c>
      <c r="J50" s="35">
        <f t="shared" si="3"/>
        <v>951.28571428571433</v>
      </c>
    </row>
    <row r="51" spans="1:10" x14ac:dyDescent="0.25">
      <c r="A51" s="25">
        <v>43944</v>
      </c>
      <c r="B51" s="22">
        <v>21424</v>
      </c>
      <c r="C51" s="24">
        <v>26256</v>
      </c>
      <c r="D51" s="26">
        <v>30015</v>
      </c>
      <c r="E51" s="23">
        <v>30024</v>
      </c>
      <c r="F51" s="35">
        <f t="shared" si="5"/>
        <v>1446</v>
      </c>
      <c r="G51" s="35">
        <f t="shared" si="2"/>
        <v>1163.2857142857142</v>
      </c>
      <c r="H51" s="75"/>
      <c r="I51" s="35">
        <f t="shared" si="6"/>
        <v>940</v>
      </c>
      <c r="J51" s="35">
        <f t="shared" si="3"/>
        <v>919.42857142857144</v>
      </c>
    </row>
    <row r="52" spans="1:10" x14ac:dyDescent="0.25">
      <c r="A52" s="25">
        <v>43945</v>
      </c>
      <c r="B52" s="22">
        <v>22188</v>
      </c>
      <c r="C52" s="24">
        <v>27512</v>
      </c>
      <c r="D52" s="26">
        <v>30925</v>
      </c>
      <c r="E52" s="23">
        <v>30934</v>
      </c>
      <c r="F52" s="35">
        <f t="shared" si="5"/>
        <v>1256</v>
      </c>
      <c r="G52" s="35">
        <f t="shared" si="2"/>
        <v>1108.1428571428571</v>
      </c>
      <c r="H52" s="75"/>
      <c r="I52" s="35">
        <f t="shared" si="6"/>
        <v>910</v>
      </c>
      <c r="J52" s="35">
        <f t="shared" si="3"/>
        <v>879.14285714285711</v>
      </c>
    </row>
    <row r="53" spans="1:10" x14ac:dyDescent="0.25">
      <c r="A53" s="25">
        <v>43946</v>
      </c>
      <c r="B53" s="22">
        <v>22545</v>
      </c>
      <c r="C53" s="24">
        <v>27615</v>
      </c>
      <c r="D53" s="26">
        <v>31737</v>
      </c>
      <c r="E53" s="23">
        <v>31746</v>
      </c>
      <c r="F53" s="35">
        <f t="shared" si="5"/>
        <v>103</v>
      </c>
      <c r="G53" s="35">
        <f t="shared" si="2"/>
        <v>1041</v>
      </c>
      <c r="H53" s="75"/>
      <c r="I53" s="35">
        <f t="shared" si="6"/>
        <v>812</v>
      </c>
      <c r="J53" s="35">
        <f t="shared" si="3"/>
        <v>845</v>
      </c>
    </row>
    <row r="54" spans="1:10" x14ac:dyDescent="0.25">
      <c r="A54" s="25">
        <v>43947</v>
      </c>
      <c r="B54" s="22">
        <v>22860</v>
      </c>
      <c r="C54" s="24">
        <v>27644</v>
      </c>
      <c r="D54" s="26">
        <v>32529</v>
      </c>
      <c r="E54" s="23">
        <v>32538</v>
      </c>
      <c r="F54" s="35">
        <f t="shared" si="5"/>
        <v>29</v>
      </c>
      <c r="G54" s="35">
        <f t="shared" si="2"/>
        <v>981.57142857142856</v>
      </c>
      <c r="H54" s="75"/>
      <c r="I54" s="35">
        <f t="shared" si="6"/>
        <v>792</v>
      </c>
      <c r="J54" s="35">
        <f t="shared" si="3"/>
        <v>808.42857142857144</v>
      </c>
    </row>
    <row r="55" spans="1:10" x14ac:dyDescent="0.25">
      <c r="A55" s="25">
        <v>43948</v>
      </c>
      <c r="B55" s="22">
        <v>23748</v>
      </c>
      <c r="C55" s="24">
        <v>29029</v>
      </c>
      <c r="D55" s="26">
        <v>33281</v>
      </c>
      <c r="E55" s="23">
        <v>33290</v>
      </c>
      <c r="F55" s="35">
        <f t="shared" si="5"/>
        <v>1385</v>
      </c>
      <c r="G55" s="35">
        <f t="shared" si="2"/>
        <v>916.71428571428567</v>
      </c>
      <c r="H55" s="75"/>
      <c r="I55" s="35">
        <f t="shared" si="6"/>
        <v>752</v>
      </c>
      <c r="J55" s="35">
        <f t="shared" si="3"/>
        <v>772.71428571428567</v>
      </c>
    </row>
    <row r="56" spans="1:10" x14ac:dyDescent="0.25">
      <c r="A56" s="25">
        <v>43949</v>
      </c>
      <c r="B56" s="22">
        <v>24453</v>
      </c>
      <c r="C56" s="24">
        <v>30464</v>
      </c>
      <c r="D56" s="26">
        <v>34007</v>
      </c>
      <c r="E56" s="23">
        <v>34016</v>
      </c>
      <c r="F56" s="35">
        <f t="shared" si="5"/>
        <v>1435</v>
      </c>
      <c r="G56" s="35">
        <f t="shared" si="2"/>
        <v>870.14285714285711</v>
      </c>
      <c r="H56" s="75"/>
      <c r="I56" s="35">
        <f t="shared" si="6"/>
        <v>726</v>
      </c>
      <c r="J56" s="35">
        <f t="shared" si="3"/>
        <v>741.28571428571433</v>
      </c>
    </row>
    <row r="57" spans="1:10" x14ac:dyDescent="0.25">
      <c r="A57" s="25">
        <v>43950</v>
      </c>
      <c r="B57" s="22">
        <v>25035</v>
      </c>
      <c r="C57" s="24">
        <v>31681</v>
      </c>
      <c r="D57" s="26">
        <v>34734</v>
      </c>
      <c r="E57" s="23">
        <v>34743</v>
      </c>
      <c r="F57" s="35">
        <f t="shared" si="5"/>
        <v>1217</v>
      </c>
      <c r="G57" s="35">
        <f t="shared" si="2"/>
        <v>864.42857142857144</v>
      </c>
      <c r="H57" s="75"/>
      <c r="I57" s="35">
        <f t="shared" si="6"/>
        <v>727</v>
      </c>
      <c r="J57" s="35">
        <f t="shared" si="3"/>
        <v>713.85714285714289</v>
      </c>
    </row>
    <row r="58" spans="1:10" x14ac:dyDescent="0.25">
      <c r="A58" s="25">
        <v>43951</v>
      </c>
      <c r="B58" s="22">
        <v>25706</v>
      </c>
      <c r="C58" s="24">
        <v>32673</v>
      </c>
      <c r="D58" s="26">
        <v>35424</v>
      </c>
      <c r="E58" s="23">
        <v>35433</v>
      </c>
      <c r="F58" s="35">
        <f t="shared" si="5"/>
        <v>992</v>
      </c>
      <c r="G58" s="35">
        <f t="shared" si="2"/>
        <v>861.14285714285711</v>
      </c>
      <c r="H58" s="75"/>
      <c r="I58" s="35">
        <f t="shared" si="6"/>
        <v>690</v>
      </c>
      <c r="J58" s="35">
        <f t="shared" si="3"/>
        <v>683.71428571428567</v>
      </c>
    </row>
    <row r="59" spans="1:10" x14ac:dyDescent="0.25">
      <c r="A59" s="25">
        <v>43952</v>
      </c>
      <c r="B59" s="22">
        <v>26269</v>
      </c>
      <c r="C59" s="24">
        <v>33603</v>
      </c>
      <c r="D59" s="26">
        <v>36113</v>
      </c>
      <c r="E59" s="23">
        <v>36123</v>
      </c>
      <c r="F59" s="35">
        <f t="shared" si="5"/>
        <v>930</v>
      </c>
      <c r="G59" s="35">
        <f t="shared" si="2"/>
        <v>801</v>
      </c>
      <c r="H59" s="75"/>
      <c r="I59" s="35">
        <f t="shared" si="6"/>
        <v>690</v>
      </c>
      <c r="J59" s="35">
        <f t="shared" si="3"/>
        <v>661.28571428571433</v>
      </c>
    </row>
    <row r="60" spans="1:10" x14ac:dyDescent="0.25">
      <c r="A60" s="25">
        <v>43953</v>
      </c>
      <c r="B60" s="22">
        <v>26529</v>
      </c>
      <c r="C60" s="24">
        <v>33666</v>
      </c>
      <c r="D60" s="26">
        <v>36733</v>
      </c>
      <c r="E60" s="23">
        <v>36743</v>
      </c>
      <c r="F60" s="35">
        <f t="shared" si="5"/>
        <v>63</v>
      </c>
      <c r="G60" s="35">
        <f t="shared" si="2"/>
        <v>748.71428571428567</v>
      </c>
      <c r="H60" s="75"/>
      <c r="I60" s="35">
        <f t="shared" si="6"/>
        <v>620</v>
      </c>
      <c r="J60" s="35">
        <f t="shared" si="3"/>
        <v>638.42857142857144</v>
      </c>
    </row>
    <row r="61" spans="1:10" x14ac:dyDescent="0.25">
      <c r="A61" s="25">
        <v>43954</v>
      </c>
      <c r="B61" s="22">
        <v>26800</v>
      </c>
      <c r="C61" s="24">
        <v>33672</v>
      </c>
      <c r="D61" s="26">
        <v>37313</v>
      </c>
      <c r="E61" s="23">
        <v>37324</v>
      </c>
      <c r="F61" s="35">
        <f t="shared" si="5"/>
        <v>6</v>
      </c>
      <c r="G61" s="35">
        <f t="shared" si="2"/>
        <v>709.85714285714289</v>
      </c>
      <c r="H61" s="75"/>
      <c r="I61" s="35">
        <f t="shared" si="6"/>
        <v>581</v>
      </c>
      <c r="J61" s="35">
        <f t="shared" si="3"/>
        <v>613.85714285714289</v>
      </c>
    </row>
    <row r="62" spans="1:10" x14ac:dyDescent="0.25">
      <c r="A62" s="25">
        <v>43955</v>
      </c>
      <c r="B62" s="22">
        <v>27483</v>
      </c>
      <c r="C62" s="24">
        <v>34636</v>
      </c>
      <c r="D62" s="26">
        <v>37908</v>
      </c>
      <c r="E62" s="23">
        <v>37919</v>
      </c>
      <c r="F62" s="35">
        <f t="shared" si="5"/>
        <v>964</v>
      </c>
      <c r="G62" s="35">
        <f t="shared" si="2"/>
        <v>694.57142857142856</v>
      </c>
      <c r="H62" s="35">
        <f t="shared" si="4"/>
        <v>694.57142857142856</v>
      </c>
      <c r="I62" s="35">
        <f t="shared" si="6"/>
        <v>595</v>
      </c>
      <c r="J62" s="35">
        <f t="shared" si="3"/>
        <v>595.14285714285711</v>
      </c>
    </row>
    <row r="63" spans="1:10" x14ac:dyDescent="0.25">
      <c r="A63" s="25">
        <v>43956</v>
      </c>
      <c r="B63" s="22">
        <v>28074</v>
      </c>
      <c r="C63" s="24">
        <v>35705</v>
      </c>
      <c r="D63" s="26">
        <v>38474</v>
      </c>
      <c r="E63" s="23">
        <v>38485</v>
      </c>
      <c r="F63" s="35">
        <f t="shared" si="5"/>
        <v>1069</v>
      </c>
      <c r="G63" s="35">
        <f t="shared" si="2"/>
        <v>566.57142857142856</v>
      </c>
      <c r="H63" s="35">
        <f t="shared" si="4"/>
        <v>566.57142857142856</v>
      </c>
      <c r="I63" s="35">
        <f t="shared" si="6"/>
        <v>566</v>
      </c>
      <c r="J63" s="35">
        <f t="shared" si="3"/>
        <v>567.28571428571433</v>
      </c>
    </row>
    <row r="64" spans="1:10" x14ac:dyDescent="0.25">
      <c r="A64" s="25">
        <v>43957</v>
      </c>
      <c r="B64" s="22">
        <v>28517</v>
      </c>
      <c r="C64" s="24">
        <v>36650</v>
      </c>
      <c r="D64" s="26">
        <v>39029</v>
      </c>
      <c r="E64" s="23">
        <v>39040</v>
      </c>
      <c r="F64" s="35">
        <f t="shared" si="5"/>
        <v>945</v>
      </c>
      <c r="G64" s="35">
        <f t="shared" si="2"/>
        <v>563.85714285714289</v>
      </c>
      <c r="H64" s="35">
        <f t="shared" si="4"/>
        <v>563.85714285714289</v>
      </c>
      <c r="I64" s="35">
        <f t="shared" si="6"/>
        <v>555</v>
      </c>
      <c r="J64" s="35">
        <f t="shared" si="3"/>
        <v>547.14285714285711</v>
      </c>
    </row>
    <row r="65" spans="1:10" x14ac:dyDescent="0.25">
      <c r="A65" s="25">
        <v>43958</v>
      </c>
      <c r="B65" s="22">
        <v>29081</v>
      </c>
      <c r="C65" s="24">
        <v>37535</v>
      </c>
      <c r="D65" s="26">
        <v>39588</v>
      </c>
      <c r="E65" s="23">
        <v>39599</v>
      </c>
      <c r="F65" s="35">
        <f t="shared" si="5"/>
        <v>885</v>
      </c>
      <c r="G65" s="35">
        <f t="shared" si="2"/>
        <v>563.42857142857144</v>
      </c>
      <c r="H65" s="35">
        <f t="shared" si="4"/>
        <v>563.42857142857144</v>
      </c>
      <c r="I65" s="35">
        <f t="shared" si="6"/>
        <v>559</v>
      </c>
      <c r="J65" s="35">
        <f t="shared" si="3"/>
        <v>526.85714285714289</v>
      </c>
    </row>
    <row r="66" spans="1:10" x14ac:dyDescent="0.25">
      <c r="A66" s="25">
        <v>43959</v>
      </c>
      <c r="B66" s="22">
        <v>29373</v>
      </c>
      <c r="C66" s="24">
        <v>37569</v>
      </c>
      <c r="D66" s="26">
        <v>40083</v>
      </c>
      <c r="E66" s="23">
        <v>40094</v>
      </c>
      <c r="F66" s="35">
        <f t="shared" si="5"/>
        <v>34</v>
      </c>
      <c r="G66" s="35">
        <f t="shared" si="2"/>
        <v>558</v>
      </c>
      <c r="H66" s="35">
        <f t="shared" si="4"/>
        <v>558</v>
      </c>
      <c r="I66" s="35">
        <f t="shared" si="6"/>
        <v>495</v>
      </c>
      <c r="J66" s="35">
        <f t="shared" si="3"/>
        <v>495.57142857142856</v>
      </c>
    </row>
    <row r="67" spans="1:10" x14ac:dyDescent="0.25">
      <c r="A67" s="25">
        <v>43960</v>
      </c>
      <c r="B67" s="22">
        <v>29602</v>
      </c>
      <c r="C67" s="24">
        <v>37613</v>
      </c>
      <c r="D67" s="26">
        <v>40561</v>
      </c>
      <c r="E67" s="23">
        <v>40573</v>
      </c>
      <c r="F67" s="35">
        <f t="shared" ref="F67:F98" si="7">C67-C66</f>
        <v>44</v>
      </c>
      <c r="G67" s="35">
        <f t="shared" si="2"/>
        <v>545.14285714285711</v>
      </c>
      <c r="H67" s="35">
        <f t="shared" si="4"/>
        <v>545.14285714285711</v>
      </c>
      <c r="I67" s="35">
        <f t="shared" ref="I67:I98" si="8">E67-E66</f>
        <v>479</v>
      </c>
      <c r="J67" s="35">
        <f t="shared" si="3"/>
        <v>471.28571428571428</v>
      </c>
    </row>
    <row r="68" spans="1:10" x14ac:dyDescent="0.25">
      <c r="A68" s="25">
        <v>43961</v>
      </c>
      <c r="B68" s="22">
        <v>29798</v>
      </c>
      <c r="C68" s="24">
        <v>37616</v>
      </c>
      <c r="D68" s="26">
        <v>41000</v>
      </c>
      <c r="E68" s="23">
        <v>41012</v>
      </c>
      <c r="F68" s="35">
        <f t="shared" si="7"/>
        <v>3</v>
      </c>
      <c r="G68" s="35">
        <f t="shared" si="2"/>
        <v>518.42857142857144</v>
      </c>
      <c r="H68" s="35">
        <f t="shared" si="4"/>
        <v>518.42857142857144</v>
      </c>
      <c r="I68" s="35">
        <f t="shared" si="8"/>
        <v>439</v>
      </c>
      <c r="J68" s="35">
        <f t="shared" si="3"/>
        <v>448</v>
      </c>
    </row>
    <row r="69" spans="1:10" x14ac:dyDescent="0.25">
      <c r="A69" s="25">
        <v>43962</v>
      </c>
      <c r="B69" s="22">
        <v>30420</v>
      </c>
      <c r="C69" s="24">
        <v>38542</v>
      </c>
      <c r="D69" s="26">
        <v>41376</v>
      </c>
      <c r="E69" s="23">
        <v>41388</v>
      </c>
      <c r="F69" s="35">
        <f t="shared" si="7"/>
        <v>926</v>
      </c>
      <c r="G69" s="35">
        <f t="shared" si="2"/>
        <v>478.57142857142856</v>
      </c>
      <c r="H69" s="35">
        <f t="shared" si="4"/>
        <v>478.57142857142856</v>
      </c>
      <c r="I69" s="35">
        <f t="shared" si="8"/>
        <v>376</v>
      </c>
      <c r="J69" s="35">
        <f t="shared" si="3"/>
        <v>424.57142857142856</v>
      </c>
    </row>
    <row r="70" spans="1:10" x14ac:dyDescent="0.25">
      <c r="A70" s="25">
        <v>43963</v>
      </c>
      <c r="B70" s="22">
        <v>30857</v>
      </c>
      <c r="C70" s="24">
        <v>39521</v>
      </c>
      <c r="D70" s="26">
        <v>41772</v>
      </c>
      <c r="E70" s="23">
        <v>41784</v>
      </c>
      <c r="F70" s="35">
        <f t="shared" si="7"/>
        <v>979</v>
      </c>
      <c r="G70" s="35">
        <f t="shared" si="2"/>
        <v>550.28571428571433</v>
      </c>
      <c r="H70" s="35">
        <f t="shared" ref="H70:H91" si="9">G70</f>
        <v>550.28571428571433</v>
      </c>
      <c r="I70" s="35">
        <f t="shared" si="8"/>
        <v>396</v>
      </c>
      <c r="J70" s="35">
        <f t="shared" si="3"/>
        <v>407.57142857142856</v>
      </c>
    </row>
    <row r="71" spans="1:10" x14ac:dyDescent="0.25">
      <c r="A71" s="25">
        <v>43964</v>
      </c>
      <c r="B71" s="22">
        <v>31222</v>
      </c>
      <c r="C71" s="24">
        <v>40279</v>
      </c>
      <c r="D71" s="26">
        <v>42164</v>
      </c>
      <c r="E71" s="23">
        <v>42176</v>
      </c>
      <c r="F71" s="35">
        <f t="shared" si="7"/>
        <v>758</v>
      </c>
      <c r="G71" s="35">
        <f t="shared" ref="G71:G134" si="10">AVERAGE(F68:F74)</f>
        <v>546.71428571428567</v>
      </c>
      <c r="H71" s="35">
        <f t="shared" si="9"/>
        <v>546.71428571428567</v>
      </c>
      <c r="I71" s="35">
        <f t="shared" si="8"/>
        <v>392</v>
      </c>
      <c r="J71" s="35">
        <f t="shared" ref="J71:J134" si="11">AVERAGE(I68:I74)</f>
        <v>392.28571428571428</v>
      </c>
    </row>
    <row r="72" spans="1:10" x14ac:dyDescent="0.25">
      <c r="A72" s="25">
        <v>43965</v>
      </c>
      <c r="B72" s="22">
        <v>31567</v>
      </c>
      <c r="C72" s="24">
        <v>40885</v>
      </c>
      <c r="D72" s="26">
        <v>42559</v>
      </c>
      <c r="E72" s="23">
        <v>42571</v>
      </c>
      <c r="F72" s="35">
        <f t="shared" si="7"/>
        <v>606</v>
      </c>
      <c r="G72" s="35">
        <f t="shared" si="10"/>
        <v>546.57142857142856</v>
      </c>
      <c r="H72" s="35">
        <f t="shared" si="9"/>
        <v>546.57142857142856</v>
      </c>
      <c r="I72" s="35">
        <f t="shared" si="8"/>
        <v>395</v>
      </c>
      <c r="J72" s="35">
        <f t="shared" si="11"/>
        <v>376.71428571428572</v>
      </c>
    </row>
    <row r="73" spans="1:10" x14ac:dyDescent="0.25">
      <c r="A73" s="25">
        <v>43966</v>
      </c>
      <c r="B73" s="22">
        <v>31986</v>
      </c>
      <c r="C73" s="24">
        <v>41421</v>
      </c>
      <c r="D73" s="26">
        <v>42935</v>
      </c>
      <c r="E73" s="23">
        <v>42947</v>
      </c>
      <c r="F73" s="35">
        <f t="shared" si="7"/>
        <v>536</v>
      </c>
      <c r="G73" s="35">
        <f t="shared" si="10"/>
        <v>495.85714285714283</v>
      </c>
      <c r="H73" s="35">
        <f t="shared" si="9"/>
        <v>495.85714285714283</v>
      </c>
      <c r="I73" s="35">
        <f t="shared" si="8"/>
        <v>376</v>
      </c>
      <c r="J73" s="35">
        <f t="shared" si="11"/>
        <v>374.42857142857144</v>
      </c>
    </row>
    <row r="74" spans="1:10" x14ac:dyDescent="0.25">
      <c r="A74" s="25">
        <v>43967</v>
      </c>
      <c r="B74" s="22">
        <v>32111</v>
      </c>
      <c r="C74" s="24">
        <v>41440</v>
      </c>
      <c r="D74" s="26">
        <v>43307</v>
      </c>
      <c r="E74" s="23">
        <v>43319</v>
      </c>
      <c r="F74" s="35">
        <f t="shared" si="7"/>
        <v>19</v>
      </c>
      <c r="G74" s="35">
        <f t="shared" si="10"/>
        <v>445.42857142857144</v>
      </c>
      <c r="H74" s="35">
        <f t="shared" si="9"/>
        <v>445.42857142857144</v>
      </c>
      <c r="I74" s="35">
        <f t="shared" si="8"/>
        <v>372</v>
      </c>
      <c r="J74" s="35">
        <f t="shared" si="11"/>
        <v>364.28571428571428</v>
      </c>
    </row>
    <row r="75" spans="1:10" x14ac:dyDescent="0.25">
      <c r="A75" s="25">
        <v>43968</v>
      </c>
      <c r="B75" s="22">
        <v>32259</v>
      </c>
      <c r="C75" s="24">
        <v>41442</v>
      </c>
      <c r="D75" s="26">
        <v>43637</v>
      </c>
      <c r="E75" s="23">
        <v>43649</v>
      </c>
      <c r="F75" s="35">
        <f t="shared" si="7"/>
        <v>2</v>
      </c>
      <c r="G75" s="35">
        <f t="shared" si="10"/>
        <v>420.71428571428572</v>
      </c>
      <c r="H75" s="75"/>
      <c r="I75" s="35">
        <f t="shared" si="8"/>
        <v>330</v>
      </c>
      <c r="J75" s="35">
        <f t="shared" si="11"/>
        <v>353</v>
      </c>
    </row>
    <row r="76" spans="1:10" x14ac:dyDescent="0.25">
      <c r="A76" s="25">
        <v>43969</v>
      </c>
      <c r="B76" s="22">
        <v>32799</v>
      </c>
      <c r="C76" s="24">
        <v>42013</v>
      </c>
      <c r="D76" s="26">
        <v>43997</v>
      </c>
      <c r="E76" s="23">
        <v>44009</v>
      </c>
      <c r="F76" s="35">
        <f t="shared" si="7"/>
        <v>571</v>
      </c>
      <c r="G76" s="35">
        <f t="shared" si="10"/>
        <v>396.57142857142856</v>
      </c>
      <c r="H76" s="75"/>
      <c r="I76" s="35">
        <f t="shared" si="8"/>
        <v>360</v>
      </c>
      <c r="J76" s="35">
        <f t="shared" si="11"/>
        <v>339</v>
      </c>
    </row>
    <row r="77" spans="1:10" x14ac:dyDescent="0.25">
      <c r="A77" s="25">
        <v>43970</v>
      </c>
      <c r="B77" s="22">
        <v>33132</v>
      </c>
      <c r="C77" s="24">
        <v>42639</v>
      </c>
      <c r="D77" s="26">
        <v>44322</v>
      </c>
      <c r="E77" s="23">
        <v>44334</v>
      </c>
      <c r="F77" s="35">
        <f t="shared" si="7"/>
        <v>626</v>
      </c>
      <c r="G77" s="35">
        <f t="shared" si="10"/>
        <v>376.57142857142856</v>
      </c>
      <c r="H77" s="75"/>
      <c r="I77" s="35">
        <f t="shared" si="8"/>
        <v>325</v>
      </c>
      <c r="J77" s="35">
        <f t="shared" si="11"/>
        <v>324.14285714285717</v>
      </c>
    </row>
    <row r="78" spans="1:10" x14ac:dyDescent="0.25">
      <c r="A78" s="25">
        <v>43971</v>
      </c>
      <c r="B78" s="22">
        <v>33415</v>
      </c>
      <c r="C78" s="24">
        <v>43224</v>
      </c>
      <c r="D78" s="26">
        <v>44635</v>
      </c>
      <c r="E78" s="23">
        <v>44647</v>
      </c>
      <c r="F78" s="35">
        <f t="shared" si="7"/>
        <v>585</v>
      </c>
      <c r="G78" s="35">
        <f t="shared" si="10"/>
        <v>375.85714285714283</v>
      </c>
      <c r="H78" s="75"/>
      <c r="I78" s="35">
        <f t="shared" si="8"/>
        <v>313</v>
      </c>
      <c r="J78" s="35">
        <f t="shared" si="11"/>
        <v>308.71428571428572</v>
      </c>
    </row>
    <row r="79" spans="1:10" x14ac:dyDescent="0.25">
      <c r="A79" s="25">
        <v>43972</v>
      </c>
      <c r="B79" s="22">
        <v>33729</v>
      </c>
      <c r="C79" s="24">
        <v>43661</v>
      </c>
      <c r="D79" s="26">
        <v>44932</v>
      </c>
      <c r="E79" s="23">
        <v>44944</v>
      </c>
      <c r="F79" s="35">
        <f t="shared" si="7"/>
        <v>437</v>
      </c>
      <c r="G79" s="35">
        <f t="shared" si="10"/>
        <v>375.71428571428572</v>
      </c>
      <c r="H79" s="35">
        <f t="shared" si="9"/>
        <v>375.71428571428572</v>
      </c>
      <c r="I79" s="35">
        <f t="shared" si="8"/>
        <v>297</v>
      </c>
      <c r="J79" s="35">
        <f t="shared" si="11"/>
        <v>297.85714285714283</v>
      </c>
    </row>
    <row r="80" spans="1:10" x14ac:dyDescent="0.25">
      <c r="A80" s="25">
        <v>43973</v>
      </c>
      <c r="B80" s="22">
        <v>33985</v>
      </c>
      <c r="C80" s="24">
        <v>44057</v>
      </c>
      <c r="D80" s="26">
        <v>45204</v>
      </c>
      <c r="E80" s="23">
        <v>45216</v>
      </c>
      <c r="F80" s="35">
        <f t="shared" si="7"/>
        <v>396</v>
      </c>
      <c r="G80" s="35">
        <f t="shared" si="10"/>
        <v>294.85714285714283</v>
      </c>
      <c r="H80" s="35">
        <f t="shared" si="9"/>
        <v>294.85714285714283</v>
      </c>
      <c r="I80" s="35">
        <f t="shared" si="8"/>
        <v>272</v>
      </c>
      <c r="J80" s="35">
        <f t="shared" si="11"/>
        <v>282.14285714285717</v>
      </c>
    </row>
    <row r="81" spans="1:10" x14ac:dyDescent="0.25">
      <c r="A81" s="25">
        <v>43974</v>
      </c>
      <c r="B81" s="22">
        <v>34409</v>
      </c>
      <c r="C81" s="24">
        <v>44071</v>
      </c>
      <c r="D81" s="26">
        <v>45468</v>
      </c>
      <c r="E81" s="23">
        <v>45480</v>
      </c>
      <c r="F81" s="35">
        <f t="shared" si="7"/>
        <v>14</v>
      </c>
      <c r="G81" s="35">
        <f t="shared" si="10"/>
        <v>272.14285714285717</v>
      </c>
      <c r="H81" s="35">
        <f t="shared" si="9"/>
        <v>272.14285714285717</v>
      </c>
      <c r="I81" s="35">
        <f t="shared" si="8"/>
        <v>264</v>
      </c>
      <c r="J81" s="35">
        <f t="shared" si="11"/>
        <v>275</v>
      </c>
    </row>
    <row r="82" spans="1:10" x14ac:dyDescent="0.25">
      <c r="A82" s="25">
        <v>43975</v>
      </c>
      <c r="B82" s="22">
        <v>34521</v>
      </c>
      <c r="C82" s="24">
        <v>44072</v>
      </c>
      <c r="D82" s="26">
        <v>45722</v>
      </c>
      <c r="E82" s="23">
        <v>45734</v>
      </c>
      <c r="F82" s="35">
        <f t="shared" si="7"/>
        <v>1</v>
      </c>
      <c r="G82" s="35">
        <f t="shared" si="10"/>
        <v>258.14285714285717</v>
      </c>
      <c r="H82" s="35">
        <f t="shared" si="9"/>
        <v>258.14285714285717</v>
      </c>
      <c r="I82" s="35">
        <f t="shared" si="8"/>
        <v>254</v>
      </c>
      <c r="J82" s="35">
        <f t="shared" si="11"/>
        <v>265.42857142857144</v>
      </c>
    </row>
    <row r="83" spans="1:10" x14ac:dyDescent="0.25">
      <c r="A83" s="25">
        <v>43976</v>
      </c>
      <c r="B83" s="22">
        <v>34646</v>
      </c>
      <c r="C83" s="24">
        <v>44077</v>
      </c>
      <c r="D83" s="26">
        <v>45972</v>
      </c>
      <c r="E83" s="23">
        <v>45984</v>
      </c>
      <c r="F83" s="35">
        <f t="shared" si="7"/>
        <v>5</v>
      </c>
      <c r="G83" s="35">
        <f t="shared" si="10"/>
        <v>267.14285714285717</v>
      </c>
      <c r="H83" s="35">
        <f t="shared" si="9"/>
        <v>267.14285714285717</v>
      </c>
      <c r="I83" s="35">
        <f t="shared" si="8"/>
        <v>250</v>
      </c>
      <c r="J83" s="35">
        <f t="shared" si="11"/>
        <v>259.42857142857144</v>
      </c>
    </row>
    <row r="84" spans="1:10" x14ac:dyDescent="0.25">
      <c r="A84" s="25">
        <v>43977</v>
      </c>
      <c r="B84" s="22">
        <v>35071</v>
      </c>
      <c r="C84" s="24">
        <v>44544</v>
      </c>
      <c r="D84" s="26">
        <v>46247</v>
      </c>
      <c r="E84" s="23">
        <v>46259</v>
      </c>
      <c r="F84" s="35">
        <f t="shared" si="7"/>
        <v>467</v>
      </c>
      <c r="G84" s="35">
        <f t="shared" si="10"/>
        <v>264.71428571428572</v>
      </c>
      <c r="H84" s="35">
        <f t="shared" si="9"/>
        <v>264.71428571428572</v>
      </c>
      <c r="I84" s="35">
        <f t="shared" si="8"/>
        <v>275</v>
      </c>
      <c r="J84" s="35">
        <f t="shared" si="11"/>
        <v>253.14285714285714</v>
      </c>
    </row>
    <row r="85" spans="1:10" x14ac:dyDescent="0.25">
      <c r="A85" s="25">
        <v>43978</v>
      </c>
      <c r="B85" s="22">
        <v>35472</v>
      </c>
      <c r="C85" s="24">
        <v>45031</v>
      </c>
      <c r="D85" s="26">
        <v>46493</v>
      </c>
      <c r="E85" s="23">
        <v>46505</v>
      </c>
      <c r="F85" s="35">
        <f t="shared" si="7"/>
        <v>487</v>
      </c>
      <c r="G85" s="35">
        <f t="shared" si="10"/>
        <v>264.28571428571428</v>
      </c>
      <c r="H85" s="35">
        <f t="shared" si="9"/>
        <v>264.28571428571428</v>
      </c>
      <c r="I85" s="35">
        <f t="shared" si="8"/>
        <v>246</v>
      </c>
      <c r="J85" s="35">
        <f t="shared" si="11"/>
        <v>244</v>
      </c>
    </row>
    <row r="86" spans="1:10" x14ac:dyDescent="0.25">
      <c r="A86" s="25">
        <v>43979</v>
      </c>
      <c r="B86" s="22">
        <v>35831</v>
      </c>
      <c r="C86" s="21">
        <v>45531</v>
      </c>
      <c r="D86" s="22">
        <v>46748</v>
      </c>
      <c r="E86" s="23">
        <v>46760</v>
      </c>
      <c r="F86" s="34">
        <f t="shared" si="7"/>
        <v>500</v>
      </c>
      <c r="G86" s="34">
        <f t="shared" si="10"/>
        <v>264.42857142857144</v>
      </c>
      <c r="H86" s="34">
        <f t="shared" si="9"/>
        <v>264.42857142857144</v>
      </c>
      <c r="I86" s="34">
        <f t="shared" si="8"/>
        <v>255</v>
      </c>
      <c r="J86" s="34">
        <f t="shared" si="11"/>
        <v>233.28571428571428</v>
      </c>
    </row>
    <row r="87" spans="1:10" x14ac:dyDescent="0.25">
      <c r="A87" s="25">
        <v>43980</v>
      </c>
      <c r="B87" s="22">
        <v>36043</v>
      </c>
      <c r="C87" s="21">
        <v>45910</v>
      </c>
      <c r="D87" s="22">
        <v>46976</v>
      </c>
      <c r="E87" s="23">
        <v>46988</v>
      </c>
      <c r="F87" s="34">
        <f t="shared" si="7"/>
        <v>379</v>
      </c>
      <c r="G87" s="34">
        <f t="shared" si="10"/>
        <v>317.42857142857144</v>
      </c>
      <c r="H87" s="34">
        <f t="shared" si="9"/>
        <v>317.42857142857144</v>
      </c>
      <c r="I87" s="34">
        <f t="shared" si="8"/>
        <v>228</v>
      </c>
      <c r="J87" s="34">
        <f t="shared" si="11"/>
        <v>224.42857142857142</v>
      </c>
    </row>
    <row r="88" spans="1:10" x14ac:dyDescent="0.25">
      <c r="A88" s="25">
        <v>43981</v>
      </c>
      <c r="B88" s="22">
        <v>36135</v>
      </c>
      <c r="C88" s="21">
        <v>45921</v>
      </c>
      <c r="D88" s="22">
        <v>47176</v>
      </c>
      <c r="E88" s="23">
        <v>47188</v>
      </c>
      <c r="F88" s="34">
        <f t="shared" si="7"/>
        <v>11</v>
      </c>
      <c r="G88" s="34">
        <f t="shared" si="10"/>
        <v>304.42857142857144</v>
      </c>
      <c r="H88" s="34">
        <f t="shared" si="9"/>
        <v>304.42857142857144</v>
      </c>
      <c r="I88" s="34">
        <f t="shared" si="8"/>
        <v>200</v>
      </c>
      <c r="J88" s="34">
        <f t="shared" si="11"/>
        <v>215.28571428571428</v>
      </c>
    </row>
    <row r="89" spans="1:10" x14ac:dyDescent="0.25">
      <c r="A89" s="25">
        <v>43982</v>
      </c>
      <c r="B89" s="22">
        <v>36236</v>
      </c>
      <c r="C89" s="21">
        <v>45923</v>
      </c>
      <c r="D89" s="22">
        <v>47355</v>
      </c>
      <c r="E89" s="23">
        <v>47367</v>
      </c>
      <c r="F89" s="34">
        <f t="shared" si="7"/>
        <v>2</v>
      </c>
      <c r="G89" s="34">
        <f t="shared" si="10"/>
        <v>280.28571428571428</v>
      </c>
      <c r="H89" s="34">
        <f t="shared" si="9"/>
        <v>280.28571428571428</v>
      </c>
      <c r="I89" s="34">
        <f t="shared" si="8"/>
        <v>179</v>
      </c>
      <c r="J89" s="34">
        <f t="shared" si="11"/>
        <v>206.42857142857142</v>
      </c>
    </row>
    <row r="90" spans="1:10" x14ac:dyDescent="0.25">
      <c r="A90" s="25">
        <v>43983</v>
      </c>
      <c r="B90" s="22">
        <v>36560</v>
      </c>
      <c r="C90" s="21">
        <v>46299</v>
      </c>
      <c r="D90" s="22">
        <v>47543</v>
      </c>
      <c r="E90" s="23">
        <v>47555</v>
      </c>
      <c r="F90" s="34">
        <f t="shared" si="7"/>
        <v>376</v>
      </c>
      <c r="G90" s="34">
        <f t="shared" si="10"/>
        <v>252.28571428571428</v>
      </c>
      <c r="H90" s="34">
        <f t="shared" si="9"/>
        <v>252.28571428571428</v>
      </c>
      <c r="I90" s="34">
        <f t="shared" si="8"/>
        <v>188</v>
      </c>
      <c r="J90" s="34">
        <f t="shared" si="11"/>
        <v>195.14285714285714</v>
      </c>
    </row>
    <row r="91" spans="1:10" x14ac:dyDescent="0.25">
      <c r="A91" s="25">
        <v>43984</v>
      </c>
      <c r="B91" s="22">
        <v>36911</v>
      </c>
      <c r="C91" s="21">
        <v>46675</v>
      </c>
      <c r="D91" s="22">
        <v>47754</v>
      </c>
      <c r="E91" s="23">
        <v>47766</v>
      </c>
      <c r="F91" s="34">
        <f t="shared" si="7"/>
        <v>376</v>
      </c>
      <c r="G91" s="34">
        <f t="shared" si="10"/>
        <v>231.42857142857142</v>
      </c>
      <c r="H91" s="34">
        <f t="shared" si="9"/>
        <v>231.42857142857142</v>
      </c>
      <c r="I91" s="34">
        <f t="shared" si="8"/>
        <v>211</v>
      </c>
      <c r="J91" s="34">
        <f t="shared" si="11"/>
        <v>186.28571428571428</v>
      </c>
    </row>
    <row r="92" spans="1:10" x14ac:dyDescent="0.25">
      <c r="A92" s="25">
        <v>43985</v>
      </c>
      <c r="B92" s="22">
        <v>37069</v>
      </c>
      <c r="C92" s="21">
        <v>46993</v>
      </c>
      <c r="D92" s="22">
        <v>47938</v>
      </c>
      <c r="E92" s="23">
        <v>47950</v>
      </c>
      <c r="F92" s="34">
        <f t="shared" si="7"/>
        <v>318</v>
      </c>
      <c r="G92" s="34">
        <f t="shared" si="10"/>
        <v>232</v>
      </c>
      <c r="H92" s="75"/>
      <c r="I92" s="34">
        <f t="shared" si="8"/>
        <v>184</v>
      </c>
      <c r="J92" s="34">
        <f t="shared" si="11"/>
        <v>176.71428571428572</v>
      </c>
    </row>
    <row r="93" spans="1:10" x14ac:dyDescent="0.25">
      <c r="A93" s="25">
        <v>43986</v>
      </c>
      <c r="B93" s="22">
        <v>37417</v>
      </c>
      <c r="C93" s="21">
        <v>47297</v>
      </c>
      <c r="D93" s="22">
        <v>48114</v>
      </c>
      <c r="E93" s="23">
        <v>48126</v>
      </c>
      <c r="F93" s="34">
        <f t="shared" si="7"/>
        <v>304</v>
      </c>
      <c r="G93" s="34">
        <f t="shared" si="10"/>
        <v>231.71428571428572</v>
      </c>
      <c r="H93" s="75"/>
      <c r="I93" s="34">
        <f t="shared" si="8"/>
        <v>176</v>
      </c>
      <c r="J93" s="34">
        <f t="shared" si="11"/>
        <v>172.42857142857142</v>
      </c>
    </row>
    <row r="94" spans="1:10" x14ac:dyDescent="0.25">
      <c r="A94" s="25">
        <v>43987</v>
      </c>
      <c r="B94" s="22">
        <v>37609</v>
      </c>
      <c r="C94" s="21">
        <v>47530</v>
      </c>
      <c r="D94" s="22">
        <v>48280</v>
      </c>
      <c r="E94" s="23">
        <v>48292</v>
      </c>
      <c r="F94" s="34">
        <f t="shared" si="7"/>
        <v>233</v>
      </c>
      <c r="G94" s="34">
        <f t="shared" si="10"/>
        <v>211.57142857142858</v>
      </c>
      <c r="H94" s="75"/>
      <c r="I94" s="34">
        <f t="shared" si="8"/>
        <v>166</v>
      </c>
      <c r="J94" s="34">
        <f t="shared" si="11"/>
        <v>167</v>
      </c>
    </row>
    <row r="95" spans="1:10" x14ac:dyDescent="0.25">
      <c r="A95" s="25">
        <v>43988</v>
      </c>
      <c r="B95" s="22">
        <v>37679</v>
      </c>
      <c r="C95" s="21">
        <v>47545</v>
      </c>
      <c r="D95" s="22">
        <v>48413</v>
      </c>
      <c r="E95" s="23">
        <v>48425</v>
      </c>
      <c r="F95" s="34">
        <f t="shared" si="7"/>
        <v>15</v>
      </c>
      <c r="G95" s="34">
        <f t="shared" si="10"/>
        <v>200.28571428571428</v>
      </c>
      <c r="H95" s="75"/>
      <c r="I95" s="34">
        <f t="shared" si="8"/>
        <v>133</v>
      </c>
      <c r="J95" s="34">
        <f t="shared" si="11"/>
        <v>155.57142857142858</v>
      </c>
    </row>
    <row r="96" spans="1:10" x14ac:dyDescent="0.25">
      <c r="A96" s="25">
        <v>43989</v>
      </c>
      <c r="B96" s="22">
        <v>37734</v>
      </c>
      <c r="C96" s="21">
        <v>47545</v>
      </c>
      <c r="D96" s="22">
        <v>48562</v>
      </c>
      <c r="E96" s="23">
        <v>48574</v>
      </c>
      <c r="F96" s="34">
        <f t="shared" si="7"/>
        <v>0</v>
      </c>
      <c r="G96" s="34">
        <f t="shared" si="10"/>
        <v>185.85714285714286</v>
      </c>
      <c r="H96" s="75"/>
      <c r="I96" s="34">
        <f t="shared" si="8"/>
        <v>149</v>
      </c>
      <c r="J96" s="34">
        <f t="shared" si="11"/>
        <v>150.28571428571428</v>
      </c>
    </row>
    <row r="97" spans="1:10" x14ac:dyDescent="0.25">
      <c r="A97" s="25">
        <v>43990</v>
      </c>
      <c r="B97" s="22">
        <v>38023</v>
      </c>
      <c r="C97" s="21">
        <v>47780</v>
      </c>
      <c r="D97" s="22">
        <v>48711</v>
      </c>
      <c r="E97" s="23">
        <v>48724</v>
      </c>
      <c r="F97" s="34">
        <f t="shared" si="7"/>
        <v>235</v>
      </c>
      <c r="G97" s="34">
        <f t="shared" si="10"/>
        <v>168.71428571428572</v>
      </c>
      <c r="H97" s="75"/>
      <c r="I97" s="34">
        <f t="shared" si="8"/>
        <v>150</v>
      </c>
      <c r="J97" s="34">
        <f t="shared" si="11"/>
        <v>140.85714285714286</v>
      </c>
    </row>
    <row r="98" spans="1:10" x14ac:dyDescent="0.25">
      <c r="A98" s="25">
        <v>43991</v>
      </c>
      <c r="B98" s="22">
        <v>38266</v>
      </c>
      <c r="C98" s="21">
        <v>48077</v>
      </c>
      <c r="D98" s="22">
        <v>48842</v>
      </c>
      <c r="E98" s="23">
        <v>48855</v>
      </c>
      <c r="F98" s="34">
        <f t="shared" si="7"/>
        <v>297</v>
      </c>
      <c r="G98" s="34">
        <f t="shared" si="10"/>
        <v>162.85714285714286</v>
      </c>
      <c r="H98" s="75"/>
      <c r="I98" s="34">
        <f t="shared" si="8"/>
        <v>131</v>
      </c>
      <c r="J98" s="34">
        <f t="shared" si="11"/>
        <v>134.57142857142858</v>
      </c>
    </row>
    <row r="99" spans="1:10" x14ac:dyDescent="0.25">
      <c r="A99" s="25">
        <v>43992</v>
      </c>
      <c r="B99" s="22">
        <v>38406</v>
      </c>
      <c r="C99" s="21">
        <v>48294</v>
      </c>
      <c r="D99" s="22">
        <v>48989</v>
      </c>
      <c r="E99" s="23">
        <v>49002</v>
      </c>
      <c r="F99" s="34">
        <f t="shared" ref="F99:F150" si="12">C99-C98</f>
        <v>217</v>
      </c>
      <c r="G99" s="34">
        <f t="shared" si="10"/>
        <v>162.42857142857142</v>
      </c>
      <c r="H99" s="75"/>
      <c r="I99" s="34">
        <f t="shared" ref="I99:I150" si="13">E99-E98</f>
        <v>147</v>
      </c>
      <c r="J99" s="34">
        <f t="shared" si="11"/>
        <v>128.57142857142858</v>
      </c>
    </row>
    <row r="100" spans="1:10" x14ac:dyDescent="0.25">
      <c r="A100" s="25">
        <v>43993</v>
      </c>
      <c r="B100" s="27">
        <v>38604</v>
      </c>
      <c r="C100" s="28">
        <v>48478</v>
      </c>
      <c r="D100" s="27">
        <v>49099</v>
      </c>
      <c r="E100" s="29">
        <v>49112</v>
      </c>
      <c r="F100" s="11">
        <f t="shared" si="12"/>
        <v>184</v>
      </c>
      <c r="G100" s="11">
        <f t="shared" si="10"/>
        <v>162.57142857142858</v>
      </c>
      <c r="H100" s="75"/>
      <c r="I100" s="11">
        <f t="shared" si="13"/>
        <v>110</v>
      </c>
      <c r="J100" s="11">
        <f t="shared" si="11"/>
        <v>125.14285714285714</v>
      </c>
    </row>
    <row r="101" spans="1:10" x14ac:dyDescent="0.25">
      <c r="A101" s="25">
        <v>43994</v>
      </c>
      <c r="B101" s="27">
        <v>38783</v>
      </c>
      <c r="C101" s="28">
        <v>48670</v>
      </c>
      <c r="D101" s="27">
        <v>49221</v>
      </c>
      <c r="E101" s="29">
        <v>49234</v>
      </c>
      <c r="F101" s="11">
        <f t="shared" si="12"/>
        <v>192</v>
      </c>
      <c r="G101" s="11">
        <f t="shared" si="10"/>
        <v>150.85714285714286</v>
      </c>
      <c r="H101" s="75"/>
      <c r="I101" s="11">
        <f t="shared" si="13"/>
        <v>122</v>
      </c>
      <c r="J101" s="11">
        <f t="shared" si="11"/>
        <v>117.28571428571429</v>
      </c>
    </row>
    <row r="102" spans="1:10" x14ac:dyDescent="0.25">
      <c r="A102" s="25">
        <v>43995</v>
      </c>
      <c r="B102" s="27">
        <v>38812</v>
      </c>
      <c r="C102" s="28">
        <v>48682</v>
      </c>
      <c r="D102" s="27">
        <v>49312</v>
      </c>
      <c r="E102" s="29">
        <v>49325</v>
      </c>
      <c r="F102" s="11">
        <f t="shared" si="12"/>
        <v>12</v>
      </c>
      <c r="G102" s="11">
        <f t="shared" si="10"/>
        <v>136.42857142857142</v>
      </c>
      <c r="H102" s="75"/>
      <c r="I102" s="11">
        <f t="shared" si="13"/>
        <v>91</v>
      </c>
      <c r="J102" s="11">
        <f t="shared" si="11"/>
        <v>114.28571428571429</v>
      </c>
    </row>
    <row r="103" spans="1:10" x14ac:dyDescent="0.25">
      <c r="A103" s="25">
        <v>43996</v>
      </c>
      <c r="B103" s="27">
        <v>38849</v>
      </c>
      <c r="C103" s="28">
        <v>48683</v>
      </c>
      <c r="D103" s="27">
        <v>49437</v>
      </c>
      <c r="E103" s="29">
        <v>49450</v>
      </c>
      <c r="F103" s="11">
        <f t="shared" si="12"/>
        <v>1</v>
      </c>
      <c r="G103" s="11">
        <f t="shared" si="10"/>
        <v>131.14285714285714</v>
      </c>
      <c r="H103" s="75"/>
      <c r="I103" s="11">
        <f t="shared" si="13"/>
        <v>125</v>
      </c>
      <c r="J103" s="11">
        <f t="shared" si="11"/>
        <v>106.42857142857143</v>
      </c>
    </row>
    <row r="104" spans="1:10" x14ac:dyDescent="0.25">
      <c r="A104" s="25">
        <v>43997</v>
      </c>
      <c r="B104" s="27">
        <v>39085</v>
      </c>
      <c r="C104" s="28">
        <v>48836</v>
      </c>
      <c r="D104" s="27">
        <v>49532</v>
      </c>
      <c r="E104" s="29">
        <v>49545</v>
      </c>
      <c r="F104" s="11">
        <f t="shared" si="12"/>
        <v>153</v>
      </c>
      <c r="G104" s="11">
        <f t="shared" si="10"/>
        <v>124.57142857142857</v>
      </c>
      <c r="H104" s="75"/>
      <c r="I104" s="11">
        <f t="shared" si="13"/>
        <v>95</v>
      </c>
      <c r="J104" s="11">
        <f t="shared" si="11"/>
        <v>101.85714285714286</v>
      </c>
    </row>
    <row r="105" spans="1:10" x14ac:dyDescent="0.25">
      <c r="A105" s="25">
        <v>43998</v>
      </c>
      <c r="B105" s="27">
        <v>39263</v>
      </c>
      <c r="C105" s="28">
        <v>49032</v>
      </c>
      <c r="D105" s="27">
        <v>49642</v>
      </c>
      <c r="E105" s="29">
        <v>49655</v>
      </c>
      <c r="F105" s="11">
        <f t="shared" si="12"/>
        <v>196</v>
      </c>
      <c r="G105" s="11">
        <f t="shared" si="10"/>
        <v>114.57142857142857</v>
      </c>
      <c r="H105" s="75"/>
      <c r="I105" s="11">
        <f t="shared" si="13"/>
        <v>110</v>
      </c>
      <c r="J105" s="11">
        <f t="shared" si="11"/>
        <v>96.142857142857139</v>
      </c>
    </row>
    <row r="106" spans="1:10" x14ac:dyDescent="0.25">
      <c r="A106" s="25">
        <v>43999</v>
      </c>
      <c r="B106" s="27">
        <v>39390</v>
      </c>
      <c r="C106" s="28">
        <v>49212</v>
      </c>
      <c r="D106" s="27">
        <v>49733</v>
      </c>
      <c r="E106" s="29">
        <v>49747</v>
      </c>
      <c r="F106" s="11">
        <f t="shared" si="12"/>
        <v>180</v>
      </c>
      <c r="G106" s="11">
        <f t="shared" si="10"/>
        <v>113.42857142857143</v>
      </c>
      <c r="H106" s="75"/>
      <c r="I106" s="11">
        <f t="shared" si="13"/>
        <v>92</v>
      </c>
      <c r="J106" s="11">
        <f t="shared" si="11"/>
        <v>94.285714285714292</v>
      </c>
    </row>
    <row r="107" spans="1:10" x14ac:dyDescent="0.25">
      <c r="A107" s="25">
        <v>44000</v>
      </c>
      <c r="B107" s="27">
        <v>39561</v>
      </c>
      <c r="C107" s="28">
        <v>49350</v>
      </c>
      <c r="D107" s="27">
        <v>49811</v>
      </c>
      <c r="E107" s="29">
        <v>49825</v>
      </c>
      <c r="F107" s="11">
        <f t="shared" si="12"/>
        <v>138</v>
      </c>
      <c r="G107" s="11">
        <f t="shared" si="10"/>
        <v>113.28571428571429</v>
      </c>
      <c r="H107" s="75"/>
      <c r="I107" s="11">
        <f t="shared" si="13"/>
        <v>78</v>
      </c>
      <c r="J107" s="11">
        <f t="shared" si="11"/>
        <v>86.428571428571431</v>
      </c>
    </row>
    <row r="108" spans="1:10" x14ac:dyDescent="0.25">
      <c r="A108" s="25">
        <v>44001</v>
      </c>
      <c r="B108" s="27">
        <v>39684</v>
      </c>
      <c r="C108" s="28">
        <v>49472</v>
      </c>
      <c r="D108" s="27">
        <v>49893</v>
      </c>
      <c r="E108" s="29">
        <v>49907</v>
      </c>
      <c r="F108" s="11">
        <f t="shared" si="12"/>
        <v>122</v>
      </c>
      <c r="G108" s="11">
        <f t="shared" si="10"/>
        <v>107.28571428571429</v>
      </c>
      <c r="H108" s="75"/>
      <c r="I108" s="11">
        <f t="shared" si="13"/>
        <v>82</v>
      </c>
      <c r="J108" s="11">
        <f t="shared" si="11"/>
        <v>83.571428571428569</v>
      </c>
    </row>
    <row r="109" spans="1:10" x14ac:dyDescent="0.25">
      <c r="A109" s="25">
        <v>44002</v>
      </c>
      <c r="B109" s="27">
        <v>39724</v>
      </c>
      <c r="C109" s="28">
        <v>49476</v>
      </c>
      <c r="D109" s="27">
        <v>49971</v>
      </c>
      <c r="E109" s="29">
        <v>49985</v>
      </c>
      <c r="F109" s="11">
        <f t="shared" si="12"/>
        <v>4</v>
      </c>
      <c r="G109" s="11">
        <f t="shared" si="10"/>
        <v>100.42857142857143</v>
      </c>
      <c r="H109" s="75"/>
      <c r="I109" s="11">
        <f t="shared" si="13"/>
        <v>78</v>
      </c>
      <c r="J109" s="11">
        <f t="shared" si="11"/>
        <v>80.857142857142861</v>
      </c>
    </row>
    <row r="110" spans="1:10" x14ac:dyDescent="0.25">
      <c r="A110" s="25">
        <v>44003</v>
      </c>
      <c r="B110" s="27">
        <v>39739</v>
      </c>
      <c r="C110" s="28">
        <v>49476</v>
      </c>
      <c r="D110" s="27">
        <v>50041</v>
      </c>
      <c r="E110" s="29">
        <v>50055</v>
      </c>
      <c r="F110" s="11">
        <f t="shared" si="12"/>
        <v>0</v>
      </c>
      <c r="G110" s="11">
        <f t="shared" si="10"/>
        <v>93</v>
      </c>
      <c r="H110" s="75"/>
      <c r="I110" s="11">
        <f t="shared" si="13"/>
        <v>70</v>
      </c>
      <c r="J110" s="11">
        <f t="shared" si="11"/>
        <v>81</v>
      </c>
    </row>
    <row r="111" spans="1:10" x14ac:dyDescent="0.25">
      <c r="A111" s="25">
        <v>44004</v>
      </c>
      <c r="B111" s="27">
        <v>39910</v>
      </c>
      <c r="C111" s="28">
        <v>49587</v>
      </c>
      <c r="D111" s="27">
        <v>50116</v>
      </c>
      <c r="E111" s="29">
        <v>50130</v>
      </c>
      <c r="F111" s="11">
        <f t="shared" si="12"/>
        <v>111</v>
      </c>
      <c r="G111" s="11">
        <f t="shared" si="10"/>
        <v>89.428571428571431</v>
      </c>
      <c r="H111" s="75"/>
      <c r="I111" s="11">
        <f t="shared" si="13"/>
        <v>75</v>
      </c>
      <c r="J111" s="11">
        <f t="shared" si="11"/>
        <v>84.142857142857139</v>
      </c>
    </row>
    <row r="112" spans="1:10" x14ac:dyDescent="0.25">
      <c r="A112" s="25">
        <v>44005</v>
      </c>
      <c r="B112" s="27">
        <v>40059</v>
      </c>
      <c r="C112" s="28">
        <v>49735</v>
      </c>
      <c r="D112" s="27">
        <v>50206</v>
      </c>
      <c r="E112" s="29">
        <v>50221</v>
      </c>
      <c r="F112" s="11">
        <f t="shared" si="12"/>
        <v>148</v>
      </c>
      <c r="G112" s="11">
        <f t="shared" si="10"/>
        <v>88.857142857142861</v>
      </c>
      <c r="H112" s="75"/>
      <c r="I112" s="11">
        <f t="shared" si="13"/>
        <v>91</v>
      </c>
      <c r="J112" s="11">
        <f t="shared" si="11"/>
        <v>82.857142857142861</v>
      </c>
    </row>
    <row r="113" spans="1:10" x14ac:dyDescent="0.25">
      <c r="A113" s="25">
        <v>44006</v>
      </c>
      <c r="B113" s="27">
        <v>40203</v>
      </c>
      <c r="C113" s="28">
        <v>49863</v>
      </c>
      <c r="D113" s="27">
        <v>50299</v>
      </c>
      <c r="E113" s="29">
        <v>50314</v>
      </c>
      <c r="F113" s="11">
        <f t="shared" si="12"/>
        <v>128</v>
      </c>
      <c r="G113" s="11">
        <f t="shared" si="10"/>
        <v>88.571428571428569</v>
      </c>
      <c r="H113" s="75"/>
      <c r="I113" s="11">
        <f t="shared" si="13"/>
        <v>93</v>
      </c>
      <c r="J113" s="11">
        <f t="shared" si="11"/>
        <v>80.857142857142861</v>
      </c>
    </row>
    <row r="114" spans="1:10" x14ac:dyDescent="0.25">
      <c r="A114" s="25">
        <v>44007</v>
      </c>
      <c r="B114" s="27">
        <v>40385</v>
      </c>
      <c r="C114" s="28">
        <v>49976</v>
      </c>
      <c r="D114" s="27">
        <v>50399</v>
      </c>
      <c r="E114" s="29">
        <v>50414</v>
      </c>
      <c r="F114" s="11">
        <f t="shared" si="12"/>
        <v>113</v>
      </c>
      <c r="G114" s="11">
        <f t="shared" si="10"/>
        <v>88.571428571428569</v>
      </c>
      <c r="H114" s="75"/>
      <c r="I114" s="11">
        <f t="shared" si="13"/>
        <v>100</v>
      </c>
      <c r="J114" s="11">
        <f t="shared" si="11"/>
        <v>80.285714285714292</v>
      </c>
    </row>
    <row r="115" spans="1:10" s="14" customFormat="1" x14ac:dyDescent="0.25">
      <c r="A115" s="25">
        <v>44008</v>
      </c>
      <c r="B115" s="27">
        <v>40484</v>
      </c>
      <c r="C115" s="28">
        <v>50094</v>
      </c>
      <c r="D115" s="27">
        <v>50471</v>
      </c>
      <c r="E115" s="29">
        <v>50487</v>
      </c>
      <c r="F115" s="11">
        <f t="shared" si="12"/>
        <v>118</v>
      </c>
      <c r="G115" s="11">
        <f t="shared" si="10"/>
        <v>89</v>
      </c>
      <c r="H115" s="75"/>
      <c r="I115" s="11">
        <f t="shared" si="13"/>
        <v>73</v>
      </c>
      <c r="J115" s="11">
        <f t="shared" si="11"/>
        <v>79</v>
      </c>
    </row>
    <row r="116" spans="1:10" s="14" customFormat="1" x14ac:dyDescent="0.25">
      <c r="A116" s="25">
        <v>44009</v>
      </c>
      <c r="B116" s="27">
        <v>40519</v>
      </c>
      <c r="C116" s="28">
        <v>50096</v>
      </c>
      <c r="D116" s="27">
        <v>50535</v>
      </c>
      <c r="E116" s="29">
        <v>50551</v>
      </c>
      <c r="F116" s="11">
        <f t="shared" si="12"/>
        <v>2</v>
      </c>
      <c r="G116" s="11">
        <f t="shared" si="10"/>
        <v>84.428571428571431</v>
      </c>
      <c r="H116" s="75"/>
      <c r="I116" s="11">
        <f t="shared" si="13"/>
        <v>64</v>
      </c>
      <c r="J116" s="11">
        <f t="shared" si="11"/>
        <v>76.571428571428569</v>
      </c>
    </row>
    <row r="117" spans="1:10" s="14" customFormat="1" x14ac:dyDescent="0.25">
      <c r="A117" s="25">
        <v>44010</v>
      </c>
      <c r="B117" s="27">
        <v>40543</v>
      </c>
      <c r="C117" s="28">
        <v>50096</v>
      </c>
      <c r="D117" s="27">
        <v>50601</v>
      </c>
      <c r="E117" s="29">
        <v>50617</v>
      </c>
      <c r="F117" s="11">
        <f t="shared" si="12"/>
        <v>0</v>
      </c>
      <c r="G117" s="11">
        <f t="shared" si="10"/>
        <v>81.285714285714292</v>
      </c>
      <c r="H117" s="75"/>
      <c r="I117" s="11">
        <f t="shared" si="13"/>
        <v>66</v>
      </c>
      <c r="J117" s="11">
        <f t="shared" si="11"/>
        <v>70</v>
      </c>
    </row>
    <row r="118" spans="1:10" s="14" customFormat="1" x14ac:dyDescent="0.25">
      <c r="A118" s="25">
        <v>44011</v>
      </c>
      <c r="B118" s="27">
        <v>40697</v>
      </c>
      <c r="C118" s="28">
        <v>50210</v>
      </c>
      <c r="D118" s="27">
        <v>50667</v>
      </c>
      <c r="E118" s="29">
        <v>50683</v>
      </c>
      <c r="F118" s="11">
        <f t="shared" si="12"/>
        <v>114</v>
      </c>
      <c r="G118" s="11">
        <f t="shared" si="10"/>
        <v>81.142857142857139</v>
      </c>
      <c r="H118" s="75"/>
      <c r="I118" s="11">
        <f t="shared" si="13"/>
        <v>66</v>
      </c>
      <c r="J118" s="11">
        <f t="shared" si="11"/>
        <v>64.428571428571431</v>
      </c>
    </row>
    <row r="119" spans="1:10" s="14" customFormat="1" x14ac:dyDescent="0.25">
      <c r="A119" s="25">
        <v>44012</v>
      </c>
      <c r="B119" s="27">
        <v>40870</v>
      </c>
      <c r="C119" s="28">
        <v>50326</v>
      </c>
      <c r="D119" s="27">
        <v>50741</v>
      </c>
      <c r="E119" s="29">
        <v>50757</v>
      </c>
      <c r="F119" s="11">
        <f t="shared" si="12"/>
        <v>116</v>
      </c>
      <c r="G119" s="11">
        <f t="shared" si="10"/>
        <v>77.428571428571431</v>
      </c>
      <c r="H119" s="75"/>
      <c r="I119" s="11">
        <f t="shared" si="13"/>
        <v>74</v>
      </c>
      <c r="J119" s="11">
        <f t="shared" si="11"/>
        <v>60.285714285714285</v>
      </c>
    </row>
    <row r="120" spans="1:10" s="14" customFormat="1" x14ac:dyDescent="0.25">
      <c r="A120" s="25">
        <v>44013</v>
      </c>
      <c r="B120" s="27">
        <v>40958</v>
      </c>
      <c r="C120" s="28">
        <v>50432</v>
      </c>
      <c r="D120" s="27">
        <v>50788</v>
      </c>
      <c r="E120" s="29">
        <v>50804</v>
      </c>
      <c r="F120" s="11">
        <f t="shared" si="12"/>
        <v>106</v>
      </c>
      <c r="G120" s="11">
        <f t="shared" si="10"/>
        <v>77.857142857142861</v>
      </c>
      <c r="H120" s="75"/>
      <c r="I120" s="11">
        <f t="shared" si="13"/>
        <v>47</v>
      </c>
      <c r="J120" s="11">
        <f t="shared" si="11"/>
        <v>58.142857142857146</v>
      </c>
    </row>
    <row r="121" spans="1:10" s="14" customFormat="1" x14ac:dyDescent="0.25">
      <c r="A121" s="25">
        <v>44014</v>
      </c>
      <c r="B121" s="27">
        <v>41092</v>
      </c>
      <c r="C121" s="28">
        <v>50544</v>
      </c>
      <c r="D121" s="27">
        <v>50849</v>
      </c>
      <c r="E121" s="29">
        <v>50865</v>
      </c>
      <c r="F121" s="11">
        <f t="shared" si="12"/>
        <v>112</v>
      </c>
      <c r="G121" s="11">
        <f t="shared" si="10"/>
        <v>77.857142857142861</v>
      </c>
      <c r="H121" s="75"/>
      <c r="I121" s="11">
        <f t="shared" si="13"/>
        <v>61</v>
      </c>
      <c r="J121" s="11">
        <f t="shared" si="11"/>
        <v>55.714285714285715</v>
      </c>
    </row>
    <row r="122" spans="1:10" s="14" customFormat="1" x14ac:dyDescent="0.25">
      <c r="A122" s="25">
        <v>44015</v>
      </c>
      <c r="B122" s="27">
        <v>41156</v>
      </c>
      <c r="C122" s="28">
        <v>50636</v>
      </c>
      <c r="D122" s="27">
        <v>50893</v>
      </c>
      <c r="E122" s="29">
        <v>50909</v>
      </c>
      <c r="F122" s="11">
        <f t="shared" si="12"/>
        <v>92</v>
      </c>
      <c r="G122" s="11">
        <f t="shared" si="10"/>
        <v>70.285714285714292</v>
      </c>
      <c r="H122" s="75"/>
      <c r="I122" s="11">
        <f t="shared" si="13"/>
        <v>44</v>
      </c>
      <c r="J122" s="11">
        <f t="shared" si="11"/>
        <v>53.142857142857146</v>
      </c>
    </row>
    <row r="123" spans="1:10" s="14" customFormat="1" x14ac:dyDescent="0.25">
      <c r="A123" s="25">
        <v>44016</v>
      </c>
      <c r="B123" s="27">
        <v>41178</v>
      </c>
      <c r="C123" s="28">
        <v>50641</v>
      </c>
      <c r="D123" s="27">
        <v>50942</v>
      </c>
      <c r="E123" s="29">
        <v>50958</v>
      </c>
      <c r="F123" s="11">
        <f t="shared" si="12"/>
        <v>5</v>
      </c>
      <c r="G123" s="11">
        <f t="shared" si="10"/>
        <v>65.857142857142861</v>
      </c>
      <c r="H123" s="75"/>
      <c r="I123" s="11">
        <f t="shared" si="13"/>
        <v>49</v>
      </c>
      <c r="J123" s="11">
        <f t="shared" si="11"/>
        <v>48.571428571428569</v>
      </c>
    </row>
    <row r="124" spans="1:10" s="14" customFormat="1" x14ac:dyDescent="0.25">
      <c r="A124" s="25">
        <v>44017</v>
      </c>
      <c r="B124" s="27">
        <v>41194</v>
      </c>
      <c r="C124" s="28">
        <v>50641</v>
      </c>
      <c r="D124" s="27">
        <v>50991</v>
      </c>
      <c r="E124" s="29">
        <v>51007</v>
      </c>
      <c r="F124" s="11">
        <f t="shared" si="12"/>
        <v>0</v>
      </c>
      <c r="G124" s="11">
        <f t="shared" si="10"/>
        <v>62.714285714285715</v>
      </c>
      <c r="H124" s="75"/>
      <c r="I124" s="11">
        <f t="shared" si="13"/>
        <v>49</v>
      </c>
      <c r="J124" s="11">
        <f t="shared" si="11"/>
        <v>48</v>
      </c>
    </row>
    <row r="125" spans="1:10" s="14" customFormat="1" x14ac:dyDescent="0.25">
      <c r="A125" s="25">
        <v>44018</v>
      </c>
      <c r="B125" s="27">
        <v>41349</v>
      </c>
      <c r="C125" s="28">
        <v>50702</v>
      </c>
      <c r="D125" s="27">
        <v>51039</v>
      </c>
      <c r="E125" s="29">
        <v>51055</v>
      </c>
      <c r="F125" s="11">
        <f t="shared" si="12"/>
        <v>61</v>
      </c>
      <c r="G125" s="11">
        <f t="shared" si="10"/>
        <v>56.714285714285715</v>
      </c>
      <c r="H125" s="75"/>
      <c r="I125" s="11">
        <f t="shared" si="13"/>
        <v>48</v>
      </c>
      <c r="J125" s="11">
        <f t="shared" si="11"/>
        <v>47.142857142857146</v>
      </c>
    </row>
    <row r="126" spans="1:10" s="14" customFormat="1" x14ac:dyDescent="0.25">
      <c r="A126" s="25">
        <v>44019</v>
      </c>
      <c r="B126" s="27">
        <v>41474</v>
      </c>
      <c r="C126" s="28">
        <v>50787</v>
      </c>
      <c r="D126" s="27">
        <v>51081</v>
      </c>
      <c r="E126" s="29">
        <v>51097</v>
      </c>
      <c r="F126" s="11">
        <f t="shared" si="12"/>
        <v>85</v>
      </c>
      <c r="G126" s="11">
        <f t="shared" si="10"/>
        <v>52.714285714285715</v>
      </c>
      <c r="H126" s="75"/>
      <c r="I126" s="11">
        <f t="shared" si="13"/>
        <v>42</v>
      </c>
      <c r="J126" s="11">
        <f t="shared" si="11"/>
        <v>47</v>
      </c>
    </row>
    <row r="127" spans="1:10" s="14" customFormat="1" x14ac:dyDescent="0.25">
      <c r="A127" s="25">
        <v>44020</v>
      </c>
      <c r="B127" s="27">
        <v>41558</v>
      </c>
      <c r="C127" s="28">
        <v>50871</v>
      </c>
      <c r="D127" s="27">
        <v>51124</v>
      </c>
      <c r="E127" s="29">
        <v>51140</v>
      </c>
      <c r="F127" s="11">
        <f t="shared" si="12"/>
        <v>84</v>
      </c>
      <c r="G127" s="11">
        <f t="shared" si="10"/>
        <v>52.285714285714285</v>
      </c>
      <c r="H127" s="75"/>
      <c r="I127" s="11">
        <f t="shared" si="13"/>
        <v>43</v>
      </c>
      <c r="J127" s="11">
        <f t="shared" si="11"/>
        <v>44.571428571428569</v>
      </c>
    </row>
    <row r="128" spans="1:10" s="14" customFormat="1" x14ac:dyDescent="0.25">
      <c r="A128" s="25">
        <v>44021</v>
      </c>
      <c r="B128" s="27">
        <v>41606</v>
      </c>
      <c r="C128" s="28">
        <v>50941</v>
      </c>
      <c r="D128" s="27">
        <v>51179</v>
      </c>
      <c r="E128" s="29">
        <v>51195</v>
      </c>
      <c r="F128" s="11">
        <f t="shared" si="12"/>
        <v>70</v>
      </c>
      <c r="G128" s="11">
        <f t="shared" si="10"/>
        <v>52.285714285714285</v>
      </c>
      <c r="H128" s="75"/>
      <c r="I128" s="11">
        <f t="shared" si="13"/>
        <v>55</v>
      </c>
      <c r="J128" s="11">
        <f t="shared" si="11"/>
        <v>41.857142857142854</v>
      </c>
    </row>
    <row r="129" spans="1:10" s="14" customFormat="1" x14ac:dyDescent="0.25">
      <c r="A129" s="25">
        <v>44022</v>
      </c>
      <c r="B129" s="27">
        <v>41754</v>
      </c>
      <c r="C129" s="28">
        <v>51005</v>
      </c>
      <c r="D129" s="27">
        <v>51222</v>
      </c>
      <c r="E129" s="29">
        <v>51238</v>
      </c>
      <c r="F129" s="11">
        <f t="shared" si="12"/>
        <v>64</v>
      </c>
      <c r="G129" s="11">
        <f t="shared" si="10"/>
        <v>52.571428571428569</v>
      </c>
      <c r="H129" s="75"/>
      <c r="I129" s="11">
        <f t="shared" si="13"/>
        <v>43</v>
      </c>
      <c r="J129" s="11">
        <f t="shared" si="11"/>
        <v>40.714285714285715</v>
      </c>
    </row>
    <row r="130" spans="1:10" s="14" customFormat="1" x14ac:dyDescent="0.25">
      <c r="A130" s="25">
        <v>44023</v>
      </c>
      <c r="B130" s="27">
        <v>41775</v>
      </c>
      <c r="C130" s="28">
        <v>51007</v>
      </c>
      <c r="D130" s="27">
        <v>51254</v>
      </c>
      <c r="E130" s="29">
        <v>51270</v>
      </c>
      <c r="F130" s="11">
        <f t="shared" si="12"/>
        <v>2</v>
      </c>
      <c r="G130" s="11">
        <f t="shared" si="10"/>
        <v>50.142857142857146</v>
      </c>
      <c r="H130" s="75"/>
      <c r="I130" s="11">
        <f t="shared" si="13"/>
        <v>32</v>
      </c>
      <c r="J130" s="11">
        <f t="shared" si="11"/>
        <v>40</v>
      </c>
    </row>
    <row r="131" spans="1:10" s="14" customFormat="1" x14ac:dyDescent="0.25">
      <c r="A131" s="25">
        <v>44024</v>
      </c>
      <c r="B131" s="27">
        <v>41786</v>
      </c>
      <c r="C131" s="28">
        <v>51007</v>
      </c>
      <c r="D131" s="27">
        <v>51283</v>
      </c>
      <c r="E131" s="29">
        <v>51300</v>
      </c>
      <c r="F131" s="11">
        <f t="shared" si="12"/>
        <v>0</v>
      </c>
      <c r="G131" s="11">
        <f t="shared" si="10"/>
        <v>46.428571428571431</v>
      </c>
      <c r="H131" s="75"/>
      <c r="I131" s="11">
        <f t="shared" si="13"/>
        <v>30</v>
      </c>
      <c r="J131" s="11">
        <f t="shared" si="11"/>
        <v>39</v>
      </c>
    </row>
    <row r="132" spans="1:10" s="14" customFormat="1" x14ac:dyDescent="0.25">
      <c r="A132" s="25">
        <v>44025</v>
      </c>
      <c r="B132" s="27">
        <v>41922</v>
      </c>
      <c r="C132" s="28">
        <v>51070</v>
      </c>
      <c r="D132" s="27">
        <v>51323</v>
      </c>
      <c r="E132" s="29">
        <v>51340</v>
      </c>
      <c r="F132" s="11">
        <f t="shared" si="12"/>
        <v>63</v>
      </c>
      <c r="G132" s="11">
        <f t="shared" si="10"/>
        <v>44.285714285714285</v>
      </c>
      <c r="H132" s="75"/>
      <c r="I132" s="11">
        <f t="shared" si="13"/>
        <v>40</v>
      </c>
      <c r="J132" s="11">
        <f t="shared" si="11"/>
        <v>33.714285714285715</v>
      </c>
    </row>
    <row r="133" spans="1:10" s="14" customFormat="1" x14ac:dyDescent="0.25">
      <c r="A133" s="25">
        <v>44026</v>
      </c>
      <c r="B133" s="27">
        <v>42007</v>
      </c>
      <c r="C133" s="28">
        <v>51138</v>
      </c>
      <c r="D133" s="27">
        <v>51360</v>
      </c>
      <c r="E133" s="29">
        <v>51377</v>
      </c>
      <c r="F133" s="11">
        <f t="shared" si="12"/>
        <v>68</v>
      </c>
      <c r="G133" s="11">
        <f t="shared" si="10"/>
        <v>42.142857142857146</v>
      </c>
      <c r="H133" s="75"/>
      <c r="I133" s="11">
        <f t="shared" si="13"/>
        <v>37</v>
      </c>
      <c r="J133" s="11">
        <f t="shared" si="11"/>
        <v>31.714285714285715</v>
      </c>
    </row>
    <row r="134" spans="1:10" s="14" customFormat="1" x14ac:dyDescent="0.25">
      <c r="A134" s="25">
        <v>44027</v>
      </c>
      <c r="B134" s="27">
        <v>42073</v>
      </c>
      <c r="C134" s="28">
        <v>51196</v>
      </c>
      <c r="D134" s="27">
        <v>51396</v>
      </c>
      <c r="E134" s="29">
        <v>51413</v>
      </c>
      <c r="F134" s="11">
        <f t="shared" si="12"/>
        <v>58</v>
      </c>
      <c r="G134" s="11">
        <f t="shared" si="10"/>
        <v>42.285714285714285</v>
      </c>
      <c r="H134" s="75"/>
      <c r="I134" s="11">
        <f t="shared" si="13"/>
        <v>36</v>
      </c>
      <c r="J134" s="11">
        <f t="shared" si="11"/>
        <v>31.142857142857142</v>
      </c>
    </row>
    <row r="135" spans="1:10" s="14" customFormat="1" x14ac:dyDescent="0.25">
      <c r="A135" s="25">
        <v>44028</v>
      </c>
      <c r="B135" s="27">
        <v>42186</v>
      </c>
      <c r="C135" s="28">
        <v>51251</v>
      </c>
      <c r="D135" s="27">
        <v>51414</v>
      </c>
      <c r="E135" s="29">
        <v>51431</v>
      </c>
      <c r="F135" s="11">
        <f t="shared" si="12"/>
        <v>55</v>
      </c>
      <c r="G135" s="11">
        <f t="shared" ref="G135:G147" si="14">AVERAGE(F132:F138)</f>
        <v>42.571428571428569</v>
      </c>
      <c r="H135" s="75"/>
      <c r="I135" s="11">
        <f t="shared" si="13"/>
        <v>18</v>
      </c>
      <c r="J135" s="11">
        <f t="shared" ref="J135:J140" si="15">AVERAGE(I132:I138)</f>
        <v>29.714285714285715</v>
      </c>
    </row>
    <row r="136" spans="1:10" s="14" customFormat="1" x14ac:dyDescent="0.25">
      <c r="A136" s="25">
        <v>44029</v>
      </c>
      <c r="B136" s="27">
        <v>42226</v>
      </c>
      <c r="C136" s="28">
        <v>51300</v>
      </c>
      <c r="D136" s="27">
        <v>51442</v>
      </c>
      <c r="E136" s="29">
        <v>51460</v>
      </c>
      <c r="F136" s="11">
        <f t="shared" si="12"/>
        <v>49</v>
      </c>
      <c r="G136" s="11">
        <f t="shared" si="14"/>
        <v>39.142857142857146</v>
      </c>
      <c r="H136" s="75"/>
      <c r="I136" s="11">
        <f t="shared" si="13"/>
        <v>29</v>
      </c>
      <c r="J136" s="11">
        <f t="shared" si="15"/>
        <v>28</v>
      </c>
    </row>
    <row r="137" spans="1:10" s="14" customFormat="1" x14ac:dyDescent="0.25">
      <c r="A137" s="25">
        <v>44030</v>
      </c>
      <c r="B137" s="27">
        <v>42254</v>
      </c>
      <c r="C137" s="28">
        <v>51303</v>
      </c>
      <c r="D137" s="27">
        <v>51470</v>
      </c>
      <c r="E137" s="29">
        <v>51488</v>
      </c>
      <c r="F137" s="11">
        <f t="shared" si="12"/>
        <v>3</v>
      </c>
      <c r="G137" s="11">
        <f t="shared" si="14"/>
        <v>35.857142857142854</v>
      </c>
      <c r="H137" s="75"/>
      <c r="I137" s="11">
        <f t="shared" si="13"/>
        <v>28</v>
      </c>
      <c r="J137" s="11">
        <f t="shared" si="15"/>
        <v>27</v>
      </c>
    </row>
    <row r="138" spans="1:10" s="14" customFormat="1" x14ac:dyDescent="0.25">
      <c r="A138" s="25">
        <v>44031</v>
      </c>
      <c r="B138" s="27">
        <v>42265</v>
      </c>
      <c r="C138" s="28">
        <v>51305</v>
      </c>
      <c r="D138" s="27">
        <v>51489</v>
      </c>
      <c r="E138" s="29">
        <v>51508</v>
      </c>
      <c r="F138" s="11">
        <f t="shared" si="12"/>
        <v>2</v>
      </c>
      <c r="G138" s="11">
        <f t="shared" si="14"/>
        <v>33.142857142857146</v>
      </c>
      <c r="H138" s="75"/>
      <c r="I138" s="11">
        <f t="shared" si="13"/>
        <v>20</v>
      </c>
      <c r="J138" s="11">
        <f t="shared" si="15"/>
        <v>26.285714285714285</v>
      </c>
    </row>
    <row r="139" spans="1:10" s="14" customFormat="1" x14ac:dyDescent="0.25">
      <c r="A139" s="25">
        <v>44032</v>
      </c>
      <c r="B139" s="27">
        <v>42375</v>
      </c>
      <c r="C139" s="28">
        <v>51344</v>
      </c>
      <c r="D139" s="27">
        <v>51517</v>
      </c>
      <c r="E139" s="29">
        <v>51536</v>
      </c>
      <c r="F139" s="11">
        <f t="shared" si="12"/>
        <v>39</v>
      </c>
      <c r="G139" s="11">
        <f t="shared" si="14"/>
        <v>32.857142857142854</v>
      </c>
      <c r="H139" s="75"/>
      <c r="I139" s="11">
        <f t="shared" si="13"/>
        <v>28</v>
      </c>
      <c r="J139" s="11">
        <f t="shared" si="15"/>
        <v>28.142857142857142</v>
      </c>
    </row>
    <row r="140" spans="1:10" s="14" customFormat="1" x14ac:dyDescent="0.25">
      <c r="A140" s="25">
        <v>44033</v>
      </c>
      <c r="B140" s="27">
        <v>42454</v>
      </c>
      <c r="C140" s="28">
        <v>51389</v>
      </c>
      <c r="D140" s="27">
        <v>51547</v>
      </c>
      <c r="E140" s="29">
        <v>51566</v>
      </c>
      <c r="F140" s="11">
        <f t="shared" si="12"/>
        <v>45</v>
      </c>
      <c r="G140" s="11">
        <f t="shared" si="14"/>
        <v>31</v>
      </c>
      <c r="H140" s="75"/>
      <c r="I140" s="11">
        <f t="shared" si="13"/>
        <v>30</v>
      </c>
      <c r="J140" s="11">
        <f t="shared" si="15"/>
        <v>26.428571428571427</v>
      </c>
    </row>
    <row r="141" spans="1:10" s="14" customFormat="1" x14ac:dyDescent="0.25">
      <c r="A141" s="25">
        <v>44034</v>
      </c>
      <c r="B141" s="27">
        <v>42507</v>
      </c>
      <c r="C141" s="28">
        <v>51428</v>
      </c>
      <c r="D141" s="27">
        <v>51577</v>
      </c>
      <c r="E141" s="29">
        <v>51597</v>
      </c>
      <c r="F141" s="11">
        <f t="shared" si="12"/>
        <v>39</v>
      </c>
      <c r="G141" s="11">
        <f t="shared" si="14"/>
        <v>30.857142857142858</v>
      </c>
      <c r="H141" s="75"/>
      <c r="I141" s="11">
        <f t="shared" si="13"/>
        <v>31</v>
      </c>
      <c r="J141" s="86">
        <f t="shared" ref="J141:J147" si="16">AVERAGE(I138:I144)</f>
        <v>25.285714285714285</v>
      </c>
    </row>
    <row r="142" spans="1:10" s="14" customFormat="1" x14ac:dyDescent="0.25">
      <c r="A142" s="25">
        <v>44035</v>
      </c>
      <c r="B142" s="27">
        <v>42630</v>
      </c>
      <c r="C142" s="28">
        <v>51481</v>
      </c>
      <c r="D142" s="27">
        <v>51607</v>
      </c>
      <c r="E142" s="29">
        <v>51628</v>
      </c>
      <c r="F142" s="11">
        <f t="shared" si="12"/>
        <v>53</v>
      </c>
      <c r="G142" s="11">
        <f t="shared" si="14"/>
        <v>30.714285714285715</v>
      </c>
      <c r="H142" s="75"/>
      <c r="I142" s="11">
        <f t="shared" si="13"/>
        <v>31</v>
      </c>
      <c r="J142" s="86">
        <f t="shared" si="16"/>
        <v>26.428571428571427</v>
      </c>
    </row>
    <row r="143" spans="1:10" s="14" customFormat="1" x14ac:dyDescent="0.25">
      <c r="A143" s="25">
        <v>44036</v>
      </c>
      <c r="B143" s="27">
        <v>42691</v>
      </c>
      <c r="C143" s="28">
        <v>51517</v>
      </c>
      <c r="D143" s="27">
        <v>51624</v>
      </c>
      <c r="E143" s="29">
        <v>51645</v>
      </c>
      <c r="F143" s="11">
        <f t="shared" si="12"/>
        <v>36</v>
      </c>
      <c r="G143" s="11">
        <f t="shared" si="14"/>
        <v>32.571428571428569</v>
      </c>
      <c r="H143" s="75"/>
      <c r="I143" s="11">
        <f t="shared" si="13"/>
        <v>17</v>
      </c>
      <c r="J143" s="86">
        <f t="shared" si="16"/>
        <v>24.857142857142858</v>
      </c>
    </row>
    <row r="144" spans="1:10" x14ac:dyDescent="0.25">
      <c r="A144" s="84">
        <v>44037</v>
      </c>
      <c r="B144" s="27">
        <v>42705</v>
      </c>
      <c r="C144" s="90">
        <v>51519</v>
      </c>
      <c r="D144" s="27">
        <v>51644</v>
      </c>
      <c r="E144" s="85">
        <v>51665</v>
      </c>
      <c r="F144" s="11">
        <f t="shared" si="12"/>
        <v>2</v>
      </c>
      <c r="G144" s="11">
        <f t="shared" si="14"/>
        <v>31</v>
      </c>
      <c r="H144" s="87"/>
      <c r="I144" s="86">
        <f t="shared" si="13"/>
        <v>20</v>
      </c>
      <c r="J144" s="86">
        <f t="shared" si="16"/>
        <v>23.428571428571427</v>
      </c>
    </row>
    <row r="145" spans="1:10" x14ac:dyDescent="0.25">
      <c r="A145" s="84">
        <v>44038</v>
      </c>
      <c r="B145" s="27">
        <v>42712</v>
      </c>
      <c r="C145" s="90">
        <v>51520</v>
      </c>
      <c r="D145" s="27">
        <v>51672</v>
      </c>
      <c r="E145" s="85">
        <v>51693</v>
      </c>
      <c r="F145" s="11">
        <f t="shared" si="12"/>
        <v>1</v>
      </c>
      <c r="G145" s="11">
        <f t="shared" si="14"/>
        <v>32</v>
      </c>
      <c r="H145" s="87"/>
      <c r="I145" s="86">
        <f t="shared" si="13"/>
        <v>28</v>
      </c>
      <c r="J145" s="86">
        <f t="shared" si="16"/>
        <v>22</v>
      </c>
    </row>
    <row r="146" spans="1:10" x14ac:dyDescent="0.25">
      <c r="A146" s="84">
        <v>44039</v>
      </c>
      <c r="B146" s="27">
        <v>42831</v>
      </c>
      <c r="C146" s="90">
        <v>51572</v>
      </c>
      <c r="D146" s="27">
        <v>51686</v>
      </c>
      <c r="E146" s="85">
        <v>51710</v>
      </c>
      <c r="F146" s="11">
        <f t="shared" si="12"/>
        <v>52</v>
      </c>
      <c r="G146" s="11">
        <f t="shared" si="14"/>
        <v>29</v>
      </c>
      <c r="H146" s="87"/>
      <c r="I146" s="86">
        <f t="shared" si="13"/>
        <v>17</v>
      </c>
      <c r="J146" s="86">
        <f t="shared" si="16"/>
        <v>19.285714285714285</v>
      </c>
    </row>
    <row r="147" spans="1:10" x14ac:dyDescent="0.25">
      <c r="A147" s="84">
        <v>44040</v>
      </c>
      <c r="B147" s="27">
        <v>42914</v>
      </c>
      <c r="C147" s="90">
        <v>51606</v>
      </c>
      <c r="D147" s="27">
        <v>51695</v>
      </c>
      <c r="E147" s="85">
        <v>51730</v>
      </c>
      <c r="F147" s="11">
        <f t="shared" si="12"/>
        <v>34</v>
      </c>
      <c r="G147" s="11">
        <f t="shared" si="14"/>
        <v>27.571428571428573</v>
      </c>
      <c r="H147" s="87"/>
      <c r="I147" s="86">
        <f t="shared" si="13"/>
        <v>20</v>
      </c>
      <c r="J147" s="86">
        <f t="shared" si="16"/>
        <v>19.142857142857142</v>
      </c>
    </row>
    <row r="148" spans="1:10" x14ac:dyDescent="0.25">
      <c r="A148" s="84">
        <v>44041</v>
      </c>
      <c r="B148" s="27">
        <v>42952</v>
      </c>
      <c r="C148" s="90">
        <v>51652</v>
      </c>
      <c r="D148" s="27">
        <v>51707</v>
      </c>
      <c r="E148" s="85">
        <v>51751</v>
      </c>
      <c r="F148" s="11">
        <f t="shared" si="12"/>
        <v>46</v>
      </c>
      <c r="G148" s="87"/>
      <c r="H148" s="87"/>
      <c r="I148" s="86">
        <f t="shared" si="13"/>
        <v>21</v>
      </c>
      <c r="J148" s="87"/>
    </row>
    <row r="149" spans="1:10" x14ac:dyDescent="0.25">
      <c r="A149" s="84">
        <v>44042</v>
      </c>
      <c r="B149" s="27">
        <v>43072</v>
      </c>
      <c r="C149" s="90">
        <v>51684</v>
      </c>
      <c r="D149" s="27">
        <v>51709</v>
      </c>
      <c r="E149" s="85">
        <v>51763</v>
      </c>
      <c r="F149" s="11">
        <f t="shared" si="12"/>
        <v>32</v>
      </c>
      <c r="G149" s="87"/>
      <c r="H149" s="87"/>
      <c r="I149" s="86">
        <f t="shared" si="13"/>
        <v>12</v>
      </c>
      <c r="J149" s="87"/>
    </row>
    <row r="150" spans="1:10" x14ac:dyDescent="0.25">
      <c r="A150" s="84">
        <v>44043</v>
      </c>
      <c r="B150" s="27">
        <v>43146</v>
      </c>
      <c r="C150" s="90">
        <v>51710</v>
      </c>
      <c r="D150" s="27">
        <v>51710</v>
      </c>
      <c r="E150" s="85">
        <v>51779</v>
      </c>
      <c r="F150" s="11">
        <f t="shared" si="12"/>
        <v>26</v>
      </c>
      <c r="G150" s="87"/>
      <c r="H150" s="87"/>
      <c r="I150" s="86">
        <f t="shared" si="13"/>
        <v>16</v>
      </c>
      <c r="J150" s="87"/>
    </row>
    <row r="151" spans="1:10" x14ac:dyDescent="0.25">
      <c r="B151"/>
      <c r="C151" s="10"/>
      <c r="F151" s="31"/>
      <c r="G151" s="31"/>
      <c r="H151" s="31"/>
      <c r="I151" s="31"/>
      <c r="J151" s="31"/>
    </row>
    <row r="152" spans="1:10" x14ac:dyDescent="0.25">
      <c r="A152" s="89" t="s">
        <v>39</v>
      </c>
      <c r="B152"/>
      <c r="C152" s="10"/>
      <c r="F152" s="31"/>
      <c r="G152" s="31"/>
      <c r="H152" s="31"/>
      <c r="I152" s="31"/>
      <c r="J152" s="31"/>
    </row>
    <row r="153" spans="1:10" x14ac:dyDescent="0.25">
      <c r="B153"/>
      <c r="C153" s="10"/>
      <c r="F153" s="31"/>
      <c r="G153" s="31"/>
      <c r="H153" s="31"/>
      <c r="I153" s="31"/>
      <c r="J153" s="31"/>
    </row>
    <row r="154" spans="1:10" x14ac:dyDescent="0.25">
      <c r="B154"/>
      <c r="C154" s="10"/>
      <c r="F154" s="31"/>
      <c r="G154" s="31"/>
      <c r="H154" s="31"/>
      <c r="I154" s="31"/>
      <c r="J154" s="31"/>
    </row>
    <row r="155" spans="1:10" x14ac:dyDescent="0.25">
      <c r="B155"/>
      <c r="C155" s="10"/>
      <c r="F155" s="31"/>
      <c r="G155" s="31"/>
      <c r="H155" s="31"/>
      <c r="I155" s="31"/>
      <c r="J155" s="31"/>
    </row>
    <row r="156" spans="1:10" x14ac:dyDescent="0.25">
      <c r="B156"/>
      <c r="C156" s="10"/>
      <c r="F156" s="31"/>
      <c r="G156" s="31"/>
      <c r="H156" s="31"/>
      <c r="I156" s="31"/>
      <c r="J156" s="31"/>
    </row>
    <row r="157" spans="1:10" x14ac:dyDescent="0.25">
      <c r="B157"/>
      <c r="C157" s="10"/>
      <c r="F157" s="31"/>
      <c r="G157" s="31"/>
      <c r="H157" s="31"/>
      <c r="I157" s="31"/>
      <c r="J157" s="31"/>
    </row>
    <row r="158" spans="1:10" x14ac:dyDescent="0.25">
      <c r="B158"/>
      <c r="C158" s="10"/>
      <c r="F158" s="31"/>
      <c r="G158" s="31"/>
      <c r="H158" s="31"/>
      <c r="I158" s="31"/>
      <c r="J158" s="31"/>
    </row>
    <row r="159" spans="1:10" x14ac:dyDescent="0.25">
      <c r="B159"/>
      <c r="C159" s="10"/>
      <c r="F159" s="31"/>
      <c r="G159" s="31"/>
      <c r="H159" s="31"/>
      <c r="I159" s="31"/>
      <c r="J159" s="31"/>
    </row>
    <row r="160" spans="1:10" x14ac:dyDescent="0.25">
      <c r="B160"/>
      <c r="C160" s="10"/>
      <c r="F160" s="31"/>
      <c r="G160" s="31"/>
      <c r="H160" s="31"/>
      <c r="I160" s="31"/>
      <c r="J160" s="31"/>
    </row>
    <row r="161" spans="2:10" x14ac:dyDescent="0.25">
      <c r="B161"/>
      <c r="C161" s="10"/>
      <c r="F161" s="31"/>
      <c r="G161" s="31"/>
      <c r="H161" s="31"/>
      <c r="I161" s="31"/>
      <c r="J161" s="31"/>
    </row>
    <row r="162" spans="2:10" x14ac:dyDescent="0.25">
      <c r="B162"/>
      <c r="C162" s="10"/>
      <c r="F162" s="31"/>
      <c r="G162" s="31"/>
      <c r="H162" s="31"/>
      <c r="I162" s="31"/>
      <c r="J162" s="31"/>
    </row>
    <row r="163" spans="2:10" x14ac:dyDescent="0.25">
      <c r="B163"/>
      <c r="C163" s="10"/>
      <c r="F163" s="31"/>
      <c r="G163" s="31"/>
      <c r="H163" s="31"/>
      <c r="I163" s="31"/>
      <c r="J163" s="31"/>
    </row>
    <row r="164" spans="2:10" x14ac:dyDescent="0.25">
      <c r="B164"/>
      <c r="C164" s="10"/>
      <c r="F164" s="31"/>
      <c r="G164" s="31"/>
      <c r="H164" s="31"/>
      <c r="I164" s="31"/>
      <c r="J164" s="31"/>
    </row>
    <row r="165" spans="2:10" x14ac:dyDescent="0.25">
      <c r="B165"/>
      <c r="C165" s="10"/>
      <c r="F165" s="31"/>
      <c r="G165" s="31"/>
      <c r="H165" s="31"/>
      <c r="I165" s="31"/>
      <c r="J165" s="31"/>
    </row>
    <row r="166" spans="2:10" x14ac:dyDescent="0.25">
      <c r="B166"/>
      <c r="C166" s="10"/>
      <c r="F166" s="31"/>
      <c r="G166" s="31"/>
      <c r="H166" s="31"/>
      <c r="I166" s="31"/>
      <c r="J166" s="31"/>
    </row>
    <row r="167" spans="2:10" x14ac:dyDescent="0.25">
      <c r="B167"/>
      <c r="C167" s="10"/>
      <c r="F167" s="31"/>
      <c r="G167" s="31"/>
      <c r="H167" s="31"/>
      <c r="I167" s="31"/>
      <c r="J167" s="31"/>
    </row>
    <row r="168" spans="2:10" x14ac:dyDescent="0.25">
      <c r="B168"/>
      <c r="C168" s="10"/>
      <c r="F168" s="31"/>
      <c r="G168" s="31"/>
      <c r="H168" s="31"/>
      <c r="I168" s="31"/>
      <c r="J16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E18" sqref="AE18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8" t="s">
        <v>2</v>
      </c>
      <c r="B3" s="39"/>
      <c r="C3" s="40">
        <v>12254</v>
      </c>
      <c r="D3" s="41">
        <v>14058</v>
      </c>
      <c r="E3" s="41">
        <v>12990</v>
      </c>
      <c r="F3" s="41">
        <v>11856</v>
      </c>
      <c r="G3" s="41">
        <v>11612</v>
      </c>
      <c r="H3" s="41">
        <v>10986</v>
      </c>
      <c r="I3" s="41">
        <v>10944</v>
      </c>
      <c r="J3" s="42">
        <v>10841</v>
      </c>
      <c r="K3" s="41">
        <v>10816</v>
      </c>
      <c r="L3" s="41">
        <v>10895</v>
      </c>
      <c r="M3" s="41">
        <v>11019</v>
      </c>
      <c r="N3" s="41">
        <v>10645</v>
      </c>
      <c r="O3" s="41">
        <v>11141</v>
      </c>
      <c r="P3" s="41">
        <v>16387</v>
      </c>
      <c r="Q3" s="42">
        <v>18516</v>
      </c>
      <c r="R3" s="42">
        <v>22351</v>
      </c>
      <c r="S3" s="42">
        <v>21997</v>
      </c>
      <c r="T3" s="42">
        <v>17953</v>
      </c>
      <c r="U3" s="42">
        <v>12657</v>
      </c>
      <c r="V3" s="42">
        <v>14573</v>
      </c>
      <c r="W3" s="42">
        <v>12288</v>
      </c>
      <c r="X3" s="42">
        <v>9824</v>
      </c>
      <c r="Y3" s="42">
        <v>10709</v>
      </c>
      <c r="Z3" s="42">
        <v>9976</v>
      </c>
      <c r="AA3" s="42">
        <v>9339</v>
      </c>
      <c r="AB3" s="42">
        <v>8979</v>
      </c>
      <c r="AC3" s="42">
        <v>9140</v>
      </c>
      <c r="AD3" s="42">
        <v>8690</v>
      </c>
      <c r="AE3" s="42">
        <v>8823</v>
      </c>
      <c r="AF3" s="42">
        <v>8891</v>
      </c>
      <c r="AG3" s="42">
        <v>8946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95" x14ac:dyDescent="0.25">
      <c r="A4" s="43" t="s">
        <v>3</v>
      </c>
      <c r="B4" s="3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95" x14ac:dyDescent="0.25">
      <c r="A5" s="43" t="s">
        <v>9</v>
      </c>
      <c r="B5" s="36"/>
      <c r="C5" s="40">
        <v>12175</v>
      </c>
      <c r="D5" s="41">
        <v>13822</v>
      </c>
      <c r="E5" s="41">
        <v>13216</v>
      </c>
      <c r="F5" s="41">
        <v>12760</v>
      </c>
      <c r="G5" s="41">
        <v>12206</v>
      </c>
      <c r="H5" s="41">
        <v>11925</v>
      </c>
      <c r="I5" s="41">
        <v>11627</v>
      </c>
      <c r="J5" s="41">
        <v>11548</v>
      </c>
      <c r="K5" s="41">
        <v>11183</v>
      </c>
      <c r="L5" s="41">
        <v>11498</v>
      </c>
      <c r="M5" s="41">
        <v>11205</v>
      </c>
      <c r="N5" s="41">
        <v>10573</v>
      </c>
      <c r="O5" s="41">
        <v>10130</v>
      </c>
      <c r="P5" s="41">
        <v>10305</v>
      </c>
      <c r="Q5" s="42">
        <v>10520</v>
      </c>
      <c r="R5" s="42">
        <v>10497</v>
      </c>
      <c r="S5" s="42">
        <v>10458</v>
      </c>
      <c r="T5" s="42">
        <v>9941</v>
      </c>
      <c r="U5" s="42">
        <v>9576</v>
      </c>
      <c r="V5" s="42">
        <v>10188</v>
      </c>
      <c r="W5" s="42">
        <v>9940</v>
      </c>
      <c r="X5" s="42">
        <v>8171</v>
      </c>
      <c r="Y5" s="42">
        <v>9977</v>
      </c>
      <c r="Z5" s="42">
        <v>9417</v>
      </c>
      <c r="AA5" s="42">
        <v>9404</v>
      </c>
      <c r="AB5" s="42">
        <v>9293</v>
      </c>
      <c r="AC5" s="42">
        <v>9183</v>
      </c>
      <c r="AD5" s="42">
        <v>9250</v>
      </c>
      <c r="AE5" s="42">
        <v>9093</v>
      </c>
      <c r="AF5" s="42">
        <v>9052</v>
      </c>
      <c r="AG5" s="42">
        <v>9036</v>
      </c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95" s="7" customFormat="1" x14ac:dyDescent="0.25">
      <c r="A6" s="44" t="s">
        <v>3</v>
      </c>
      <c r="B6" s="45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9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95" s="7" customFormat="1" x14ac:dyDescent="0.25">
      <c r="A7" s="44" t="s">
        <v>10</v>
      </c>
      <c r="B7" s="45"/>
      <c r="C7" s="50">
        <v>11412</v>
      </c>
      <c r="D7" s="50">
        <v>12933</v>
      </c>
      <c r="E7" s="50">
        <v>12370</v>
      </c>
      <c r="F7" s="50">
        <v>11933</v>
      </c>
      <c r="G7" s="50">
        <v>11419</v>
      </c>
      <c r="H7" s="50">
        <v>11154</v>
      </c>
      <c r="I7" s="50">
        <v>10876</v>
      </c>
      <c r="J7" s="50">
        <v>10790</v>
      </c>
      <c r="K7" s="50">
        <v>10448</v>
      </c>
      <c r="L7" s="50">
        <v>10745</v>
      </c>
      <c r="M7" s="50">
        <v>10447</v>
      </c>
      <c r="N7" s="50">
        <v>9841</v>
      </c>
      <c r="O7" s="50">
        <v>9414</v>
      </c>
      <c r="P7" s="50">
        <v>9601</v>
      </c>
      <c r="Q7" s="50">
        <v>9807</v>
      </c>
      <c r="R7" s="47">
        <v>9787</v>
      </c>
      <c r="S7" s="47">
        <v>9768</v>
      </c>
      <c r="T7" s="47">
        <v>9289</v>
      </c>
      <c r="U7" s="47">
        <v>8937</v>
      </c>
      <c r="V7" s="47">
        <v>9526</v>
      </c>
      <c r="W7" s="47">
        <v>9299</v>
      </c>
      <c r="X7" s="47">
        <v>7607</v>
      </c>
      <c r="Y7" s="47">
        <v>9346</v>
      </c>
      <c r="Z7" s="47">
        <v>8803</v>
      </c>
      <c r="AA7" s="47">
        <v>8810</v>
      </c>
      <c r="AB7" s="47">
        <v>8695</v>
      </c>
      <c r="AC7" s="47">
        <v>8606</v>
      </c>
      <c r="AD7" s="47">
        <v>8648</v>
      </c>
      <c r="AE7" s="47">
        <v>8502</v>
      </c>
      <c r="AF7" s="47">
        <v>8452</v>
      </c>
      <c r="AG7" s="47">
        <v>8436</v>
      </c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95" s="7" customFormat="1" x14ac:dyDescent="0.25">
      <c r="A8" s="44" t="s">
        <v>3</v>
      </c>
      <c r="B8" s="4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47"/>
      <c r="S8" s="48"/>
      <c r="T8" s="49"/>
      <c r="U8" s="47"/>
      <c r="V8" s="47"/>
      <c r="W8" s="47"/>
      <c r="X8" s="47"/>
      <c r="Y8" s="48"/>
      <c r="Z8" s="47"/>
      <c r="AA8" s="47"/>
      <c r="AB8" s="47"/>
      <c r="AC8" s="47"/>
      <c r="AD8" s="47"/>
      <c r="AE8" s="47"/>
      <c r="AF8" s="47"/>
      <c r="AG8" s="47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95" s="7" customFormat="1" x14ac:dyDescent="0.25">
      <c r="A9" s="44" t="s">
        <v>11</v>
      </c>
      <c r="B9" s="45"/>
      <c r="C9" s="50">
        <v>756</v>
      </c>
      <c r="D9" s="50">
        <v>856</v>
      </c>
      <c r="E9" s="50">
        <v>812</v>
      </c>
      <c r="F9" s="50">
        <v>802</v>
      </c>
      <c r="G9" s="50">
        <v>760</v>
      </c>
      <c r="H9" s="50">
        <v>729</v>
      </c>
      <c r="I9" s="50">
        <v>722</v>
      </c>
      <c r="J9" s="50">
        <v>724</v>
      </c>
      <c r="K9" s="50">
        <v>698</v>
      </c>
      <c r="L9" s="50">
        <v>720</v>
      </c>
      <c r="M9" s="50">
        <v>727</v>
      </c>
      <c r="N9" s="50">
        <v>677</v>
      </c>
      <c r="O9" s="50">
        <v>665</v>
      </c>
      <c r="P9" s="50">
        <v>667</v>
      </c>
      <c r="Q9" s="50">
        <v>671</v>
      </c>
      <c r="R9" s="47">
        <v>661</v>
      </c>
      <c r="S9" s="47">
        <v>662</v>
      </c>
      <c r="T9" s="47">
        <v>624</v>
      </c>
      <c r="U9" s="47">
        <v>612</v>
      </c>
      <c r="V9" s="47">
        <v>635</v>
      </c>
      <c r="W9" s="47">
        <v>614</v>
      </c>
      <c r="X9" s="47">
        <v>546</v>
      </c>
      <c r="Y9" s="47">
        <v>610</v>
      </c>
      <c r="Z9" s="47">
        <v>588</v>
      </c>
      <c r="AA9" s="47">
        <v>573</v>
      </c>
      <c r="AB9" s="47">
        <v>571</v>
      </c>
      <c r="AC9" s="47">
        <v>555</v>
      </c>
      <c r="AD9" s="47">
        <v>578</v>
      </c>
      <c r="AE9" s="47">
        <v>557</v>
      </c>
      <c r="AF9" s="47">
        <v>566</v>
      </c>
      <c r="AG9" s="47">
        <v>572</v>
      </c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95" s="7" customFormat="1" x14ac:dyDescent="0.25">
      <c r="A10" s="49" t="s">
        <v>4</v>
      </c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4"/>
      <c r="P10" s="53"/>
      <c r="Q10" s="53"/>
      <c r="R10" s="53"/>
      <c r="S10" s="53"/>
      <c r="T10" s="48"/>
      <c r="U10" s="53"/>
      <c r="V10" s="53"/>
      <c r="W10" s="53"/>
      <c r="X10" s="53"/>
      <c r="Y10" s="53"/>
      <c r="Z10" s="53"/>
      <c r="AA10" s="53"/>
      <c r="AB10" s="54"/>
      <c r="AC10" s="53"/>
      <c r="AD10" s="53"/>
      <c r="AE10" s="53"/>
      <c r="AF10" s="53"/>
      <c r="AG10" s="53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95" x14ac:dyDescent="0.25">
      <c r="A11" s="37"/>
      <c r="B11" s="55" t="s">
        <v>12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95" s="7" customFormat="1" ht="25.5" x14ac:dyDescent="0.25">
      <c r="A12" s="49"/>
      <c r="B12" s="65" t="s">
        <v>5</v>
      </c>
      <c r="C12" s="66">
        <v>2141</v>
      </c>
      <c r="D12" s="66">
        <v>2477</v>
      </c>
      <c r="E12" s="66">
        <v>2189</v>
      </c>
      <c r="F12" s="66">
        <v>1893</v>
      </c>
      <c r="G12" s="66">
        <v>1746</v>
      </c>
      <c r="H12" s="66">
        <v>1572</v>
      </c>
      <c r="I12" s="66">
        <v>1602</v>
      </c>
      <c r="J12" s="66">
        <v>1619</v>
      </c>
      <c r="K12" s="66">
        <v>1547</v>
      </c>
      <c r="L12" s="66">
        <v>1583</v>
      </c>
      <c r="M12" s="66">
        <v>1508</v>
      </c>
      <c r="N12" s="66">
        <v>1546</v>
      </c>
      <c r="O12" s="66">
        <v>1538</v>
      </c>
      <c r="P12" s="66">
        <v>1968</v>
      </c>
      <c r="Q12" s="67">
        <v>1776</v>
      </c>
      <c r="R12" s="67">
        <v>1795</v>
      </c>
      <c r="S12" s="67">
        <v>1597</v>
      </c>
      <c r="T12" s="67">
        <v>1293</v>
      </c>
      <c r="U12" s="67">
        <v>948</v>
      </c>
      <c r="V12" s="67">
        <v>1167</v>
      </c>
      <c r="W12" s="67">
        <v>979</v>
      </c>
      <c r="X12" s="67">
        <v>807</v>
      </c>
      <c r="Y12" s="67">
        <v>948</v>
      </c>
      <c r="Z12" s="67">
        <v>837</v>
      </c>
      <c r="AA12" s="67">
        <v>846</v>
      </c>
      <c r="AB12" s="67">
        <v>788</v>
      </c>
      <c r="AC12" s="67">
        <v>843</v>
      </c>
      <c r="AD12" s="67">
        <v>789</v>
      </c>
      <c r="AE12" s="67">
        <v>721</v>
      </c>
      <c r="AF12" s="67">
        <v>791</v>
      </c>
      <c r="AG12" s="67">
        <v>778</v>
      </c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95" ht="25.5" x14ac:dyDescent="0.25">
      <c r="A13" s="37"/>
      <c r="B13" s="58" t="s">
        <v>6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5</v>
      </c>
      <c r="N13" s="59">
        <v>103</v>
      </c>
      <c r="O13" s="59">
        <v>539</v>
      </c>
      <c r="P13" s="59">
        <v>3475</v>
      </c>
      <c r="Q13" s="60">
        <v>6213</v>
      </c>
      <c r="R13" s="60">
        <v>8758</v>
      </c>
      <c r="S13" s="60">
        <v>8237</v>
      </c>
      <c r="T13" s="60">
        <v>6035</v>
      </c>
      <c r="U13" s="60">
        <v>3930</v>
      </c>
      <c r="V13" s="60">
        <v>3810</v>
      </c>
      <c r="W13" s="60">
        <v>2589</v>
      </c>
      <c r="X13" s="60">
        <v>1822</v>
      </c>
      <c r="Y13" s="61">
        <v>1588</v>
      </c>
      <c r="Z13" s="61">
        <v>1114</v>
      </c>
      <c r="AA13" s="61">
        <v>783</v>
      </c>
      <c r="AB13" s="61">
        <v>606</v>
      </c>
      <c r="AC13" s="61">
        <v>532</v>
      </c>
      <c r="AD13" s="61">
        <v>366</v>
      </c>
      <c r="AE13" s="61">
        <v>295</v>
      </c>
      <c r="AF13" s="61">
        <v>217</v>
      </c>
      <c r="AG13" s="61">
        <v>193</v>
      </c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5" spans="1:95" x14ac:dyDescent="0.25">
      <c r="A15" s="38" t="s">
        <v>22</v>
      </c>
      <c r="B15" s="39"/>
      <c r="C15" s="76"/>
      <c r="D15" s="76"/>
      <c r="E15" s="76"/>
      <c r="F15" s="76"/>
      <c r="G15" s="76"/>
      <c r="H15" s="76"/>
      <c r="I15" s="76"/>
      <c r="J15" s="76"/>
      <c r="K15" s="76"/>
      <c r="L15" s="63">
        <v>6</v>
      </c>
      <c r="M15" s="63">
        <v>44</v>
      </c>
      <c r="N15" s="63">
        <v>402</v>
      </c>
      <c r="O15" s="63">
        <v>1871</v>
      </c>
      <c r="P15" s="63">
        <v>5177</v>
      </c>
      <c r="Q15" s="64">
        <v>8219</v>
      </c>
      <c r="R15" s="64">
        <v>8292</v>
      </c>
      <c r="S15" s="64">
        <v>6923</v>
      </c>
      <c r="T15" s="64">
        <v>5189</v>
      </c>
      <c r="U15" s="64">
        <v>3971</v>
      </c>
      <c r="V15" s="64">
        <v>2853</v>
      </c>
      <c r="W15" s="64">
        <v>2269</v>
      </c>
      <c r="X15" s="64">
        <v>1772</v>
      </c>
      <c r="Y15" s="64">
        <v>1304</v>
      </c>
      <c r="Z15" s="64">
        <v>942</v>
      </c>
      <c r="AA15" s="64">
        <v>673</v>
      </c>
      <c r="AB15" s="64">
        <v>580</v>
      </c>
      <c r="AC15" s="64">
        <v>422</v>
      </c>
      <c r="AD15" s="64">
        <v>329</v>
      </c>
      <c r="AE15" s="64">
        <v>222</v>
      </c>
      <c r="AF15" s="64">
        <v>185</v>
      </c>
      <c r="AG15" s="83">
        <v>134</v>
      </c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2" t="s">
        <v>19</v>
      </c>
      <c r="B17" s="12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6"/>
      <c r="AB17" s="76"/>
      <c r="AC17" s="76"/>
      <c r="AD17" s="76"/>
      <c r="AE17" s="76"/>
      <c r="AF17" s="76"/>
      <c r="AG17" s="76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5">
      <c r="A18" s="62" t="s">
        <v>35</v>
      </c>
      <c r="B18" s="13" t="s">
        <v>42</v>
      </c>
      <c r="C18" s="76"/>
      <c r="D18" s="76"/>
      <c r="E18" s="76"/>
      <c r="F18" s="76"/>
      <c r="G18" s="76"/>
      <c r="H18" s="76"/>
      <c r="I18" s="76"/>
      <c r="J18" s="76"/>
      <c r="K18" s="76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13">
        <f>params!$B2*AE13+params!$B3*AF13</f>
        <v>253.66000000000003</v>
      </c>
      <c r="AF18" s="13">
        <f>params!$B2*AF13+params!$B3*AG13</f>
        <v>204.28</v>
      </c>
      <c r="AG18" s="82">
        <f>params!$B2*AG13+params!$B3*AH13</f>
        <v>90.71</v>
      </c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20" spans="1:55" x14ac:dyDescent="0.25">
      <c r="A20" s="69" t="s">
        <v>33</v>
      </c>
      <c r="B20" s="70">
        <v>2015</v>
      </c>
      <c r="C20" s="71">
        <v>14175</v>
      </c>
      <c r="D20" s="71">
        <v>14586</v>
      </c>
      <c r="E20" s="71">
        <v>13788</v>
      </c>
      <c r="F20" s="71">
        <v>12681</v>
      </c>
      <c r="G20" s="71">
        <v>12386</v>
      </c>
      <c r="H20" s="71">
        <v>11705</v>
      </c>
      <c r="I20" s="71">
        <v>11752</v>
      </c>
      <c r="J20" s="71">
        <v>11604</v>
      </c>
      <c r="K20" s="71">
        <v>11317</v>
      </c>
      <c r="L20" s="71">
        <v>10976</v>
      </c>
      <c r="M20" s="71">
        <v>10679</v>
      </c>
      <c r="N20" s="71">
        <v>10399</v>
      </c>
      <c r="O20" s="71">
        <v>10706</v>
      </c>
      <c r="P20" s="71">
        <v>10660</v>
      </c>
      <c r="Q20" s="71">
        <v>10335</v>
      </c>
      <c r="R20" s="71">
        <v>10110</v>
      </c>
      <c r="S20" s="71">
        <v>9877</v>
      </c>
      <c r="T20" s="71">
        <v>9782</v>
      </c>
      <c r="U20" s="71">
        <v>9762</v>
      </c>
      <c r="V20" s="71">
        <v>9535</v>
      </c>
      <c r="W20" s="71">
        <v>9530</v>
      </c>
      <c r="X20" s="71">
        <v>9299</v>
      </c>
      <c r="Y20" s="71">
        <v>9507</v>
      </c>
      <c r="Z20" s="71">
        <v>9313</v>
      </c>
      <c r="AA20" s="71">
        <v>9098</v>
      </c>
      <c r="AB20" s="71">
        <v>9105</v>
      </c>
      <c r="AC20" s="71">
        <v>9213</v>
      </c>
      <c r="AD20" s="71">
        <v>8598</v>
      </c>
      <c r="AE20" s="71">
        <v>8648</v>
      </c>
      <c r="AF20" s="71">
        <v>8585</v>
      </c>
      <c r="AG20" s="71">
        <v>8764</v>
      </c>
      <c r="AH20" s="71">
        <v>9141</v>
      </c>
      <c r="AI20" s="71">
        <v>9146</v>
      </c>
      <c r="AJ20" s="71">
        <v>8875</v>
      </c>
      <c r="AK20" s="71">
        <v>8791</v>
      </c>
      <c r="AL20" s="71">
        <v>8668</v>
      </c>
      <c r="AM20" s="71">
        <v>9080</v>
      </c>
      <c r="AN20" s="71">
        <v>9267</v>
      </c>
      <c r="AO20" s="71">
        <v>9442</v>
      </c>
      <c r="AP20" s="71">
        <v>9638</v>
      </c>
      <c r="AQ20" s="71">
        <v>9635</v>
      </c>
      <c r="AR20" s="71">
        <v>9578</v>
      </c>
      <c r="AS20" s="71">
        <v>9894</v>
      </c>
      <c r="AT20" s="71">
        <v>9918</v>
      </c>
      <c r="AU20" s="71">
        <v>9840</v>
      </c>
      <c r="AV20" s="71">
        <v>9584</v>
      </c>
      <c r="AW20" s="71">
        <v>9610</v>
      </c>
      <c r="AX20" s="71">
        <v>10214</v>
      </c>
      <c r="AY20" s="71">
        <v>10325</v>
      </c>
      <c r="AZ20" s="71">
        <v>10486</v>
      </c>
      <c r="BA20" s="71">
        <v>10264</v>
      </c>
      <c r="BB20" s="71">
        <v>10323</v>
      </c>
      <c r="BC20" s="80"/>
    </row>
    <row r="21" spans="1:55" x14ac:dyDescent="0.25">
      <c r="A21" s="69"/>
      <c r="B21" s="70">
        <v>2016</v>
      </c>
      <c r="C21" s="71">
        <v>11128</v>
      </c>
      <c r="D21" s="71">
        <v>11065</v>
      </c>
      <c r="E21" s="71">
        <v>11444</v>
      </c>
      <c r="F21" s="71">
        <v>11113</v>
      </c>
      <c r="G21" s="71">
        <v>11051</v>
      </c>
      <c r="H21" s="71">
        <v>11151</v>
      </c>
      <c r="I21" s="71">
        <v>10943</v>
      </c>
      <c r="J21" s="71">
        <v>11070</v>
      </c>
      <c r="K21" s="71">
        <v>11227</v>
      </c>
      <c r="L21" s="71">
        <v>11204</v>
      </c>
      <c r="M21" s="71">
        <v>11201</v>
      </c>
      <c r="N21" s="71">
        <v>11101</v>
      </c>
      <c r="O21" s="71">
        <v>10580</v>
      </c>
      <c r="P21" s="71">
        <v>10715</v>
      </c>
      <c r="Q21" s="71">
        <v>10685</v>
      </c>
      <c r="R21" s="71">
        <v>10096</v>
      </c>
      <c r="S21" s="71">
        <v>10071</v>
      </c>
      <c r="T21" s="71">
        <v>9764</v>
      </c>
      <c r="U21" s="71">
        <v>9965</v>
      </c>
      <c r="V21" s="71">
        <v>9466</v>
      </c>
      <c r="W21" s="71">
        <v>9134</v>
      </c>
      <c r="X21" s="71">
        <v>9160</v>
      </c>
      <c r="Y21" s="71">
        <v>9493</v>
      </c>
      <c r="Z21" s="71">
        <v>9232</v>
      </c>
      <c r="AA21" s="71">
        <v>9088</v>
      </c>
      <c r="AB21" s="71">
        <v>8728</v>
      </c>
      <c r="AC21" s="71">
        <v>9473</v>
      </c>
      <c r="AD21" s="71">
        <v>8934</v>
      </c>
      <c r="AE21" s="71">
        <v>10004</v>
      </c>
      <c r="AF21" s="71">
        <v>9031</v>
      </c>
      <c r="AG21" s="71">
        <v>8906</v>
      </c>
      <c r="AH21" s="71">
        <v>9123</v>
      </c>
      <c r="AI21" s="71">
        <v>9353</v>
      </c>
      <c r="AJ21" s="71">
        <v>9172</v>
      </c>
      <c r="AK21" s="71">
        <v>8785</v>
      </c>
      <c r="AL21" s="71">
        <v>8979</v>
      </c>
      <c r="AM21" s="71">
        <v>8965</v>
      </c>
      <c r="AN21" s="71">
        <v>8675</v>
      </c>
      <c r="AO21" s="71">
        <v>9147</v>
      </c>
      <c r="AP21" s="71">
        <v>9387</v>
      </c>
      <c r="AQ21" s="71">
        <v>9791</v>
      </c>
      <c r="AR21" s="71">
        <v>10098</v>
      </c>
      <c r="AS21" s="71">
        <v>10101</v>
      </c>
      <c r="AT21" s="71">
        <v>10270</v>
      </c>
      <c r="AU21" s="71">
        <v>10558</v>
      </c>
      <c r="AV21" s="71">
        <v>10704</v>
      </c>
      <c r="AW21" s="71">
        <v>10499</v>
      </c>
      <c r="AX21" s="71">
        <v>10666</v>
      </c>
      <c r="AY21" s="71">
        <v>11257</v>
      </c>
      <c r="AZ21" s="71">
        <v>11288</v>
      </c>
      <c r="BA21" s="71">
        <v>11447</v>
      </c>
      <c r="BB21" s="71">
        <v>12071</v>
      </c>
      <c r="BC21" s="80"/>
    </row>
    <row r="22" spans="1:55" x14ac:dyDescent="0.25">
      <c r="A22" s="69"/>
      <c r="B22" s="70">
        <v>2017</v>
      </c>
      <c r="C22" s="71">
        <v>12993</v>
      </c>
      <c r="D22" s="71">
        <v>13501</v>
      </c>
      <c r="E22" s="71">
        <v>12744</v>
      </c>
      <c r="F22" s="71">
        <v>12350</v>
      </c>
      <c r="G22" s="71">
        <v>12630</v>
      </c>
      <c r="H22" s="71">
        <v>11702</v>
      </c>
      <c r="I22" s="71">
        <v>11834</v>
      </c>
      <c r="J22" s="71">
        <v>11175</v>
      </c>
      <c r="K22" s="71">
        <v>10987</v>
      </c>
      <c r="L22" s="71">
        <v>10674</v>
      </c>
      <c r="M22" s="71">
        <v>9998</v>
      </c>
      <c r="N22" s="71">
        <v>9972</v>
      </c>
      <c r="O22" s="71">
        <v>10027</v>
      </c>
      <c r="P22" s="71">
        <v>9626</v>
      </c>
      <c r="Q22" s="71">
        <v>9693</v>
      </c>
      <c r="R22" s="71">
        <v>9466</v>
      </c>
      <c r="S22" s="71">
        <v>9773</v>
      </c>
      <c r="T22" s="71">
        <v>9881</v>
      </c>
      <c r="U22" s="71">
        <v>9966</v>
      </c>
      <c r="V22" s="71">
        <v>9734</v>
      </c>
      <c r="W22" s="71">
        <v>9896</v>
      </c>
      <c r="X22" s="71">
        <v>8977</v>
      </c>
      <c r="Y22" s="71">
        <v>8847</v>
      </c>
      <c r="Z22" s="71">
        <v>9114</v>
      </c>
      <c r="AA22" s="71">
        <v>9994</v>
      </c>
      <c r="AB22" s="71">
        <v>8902</v>
      </c>
      <c r="AC22" s="71">
        <v>9145</v>
      </c>
      <c r="AD22" s="71">
        <v>8848</v>
      </c>
      <c r="AE22" s="71">
        <v>8943</v>
      </c>
      <c r="AF22" s="71">
        <v>8807</v>
      </c>
      <c r="AG22" s="71">
        <v>8919</v>
      </c>
      <c r="AH22" s="71">
        <v>9073</v>
      </c>
      <c r="AI22" s="71">
        <v>9282</v>
      </c>
      <c r="AJ22" s="71">
        <v>9148</v>
      </c>
      <c r="AK22" s="71">
        <v>9064</v>
      </c>
      <c r="AL22" s="71">
        <v>9156</v>
      </c>
      <c r="AM22" s="71">
        <v>9200</v>
      </c>
      <c r="AN22" s="71">
        <v>9558</v>
      </c>
      <c r="AO22" s="71">
        <v>9837</v>
      </c>
      <c r="AP22" s="71">
        <v>9778</v>
      </c>
      <c r="AQ22" s="71">
        <v>9964</v>
      </c>
      <c r="AR22" s="71">
        <v>9978</v>
      </c>
      <c r="AS22" s="71">
        <v>9809</v>
      </c>
      <c r="AT22" s="71">
        <v>9977</v>
      </c>
      <c r="AU22" s="71">
        <v>10031</v>
      </c>
      <c r="AV22" s="71">
        <v>10372</v>
      </c>
      <c r="AW22" s="71">
        <v>10753</v>
      </c>
      <c r="AX22" s="71">
        <v>10577</v>
      </c>
      <c r="AY22" s="71">
        <v>11323</v>
      </c>
      <c r="AZ22" s="71">
        <v>11863</v>
      </c>
      <c r="BA22" s="71">
        <v>12536</v>
      </c>
      <c r="BB22" s="71">
        <v>12875</v>
      </c>
      <c r="BC22" s="80"/>
    </row>
    <row r="23" spans="1:55" x14ac:dyDescent="0.25">
      <c r="A23" s="69"/>
      <c r="B23" s="70">
        <v>2018</v>
      </c>
      <c r="C23" s="71">
        <v>14164</v>
      </c>
      <c r="D23" s="71">
        <v>13748</v>
      </c>
      <c r="E23" s="71">
        <v>13715</v>
      </c>
      <c r="F23" s="71">
        <v>13293</v>
      </c>
      <c r="G23" s="71">
        <v>12679</v>
      </c>
      <c r="H23" s="71">
        <v>12126</v>
      </c>
      <c r="I23" s="71">
        <v>12308</v>
      </c>
      <c r="J23" s="71">
        <v>12042</v>
      </c>
      <c r="K23" s="71">
        <v>12342</v>
      </c>
      <c r="L23" s="71">
        <v>12920</v>
      </c>
      <c r="M23" s="71">
        <v>12206</v>
      </c>
      <c r="N23" s="71">
        <v>11487</v>
      </c>
      <c r="O23" s="71">
        <v>11191</v>
      </c>
      <c r="P23" s="71">
        <v>10719</v>
      </c>
      <c r="Q23" s="71">
        <v>10391</v>
      </c>
      <c r="R23" s="71">
        <v>10169</v>
      </c>
      <c r="S23" s="71">
        <v>9359</v>
      </c>
      <c r="T23" s="71">
        <v>9578</v>
      </c>
      <c r="U23" s="71">
        <v>9461</v>
      </c>
      <c r="V23" s="71">
        <v>9334</v>
      </c>
      <c r="W23" s="71">
        <v>9202</v>
      </c>
      <c r="X23" s="71">
        <v>9327</v>
      </c>
      <c r="Y23" s="71">
        <v>8938</v>
      </c>
      <c r="Z23" s="71">
        <v>9038</v>
      </c>
      <c r="AA23" s="71">
        <v>8922</v>
      </c>
      <c r="AB23" s="71">
        <v>9335</v>
      </c>
      <c r="AC23" s="71">
        <v>9332</v>
      </c>
      <c r="AD23" s="71">
        <v>9053</v>
      </c>
      <c r="AE23" s="71">
        <v>8981</v>
      </c>
      <c r="AF23" s="71">
        <v>9432</v>
      </c>
      <c r="AG23" s="71">
        <v>8711</v>
      </c>
      <c r="AH23" s="71">
        <v>8897</v>
      </c>
      <c r="AI23" s="71">
        <v>8676</v>
      </c>
      <c r="AJ23" s="71">
        <v>8779</v>
      </c>
      <c r="AK23" s="71">
        <v>8681</v>
      </c>
      <c r="AL23" s="71">
        <v>8864</v>
      </c>
      <c r="AM23" s="71">
        <v>9164</v>
      </c>
      <c r="AN23" s="71">
        <v>9300</v>
      </c>
      <c r="AO23" s="71">
        <v>9229</v>
      </c>
      <c r="AP23" s="71">
        <v>9404</v>
      </c>
      <c r="AQ23" s="71">
        <v>9689</v>
      </c>
      <c r="AR23" s="71">
        <v>9417</v>
      </c>
      <c r="AS23" s="71">
        <v>9356</v>
      </c>
      <c r="AT23" s="71">
        <v>9983</v>
      </c>
      <c r="AU23" s="71">
        <v>10085</v>
      </c>
      <c r="AV23" s="71">
        <v>9947</v>
      </c>
      <c r="AW23" s="71">
        <v>9758</v>
      </c>
      <c r="AX23" s="71">
        <v>10048</v>
      </c>
      <c r="AY23" s="71">
        <v>10517</v>
      </c>
      <c r="AZ23" s="71">
        <v>10186</v>
      </c>
      <c r="BA23" s="71">
        <v>10789</v>
      </c>
      <c r="BB23" s="71">
        <v>10829</v>
      </c>
      <c r="BC23" s="80"/>
    </row>
    <row r="24" spans="1:55" x14ac:dyDescent="0.25">
      <c r="A24" s="69" t="s">
        <v>25</v>
      </c>
      <c r="B24" s="70">
        <v>2019</v>
      </c>
      <c r="C24" s="71">
        <v>11042</v>
      </c>
      <c r="D24" s="71">
        <v>11575</v>
      </c>
      <c r="E24" s="71">
        <v>11402</v>
      </c>
      <c r="F24" s="71">
        <v>11430</v>
      </c>
      <c r="G24" s="71">
        <v>11652</v>
      </c>
      <c r="H24" s="71">
        <v>11670</v>
      </c>
      <c r="I24" s="71">
        <v>11466</v>
      </c>
      <c r="J24" s="71">
        <v>11121</v>
      </c>
      <c r="K24" s="71">
        <v>10743</v>
      </c>
      <c r="L24" s="71">
        <v>10490</v>
      </c>
      <c r="M24" s="71">
        <v>10466</v>
      </c>
      <c r="N24" s="71">
        <v>10077</v>
      </c>
      <c r="O24" s="71">
        <v>9740</v>
      </c>
      <c r="P24" s="71">
        <v>10082</v>
      </c>
      <c r="Q24" s="71">
        <v>10213</v>
      </c>
      <c r="R24" s="71">
        <v>10583</v>
      </c>
      <c r="S24" s="71">
        <v>9981</v>
      </c>
      <c r="T24" s="71">
        <v>9714</v>
      </c>
      <c r="U24" s="71">
        <v>9576</v>
      </c>
      <c r="V24" s="71">
        <v>9616</v>
      </c>
      <c r="W24" s="71">
        <v>9739</v>
      </c>
      <c r="X24" s="71">
        <v>9222</v>
      </c>
      <c r="Y24" s="71">
        <v>9332</v>
      </c>
      <c r="Z24" s="71">
        <v>9331</v>
      </c>
      <c r="AA24" s="71">
        <v>9273</v>
      </c>
      <c r="AB24" s="71">
        <v>9188</v>
      </c>
      <c r="AC24" s="71">
        <v>9195</v>
      </c>
      <c r="AD24" s="71">
        <v>9082</v>
      </c>
      <c r="AE24" s="71">
        <v>8991</v>
      </c>
      <c r="AF24" s="71">
        <v>9774</v>
      </c>
      <c r="AG24" s="76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5">
      <c r="A25" s="69"/>
      <c r="B25" s="70" t="s">
        <v>24</v>
      </c>
      <c r="C25" s="73">
        <f>AVERAGE(C20:C24)</f>
        <v>12700.4</v>
      </c>
      <c r="D25" s="73">
        <f t="shared" ref="D25:AF25" si="1">AVERAGE(D20:D24)</f>
        <v>12895</v>
      </c>
      <c r="E25" s="73">
        <f t="shared" si="1"/>
        <v>12618.6</v>
      </c>
      <c r="F25" s="73">
        <f t="shared" si="1"/>
        <v>12173.4</v>
      </c>
      <c r="G25" s="73">
        <f t="shared" si="1"/>
        <v>12079.6</v>
      </c>
      <c r="H25" s="73">
        <f t="shared" si="1"/>
        <v>11670.8</v>
      </c>
      <c r="I25" s="73">
        <f t="shared" si="1"/>
        <v>11660.6</v>
      </c>
      <c r="J25" s="73">
        <f t="shared" si="1"/>
        <v>11402.4</v>
      </c>
      <c r="K25" s="73">
        <f t="shared" si="1"/>
        <v>11323.2</v>
      </c>
      <c r="L25" s="73">
        <f t="shared" si="1"/>
        <v>11252.8</v>
      </c>
      <c r="M25" s="73">
        <f t="shared" si="1"/>
        <v>10910</v>
      </c>
      <c r="N25" s="73">
        <f t="shared" si="1"/>
        <v>10607.2</v>
      </c>
      <c r="O25" s="73">
        <f t="shared" si="1"/>
        <v>10448.799999999999</v>
      </c>
      <c r="P25" s="73">
        <f t="shared" si="1"/>
        <v>10360.4</v>
      </c>
      <c r="Q25" s="73">
        <f t="shared" si="1"/>
        <v>10263.4</v>
      </c>
      <c r="R25" s="73">
        <f t="shared" si="1"/>
        <v>10084.799999999999</v>
      </c>
      <c r="S25" s="73">
        <f t="shared" si="1"/>
        <v>9812.2000000000007</v>
      </c>
      <c r="T25" s="73">
        <f t="shared" si="1"/>
        <v>9743.7999999999993</v>
      </c>
      <c r="U25" s="73">
        <f t="shared" si="1"/>
        <v>9746</v>
      </c>
      <c r="V25" s="73">
        <f t="shared" si="1"/>
        <v>9537</v>
      </c>
      <c r="W25" s="73">
        <f t="shared" si="1"/>
        <v>9500.2000000000007</v>
      </c>
      <c r="X25" s="73">
        <f t="shared" si="1"/>
        <v>9197</v>
      </c>
      <c r="Y25" s="73">
        <f t="shared" si="1"/>
        <v>9223.4</v>
      </c>
      <c r="Z25" s="73">
        <f t="shared" si="1"/>
        <v>9205.6</v>
      </c>
      <c r="AA25" s="73">
        <f t="shared" si="1"/>
        <v>9275</v>
      </c>
      <c r="AB25" s="73">
        <f t="shared" si="1"/>
        <v>9051.6</v>
      </c>
      <c r="AC25" s="73">
        <f t="shared" si="1"/>
        <v>9271.6</v>
      </c>
      <c r="AD25" s="73">
        <f t="shared" si="1"/>
        <v>8903</v>
      </c>
      <c r="AE25" s="73">
        <f t="shared" si="1"/>
        <v>9113.4</v>
      </c>
      <c r="AF25" s="73">
        <f t="shared" si="1"/>
        <v>9125.7999999999993</v>
      </c>
      <c r="AG25" s="77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topLeftCell="A13"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31" sqref="L31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SUM(C3:BB3)</f>
        <v>328886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9">
        <f>'weekly deaths'!Q3-'weekly deaths'!Q13</f>
        <v>12303</v>
      </c>
      <c r="R3" s="79">
        <f>'weekly deaths'!R3-'weekly deaths'!R13</f>
        <v>13593</v>
      </c>
      <c r="S3" s="74">
        <f>'weekly deaths'!S3-'weekly deaths'!S13</f>
        <v>13760</v>
      </c>
      <c r="T3" s="13">
        <f>'weekly deaths'!T3-'weekly deaths'!T13</f>
        <v>11918</v>
      </c>
      <c r="U3" s="79">
        <f>'weekly deaths'!U3-'weekly deaths'!U13</f>
        <v>8727</v>
      </c>
      <c r="V3" s="74">
        <f>'weekly deaths'!V3-'weekly deaths'!V13</f>
        <v>10763</v>
      </c>
      <c r="W3" s="13">
        <f>'weekly deaths'!W3-'weekly deaths'!W13</f>
        <v>9699</v>
      </c>
      <c r="X3" s="79">
        <f>'weekly deaths'!X3-'weekly deaths'!X13</f>
        <v>8002</v>
      </c>
      <c r="Y3" s="74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13">
        <f>'weekly deaths'!AF3-'weekly deaths'!AF13</f>
        <v>8674</v>
      </c>
      <c r="AG3" s="13">
        <f>'weekly deaths'!AG3-'weekly deaths'!AG13</f>
        <v>8753</v>
      </c>
    </row>
    <row r="4" spans="1:55" x14ac:dyDescent="0.25">
      <c r="A4" s="62" t="s">
        <v>21</v>
      </c>
      <c r="B4" s="13">
        <f>SUM(C4:BB4)</f>
        <v>119660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13">
        <f t="shared" ref="P4:Z4" si="0">P3</f>
        <v>12912</v>
      </c>
      <c r="Q4" s="79">
        <f t="shared" si="0"/>
        <v>12303</v>
      </c>
      <c r="R4" s="79">
        <f t="shared" si="0"/>
        <v>13593</v>
      </c>
      <c r="S4" s="74">
        <f t="shared" si="0"/>
        <v>13760</v>
      </c>
      <c r="T4" s="13">
        <f t="shared" si="0"/>
        <v>11918</v>
      </c>
      <c r="U4" s="79">
        <f t="shared" si="0"/>
        <v>8727</v>
      </c>
      <c r="V4" s="74">
        <f t="shared" si="0"/>
        <v>10763</v>
      </c>
      <c r="W4" s="13">
        <f t="shared" si="0"/>
        <v>9699</v>
      </c>
      <c r="X4" s="79">
        <f t="shared" si="0"/>
        <v>8002</v>
      </c>
      <c r="Y4" s="74">
        <f t="shared" si="0"/>
        <v>9121</v>
      </c>
      <c r="Z4" s="13">
        <f t="shared" si="0"/>
        <v>8862</v>
      </c>
      <c r="AA4" s="80"/>
      <c r="AB4" s="80"/>
      <c r="AC4" s="80"/>
      <c r="AD4" s="80"/>
      <c r="AE4" s="80"/>
      <c r="AF4" s="80"/>
      <c r="AG4" s="8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34" sqref="K34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20</v>
      </c>
      <c r="B3" s="13">
        <f>SUM(C3:BC3)</f>
        <v>328886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9">
        <f>'step 1 - non-covid'!Q3</f>
        <v>12303</v>
      </c>
      <c r="R3" s="79">
        <f>'step 1 - non-covid'!R3</f>
        <v>13593</v>
      </c>
      <c r="S3" s="74">
        <f>'step 1 - non-covid'!S3</f>
        <v>13760</v>
      </c>
      <c r="T3" s="13">
        <f>'step 1 - non-covid'!T3</f>
        <v>11918</v>
      </c>
      <c r="U3" s="79">
        <f>'step 1 - non-covid'!U3</f>
        <v>8727</v>
      </c>
      <c r="V3" s="74">
        <f>'step 1 - non-covid'!V3</f>
        <v>10763</v>
      </c>
      <c r="W3" s="13">
        <f>'step 1 - non-covid'!W3</f>
        <v>9699</v>
      </c>
      <c r="X3" s="79">
        <f>'step 1 - non-covid'!X3</f>
        <v>8002</v>
      </c>
      <c r="Y3" s="74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13">
        <f>'step 1 - non-covid'!AF3</f>
        <v>8674</v>
      </c>
      <c r="AG3" s="13">
        <f>'step 1 - non-covid'!AG3</f>
        <v>8753</v>
      </c>
    </row>
    <row r="4" spans="1:55" x14ac:dyDescent="0.25">
      <c r="A4" s="62" t="s">
        <v>32</v>
      </c>
      <c r="B4" s="1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80"/>
      <c r="P4" s="80"/>
      <c r="Q4" s="79">
        <f>AVERAGE(R3:S3)-Q3</f>
        <v>1373.5</v>
      </c>
      <c r="R4" s="79">
        <f>Q4+(MAX(Q5,S3)-R3)</f>
        <v>1540.5</v>
      </c>
      <c r="S4" s="74">
        <f>R4/3</f>
        <v>513.5</v>
      </c>
      <c r="T4" s="80"/>
      <c r="U4" s="79">
        <f>(AVERAGE(T3,V3)-U3)/3*2</f>
        <v>1742.3333333333333</v>
      </c>
      <c r="V4" s="74">
        <f>U4/3</f>
        <v>580.77777777777771</v>
      </c>
      <c r="W4" s="80"/>
      <c r="X4" s="79">
        <f>(AVERAGE(W3,Y3)-X3)/2</f>
        <v>704</v>
      </c>
      <c r="Y4" s="74">
        <f>X4/3</f>
        <v>234.66666666666666</v>
      </c>
      <c r="Z4" s="80"/>
      <c r="AA4" s="92"/>
      <c r="AB4" s="92"/>
      <c r="AC4" s="92"/>
      <c r="AD4" s="92"/>
      <c r="AE4" s="92"/>
      <c r="AF4" s="92"/>
      <c r="AG4" s="92"/>
    </row>
    <row r="5" spans="1:55" x14ac:dyDescent="0.25">
      <c r="A5" s="62" t="s">
        <v>31</v>
      </c>
      <c r="B5" s="13">
        <f>SUM(C5:BC5)</f>
        <v>328886</v>
      </c>
      <c r="C5" s="13">
        <f t="shared" ref="C5:AG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9">
        <f t="shared" si="0"/>
        <v>13676.5</v>
      </c>
      <c r="R5" s="79">
        <f t="shared" si="0"/>
        <v>13760</v>
      </c>
      <c r="S5" s="74">
        <f t="shared" si="0"/>
        <v>12733</v>
      </c>
      <c r="T5" s="13">
        <f t="shared" si="0"/>
        <v>11404.5</v>
      </c>
      <c r="U5" s="79">
        <f t="shared" si="0"/>
        <v>10469.333333333334</v>
      </c>
      <c r="V5" s="74">
        <f t="shared" si="0"/>
        <v>9601.4444444444434</v>
      </c>
      <c r="W5" s="13">
        <f t="shared" si="0"/>
        <v>9118.2222222222226</v>
      </c>
      <c r="X5" s="79">
        <f t="shared" si="0"/>
        <v>8706</v>
      </c>
      <c r="Y5" s="74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13">
        <f t="shared" si="0"/>
        <v>8674</v>
      </c>
      <c r="AG5" s="13">
        <f t="shared" si="0"/>
        <v>8753</v>
      </c>
    </row>
    <row r="6" spans="1:55" x14ac:dyDescent="0.25">
      <c r="A6" s="62" t="s">
        <v>40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L32" sqref="L32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8">
        <v>43931</v>
      </c>
      <c r="R2" s="78">
        <v>43938</v>
      </c>
      <c r="S2" s="1">
        <v>43945</v>
      </c>
      <c r="T2" s="1">
        <v>43952</v>
      </c>
      <c r="U2" s="78">
        <v>43959</v>
      </c>
      <c r="V2" s="1">
        <v>43966</v>
      </c>
      <c r="W2" s="1">
        <v>43973</v>
      </c>
      <c r="X2" s="78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2" t="s">
        <v>31</v>
      </c>
      <c r="B3" s="13">
        <f>SUM(C3:BC3)</f>
        <v>328886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9">
        <f>'step 2 - smooth'!Q5</f>
        <v>13676.5</v>
      </c>
      <c r="R3" s="79">
        <f>'step 2 - smooth'!R5</f>
        <v>13760</v>
      </c>
      <c r="S3" s="74">
        <f>'step 2 - smooth'!S5</f>
        <v>12733</v>
      </c>
      <c r="T3" s="13">
        <f>'step 2 - smooth'!T5</f>
        <v>11404.5</v>
      </c>
      <c r="U3" s="79">
        <f>'step 2 - smooth'!U5</f>
        <v>10469.333333333334</v>
      </c>
      <c r="V3" s="74">
        <f>'step 2 - smooth'!V5</f>
        <v>9601.4444444444434</v>
      </c>
      <c r="W3" s="13">
        <f>'step 2 - smooth'!W5</f>
        <v>9118.2222222222226</v>
      </c>
      <c r="X3" s="79">
        <f>'step 2 - smooth'!X5</f>
        <v>8706</v>
      </c>
      <c r="Y3" s="74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13">
        <f>'step 2 - smooth'!AF5</f>
        <v>8674</v>
      </c>
      <c r="AG3" s="13">
        <f>'step 2 - smooth'!AG5</f>
        <v>8753</v>
      </c>
    </row>
    <row r="4" spans="1:55" x14ac:dyDescent="0.25">
      <c r="A4" s="62" t="s">
        <v>34</v>
      </c>
      <c r="B4" s="13">
        <f>SUM(C4:BC4)</f>
        <v>318277.46999999991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9">
        <f>params!$B2*Q3+params!$B3*R3</f>
        <v>13720.755000000001</v>
      </c>
      <c r="R4" s="79">
        <f>params!$B2*R3+params!$B3*S3</f>
        <v>13215.69</v>
      </c>
      <c r="S4" s="74">
        <f>params!$B2*S3+params!$B3*T3</f>
        <v>12028.895</v>
      </c>
      <c r="T4" s="13">
        <f>params!$B2*T3+params!$B3*U3</f>
        <v>10908.861666666668</v>
      </c>
      <c r="U4" s="79">
        <f>params!$B2*U3+params!$B3*V3</f>
        <v>10009.352222222224</v>
      </c>
      <c r="V4" s="74">
        <f>params!$B2*V3+params!$B3*W3</f>
        <v>9345.3366666666661</v>
      </c>
      <c r="W4" s="13">
        <f>params!$B2*W3+params!$B3*X3</f>
        <v>8899.7444444444445</v>
      </c>
      <c r="X4" s="79">
        <f>params!$B2*X3+params!$B3*Y3</f>
        <v>8677.2033333333329</v>
      </c>
      <c r="Y4" s="74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13">
        <f>params!$B2*AE3+params!$B3*AF3</f>
        <v>8605.380000000001</v>
      </c>
      <c r="AF4" s="13">
        <f>params!$B2*AF3+params!$B3*AG3</f>
        <v>8715.869999999999</v>
      </c>
      <c r="AG4" s="91"/>
    </row>
    <row r="5" spans="1:55" x14ac:dyDescent="0.25">
      <c r="A5" s="62" t="s">
        <v>40</v>
      </c>
      <c r="B5" s="13">
        <f>B3-B4-params!B3*C3-params!B2*AE3</f>
        <v>105.7500000000864</v>
      </c>
    </row>
    <row r="6" spans="1:55" x14ac:dyDescent="0.25">
      <c r="B6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2020-08-12T08:57:12Z</dcterms:modified>
</cp:coreProperties>
</file>