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excess_deaths_explanation\"/>
    </mc:Choice>
  </mc:AlternateContent>
  <xr:revisionPtr revIDLastSave="0" documentId="13_ncr:1_{7E4FABCA-89A8-487E-A267-581C375598FD}" xr6:coauthVersionLast="46" xr6:coauthVersionMax="46" xr10:uidLastSave="{00000000-0000-0000-0000-000000000000}"/>
  <bookViews>
    <workbookView xWindow="-120" yWindow="-120" windowWidth="29040" windowHeight="16440" activeTab="3" xr2:uid="{99891810-AEF2-4EE9-B876-20B0CB097BF8}"/>
  </bookViews>
  <sheets>
    <sheet name="raw" sheetId="1" r:id="rId1"/>
    <sheet name="screenshot" sheetId="4" r:id="rId2"/>
    <sheet name="review" sheetId="2" r:id="rId3"/>
    <sheet name="chart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9" i="1" l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42" i="1"/>
  <c r="AU42" i="1"/>
  <c r="AQ42" i="1"/>
  <c r="AM42" i="1"/>
  <c r="AI42" i="1"/>
  <c r="AE42" i="1"/>
  <c r="AA42" i="1"/>
  <c r="G42" i="1"/>
  <c r="C42" i="1"/>
  <c r="AZ13" i="1"/>
  <c r="AY13" i="1"/>
  <c r="AX13" i="1"/>
  <c r="AX42" i="1" s="1"/>
  <c r="AW13" i="1"/>
  <c r="AV13" i="1"/>
  <c r="AU13" i="1"/>
  <c r="AT13" i="1"/>
  <c r="AT42" i="1" s="1"/>
  <c r="AS13" i="1"/>
  <c r="AS42" i="1" s="1"/>
  <c r="AR13" i="1"/>
  <c r="AQ13" i="1"/>
  <c r="AP13" i="1"/>
  <c r="AP42" i="1" s="1"/>
  <c r="AO13" i="1"/>
  <c r="AO42" i="1" s="1"/>
  <c r="AN13" i="1"/>
  <c r="AM13" i="1"/>
  <c r="AL13" i="1"/>
  <c r="AL42" i="1" s="1"/>
  <c r="AK13" i="1"/>
  <c r="AJ13" i="1"/>
  <c r="AI13" i="1"/>
  <c r="AH13" i="1"/>
  <c r="AH42" i="1" s="1"/>
  <c r="AG13" i="1"/>
  <c r="AG42" i="1" s="1"/>
  <c r="AF13" i="1"/>
  <c r="AE13" i="1"/>
  <c r="AD13" i="1"/>
  <c r="AD42" i="1" s="1"/>
  <c r="AC13" i="1"/>
  <c r="AC42" i="1" s="1"/>
  <c r="AB13" i="1"/>
  <c r="AA13" i="1"/>
  <c r="G13" i="1"/>
  <c r="F13" i="1"/>
  <c r="F42" i="1" s="1"/>
  <c r="E13" i="1"/>
  <c r="E42" i="1" s="1"/>
  <c r="D13" i="1"/>
  <c r="C13" i="1"/>
  <c r="B13" i="1"/>
  <c r="Z13" i="1"/>
  <c r="Z42" i="1" s="1"/>
  <c r="Y13" i="1"/>
  <c r="Y42" i="1" s="1"/>
  <c r="X13" i="1"/>
  <c r="W13" i="1"/>
  <c r="V13" i="1"/>
  <c r="V42" i="1" s="1"/>
  <c r="U13" i="1"/>
  <c r="U42" i="1" s="1"/>
  <c r="T13" i="1"/>
  <c r="S13" i="1"/>
  <c r="S42" i="1" s="1"/>
  <c r="R13" i="1"/>
  <c r="R42" i="1" s="1"/>
  <c r="Q13" i="1"/>
  <c r="Q42" i="1" s="1"/>
  <c r="P13" i="1"/>
  <c r="O13" i="1"/>
  <c r="N13" i="1"/>
  <c r="N42" i="1" s="1"/>
  <c r="M13" i="1"/>
  <c r="M42" i="1" s="1"/>
  <c r="L13" i="1"/>
  <c r="K13" i="1"/>
  <c r="K42" i="1" s="1"/>
  <c r="J13" i="1"/>
  <c r="J42" i="1" s="1"/>
  <c r="I13" i="1"/>
  <c r="I42" i="1" s="1"/>
  <c r="H13" i="1"/>
  <c r="H43" i="1" l="1"/>
  <c r="D43" i="1"/>
  <c r="D42" i="1"/>
  <c r="H42" i="1"/>
  <c r="L42" i="1"/>
  <c r="P42" i="1"/>
  <c r="T42" i="1"/>
  <c r="X42" i="1"/>
  <c r="AB42" i="1"/>
  <c r="AF42" i="1"/>
  <c r="AJ42" i="1"/>
  <c r="AN42" i="1"/>
  <c r="AR42" i="1"/>
  <c r="AV42" i="1"/>
  <c r="AZ42" i="1"/>
  <c r="O42" i="1"/>
  <c r="W42" i="1"/>
  <c r="AK42" i="1"/>
  <c r="AW42" i="1"/>
  <c r="B42" i="1"/>
  <c r="J40" i="1"/>
  <c r="J43" i="1" s="1"/>
  <c r="I40" i="1"/>
  <c r="I43" i="1" s="1"/>
  <c r="H40" i="1"/>
  <c r="G40" i="1"/>
  <c r="G43" i="1" s="1"/>
  <c r="F40" i="1"/>
  <c r="F43" i="1" s="1"/>
  <c r="E40" i="1"/>
  <c r="E43" i="1" s="1"/>
  <c r="D40" i="1"/>
  <c r="C40" i="1"/>
  <c r="C43" i="1" s="1"/>
  <c r="B40" i="1"/>
  <c r="B43" i="1" s="1"/>
  <c r="BA36" i="1" l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W37" i="1" l="1"/>
  <c r="W40" i="1" s="1"/>
  <c r="W43" i="1" s="1"/>
  <c r="AM37" i="1"/>
  <c r="AM40" i="1" s="1"/>
  <c r="AM43" i="1" s="1"/>
  <c r="AA37" i="1"/>
  <c r="AA40" i="1" s="1"/>
  <c r="AA43" i="1" s="1"/>
  <c r="AQ37" i="1"/>
  <c r="AQ40" i="1" s="1"/>
  <c r="AQ43" i="1" s="1"/>
  <c r="O37" i="1"/>
  <c r="O40" i="1" s="1"/>
  <c r="O43" i="1" s="1"/>
  <c r="AE37" i="1"/>
  <c r="AE40" i="1" s="1"/>
  <c r="AE43" i="1" s="1"/>
  <c r="AU37" i="1"/>
  <c r="AU40" i="1" s="1"/>
  <c r="AU43" i="1" s="1"/>
  <c r="S37" i="1"/>
  <c r="S40" i="1" s="1"/>
  <c r="S43" i="1" s="1"/>
  <c r="AI37" i="1"/>
  <c r="AI40" i="1" s="1"/>
  <c r="AI43" i="1" s="1"/>
  <c r="AY37" i="1"/>
  <c r="AY40" i="1" s="1"/>
  <c r="AY43" i="1" s="1"/>
  <c r="P37" i="1"/>
  <c r="P40" i="1" s="1"/>
  <c r="P43" i="1" s="1"/>
  <c r="X37" i="1"/>
  <c r="X40" i="1" s="1"/>
  <c r="X43" i="1" s="1"/>
  <c r="AF37" i="1"/>
  <c r="AF40" i="1" s="1"/>
  <c r="AF43" i="1" s="1"/>
  <c r="AN37" i="1"/>
  <c r="AN40" i="1" s="1"/>
  <c r="AN43" i="1" s="1"/>
  <c r="AZ37" i="1"/>
  <c r="AZ40" i="1" s="1"/>
  <c r="AZ43" i="1" s="1"/>
  <c r="M37" i="1"/>
  <c r="M40" i="1" s="1"/>
  <c r="M43" i="1" s="1"/>
  <c r="Q37" i="1"/>
  <c r="Q40" i="1" s="1"/>
  <c r="Q43" i="1" s="1"/>
  <c r="U37" i="1"/>
  <c r="U40" i="1" s="1"/>
  <c r="U43" i="1" s="1"/>
  <c r="Y37" i="1"/>
  <c r="Y40" i="1" s="1"/>
  <c r="Y43" i="1" s="1"/>
  <c r="AC37" i="1"/>
  <c r="AC40" i="1" s="1"/>
  <c r="AC43" i="1" s="1"/>
  <c r="AG37" i="1"/>
  <c r="AG40" i="1" s="1"/>
  <c r="AG43" i="1" s="1"/>
  <c r="AK37" i="1"/>
  <c r="AK40" i="1" s="1"/>
  <c r="AK43" i="1" s="1"/>
  <c r="AO37" i="1"/>
  <c r="AO40" i="1" s="1"/>
  <c r="AO43" i="1" s="1"/>
  <c r="AS37" i="1"/>
  <c r="AS40" i="1" s="1"/>
  <c r="AS43" i="1" s="1"/>
  <c r="AW37" i="1"/>
  <c r="AW40" i="1" s="1"/>
  <c r="AW43" i="1" s="1"/>
  <c r="BA37" i="1"/>
  <c r="L37" i="1"/>
  <c r="L40" i="1" s="1"/>
  <c r="L43" i="1" s="1"/>
  <c r="T37" i="1"/>
  <c r="T40" i="1" s="1"/>
  <c r="T43" i="1" s="1"/>
  <c r="AB37" i="1"/>
  <c r="AB40" i="1" s="1"/>
  <c r="AB43" i="1" s="1"/>
  <c r="AJ37" i="1"/>
  <c r="AJ40" i="1" s="1"/>
  <c r="AJ43" i="1" s="1"/>
  <c r="AR37" i="1"/>
  <c r="AR40" i="1" s="1"/>
  <c r="AR43" i="1" s="1"/>
  <c r="AV37" i="1"/>
  <c r="AV40" i="1" s="1"/>
  <c r="AV43" i="1" s="1"/>
  <c r="N37" i="1"/>
  <c r="N40" i="1" s="1"/>
  <c r="N43" i="1" s="1"/>
  <c r="R37" i="1"/>
  <c r="R40" i="1" s="1"/>
  <c r="R43" i="1" s="1"/>
  <c r="V37" i="1"/>
  <c r="V40" i="1" s="1"/>
  <c r="V43" i="1" s="1"/>
  <c r="Z37" i="1"/>
  <c r="Z40" i="1" s="1"/>
  <c r="Z43" i="1" s="1"/>
  <c r="AD37" i="1"/>
  <c r="AD40" i="1" s="1"/>
  <c r="AD43" i="1" s="1"/>
  <c r="AH37" i="1"/>
  <c r="AH40" i="1" s="1"/>
  <c r="AH43" i="1" s="1"/>
  <c r="AL37" i="1"/>
  <c r="AL40" i="1" s="1"/>
  <c r="AL43" i="1" s="1"/>
  <c r="AP37" i="1"/>
  <c r="AP40" i="1" s="1"/>
  <c r="AP43" i="1" s="1"/>
  <c r="AT37" i="1"/>
  <c r="AT40" i="1" s="1"/>
  <c r="AT43" i="1" s="1"/>
  <c r="AX37" i="1"/>
  <c r="AX40" i="1" s="1"/>
  <c r="AX43" i="1" s="1"/>
  <c r="K37" i="1"/>
  <c r="K40" i="1" s="1"/>
  <c r="K43" i="1" s="1"/>
  <c r="O23" i="1"/>
  <c r="K23" i="1"/>
  <c r="G23" i="1"/>
  <c r="C23" i="1"/>
  <c r="B25" i="1"/>
  <c r="B26" i="1" s="1"/>
  <c r="D25" i="1"/>
  <c r="D26" i="1" s="1"/>
  <c r="BA25" i="1"/>
  <c r="BA26" i="1" s="1"/>
  <c r="AZ25" i="1"/>
  <c r="AZ26" i="1" s="1"/>
  <c r="AY25" i="1"/>
  <c r="AY26" i="1" s="1"/>
  <c r="AX25" i="1"/>
  <c r="AX26" i="1" s="1"/>
  <c r="AW25" i="1"/>
  <c r="AW26" i="1" s="1"/>
  <c r="AV25" i="1"/>
  <c r="AV26" i="1" s="1"/>
  <c r="AU25" i="1"/>
  <c r="AU26" i="1" s="1"/>
  <c r="AT25" i="1"/>
  <c r="AT26" i="1" s="1"/>
  <c r="AS25" i="1"/>
  <c r="AS26" i="1" s="1"/>
  <c r="AR25" i="1"/>
  <c r="AR26" i="1" s="1"/>
  <c r="AQ25" i="1"/>
  <c r="AQ26" i="1" s="1"/>
  <c r="AP25" i="1"/>
  <c r="AP26" i="1" s="1"/>
  <c r="AO25" i="1"/>
  <c r="AO26" i="1" s="1"/>
  <c r="AN25" i="1"/>
  <c r="AN26" i="1" s="1"/>
  <c r="AM25" i="1"/>
  <c r="AM26" i="1" s="1"/>
  <c r="AL25" i="1"/>
  <c r="AL26" i="1" s="1"/>
  <c r="AK25" i="1"/>
  <c r="AK26" i="1" s="1"/>
  <c r="AJ25" i="1"/>
  <c r="AJ26" i="1" s="1"/>
  <c r="AI25" i="1"/>
  <c r="AI26" i="1" s="1"/>
  <c r="AH25" i="1"/>
  <c r="AH26" i="1" s="1"/>
  <c r="AG25" i="1"/>
  <c r="AG26" i="1" s="1"/>
  <c r="AF25" i="1"/>
  <c r="AF26" i="1" s="1"/>
  <c r="AE25" i="1"/>
  <c r="AE26" i="1" s="1"/>
  <c r="AD25" i="1"/>
  <c r="AD26" i="1" s="1"/>
  <c r="AC25" i="1"/>
  <c r="AC26" i="1" s="1"/>
  <c r="AB25" i="1"/>
  <c r="AB26" i="1" s="1"/>
  <c r="AA25" i="1"/>
  <c r="AA26" i="1" s="1"/>
  <c r="Z25" i="1"/>
  <c r="Z26" i="1" s="1"/>
  <c r="Y25" i="1"/>
  <c r="Y26" i="1" s="1"/>
  <c r="X25" i="1"/>
  <c r="X26" i="1" s="1"/>
  <c r="W25" i="1"/>
  <c r="W26" i="1" s="1"/>
  <c r="V25" i="1"/>
  <c r="V26" i="1" s="1"/>
  <c r="U25" i="1"/>
  <c r="U26" i="1" s="1"/>
  <c r="T25" i="1"/>
  <c r="T26" i="1" s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C25" i="1"/>
  <c r="C26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S23" i="1" l="1"/>
  <c r="W23" i="1"/>
  <c r="AA23" i="1"/>
  <c r="AE23" i="1"/>
  <c r="AI23" i="1"/>
  <c r="AM23" i="1"/>
  <c r="AQ23" i="1"/>
  <c r="AU23" i="1"/>
  <c r="AY23" i="1"/>
  <c r="B23" i="1"/>
  <c r="D23" i="1"/>
  <c r="H23" i="1"/>
  <c r="L23" i="1"/>
  <c r="P23" i="1"/>
  <c r="T23" i="1"/>
  <c r="X23" i="1"/>
  <c r="AB23" i="1"/>
  <c r="AF23" i="1"/>
  <c r="AJ23" i="1"/>
  <c r="AN23" i="1"/>
  <c r="AR23" i="1"/>
  <c r="AV23" i="1"/>
  <c r="AZ23" i="1"/>
  <c r="E23" i="1"/>
  <c r="I23" i="1"/>
  <c r="M23" i="1"/>
  <c r="Q23" i="1"/>
  <c r="U23" i="1"/>
  <c r="Y23" i="1"/>
  <c r="AC23" i="1"/>
  <c r="AG23" i="1"/>
  <c r="AK23" i="1"/>
  <c r="AO23" i="1"/>
  <c r="AS23" i="1"/>
  <c r="AW23" i="1"/>
  <c r="BA23" i="1"/>
  <c r="F23" i="1"/>
  <c r="J23" i="1"/>
  <c r="N23" i="1"/>
  <c r="R23" i="1"/>
  <c r="V23" i="1"/>
  <c r="Z23" i="1"/>
  <c r="AD23" i="1"/>
  <c r="AH23" i="1"/>
  <c r="AL23" i="1"/>
  <c r="AP23" i="1"/>
  <c r="AT23" i="1"/>
  <c r="AX23" i="1"/>
</calcChain>
</file>

<file path=xl/sharedStrings.xml><?xml version="1.0" encoding="utf-8"?>
<sst xmlns="http://schemas.openxmlformats.org/spreadsheetml/2006/main" count="24" uniqueCount="23">
  <si>
    <t>Upper 95% confidence interval of estimate</t>
  </si>
  <si>
    <t>Lower 95% confidence interval of estimate</t>
  </si>
  <si>
    <t>Diff</t>
  </si>
  <si>
    <t>Check</t>
  </si>
  <si>
    <t>Min</t>
  </si>
  <si>
    <t>Max</t>
  </si>
  <si>
    <t>Note</t>
  </si>
  <si>
    <t>COVID-19 mentioned on death certificate by registration date</t>
  </si>
  <si>
    <t>COVID-19 was the underlying cause by registration date</t>
  </si>
  <si>
    <t>% of COVID mentions where it was the underlying cause</t>
  </si>
  <si>
    <t>COVID-19 mentioned on death certificate, shifted</t>
  </si>
  <si>
    <t>COVID-19 was the underlying cause, shifted</t>
  </si>
  <si>
    <t>Slight difference in 5y average is likely due to delayed registrations or inaccuracies in provisional figures from 2019/2020. Clearly illustrated by chart on "review" sheet and insignificant.</t>
  </si>
  <si>
    <t>Year / week</t>
  </si>
  <si>
    <t>COVID-19 mentioned on death certificate</t>
  </si>
  <si>
    <t>COVID-19 was the underlying cause</t>
  </si>
  <si>
    <t>COVID not mentioned on certificate</t>
  </si>
  <si>
    <t>COVID not the underlying cause</t>
  </si>
  <si>
    <t>Range</t>
  </si>
  <si>
    <t>2020 - Logiqx model</t>
  </si>
  <si>
    <t>2020 - ONS model</t>
  </si>
  <si>
    <t>Total deaths - 10 year average</t>
  </si>
  <si>
    <t>NOT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</si>
</sst>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3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2" fillId="0" borderId="0" xfId="1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0" fillId="0" borderId="0" xfId="0" applyNumberFormat="1"/>
    <xf numFmtId="16" fontId="4" fillId="0" borderId="0" xfId="1" applyNumberFormat="1" applyFont="1" applyAlignment="1">
      <alignment horizontal="right"/>
    </xf>
    <xf numFmtId="16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0" xfId="1" applyNumberFormat="1" applyAlignment="1">
      <alignment horizontal="left"/>
    </xf>
    <xf numFmtId="165" fontId="0" fillId="0" borderId="0" xfId="3" applyNumberFormat="1" applyFont="1"/>
    <xf numFmtId="0" fontId="1" fillId="0" borderId="0" xfId="0" applyFont="1" applyAlignment="1">
      <alignment horizontal="left" wrapText="1"/>
    </xf>
    <xf numFmtId="165" fontId="0" fillId="0" borderId="0" xfId="0" applyNumberFormat="1"/>
    <xf numFmtId="3" fontId="2" fillId="2" borderId="0" xfId="1" applyNumberFormat="1" applyFill="1" applyAlignment="1">
      <alignment horizontal="right"/>
    </xf>
    <xf numFmtId="3" fontId="2" fillId="3" borderId="0" xfId="1" applyNumberFormat="1" applyFont="1" applyFill="1" applyAlignment="1">
      <alignment horizontal="right"/>
    </xf>
    <xf numFmtId="3" fontId="2" fillId="3" borderId="0" xfId="1" applyNumberFormat="1" applyFill="1" applyAlignment="1">
      <alignment horizontal="right"/>
    </xf>
    <xf numFmtId="3" fontId="0" fillId="3" borderId="0" xfId="0" applyNumberFormat="1" applyFill="1"/>
    <xf numFmtId="3" fontId="2" fillId="0" borderId="0" xfId="1" applyNumberFormat="1" applyFill="1" applyAlignment="1">
      <alignment horizontal="right"/>
    </xf>
  </cellXfs>
  <cellStyles count="4">
    <cellStyle name="Comma 3 13" xfId="1" xr:uid="{1AA78415-73EA-481F-92ED-9A370269D72C}"/>
    <cellStyle name="Normal" xfId="0" builtinId="0"/>
    <cellStyle name="Normal 2" xfId="2" xr:uid="{BDC08E85-3A0E-4C3C-977D-D79D601A7906}"/>
    <cellStyle name="Percent" xfId="3" builtinId="5"/>
  </cellStyles>
  <dxfs count="3">
    <dxf>
      <font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8A2-AC30-FBB582B77537}"/>
            </c:ext>
          </c:extLst>
        </c:ser>
        <c:ser>
          <c:idx val="6"/>
          <c:order val="1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4-48A2-AC30-FBB582B77537}"/>
            </c:ext>
          </c:extLst>
        </c:ser>
        <c:ser>
          <c:idx val="7"/>
          <c:order val="2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4-48A2-AC30-FBB582B77537}"/>
            </c:ext>
          </c:extLst>
        </c:ser>
        <c:ser>
          <c:idx val="8"/>
          <c:order val="3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4-48A2-AC30-FBB582B77537}"/>
            </c:ext>
          </c:extLst>
        </c:ser>
        <c:ser>
          <c:idx val="9"/>
          <c:order val="4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4-48A2-AC30-FBB582B77537}"/>
            </c:ext>
          </c:extLst>
        </c:ser>
        <c:ser>
          <c:idx val="10"/>
          <c:order val="5"/>
          <c:tx>
            <c:strRef>
              <c:f>raw!$A$14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raw!$B$14:$BB$14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4-48A2-AC30-FBB582B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raw!$A$33</c:f>
          <c:strCache>
            <c:ptCount val="1"/>
            <c:pt idx="0">
              <c:v>% of COVID mentions where it was the underlying cause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raw!$A$33</c:f>
              <c:strCache>
                <c:ptCount val="1"/>
                <c:pt idx="0">
                  <c:v>% of COVID mentions where it was the underlying cause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raw!$B$33:$BB$33</c:f>
              <c:numCache>
                <c:formatCode>General</c:formatCode>
                <c:ptCount val="53"/>
                <c:pt idx="10" formatCode="0.0%">
                  <c:v>1</c:v>
                </c:pt>
                <c:pt idx="11" formatCode="0.0%">
                  <c:v>0.92233009708737868</c:v>
                </c:pt>
                <c:pt idx="12" formatCode="0.0%">
                  <c:v>0.96289424860853434</c:v>
                </c:pt>
                <c:pt idx="13" formatCode="0.0%">
                  <c:v>0.95884892086330931</c:v>
                </c:pt>
                <c:pt idx="14" formatCode="0.0%">
                  <c:v>0.96298084661194272</c:v>
                </c:pt>
                <c:pt idx="15" formatCode="0.0%">
                  <c:v>0.96311943366065311</c:v>
                </c:pt>
                <c:pt idx="16" formatCode="0.0%">
                  <c:v>0.95508073327667842</c:v>
                </c:pt>
                <c:pt idx="17" formatCode="0.0%">
                  <c:v>0.94266777133388568</c:v>
                </c:pt>
                <c:pt idx="18" formatCode="0.0%">
                  <c:v>0.93231552162849873</c:v>
                </c:pt>
                <c:pt idx="19" formatCode="0.0%">
                  <c:v>0.92152230971128613</c:v>
                </c:pt>
                <c:pt idx="20" formatCode="0.0%">
                  <c:v>0.90421011973735033</c:v>
                </c:pt>
                <c:pt idx="21" formatCode="0.0%">
                  <c:v>0.89352360043907797</c:v>
                </c:pt>
                <c:pt idx="22" formatCode="0.0%">
                  <c:v>0.87657430730478592</c:v>
                </c:pt>
                <c:pt idx="23" formatCode="0.0%">
                  <c:v>0.85098743267504484</c:v>
                </c:pt>
                <c:pt idx="24" formatCode="0.0%">
                  <c:v>0.80332056194125157</c:v>
                </c:pt>
                <c:pt idx="25" formatCode="0.0%">
                  <c:v>0.82178217821782173</c:v>
                </c:pt>
                <c:pt idx="26" formatCode="0.0%">
                  <c:v>0.76691729323308266</c:v>
                </c:pt>
                <c:pt idx="27" formatCode="0.0%">
                  <c:v>0.79508196721311475</c:v>
                </c:pt>
                <c:pt idx="28" formatCode="0.0%">
                  <c:v>0.77288135593220342</c:v>
                </c:pt>
                <c:pt idx="29" formatCode="0.0%">
                  <c:v>0.74193548387096775</c:v>
                </c:pt>
                <c:pt idx="30" formatCode="0.0%">
                  <c:v>0.76683937823834192</c:v>
                </c:pt>
                <c:pt idx="31" formatCode="0.0%">
                  <c:v>0.75657894736842102</c:v>
                </c:pt>
                <c:pt idx="32" formatCode="0.0%">
                  <c:v>0.74820143884892087</c:v>
                </c:pt>
                <c:pt idx="33" formatCode="0.0%">
                  <c:v>0.71014492753623193</c:v>
                </c:pt>
                <c:pt idx="34" formatCode="0.0%">
                  <c:v>0.75247524752475248</c:v>
                </c:pt>
                <c:pt idx="35" formatCode="0.0%">
                  <c:v>0.88461538461538458</c:v>
                </c:pt>
                <c:pt idx="36" formatCode="0.0%">
                  <c:v>0.78787878787878785</c:v>
                </c:pt>
                <c:pt idx="37" formatCode="0.0%">
                  <c:v>0.84892086330935257</c:v>
                </c:pt>
                <c:pt idx="38" formatCode="0.0%">
                  <c:v>0.82790697674418601</c:v>
                </c:pt>
                <c:pt idx="39" formatCode="0.0%">
                  <c:v>0.86915887850467288</c:v>
                </c:pt>
                <c:pt idx="40" formatCode="0.0%">
                  <c:v>0.87899543378995437</c:v>
                </c:pt>
                <c:pt idx="41" formatCode="0.0%">
                  <c:v>0.88059701492537312</c:v>
                </c:pt>
                <c:pt idx="42" formatCode="0.0%">
                  <c:v>0.8936605316973415</c:v>
                </c:pt>
                <c:pt idx="43" formatCode="0.0%">
                  <c:v>0.86729514140681652</c:v>
                </c:pt>
                <c:pt idx="44" formatCode="0.0%">
                  <c:v>0.89984512132163141</c:v>
                </c:pt>
                <c:pt idx="45" formatCode="0.0%">
                  <c:v>0.87996755879967559</c:v>
                </c:pt>
                <c:pt idx="46" formatCode="0.0%">
                  <c:v>0.87541713014460509</c:v>
                </c:pt>
                <c:pt idx="47" formatCode="0.0%">
                  <c:v>0.86743421052631575</c:v>
                </c:pt>
                <c:pt idx="48" formatCode="0.0%">
                  <c:v>0.87089947089947095</c:v>
                </c:pt>
                <c:pt idx="49" formatCode="0.0%">
                  <c:v>0.84796806966618288</c:v>
                </c:pt>
                <c:pt idx="50" formatCode="0.0%">
                  <c:v>0.8563295378432686</c:v>
                </c:pt>
                <c:pt idx="51" formatCode="0.0%">
                  <c:v>0.85748626373626369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8-46A7-AD82-37B4795C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36400"/>
        <c:axId val="531738040"/>
      </c:lineChart>
      <c:dateAx>
        <c:axId val="531736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8040"/>
        <c:crosses val="autoZero"/>
        <c:auto val="1"/>
        <c:lblOffset val="100"/>
        <c:baseTimeUnit val="days"/>
      </c:dateAx>
      <c:valAx>
        <c:axId val="531738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raw!$A$39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B-4976-87CF-4ABC21E69B6F}"/>
            </c:ext>
          </c:extLst>
        </c:ser>
        <c:ser>
          <c:idx val="1"/>
          <c:order val="1"/>
          <c:tx>
            <c:strRef>
              <c:f>raw!$A$31</c:f>
              <c:strCache>
                <c:ptCount val="1"/>
                <c:pt idx="0">
                  <c:v>COVID-19 mentioned on death certificate by registration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raw!$B$31:$BA$31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103</c:v>
                </c:pt>
                <c:pt idx="12">
                  <c:v>539</c:v>
                </c:pt>
                <c:pt idx="13">
                  <c:v>3475</c:v>
                </c:pt>
                <c:pt idx="14">
                  <c:v>6213</c:v>
                </c:pt>
                <c:pt idx="15">
                  <c:v>8758</c:v>
                </c:pt>
                <c:pt idx="16">
                  <c:v>8237</c:v>
                </c:pt>
                <c:pt idx="17">
                  <c:v>6035</c:v>
                </c:pt>
                <c:pt idx="18">
                  <c:v>3930</c:v>
                </c:pt>
                <c:pt idx="19">
                  <c:v>3810</c:v>
                </c:pt>
                <c:pt idx="20">
                  <c:v>2589</c:v>
                </c:pt>
                <c:pt idx="21">
                  <c:v>1822</c:v>
                </c:pt>
                <c:pt idx="22">
                  <c:v>1588</c:v>
                </c:pt>
                <c:pt idx="23">
                  <c:v>1114</c:v>
                </c:pt>
                <c:pt idx="24">
                  <c:v>783</c:v>
                </c:pt>
                <c:pt idx="25">
                  <c:v>606</c:v>
                </c:pt>
                <c:pt idx="26">
                  <c:v>532</c:v>
                </c:pt>
                <c:pt idx="27">
                  <c:v>366</c:v>
                </c:pt>
                <c:pt idx="28">
                  <c:v>295</c:v>
                </c:pt>
                <c:pt idx="29">
                  <c:v>217</c:v>
                </c:pt>
                <c:pt idx="30">
                  <c:v>193</c:v>
                </c:pt>
                <c:pt idx="31">
                  <c:v>152</c:v>
                </c:pt>
                <c:pt idx="32">
                  <c:v>139</c:v>
                </c:pt>
                <c:pt idx="33">
                  <c:v>138</c:v>
                </c:pt>
                <c:pt idx="34">
                  <c:v>101</c:v>
                </c:pt>
                <c:pt idx="35">
                  <c:v>78</c:v>
                </c:pt>
                <c:pt idx="36">
                  <c:v>99</c:v>
                </c:pt>
                <c:pt idx="37">
                  <c:v>139</c:v>
                </c:pt>
                <c:pt idx="38">
                  <c:v>215</c:v>
                </c:pt>
                <c:pt idx="39">
                  <c:v>321</c:v>
                </c:pt>
                <c:pt idx="40">
                  <c:v>438</c:v>
                </c:pt>
                <c:pt idx="41">
                  <c:v>670</c:v>
                </c:pt>
                <c:pt idx="42">
                  <c:v>978</c:v>
                </c:pt>
                <c:pt idx="43">
                  <c:v>1379</c:v>
                </c:pt>
                <c:pt idx="44">
                  <c:v>1937</c:v>
                </c:pt>
                <c:pt idx="45">
                  <c:v>2466</c:v>
                </c:pt>
                <c:pt idx="46">
                  <c:v>2697</c:v>
                </c:pt>
                <c:pt idx="47">
                  <c:v>3040</c:v>
                </c:pt>
                <c:pt idx="48">
                  <c:v>2835</c:v>
                </c:pt>
                <c:pt idx="49">
                  <c:v>2756</c:v>
                </c:pt>
                <c:pt idx="50">
                  <c:v>2986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B-4976-87CF-4ABC21E6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 - testing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raw!$A$39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F-4C0F-8D21-9D9BB32144CB}"/>
            </c:ext>
          </c:extLst>
        </c:ser>
        <c:ser>
          <c:idx val="1"/>
          <c:order val="1"/>
          <c:tx>
            <c:strRef>
              <c:f>raw!$A$35</c:f>
              <c:strCache>
                <c:ptCount val="1"/>
                <c:pt idx="0">
                  <c:v>COVID-19 mentioned on death certificate, shifted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raw!$B$35:$BA$35</c:f>
              <c:numCache>
                <c:formatCode>#,##0</c:formatCode>
                <c:ptCount val="52"/>
                <c:pt idx="9">
                  <c:v>2.5</c:v>
                </c:pt>
                <c:pt idx="10">
                  <c:v>54</c:v>
                </c:pt>
                <c:pt idx="11">
                  <c:v>321</c:v>
                </c:pt>
                <c:pt idx="12">
                  <c:v>2007</c:v>
                </c:pt>
                <c:pt idx="13">
                  <c:v>4844</c:v>
                </c:pt>
                <c:pt idx="14">
                  <c:v>7485.5</c:v>
                </c:pt>
                <c:pt idx="15">
                  <c:v>8497.5</c:v>
                </c:pt>
                <c:pt idx="16">
                  <c:v>7136</c:v>
                </c:pt>
                <c:pt idx="17">
                  <c:v>4982.5</c:v>
                </c:pt>
                <c:pt idx="18">
                  <c:v>3870</c:v>
                </c:pt>
                <c:pt idx="19">
                  <c:v>3199.5</c:v>
                </c:pt>
                <c:pt idx="20">
                  <c:v>2205.5</c:v>
                </c:pt>
                <c:pt idx="21">
                  <c:v>1705</c:v>
                </c:pt>
                <c:pt idx="22">
                  <c:v>1351</c:v>
                </c:pt>
                <c:pt idx="23">
                  <c:v>948.5</c:v>
                </c:pt>
                <c:pt idx="24">
                  <c:v>694.5</c:v>
                </c:pt>
                <c:pt idx="25">
                  <c:v>569</c:v>
                </c:pt>
                <c:pt idx="26">
                  <c:v>449</c:v>
                </c:pt>
                <c:pt idx="27">
                  <c:v>330.5</c:v>
                </c:pt>
                <c:pt idx="28">
                  <c:v>256</c:v>
                </c:pt>
                <c:pt idx="29">
                  <c:v>205</c:v>
                </c:pt>
                <c:pt idx="30">
                  <c:v>172.5</c:v>
                </c:pt>
                <c:pt idx="31">
                  <c:v>145.5</c:v>
                </c:pt>
                <c:pt idx="32">
                  <c:v>138.5</c:v>
                </c:pt>
                <c:pt idx="33">
                  <c:v>119.5</c:v>
                </c:pt>
                <c:pt idx="34">
                  <c:v>89.5</c:v>
                </c:pt>
                <c:pt idx="35">
                  <c:v>88.5</c:v>
                </c:pt>
                <c:pt idx="36">
                  <c:v>119</c:v>
                </c:pt>
                <c:pt idx="37">
                  <c:v>177</c:v>
                </c:pt>
                <c:pt idx="38">
                  <c:v>268</c:v>
                </c:pt>
                <c:pt idx="39">
                  <c:v>379.5</c:v>
                </c:pt>
                <c:pt idx="40">
                  <c:v>554</c:v>
                </c:pt>
                <c:pt idx="41">
                  <c:v>824</c:v>
                </c:pt>
                <c:pt idx="42">
                  <c:v>1178.5</c:v>
                </c:pt>
                <c:pt idx="43">
                  <c:v>1658</c:v>
                </c:pt>
                <c:pt idx="44">
                  <c:v>2201.5</c:v>
                </c:pt>
                <c:pt idx="45">
                  <c:v>2581.5</c:v>
                </c:pt>
                <c:pt idx="46">
                  <c:v>2868.5</c:v>
                </c:pt>
                <c:pt idx="47">
                  <c:v>2937.5</c:v>
                </c:pt>
                <c:pt idx="48">
                  <c:v>2795.5</c:v>
                </c:pt>
                <c:pt idx="49">
                  <c:v>2871</c:v>
                </c:pt>
                <c:pt idx="50">
                  <c:v>2949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C0F-8D21-9D9BB321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raw!$B$3:$BB$3</c:f>
              <c:numCache>
                <c:formatCode>#,##0</c:formatCode>
                <c:ptCount val="53"/>
                <c:pt idx="0">
                  <c:v>11515</c:v>
                </c:pt>
                <c:pt idx="1">
                  <c:v>11838</c:v>
                </c:pt>
                <c:pt idx="2">
                  <c:v>11789</c:v>
                </c:pt>
                <c:pt idx="3">
                  <c:v>10809</c:v>
                </c:pt>
                <c:pt idx="4">
                  <c:v>10530</c:v>
                </c:pt>
                <c:pt idx="5">
                  <c:v>10395</c:v>
                </c:pt>
                <c:pt idx="6">
                  <c:v>10098</c:v>
                </c:pt>
                <c:pt idx="7">
                  <c:v>10193</c:v>
                </c:pt>
                <c:pt idx="8">
                  <c:v>10175</c:v>
                </c:pt>
                <c:pt idx="9">
                  <c:v>9534</c:v>
                </c:pt>
                <c:pt idx="10">
                  <c:v>9713</c:v>
                </c:pt>
                <c:pt idx="11">
                  <c:v>9704</c:v>
                </c:pt>
                <c:pt idx="12">
                  <c:v>9467</c:v>
                </c:pt>
                <c:pt idx="13">
                  <c:v>9358</c:v>
                </c:pt>
                <c:pt idx="14">
                  <c:v>9395</c:v>
                </c:pt>
                <c:pt idx="15">
                  <c:v>9092</c:v>
                </c:pt>
                <c:pt idx="16">
                  <c:v>9381</c:v>
                </c:pt>
                <c:pt idx="17">
                  <c:v>9030</c:v>
                </c:pt>
                <c:pt idx="18">
                  <c:v>8928</c:v>
                </c:pt>
                <c:pt idx="19">
                  <c:v>9096</c:v>
                </c:pt>
                <c:pt idx="20">
                  <c:v>9376</c:v>
                </c:pt>
                <c:pt idx="21">
                  <c:v>8773</c:v>
                </c:pt>
                <c:pt idx="22">
                  <c:v>8963</c:v>
                </c:pt>
                <c:pt idx="23">
                  <c:v>8312</c:v>
                </c:pt>
                <c:pt idx="24">
                  <c:v>8334</c:v>
                </c:pt>
                <c:pt idx="25">
                  <c:v>8978</c:v>
                </c:pt>
                <c:pt idx="26">
                  <c:v>8825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8226</c:v>
                </c:pt>
                <c:pt idx="31">
                  <c:v>8239</c:v>
                </c:pt>
                <c:pt idx="32">
                  <c:v>8506</c:v>
                </c:pt>
                <c:pt idx="33">
                  <c:v>8618</c:v>
                </c:pt>
                <c:pt idx="34">
                  <c:v>8322</c:v>
                </c:pt>
                <c:pt idx="35">
                  <c:v>8585</c:v>
                </c:pt>
                <c:pt idx="36">
                  <c:v>8561</c:v>
                </c:pt>
                <c:pt idx="37">
                  <c:v>8626</c:v>
                </c:pt>
                <c:pt idx="38">
                  <c:v>8790</c:v>
                </c:pt>
                <c:pt idx="39">
                  <c:v>9176</c:v>
                </c:pt>
                <c:pt idx="40">
                  <c:v>9053</c:v>
                </c:pt>
                <c:pt idx="41">
                  <c:v>9168</c:v>
                </c:pt>
                <c:pt idx="42">
                  <c:v>9477</c:v>
                </c:pt>
                <c:pt idx="43">
                  <c:v>9519</c:v>
                </c:pt>
                <c:pt idx="44">
                  <c:v>9329</c:v>
                </c:pt>
                <c:pt idx="45">
                  <c:v>9463</c:v>
                </c:pt>
                <c:pt idx="46">
                  <c:v>9343</c:v>
                </c:pt>
                <c:pt idx="47">
                  <c:v>9784</c:v>
                </c:pt>
                <c:pt idx="48">
                  <c:v>10508</c:v>
                </c:pt>
                <c:pt idx="49">
                  <c:v>11006</c:v>
                </c:pt>
                <c:pt idx="50">
                  <c:v>11240</c:v>
                </c:pt>
                <c:pt idx="51">
                  <c:v>12015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D8E-8682-D67FC6F26972}"/>
            </c:ext>
          </c:extLst>
        </c:ser>
        <c:ser>
          <c:idx val="1"/>
          <c:order val="1"/>
          <c:tx>
            <c:strRef>
              <c:f>raw!$A$4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raw!$B$4:$BB$4</c:f>
              <c:numCache>
                <c:formatCode>#,##0</c:formatCode>
                <c:ptCount val="53"/>
                <c:pt idx="0">
                  <c:v>12647</c:v>
                </c:pt>
                <c:pt idx="1">
                  <c:v>12363</c:v>
                </c:pt>
                <c:pt idx="2">
                  <c:v>11272</c:v>
                </c:pt>
                <c:pt idx="3">
                  <c:v>10269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9959</c:v>
                </c:pt>
                <c:pt idx="11">
                  <c:v>9547</c:v>
                </c:pt>
                <c:pt idx="12">
                  <c:v>9425</c:v>
                </c:pt>
                <c:pt idx="13">
                  <c:v>9488</c:v>
                </c:pt>
                <c:pt idx="14">
                  <c:v>9249</c:v>
                </c:pt>
                <c:pt idx="15">
                  <c:v>9301</c:v>
                </c:pt>
                <c:pt idx="16">
                  <c:v>9470</c:v>
                </c:pt>
                <c:pt idx="17">
                  <c:v>8886</c:v>
                </c:pt>
                <c:pt idx="18">
                  <c:v>9334</c:v>
                </c:pt>
                <c:pt idx="19">
                  <c:v>8621</c:v>
                </c:pt>
                <c:pt idx="20">
                  <c:v>9007</c:v>
                </c:pt>
                <c:pt idx="21">
                  <c:v>8690</c:v>
                </c:pt>
                <c:pt idx="22">
                  <c:v>8722</c:v>
                </c:pt>
                <c:pt idx="23">
                  <c:v>8726</c:v>
                </c:pt>
                <c:pt idx="24">
                  <c:v>8599</c:v>
                </c:pt>
                <c:pt idx="25">
                  <c:v>8888</c:v>
                </c:pt>
                <c:pt idx="26">
                  <c:v>8454</c:v>
                </c:pt>
                <c:pt idx="27">
                  <c:v>8459</c:v>
                </c:pt>
                <c:pt idx="28">
                  <c:v>8471</c:v>
                </c:pt>
                <c:pt idx="29">
                  <c:v>8482</c:v>
                </c:pt>
                <c:pt idx="30">
                  <c:v>8578</c:v>
                </c:pt>
                <c:pt idx="31">
                  <c:v>8555</c:v>
                </c:pt>
                <c:pt idx="32">
                  <c:v>8373</c:v>
                </c:pt>
                <c:pt idx="33">
                  <c:v>8325</c:v>
                </c:pt>
                <c:pt idx="34">
                  <c:v>8247</c:v>
                </c:pt>
                <c:pt idx="35">
                  <c:v>8503</c:v>
                </c:pt>
                <c:pt idx="36">
                  <c:v>8630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9472</c:v>
                </c:pt>
                <c:pt idx="44">
                  <c:v>9200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9787</c:v>
                </c:pt>
                <c:pt idx="49">
                  <c:v>10108</c:v>
                </c:pt>
                <c:pt idx="50">
                  <c:v>10665</c:v>
                </c:pt>
                <c:pt idx="51">
                  <c:v>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D8E-8682-D67FC6F26972}"/>
            </c:ext>
          </c:extLst>
        </c:ser>
        <c:ser>
          <c:idx val="2"/>
          <c:order val="2"/>
          <c:tx>
            <c:strRef>
              <c:f>raw!$A$5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raw!$B$5:$BB$5</c:f>
              <c:numCache>
                <c:formatCode>#,##0</c:formatCode>
                <c:ptCount val="53"/>
                <c:pt idx="0">
                  <c:v>10808</c:v>
                </c:pt>
                <c:pt idx="1">
                  <c:v>10612</c:v>
                </c:pt>
                <c:pt idx="2">
                  <c:v>10111</c:v>
                </c:pt>
                <c:pt idx="3">
                  <c:v>10119</c:v>
                </c:pt>
                <c:pt idx="4">
                  <c:v>10059</c:v>
                </c:pt>
                <c:pt idx="5">
                  <c:v>10578</c:v>
                </c:pt>
                <c:pt idx="6">
                  <c:v>10897</c:v>
                </c:pt>
                <c:pt idx="7">
                  <c:v>10953</c:v>
                </c:pt>
                <c:pt idx="8">
                  <c:v>10852</c:v>
                </c:pt>
                <c:pt idx="9">
                  <c:v>10293</c:v>
                </c:pt>
                <c:pt idx="10">
                  <c:v>10100</c:v>
                </c:pt>
                <c:pt idx="11">
                  <c:v>9894</c:v>
                </c:pt>
                <c:pt idx="12">
                  <c:v>9804</c:v>
                </c:pt>
                <c:pt idx="13">
                  <c:v>9813</c:v>
                </c:pt>
                <c:pt idx="14">
                  <c:v>9708</c:v>
                </c:pt>
                <c:pt idx="15">
                  <c:v>9927</c:v>
                </c:pt>
                <c:pt idx="16">
                  <c:v>10134</c:v>
                </c:pt>
                <c:pt idx="17">
                  <c:v>9582</c:v>
                </c:pt>
                <c:pt idx="18">
                  <c:v>9491</c:v>
                </c:pt>
                <c:pt idx="19">
                  <c:v>9278</c:v>
                </c:pt>
                <c:pt idx="20">
                  <c:v>9477</c:v>
                </c:pt>
                <c:pt idx="21">
                  <c:v>9426</c:v>
                </c:pt>
                <c:pt idx="22">
                  <c:v>8745</c:v>
                </c:pt>
                <c:pt idx="23">
                  <c:v>9019</c:v>
                </c:pt>
                <c:pt idx="24">
                  <c:v>8786</c:v>
                </c:pt>
                <c:pt idx="25">
                  <c:v>8835</c:v>
                </c:pt>
                <c:pt idx="26">
                  <c:v>8810</c:v>
                </c:pt>
                <c:pt idx="27">
                  <c:v>8716</c:v>
                </c:pt>
                <c:pt idx="28">
                  <c:v>8619</c:v>
                </c:pt>
                <c:pt idx="29">
                  <c:v>8977</c:v>
                </c:pt>
                <c:pt idx="30">
                  <c:v>8920</c:v>
                </c:pt>
                <c:pt idx="31">
                  <c:v>8782</c:v>
                </c:pt>
                <c:pt idx="32">
                  <c:v>8855</c:v>
                </c:pt>
                <c:pt idx="33">
                  <c:v>8878</c:v>
                </c:pt>
                <c:pt idx="34">
                  <c:v>8257</c:v>
                </c:pt>
                <c:pt idx="35">
                  <c:v>8636</c:v>
                </c:pt>
                <c:pt idx="36">
                  <c:v>8627</c:v>
                </c:pt>
                <c:pt idx="37">
                  <c:v>8667</c:v>
                </c:pt>
                <c:pt idx="38">
                  <c:v>9007</c:v>
                </c:pt>
                <c:pt idx="39">
                  <c:v>9077</c:v>
                </c:pt>
                <c:pt idx="40">
                  <c:v>9412</c:v>
                </c:pt>
                <c:pt idx="41">
                  <c:v>9359</c:v>
                </c:pt>
                <c:pt idx="42">
                  <c:v>9433</c:v>
                </c:pt>
                <c:pt idx="43">
                  <c:v>9318</c:v>
                </c:pt>
                <c:pt idx="44">
                  <c:v>9590</c:v>
                </c:pt>
                <c:pt idx="45">
                  <c:v>9804</c:v>
                </c:pt>
                <c:pt idx="46">
                  <c:v>9578</c:v>
                </c:pt>
                <c:pt idx="47">
                  <c:v>9567</c:v>
                </c:pt>
                <c:pt idx="48">
                  <c:v>9771</c:v>
                </c:pt>
                <c:pt idx="49">
                  <c:v>10349</c:v>
                </c:pt>
                <c:pt idx="50">
                  <c:v>11235</c:v>
                </c:pt>
                <c:pt idx="51">
                  <c:v>11458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3-4D8E-8682-D67FC6F26972}"/>
            </c:ext>
          </c:extLst>
        </c:ser>
        <c:ser>
          <c:idx val="3"/>
          <c:order val="3"/>
          <c:tx>
            <c:strRef>
              <c:f>raw!$A$6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raw!$B$6:$BB$6</c:f>
              <c:numCache>
                <c:formatCode>#,##0</c:formatCode>
                <c:ptCount val="53"/>
                <c:pt idx="0">
                  <c:v>11681</c:v>
                </c:pt>
                <c:pt idx="1">
                  <c:v>11223</c:v>
                </c:pt>
                <c:pt idx="2">
                  <c:v>10995</c:v>
                </c:pt>
                <c:pt idx="3">
                  <c:v>11085</c:v>
                </c:pt>
                <c:pt idx="4">
                  <c:v>11397</c:v>
                </c:pt>
                <c:pt idx="5">
                  <c:v>10846</c:v>
                </c:pt>
                <c:pt idx="6">
                  <c:v>11074</c:v>
                </c:pt>
                <c:pt idx="7">
                  <c:v>10835</c:v>
                </c:pt>
                <c:pt idx="8">
                  <c:v>11097</c:v>
                </c:pt>
                <c:pt idx="9">
                  <c:v>11371</c:v>
                </c:pt>
                <c:pt idx="10">
                  <c:v>11051</c:v>
                </c:pt>
                <c:pt idx="11">
                  <c:v>11119</c:v>
                </c:pt>
                <c:pt idx="12">
                  <c:v>10958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10009</c:v>
                </c:pt>
                <c:pt idx="17">
                  <c:v>9577</c:v>
                </c:pt>
                <c:pt idx="18">
                  <c:v>9422</c:v>
                </c:pt>
                <c:pt idx="19">
                  <c:v>9377</c:v>
                </c:pt>
                <c:pt idx="20">
                  <c:v>9236</c:v>
                </c:pt>
                <c:pt idx="21">
                  <c:v>9067</c:v>
                </c:pt>
                <c:pt idx="22">
                  <c:v>8853</c:v>
                </c:pt>
                <c:pt idx="23">
                  <c:v>8827</c:v>
                </c:pt>
                <c:pt idx="24">
                  <c:v>8748</c:v>
                </c:pt>
                <c:pt idx="25">
                  <c:v>8458</c:v>
                </c:pt>
                <c:pt idx="26">
                  <c:v>8604</c:v>
                </c:pt>
                <c:pt idx="27">
                  <c:v>8545</c:v>
                </c:pt>
                <c:pt idx="28">
                  <c:v>8934</c:v>
                </c:pt>
                <c:pt idx="29">
                  <c:v>8315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8373</c:v>
                </c:pt>
                <c:pt idx="34">
                  <c:v>8473</c:v>
                </c:pt>
                <c:pt idx="35">
                  <c:v>8381</c:v>
                </c:pt>
                <c:pt idx="36">
                  <c:v>8331</c:v>
                </c:pt>
                <c:pt idx="37">
                  <c:v>8686</c:v>
                </c:pt>
                <c:pt idx="38">
                  <c:v>9113</c:v>
                </c:pt>
                <c:pt idx="39">
                  <c:v>9080</c:v>
                </c:pt>
                <c:pt idx="40">
                  <c:v>8747</c:v>
                </c:pt>
                <c:pt idx="41">
                  <c:v>9144</c:v>
                </c:pt>
                <c:pt idx="42">
                  <c:v>9205</c:v>
                </c:pt>
                <c:pt idx="43">
                  <c:v>9230</c:v>
                </c:pt>
                <c:pt idx="44">
                  <c:v>9027</c:v>
                </c:pt>
                <c:pt idx="45">
                  <c:v>9401</c:v>
                </c:pt>
                <c:pt idx="46">
                  <c:v>9504</c:v>
                </c:pt>
                <c:pt idx="47">
                  <c:v>9687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3-4D8E-8682-D67FC6F26972}"/>
            </c:ext>
          </c:extLst>
        </c:ser>
        <c:ser>
          <c:idx val="4"/>
          <c:order val="4"/>
          <c:tx>
            <c:strRef>
              <c:f>raw!$A$7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raw!$B$7:$BB$7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10252</c:v>
                </c:pt>
                <c:pt idx="3">
                  <c:v>9878</c:v>
                </c:pt>
                <c:pt idx="4">
                  <c:v>9958</c:v>
                </c:pt>
                <c:pt idx="5">
                  <c:v>10172</c:v>
                </c:pt>
                <c:pt idx="6">
                  <c:v>10337</c:v>
                </c:pt>
                <c:pt idx="7">
                  <c:v>10406</c:v>
                </c:pt>
                <c:pt idx="8">
                  <c:v>9841</c:v>
                </c:pt>
                <c:pt idx="9">
                  <c:v>9841</c:v>
                </c:pt>
                <c:pt idx="10">
                  <c:v>9616</c:v>
                </c:pt>
                <c:pt idx="11">
                  <c:v>9542</c:v>
                </c:pt>
                <c:pt idx="12">
                  <c:v>9513</c:v>
                </c:pt>
                <c:pt idx="13">
                  <c:v>9770</c:v>
                </c:pt>
                <c:pt idx="14">
                  <c:v>9248</c:v>
                </c:pt>
                <c:pt idx="15">
                  <c:v>9264</c:v>
                </c:pt>
                <c:pt idx="16">
                  <c:v>9424</c:v>
                </c:pt>
                <c:pt idx="17">
                  <c:v>9310</c:v>
                </c:pt>
                <c:pt idx="18">
                  <c:v>9189</c:v>
                </c:pt>
                <c:pt idx="19">
                  <c:v>8840</c:v>
                </c:pt>
                <c:pt idx="20">
                  <c:v>8995</c:v>
                </c:pt>
                <c:pt idx="21">
                  <c:v>8765</c:v>
                </c:pt>
                <c:pt idx="22">
                  <c:v>8857</c:v>
                </c:pt>
                <c:pt idx="23">
                  <c:v>9148</c:v>
                </c:pt>
                <c:pt idx="24">
                  <c:v>8668</c:v>
                </c:pt>
                <c:pt idx="25">
                  <c:v>8767</c:v>
                </c:pt>
                <c:pt idx="26">
                  <c:v>8813</c:v>
                </c:pt>
                <c:pt idx="27">
                  <c:v>8695</c:v>
                </c:pt>
                <c:pt idx="28">
                  <c:v>9002</c:v>
                </c:pt>
                <c:pt idx="29">
                  <c:v>9004</c:v>
                </c:pt>
                <c:pt idx="30">
                  <c:v>8644</c:v>
                </c:pt>
                <c:pt idx="31">
                  <c:v>8474</c:v>
                </c:pt>
                <c:pt idx="32">
                  <c:v>8547</c:v>
                </c:pt>
                <c:pt idx="33">
                  <c:v>8766</c:v>
                </c:pt>
                <c:pt idx="34">
                  <c:v>9170</c:v>
                </c:pt>
                <c:pt idx="35">
                  <c:v>9005</c:v>
                </c:pt>
                <c:pt idx="36">
                  <c:v>8746</c:v>
                </c:pt>
                <c:pt idx="37">
                  <c:v>9123</c:v>
                </c:pt>
                <c:pt idx="38">
                  <c:v>8756</c:v>
                </c:pt>
                <c:pt idx="39">
                  <c:v>9238</c:v>
                </c:pt>
                <c:pt idx="40">
                  <c:v>9097</c:v>
                </c:pt>
                <c:pt idx="41">
                  <c:v>9573</c:v>
                </c:pt>
                <c:pt idx="42">
                  <c:v>9665</c:v>
                </c:pt>
                <c:pt idx="43">
                  <c:v>9605</c:v>
                </c:pt>
                <c:pt idx="44">
                  <c:v>9483</c:v>
                </c:pt>
                <c:pt idx="45">
                  <c:v>10062</c:v>
                </c:pt>
                <c:pt idx="46">
                  <c:v>9741</c:v>
                </c:pt>
                <c:pt idx="47">
                  <c:v>9870</c:v>
                </c:pt>
                <c:pt idx="48">
                  <c:v>10289</c:v>
                </c:pt>
                <c:pt idx="49">
                  <c:v>11198</c:v>
                </c:pt>
                <c:pt idx="50">
                  <c:v>12106</c:v>
                </c:pt>
                <c:pt idx="51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3-4D8E-8682-D67FC6F26972}"/>
            </c:ext>
          </c:extLst>
        </c:ser>
        <c:ser>
          <c:idx val="5"/>
          <c:order val="5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3-4D8E-8682-D67FC6F26972}"/>
            </c:ext>
          </c:extLst>
        </c:ser>
        <c:ser>
          <c:idx val="6"/>
          <c:order val="6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3-4D8E-8682-D67FC6F26972}"/>
            </c:ext>
          </c:extLst>
        </c:ser>
        <c:ser>
          <c:idx val="7"/>
          <c:order val="7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53-4D8E-8682-D67FC6F26972}"/>
            </c:ext>
          </c:extLst>
        </c:ser>
        <c:ser>
          <c:idx val="8"/>
          <c:order val="8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53-4D8E-8682-D67FC6F26972}"/>
            </c:ext>
          </c:extLst>
        </c:ser>
        <c:ser>
          <c:idx val="9"/>
          <c:order val="9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53-4D8E-8682-D67FC6F26972}"/>
            </c:ext>
          </c:extLst>
        </c:ser>
        <c:ser>
          <c:idx val="10"/>
          <c:order val="10"/>
          <c:tx>
            <c:strRef>
              <c:f>raw!$A$14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raw!$B$14:$BB$14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53-4D8E-8682-D67FC6F2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ONS average vs calculated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D-4AA8-ADD5-893B8559BE37}"/>
            </c:ext>
          </c:extLst>
        </c:ser>
        <c:ser>
          <c:idx val="1"/>
          <c:order val="1"/>
          <c:tx>
            <c:strRef>
              <c:f>raw!$A$25</c:f>
              <c:strCache>
                <c:ptCount val="1"/>
                <c:pt idx="0">
                  <c:v>Check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raw!$B$25:$BB$25</c:f>
              <c:numCache>
                <c:formatCode>#,##0</c:formatCode>
                <c:ptCount val="53"/>
                <c:pt idx="0">
                  <c:v>12489</c:v>
                </c:pt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11290.4</c:v>
                </c:pt>
                <c:pt idx="10">
                  <c:v>10993</c:v>
                </c:pt>
                <c:pt idx="11">
                  <c:v>10676.4</c:v>
                </c:pt>
                <c:pt idx="12">
                  <c:v>10543.4</c:v>
                </c:pt>
                <c:pt idx="13">
                  <c:v>10366.200000000001</c:v>
                </c:pt>
                <c:pt idx="14">
                  <c:v>10264</c:v>
                </c:pt>
                <c:pt idx="15">
                  <c:v>10183.6</c:v>
                </c:pt>
                <c:pt idx="16">
                  <c:v>9864.6</c:v>
                </c:pt>
                <c:pt idx="17">
                  <c:v>9828.6</c:v>
                </c:pt>
                <c:pt idx="18">
                  <c:v>9673.6</c:v>
                </c:pt>
                <c:pt idx="19">
                  <c:v>9637</c:v>
                </c:pt>
                <c:pt idx="20">
                  <c:v>9501</c:v>
                </c:pt>
                <c:pt idx="21">
                  <c:v>9283</c:v>
                </c:pt>
                <c:pt idx="22">
                  <c:v>9212.7999999999993</c:v>
                </c:pt>
                <c:pt idx="23">
                  <c:v>9213.2000000000007</c:v>
                </c:pt>
                <c:pt idx="24">
                  <c:v>9300</c:v>
                </c:pt>
                <c:pt idx="25">
                  <c:v>9087.6</c:v>
                </c:pt>
                <c:pt idx="26">
                  <c:v>9070</c:v>
                </c:pt>
                <c:pt idx="27">
                  <c:v>9140.4</c:v>
                </c:pt>
                <c:pt idx="28">
                  <c:v>8908.2000000000007</c:v>
                </c:pt>
                <c:pt idx="29">
                  <c:v>9155.2000000000007</c:v>
                </c:pt>
                <c:pt idx="30">
                  <c:v>8908.7999999999993</c:v>
                </c:pt>
                <c:pt idx="31">
                  <c:v>9076.4</c:v>
                </c:pt>
                <c:pt idx="32">
                  <c:v>8952.6</c:v>
                </c:pt>
                <c:pt idx="33">
                  <c:v>8996.2000000000007</c:v>
                </c:pt>
                <c:pt idx="34">
                  <c:v>9049.2000000000007</c:v>
                </c:pt>
                <c:pt idx="35">
                  <c:v>8825.4</c:v>
                </c:pt>
                <c:pt idx="36">
                  <c:v>9106.7999999999993</c:v>
                </c:pt>
                <c:pt idx="37">
                  <c:v>9221</c:v>
                </c:pt>
                <c:pt idx="38">
                  <c:v>9318.7999999999993</c:v>
                </c:pt>
                <c:pt idx="39">
                  <c:v>9526.2000000000007</c:v>
                </c:pt>
                <c:pt idx="40">
                  <c:v>9720.7999999999993</c:v>
                </c:pt>
                <c:pt idx="41">
                  <c:v>9820.7999999999993</c:v>
                </c:pt>
                <c:pt idx="42">
                  <c:v>9787.7999999999993</c:v>
                </c:pt>
                <c:pt idx="43">
                  <c:v>9988.2000000000007</c:v>
                </c:pt>
                <c:pt idx="44">
                  <c:v>10139.4</c:v>
                </c:pt>
                <c:pt idx="45">
                  <c:v>10254</c:v>
                </c:pt>
                <c:pt idx="46">
                  <c:v>10218</c:v>
                </c:pt>
                <c:pt idx="47">
                  <c:v>10483.200000000001</c:v>
                </c:pt>
                <c:pt idx="48">
                  <c:v>10673.8</c:v>
                </c:pt>
                <c:pt idx="49">
                  <c:v>10987.6</c:v>
                </c:pt>
                <c:pt idx="50">
                  <c:v>11248.4</c:v>
                </c:pt>
                <c:pt idx="51">
                  <c:v>11532.2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D-4AA8-ADD5-893B8559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46112"/>
        <c:axId val="570644144"/>
      </c:lineChart>
      <c:dateAx>
        <c:axId val="570646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4144"/>
        <c:crosses val="autoZero"/>
        <c:auto val="1"/>
        <c:lblOffset val="100"/>
        <c:baseTimeUnit val="days"/>
      </c:dateAx>
      <c:valAx>
        <c:axId val="5706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vs</a:t>
            </a:r>
            <a:r>
              <a:rPr lang="en-GB" baseline="0"/>
              <a:t> 10y min, max and avg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raw!$A$14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raw!$B$14:$BB$14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4928-95A0-51008D7A9120}"/>
            </c:ext>
          </c:extLst>
        </c:ser>
        <c:ser>
          <c:idx val="1"/>
          <c:order val="1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4-4928-95A0-51008D7A9120}"/>
            </c:ext>
          </c:extLst>
        </c:ser>
        <c:ser>
          <c:idx val="2"/>
          <c:order val="2"/>
          <c:tx>
            <c:strRef>
              <c:f>raw!$A$21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raw!$B$21:$BB$21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4-4928-95A0-51008D7A9120}"/>
            </c:ext>
          </c:extLst>
        </c:ser>
        <c:ser>
          <c:idx val="3"/>
          <c:order val="3"/>
          <c:tx>
            <c:strRef>
              <c:f>raw!$A$22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raw!$B$22:$BB$22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10134</c:v>
                </c:pt>
                <c:pt idx="17">
                  <c:v>10026</c:v>
                </c:pt>
                <c:pt idx="18">
                  <c:v>9952</c:v>
                </c:pt>
                <c:pt idx="19">
                  <c:v>10088</c:v>
                </c:pt>
                <c:pt idx="20">
                  <c:v>9682</c:v>
                </c:pt>
                <c:pt idx="21">
                  <c:v>9458</c:v>
                </c:pt>
                <c:pt idx="22">
                  <c:v>9449</c:v>
                </c:pt>
                <c:pt idx="23">
                  <c:v>9385</c:v>
                </c:pt>
                <c:pt idx="24">
                  <c:v>9855</c:v>
                </c:pt>
                <c:pt idx="25">
                  <c:v>9154</c:v>
                </c:pt>
                <c:pt idx="26">
                  <c:v>9243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9172</c:v>
                </c:pt>
                <c:pt idx="32">
                  <c:v>9213</c:v>
                </c:pt>
                <c:pt idx="33">
                  <c:v>9207</c:v>
                </c:pt>
                <c:pt idx="34">
                  <c:v>9412</c:v>
                </c:pt>
                <c:pt idx="35">
                  <c:v>9005</c:v>
                </c:pt>
                <c:pt idx="36">
                  <c:v>9257</c:v>
                </c:pt>
                <c:pt idx="37">
                  <c:v>9368</c:v>
                </c:pt>
                <c:pt idx="38">
                  <c:v>9836</c:v>
                </c:pt>
                <c:pt idx="39">
                  <c:v>9750</c:v>
                </c:pt>
                <c:pt idx="40">
                  <c:v>9926</c:v>
                </c:pt>
                <c:pt idx="41">
                  <c:v>10091</c:v>
                </c:pt>
                <c:pt idx="42">
                  <c:v>10049</c:v>
                </c:pt>
                <c:pt idx="43">
                  <c:v>10217</c:v>
                </c:pt>
                <c:pt idx="44">
                  <c:v>10493</c:v>
                </c:pt>
                <c:pt idx="45">
                  <c:v>10818</c:v>
                </c:pt>
                <c:pt idx="46">
                  <c:v>10817</c:v>
                </c:pt>
                <c:pt idx="47">
                  <c:v>11044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4-4928-95A0-51008D7A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42832"/>
        <c:axId val="531145784"/>
      </c:lineChart>
      <c:dateAx>
        <c:axId val="531142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5784"/>
        <c:crosses val="autoZero"/>
        <c:auto val="1"/>
        <c:lblOffset val="100"/>
        <c:baseTimeUnit val="days"/>
      </c:dateAx>
      <c:valAx>
        <c:axId val="5311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Deaths Occurring</a:t>
            </a:r>
            <a:r>
              <a:rPr lang="en-US" baseline="0"/>
              <a:t> </a:t>
            </a:r>
            <a:r>
              <a:rPr lang="en-US"/>
              <a:t>in England + Wales 2020
</a:t>
            </a:r>
            <a:r>
              <a:rPr lang="en-US" sz="1200"/>
              <a:t>All figures based on date</a:t>
            </a:r>
            <a:r>
              <a:rPr lang="en-US" sz="1200" baseline="0"/>
              <a:t> of occurrence, rather than date of registration</a:t>
            </a:r>
            <a:endParaRPr lang="en-US" sz="1200"/>
          </a:p>
          <a:p>
            <a:pPr>
              <a:defRPr/>
            </a:pPr>
            <a:r>
              <a:rPr lang="en-US" sz="1200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raw!$A$21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raw!$B$21:$BA$21</c:f>
              <c:numCache>
                <c:formatCode>#,##0</c:formatCode>
                <c:ptCount val="52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D-4EA7-B0D2-1EB53F59015E}"/>
            </c:ext>
          </c:extLst>
        </c:ser>
        <c:ser>
          <c:idx val="3"/>
          <c:order val="1"/>
          <c:tx>
            <c:v>10 year range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raw!$B$23:$BA$23</c:f>
              <c:numCache>
                <c:formatCode>#,##0</c:formatCode>
                <c:ptCount val="52"/>
                <c:pt idx="0">
                  <c:v>3576</c:v>
                </c:pt>
                <c:pt idx="1">
                  <c:v>4121</c:v>
                </c:pt>
                <c:pt idx="2">
                  <c:v>3529</c:v>
                </c:pt>
                <c:pt idx="3">
                  <c:v>3781</c:v>
                </c:pt>
                <c:pt idx="4">
                  <c:v>2737</c:v>
                </c:pt>
                <c:pt idx="5">
                  <c:v>2140</c:v>
                </c:pt>
                <c:pt idx="6">
                  <c:v>2539</c:v>
                </c:pt>
                <c:pt idx="7">
                  <c:v>2703</c:v>
                </c:pt>
                <c:pt idx="8">
                  <c:v>2760</c:v>
                </c:pt>
                <c:pt idx="9">
                  <c:v>3381</c:v>
                </c:pt>
                <c:pt idx="10">
                  <c:v>2715</c:v>
                </c:pt>
                <c:pt idx="11">
                  <c:v>2035</c:v>
                </c:pt>
                <c:pt idx="12">
                  <c:v>1998</c:v>
                </c:pt>
                <c:pt idx="13">
                  <c:v>1863</c:v>
                </c:pt>
                <c:pt idx="14">
                  <c:v>2191</c:v>
                </c:pt>
                <c:pt idx="15">
                  <c:v>1678</c:v>
                </c:pt>
                <c:pt idx="16">
                  <c:v>753</c:v>
                </c:pt>
                <c:pt idx="17">
                  <c:v>1140</c:v>
                </c:pt>
                <c:pt idx="18">
                  <c:v>1024</c:v>
                </c:pt>
                <c:pt idx="19">
                  <c:v>1467</c:v>
                </c:pt>
                <c:pt idx="20">
                  <c:v>687</c:v>
                </c:pt>
                <c:pt idx="21">
                  <c:v>768</c:v>
                </c:pt>
                <c:pt idx="22">
                  <c:v>727</c:v>
                </c:pt>
                <c:pt idx="23">
                  <c:v>1073</c:v>
                </c:pt>
                <c:pt idx="24">
                  <c:v>1521</c:v>
                </c:pt>
                <c:pt idx="25">
                  <c:v>696</c:v>
                </c:pt>
                <c:pt idx="26">
                  <c:v>789</c:v>
                </c:pt>
                <c:pt idx="27">
                  <c:v>1066</c:v>
                </c:pt>
                <c:pt idx="28">
                  <c:v>953</c:v>
                </c:pt>
                <c:pt idx="29">
                  <c:v>1441</c:v>
                </c:pt>
                <c:pt idx="30">
                  <c:v>821</c:v>
                </c:pt>
                <c:pt idx="31">
                  <c:v>1003</c:v>
                </c:pt>
                <c:pt idx="32">
                  <c:v>953</c:v>
                </c:pt>
                <c:pt idx="33">
                  <c:v>882</c:v>
                </c:pt>
                <c:pt idx="34">
                  <c:v>1165</c:v>
                </c:pt>
                <c:pt idx="35">
                  <c:v>624</c:v>
                </c:pt>
                <c:pt idx="36">
                  <c:v>926</c:v>
                </c:pt>
                <c:pt idx="37">
                  <c:v>853</c:v>
                </c:pt>
                <c:pt idx="38">
                  <c:v>1121</c:v>
                </c:pt>
                <c:pt idx="39">
                  <c:v>870</c:v>
                </c:pt>
                <c:pt idx="40">
                  <c:v>1403</c:v>
                </c:pt>
                <c:pt idx="41">
                  <c:v>1566</c:v>
                </c:pt>
                <c:pt idx="42">
                  <c:v>946</c:v>
                </c:pt>
                <c:pt idx="43">
                  <c:v>987</c:v>
                </c:pt>
                <c:pt idx="44">
                  <c:v>1466</c:v>
                </c:pt>
                <c:pt idx="45">
                  <c:v>1647</c:v>
                </c:pt>
                <c:pt idx="46">
                  <c:v>1659</c:v>
                </c:pt>
                <c:pt idx="47">
                  <c:v>1762</c:v>
                </c:pt>
                <c:pt idx="48">
                  <c:v>1526</c:v>
                </c:pt>
                <c:pt idx="49">
                  <c:v>1556</c:v>
                </c:pt>
                <c:pt idx="50">
                  <c:v>2248</c:v>
                </c:pt>
                <c:pt idx="51">
                  <c:v>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D-4EA7-B0D2-1EB53F59015E}"/>
            </c:ext>
          </c:extLst>
        </c:ser>
        <c:ser>
          <c:idx val="10"/>
          <c:order val="10"/>
          <c:tx>
            <c:strRef>
              <c:f>raw!$A$19</c:f>
              <c:strCache>
                <c:ptCount val="1"/>
                <c:pt idx="0">
                  <c:v>NOT NORMAL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raw!$B$19:$BA$19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2174.9798943426613</c:v>
                </c:pt>
                <c:pt idx="13">
                  <c:v>7139.0320950512723</c:v>
                </c:pt>
                <c:pt idx="14">
                  <c:v>10340.869002604413</c:v>
                </c:pt>
                <c:pt idx="15">
                  <c:v>10579.045798525829</c:v>
                </c:pt>
                <c:pt idx="16">
                  <c:v>8678.3386443714298</c:v>
                </c:pt>
                <c:pt idx="17">
                  <c:v>5954.6130686865126</c:v>
                </c:pt>
                <c:pt idx="18">
                  <c:v>3924.9330900418881</c:v>
                </c:pt>
                <c:pt idx="19">
                  <c:v>2020.2264415852605</c:v>
                </c:pt>
                <c:pt idx="20">
                  <c:v>1408.2938110901632</c:v>
                </c:pt>
                <c:pt idx="21">
                  <c:v>914.15643587799605</c:v>
                </c:pt>
                <c:pt idx="22">
                  <c:v>421.49790981672413</c:v>
                </c:pt>
                <c:pt idx="23">
                  <c:v>76.333398218914226</c:v>
                </c:pt>
                <c:pt idx="24">
                  <c:v>0</c:v>
                </c:pt>
                <c:pt idx="25">
                  <c:v>507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941</c:v>
                </c:pt>
                <c:pt idx="33">
                  <c:v>0</c:v>
                </c:pt>
                <c:pt idx="34">
                  <c:v>0</c:v>
                </c:pt>
                <c:pt idx="35">
                  <c:v>79</c:v>
                </c:pt>
                <c:pt idx="36">
                  <c:v>0</c:v>
                </c:pt>
                <c:pt idx="37">
                  <c:v>95</c:v>
                </c:pt>
                <c:pt idx="38">
                  <c:v>0</c:v>
                </c:pt>
                <c:pt idx="39">
                  <c:v>237</c:v>
                </c:pt>
                <c:pt idx="40">
                  <c:v>425</c:v>
                </c:pt>
                <c:pt idx="41">
                  <c:v>301</c:v>
                </c:pt>
                <c:pt idx="42">
                  <c:v>1029</c:v>
                </c:pt>
                <c:pt idx="43">
                  <c:v>1214</c:v>
                </c:pt>
                <c:pt idx="44">
                  <c:v>1295</c:v>
                </c:pt>
                <c:pt idx="45">
                  <c:v>1552</c:v>
                </c:pt>
                <c:pt idx="46">
                  <c:v>1521</c:v>
                </c:pt>
                <c:pt idx="47">
                  <c:v>1412</c:v>
                </c:pt>
                <c:pt idx="48">
                  <c:v>1506</c:v>
                </c:pt>
                <c:pt idx="49">
                  <c:v>1549</c:v>
                </c:pt>
                <c:pt idx="50">
                  <c:v>965</c:v>
                </c:pt>
                <c:pt idx="51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0-42B5-BA12-C12B56AA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01496"/>
        <c:axId val="772705104"/>
      </c:areaChart>
      <c:lineChart>
        <c:grouping val="standard"/>
        <c:varyColors val="0"/>
        <c:ser>
          <c:idx val="1"/>
          <c:order val="2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raw!$B$18:$BA$18</c:f>
              <c:numCache>
                <c:formatCode>#,##0</c:formatCode>
                <c:ptCount val="52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D-4EA7-B0D2-1EB53F59015E}"/>
            </c:ext>
          </c:extLst>
        </c:ser>
        <c:ser>
          <c:idx val="0"/>
          <c:order val="3"/>
          <c:tx>
            <c:v>Total deaths - all causes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raw!$B$13:$BA$13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10776.778461448752</c:v>
                </c:pt>
                <c:pt idx="9">
                  <c:v>10882.185311282639</c:v>
                </c:pt>
                <c:pt idx="10">
                  <c:v>10727.122108367874</c:v>
                </c:pt>
                <c:pt idx="11">
                  <c:v>10893.827706278415</c:v>
                </c:pt>
                <c:pt idx="12">
                  <c:v>13597.979894342661</c:v>
                </c:pt>
                <c:pt idx="13">
                  <c:v>18360.032095051272</c:v>
                </c:pt>
                <c:pt idx="14">
                  <c:v>21779.869002604413</c:v>
                </c:pt>
                <c:pt idx="15">
                  <c:v>21349.045798525829</c:v>
                </c:pt>
                <c:pt idx="16">
                  <c:v>18812.33864437143</c:v>
                </c:pt>
                <c:pt idx="17">
                  <c:v>15980.613068686513</c:v>
                </c:pt>
                <c:pt idx="18">
                  <c:v>13876.933090041888</c:v>
                </c:pt>
                <c:pt idx="19">
                  <c:v>12108.226441585261</c:v>
                </c:pt>
                <c:pt idx="20">
                  <c:v>11090.293811090163</c:v>
                </c:pt>
                <c:pt idx="21">
                  <c:v>10372.156435877996</c:v>
                </c:pt>
                <c:pt idx="22">
                  <c:v>9870.4979098167241</c:v>
                </c:pt>
                <c:pt idx="23">
                  <c:v>9461.3333982189142</c:v>
                </c:pt>
                <c:pt idx="24">
                  <c:v>9064.8005047210991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  <c:pt idx="51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EA7-B0D2-1EB53F59015E}"/>
            </c:ext>
          </c:extLst>
        </c:ser>
        <c:ser>
          <c:idx val="7"/>
          <c:order val="4"/>
          <c:tx>
            <c:strRef>
              <c:f>raw!$A$43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raw!$B$43:$BA$43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10686.381367627133</c:v>
                </c:pt>
                <c:pt idx="11">
                  <c:v>10506.491257680284</c:v>
                </c:pt>
                <c:pt idx="12">
                  <c:v>11792.403910286857</c:v>
                </c:pt>
                <c:pt idx="13">
                  <c:v>13367.930526099994</c:v>
                </c:pt>
                <c:pt idx="14">
                  <c:v>13824.01448386819</c:v>
                </c:pt>
                <c:pt idx="15">
                  <c:v>13359.674924739422</c:v>
                </c:pt>
                <c:pt idx="16">
                  <c:v>12211.007366344526</c:v>
                </c:pt>
                <c:pt idx="17">
                  <c:v>11075.567609579639</c:v>
                </c:pt>
                <c:pt idx="18">
                  <c:v>10177.265777380389</c:v>
                </c:pt>
                <c:pt idx="19">
                  <c:v>9487.2181590411128</c:v>
                </c:pt>
                <c:pt idx="20">
                  <c:v>9033.3602359371362</c:v>
                </c:pt>
                <c:pt idx="21">
                  <c:v>8791.3059959952989</c:v>
                </c:pt>
                <c:pt idx="22">
                  <c:v>8734.2728913119136</c:v>
                </c:pt>
                <c:pt idx="23">
                  <c:v>8670.7551167218135</c:v>
                </c:pt>
                <c:pt idx="24">
                  <c:v>8513.8768186159868</c:v>
                </c:pt>
                <c:pt idx="25">
                  <c:v>9192.8734622144111</c:v>
                </c:pt>
                <c:pt idx="26">
                  <c:v>8406.8463251670382</c:v>
                </c:pt>
                <c:pt idx="27">
                  <c:v>8416.9667170953107</c:v>
                </c:pt>
                <c:pt idx="28">
                  <c:v>8715.974609375</c:v>
                </c:pt>
                <c:pt idx="29">
                  <c:v>8923.7902439024383</c:v>
                </c:pt>
                <c:pt idx="30">
                  <c:v>8745.9797101449276</c:v>
                </c:pt>
                <c:pt idx="31">
                  <c:v>8922.1546391752581</c:v>
                </c:pt>
                <c:pt idx="32">
                  <c:v>10051.176895306859</c:v>
                </c:pt>
                <c:pt idx="33">
                  <c:v>8778.7405857740578</c:v>
                </c:pt>
                <c:pt idx="34">
                  <c:v>8598.4748603351964</c:v>
                </c:pt>
                <c:pt idx="35">
                  <c:v>9020.0508474576272</c:v>
                </c:pt>
                <c:pt idx="36">
                  <c:v>9076.6470588235297</c:v>
                </c:pt>
                <c:pt idx="37">
                  <c:v>9322.5254237288136</c:v>
                </c:pt>
                <c:pt idx="38">
                  <c:v>9412.1100746268658</c:v>
                </c:pt>
                <c:pt idx="39">
                  <c:v>9655.4374176548081</c:v>
                </c:pt>
                <c:pt idx="40">
                  <c:v>9887.2590252707578</c:v>
                </c:pt>
                <c:pt idx="41">
                  <c:v>9704.4174757281544</c:v>
                </c:pt>
                <c:pt idx="42">
                  <c:v>9962.6414934238437</c:v>
                </c:pt>
                <c:pt idx="43">
                  <c:v>9931.3655006031368</c:v>
                </c:pt>
                <c:pt idx="44">
                  <c:v>9828.3895071542138</c:v>
                </c:pt>
                <c:pt idx="45">
                  <c:v>10075.978307185746</c:v>
                </c:pt>
                <c:pt idx="46">
                  <c:v>9854.2457730521182</c:v>
                </c:pt>
                <c:pt idx="47">
                  <c:v>9830.4296170212765</c:v>
                </c:pt>
                <c:pt idx="48">
                  <c:v>10188.189411554284</c:v>
                </c:pt>
                <c:pt idx="49">
                  <c:v>10652.219087425983</c:v>
                </c:pt>
                <c:pt idx="50">
                  <c:v>10609.160054255681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D-4EA7-B0D2-1EB53F59015E}"/>
            </c:ext>
          </c:extLst>
        </c:ser>
        <c:ser>
          <c:idx val="6"/>
          <c:order val="5"/>
          <c:tx>
            <c:strRef>
              <c:f>raw!$A$42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raw!$B$42:$BA$42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10683.122108367874</c:v>
                </c:pt>
                <c:pt idx="11">
                  <c:v>10488.827706278415</c:v>
                </c:pt>
                <c:pt idx="12">
                  <c:v>11715.979894342661</c:v>
                </c:pt>
                <c:pt idx="13">
                  <c:v>13168.032095051272</c:v>
                </c:pt>
                <c:pt idx="14">
                  <c:v>13518.869002604413</c:v>
                </c:pt>
                <c:pt idx="15">
                  <c:v>13020.045798525829</c:v>
                </c:pt>
                <c:pt idx="16">
                  <c:v>11862.33864437143</c:v>
                </c:pt>
                <c:pt idx="17">
                  <c:v>10754.613068686513</c:v>
                </c:pt>
                <c:pt idx="18">
                  <c:v>9885.9330900418881</c:v>
                </c:pt>
                <c:pt idx="19">
                  <c:v>9242.2264415852605</c:v>
                </c:pt>
                <c:pt idx="20">
                  <c:v>8804.2938110901632</c:v>
                </c:pt>
                <c:pt idx="21">
                  <c:v>8587.156435877996</c:v>
                </c:pt>
                <c:pt idx="22">
                  <c:v>8558.4979098167241</c:v>
                </c:pt>
                <c:pt idx="23">
                  <c:v>8510.3333982189142</c:v>
                </c:pt>
                <c:pt idx="24">
                  <c:v>8385.8005047210991</c:v>
                </c:pt>
                <c:pt idx="25">
                  <c:v>9073</c:v>
                </c:pt>
                <c:pt idx="26">
                  <c:v>8312</c:v>
                </c:pt>
                <c:pt idx="27">
                  <c:v>8345</c:v>
                </c:pt>
                <c:pt idx="28">
                  <c:v>8660</c:v>
                </c:pt>
                <c:pt idx="29">
                  <c:v>8876</c:v>
                </c:pt>
                <c:pt idx="30">
                  <c:v>8707</c:v>
                </c:pt>
                <c:pt idx="31">
                  <c:v>8889</c:v>
                </c:pt>
                <c:pt idx="32">
                  <c:v>10013</c:v>
                </c:pt>
                <c:pt idx="33">
                  <c:v>8751</c:v>
                </c:pt>
                <c:pt idx="34">
                  <c:v>8581</c:v>
                </c:pt>
                <c:pt idx="35">
                  <c:v>9007</c:v>
                </c:pt>
                <c:pt idx="36">
                  <c:v>9059</c:v>
                </c:pt>
                <c:pt idx="37">
                  <c:v>9295</c:v>
                </c:pt>
                <c:pt idx="38">
                  <c:v>9376</c:v>
                </c:pt>
                <c:pt idx="39">
                  <c:v>9608</c:v>
                </c:pt>
                <c:pt idx="40">
                  <c:v>9824</c:v>
                </c:pt>
                <c:pt idx="41">
                  <c:v>9618</c:v>
                </c:pt>
                <c:pt idx="42">
                  <c:v>9808</c:v>
                </c:pt>
                <c:pt idx="43">
                  <c:v>9739</c:v>
                </c:pt>
                <c:pt idx="44">
                  <c:v>9583</c:v>
                </c:pt>
                <c:pt idx="45">
                  <c:v>9756</c:v>
                </c:pt>
                <c:pt idx="46">
                  <c:v>9487</c:v>
                </c:pt>
                <c:pt idx="47">
                  <c:v>9435</c:v>
                </c:pt>
                <c:pt idx="48">
                  <c:v>9782</c:v>
                </c:pt>
                <c:pt idx="49">
                  <c:v>10239</c:v>
                </c:pt>
                <c:pt idx="50">
                  <c:v>10177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D-4EA7-B0D2-1EB53F59015E}"/>
            </c:ext>
          </c:extLst>
        </c:ser>
        <c:ser>
          <c:idx val="5"/>
          <c:order val="6"/>
          <c:tx>
            <c:strRef>
              <c:f>raw!$A$40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raw!$B$40:$BA$40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40.74074074074074</c:v>
                </c:pt>
                <c:pt idx="11">
                  <c:v>387.33644859813086</c:v>
                </c:pt>
                <c:pt idx="12">
                  <c:v>1805.5759840558046</c:v>
                </c:pt>
                <c:pt idx="13">
                  <c:v>4992.1015689512797</c:v>
                </c:pt>
                <c:pt idx="14">
                  <c:v>7955.8545187362233</c:v>
                </c:pt>
                <c:pt idx="15">
                  <c:v>7989.3708737864081</c:v>
                </c:pt>
                <c:pt idx="16">
                  <c:v>6601.3312780269052</c:v>
                </c:pt>
                <c:pt idx="17">
                  <c:v>4905.0454591068737</c:v>
                </c:pt>
                <c:pt idx="18">
                  <c:v>3699.6673126614987</c:v>
                </c:pt>
                <c:pt idx="19">
                  <c:v>2621.0082825441473</c:v>
                </c:pt>
                <c:pt idx="20">
                  <c:v>2056.9335751530266</c:v>
                </c:pt>
                <c:pt idx="21">
                  <c:v>1580.8504398826979</c:v>
                </c:pt>
                <c:pt idx="22">
                  <c:v>1136.2250185048113</c:v>
                </c:pt>
                <c:pt idx="23">
                  <c:v>790.57828149710065</c:v>
                </c:pt>
                <c:pt idx="24">
                  <c:v>550.92368610511164</c:v>
                </c:pt>
                <c:pt idx="25">
                  <c:v>468.12653778558877</c:v>
                </c:pt>
                <c:pt idx="26">
                  <c:v>333.15367483296217</c:v>
                </c:pt>
                <c:pt idx="27">
                  <c:v>263.03328290468988</c:v>
                </c:pt>
                <c:pt idx="28">
                  <c:v>177.025390625</c:v>
                </c:pt>
                <c:pt idx="29">
                  <c:v>146.20975609756098</c:v>
                </c:pt>
                <c:pt idx="30">
                  <c:v>125.02028985507246</c:v>
                </c:pt>
                <c:pt idx="31">
                  <c:v>100.84536082474227</c:v>
                </c:pt>
                <c:pt idx="32">
                  <c:v>102.82310469314081</c:v>
                </c:pt>
                <c:pt idx="33">
                  <c:v>74.259414225941427</c:v>
                </c:pt>
                <c:pt idx="34">
                  <c:v>74.52513966480447</c:v>
                </c:pt>
                <c:pt idx="35">
                  <c:v>63.949152542372879</c:v>
                </c:pt>
                <c:pt idx="36">
                  <c:v>82.35294117647058</c:v>
                </c:pt>
                <c:pt idx="37">
                  <c:v>140.47457627118644</c:v>
                </c:pt>
                <c:pt idx="38">
                  <c:v>208.88992537313433</c:v>
                </c:pt>
                <c:pt idx="39">
                  <c:v>331.56258234519106</c:v>
                </c:pt>
                <c:pt idx="40">
                  <c:v>463.74097472924188</c:v>
                </c:pt>
                <c:pt idx="41">
                  <c:v>687.5825242718447</c:v>
                </c:pt>
                <c:pt idx="42">
                  <c:v>1115.3585065761563</c:v>
                </c:pt>
                <c:pt idx="43">
                  <c:v>1499.6344993968637</c:v>
                </c:pt>
                <c:pt idx="44">
                  <c:v>1959.6104928457869</c:v>
                </c:pt>
                <c:pt idx="45">
                  <c:v>2294.0216928142554</c:v>
                </c:pt>
                <c:pt idx="46">
                  <c:v>2483.7542269478822</c:v>
                </c:pt>
                <c:pt idx="47">
                  <c:v>2625.5703829787235</c:v>
                </c:pt>
                <c:pt idx="48">
                  <c:v>2486.8105884457163</c:v>
                </c:pt>
                <c:pt idx="49">
                  <c:v>2384.7809125740159</c:v>
                </c:pt>
                <c:pt idx="50">
                  <c:v>2587.8399457443202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D-4EA7-B0D2-1EB53F59015E}"/>
            </c:ext>
          </c:extLst>
        </c:ser>
        <c:ser>
          <c:idx val="4"/>
          <c:order val="7"/>
          <c:tx>
            <c:strRef>
              <c:f>raw!$A$39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D-4EA7-B0D2-1EB53F59015E}"/>
            </c:ext>
          </c:extLst>
        </c:ser>
        <c:ser>
          <c:idx val="8"/>
          <c:order val="8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raw!$B$21:$BA$21</c:f>
              <c:numCache>
                <c:formatCode>#,##0</c:formatCode>
                <c:ptCount val="52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0-42B5-BA12-C12B56AAC589}"/>
            </c:ext>
          </c:extLst>
        </c:ser>
        <c:ser>
          <c:idx val="9"/>
          <c:order val="9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raw!$B$22:$BA$22</c:f>
              <c:numCache>
                <c:formatCode>#,##0</c:formatCode>
                <c:ptCount val="52"/>
                <c:pt idx="0">
                  <c:v>14308</c:v>
                </c:pt>
                <c:pt idx="1">
                  <c:v>14653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10134</c:v>
                </c:pt>
                <c:pt idx="17">
                  <c:v>10026</c:v>
                </c:pt>
                <c:pt idx="18">
                  <c:v>9952</c:v>
                </c:pt>
                <c:pt idx="19">
                  <c:v>10088</c:v>
                </c:pt>
                <c:pt idx="20">
                  <c:v>9682</c:v>
                </c:pt>
                <c:pt idx="21">
                  <c:v>9458</c:v>
                </c:pt>
                <c:pt idx="22">
                  <c:v>9449</c:v>
                </c:pt>
                <c:pt idx="23">
                  <c:v>9385</c:v>
                </c:pt>
                <c:pt idx="24">
                  <c:v>9855</c:v>
                </c:pt>
                <c:pt idx="25">
                  <c:v>9154</c:v>
                </c:pt>
                <c:pt idx="26">
                  <c:v>9243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9172</c:v>
                </c:pt>
                <c:pt idx="32">
                  <c:v>9213</c:v>
                </c:pt>
                <c:pt idx="33">
                  <c:v>9207</c:v>
                </c:pt>
                <c:pt idx="34">
                  <c:v>9412</c:v>
                </c:pt>
                <c:pt idx="35">
                  <c:v>9005</c:v>
                </c:pt>
                <c:pt idx="36">
                  <c:v>9257</c:v>
                </c:pt>
                <c:pt idx="37">
                  <c:v>9368</c:v>
                </c:pt>
                <c:pt idx="38">
                  <c:v>9836</c:v>
                </c:pt>
                <c:pt idx="39">
                  <c:v>9750</c:v>
                </c:pt>
                <c:pt idx="40">
                  <c:v>9926</c:v>
                </c:pt>
                <c:pt idx="41">
                  <c:v>10091</c:v>
                </c:pt>
                <c:pt idx="42">
                  <c:v>10049</c:v>
                </c:pt>
                <c:pt idx="43">
                  <c:v>10217</c:v>
                </c:pt>
                <c:pt idx="44">
                  <c:v>10493</c:v>
                </c:pt>
                <c:pt idx="45">
                  <c:v>10818</c:v>
                </c:pt>
                <c:pt idx="46">
                  <c:v>10817</c:v>
                </c:pt>
                <c:pt idx="47">
                  <c:v>11044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0-42B5-BA12-C12B56AA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701496"/>
        <c:axId val="772705104"/>
      </c:lineChart>
      <c:dateAx>
        <c:axId val="7727014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5104"/>
        <c:crosses val="autoZero"/>
        <c:auto val="1"/>
        <c:lblOffset val="100"/>
        <c:baseTimeUnit val="days"/>
      </c:dateAx>
      <c:valAx>
        <c:axId val="772705104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14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561975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1DB9D-1399-46EA-B60C-DA37EC5FE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307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22</xdr:col>
      <xdr:colOff>466725</xdr:colOff>
      <xdr:row>18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A121E8-A196-40BB-863D-28E7F413A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11</xdr:col>
      <xdr:colOff>19050</xdr:colOff>
      <xdr:row>79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FD8F3E-35F7-4413-8D22-706D1125F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495300</xdr:colOff>
      <xdr:row>58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3F373-07EA-42E9-832E-E5440F395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22</xdr:col>
      <xdr:colOff>495300</xdr:colOff>
      <xdr:row>58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74797F-3861-41D8-BAD0-5F8407CB9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466725</xdr:colOff>
      <xdr:row>19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53E96F-DED1-42D3-B6C8-1CF5F346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23</xdr:col>
      <xdr:colOff>38100</xdr:colOff>
      <xdr:row>39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18D2E4-BF99-4CC7-BBB8-CB92387ED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28575</xdr:colOff>
      <xdr:row>38</xdr:row>
      <xdr:rowOff>180974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35D5F-4AC6-46A6-9C5C-DA4FFF938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453600</xdr:colOff>
      <xdr:row>28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0A753-FBD5-4F27-AF73-9FBA8A710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0.85548</cdr:x>
      <cdr:y>0.02237</cdr:y>
    </cdr:from>
    <cdr:to>
      <cdr:x>1</cdr:x>
      <cdr:y>0.10459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B39BA6-4AC1-4AA0-BE59-90844CD3B24E}"/>
            </a:ext>
          </a:extLst>
        </cdr:cNvPr>
        <cdr:cNvSpPr txBox="1"/>
      </cdr:nvSpPr>
      <cdr:spPr>
        <a:xfrm xmlns:a="http://schemas.openxmlformats.org/drawingml/2006/main">
          <a:off x="8210550" y="120805"/>
          <a:ext cx="1387050" cy="443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Created 10 Jan</a:t>
          </a:r>
        </a:p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0.90014</cdr:x>
      <cdr:y>0.65862</cdr:y>
    </cdr:from>
    <cdr:to>
      <cdr:x>0.90838</cdr:x>
      <cdr:y>0.7179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9B11E7B-F576-4FE5-A7B6-BCA88FF55C4D}"/>
            </a:ext>
          </a:extLst>
        </cdr:cNvPr>
        <cdr:cNvCxnSpPr/>
      </cdr:nvCxnSpPr>
      <cdr:spPr>
        <a:xfrm xmlns:a="http://schemas.openxmlformats.org/drawingml/2006/main" flipV="1">
          <a:off x="8639175" y="3556557"/>
          <a:ext cx="79112" cy="3201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0.53198</cdr:x>
      <cdr:y>0.71296</cdr:y>
    </cdr:from>
    <cdr:to>
      <cdr:x>1</cdr:x>
      <cdr:y>0.77158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A3431F8-5257-4C4E-8459-D28988384D39}"/>
            </a:ext>
          </a:extLst>
        </cdr:cNvPr>
        <cdr:cNvSpPr txBox="1"/>
      </cdr:nvSpPr>
      <cdr:spPr>
        <a:xfrm xmlns:a="http://schemas.openxmlformats.org/drawingml/2006/main">
          <a:off x="5105753" y="3849966"/>
          <a:ext cx="4491847" cy="316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 / Jul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0.61173</cdr:x>
      <cdr:y>0.59396</cdr:y>
    </cdr:from>
    <cdr:to>
      <cdr:x>0.62888</cdr:x>
      <cdr:y>0.6152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9FE3F37D-5FC1-4477-85E4-FC0D16CA4658}"/>
            </a:ext>
          </a:extLst>
        </cdr:cNvPr>
        <cdr:cNvCxnSpPr/>
      </cdr:nvCxnSpPr>
      <cdr:spPr>
        <a:xfrm xmlns:a="http://schemas.openxmlformats.org/drawingml/2006/main">
          <a:off x="5762625" y="3371850"/>
          <a:ext cx="161530" cy="1205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0.49983</cdr:x>
      <cdr:y>0.55425</cdr:y>
    </cdr:from>
    <cdr:to>
      <cdr:x>0.62981</cdr:x>
      <cdr:y>0.61287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F581878-5B96-4F1B-AC65-437F10FF58E3}"/>
            </a:ext>
          </a:extLst>
        </cdr:cNvPr>
        <cdr:cNvSpPr txBox="1"/>
      </cdr:nvSpPr>
      <cdr:spPr>
        <a:xfrm xmlns:a="http://schemas.openxmlformats.org/drawingml/2006/main">
          <a:off x="4708525" y="3146425"/>
          <a:ext cx="1224430" cy="3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20C-6B3C-4481-944A-BDB6E318CF58}">
  <dimension ref="A1:BB44"/>
  <sheetViews>
    <sheetView zoomScale="96" zoomScaleNormal="9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9" sqref="A19"/>
    </sheetView>
  </sheetViews>
  <sheetFormatPr defaultRowHeight="15" x14ac:dyDescent="0.25"/>
  <cols>
    <col min="1" max="1" width="12.140625" style="8" customWidth="1"/>
    <col min="2" max="53" width="10.140625" bestFit="1" customWidth="1"/>
    <col min="54" max="54" width="10.7109375" bestFit="1" customWidth="1"/>
  </cols>
  <sheetData>
    <row r="1" spans="1:54" s="1" customFormat="1" x14ac:dyDescent="0.25">
      <c r="A1" s="7" t="s">
        <v>13</v>
      </c>
      <c r="B1" s="1">
        <v>1</v>
      </c>
      <c r="C1" s="1">
        <f>B1+1</f>
        <v>2</v>
      </c>
      <c r="D1" s="1">
        <f t="shared" ref="D1:BA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v>53</v>
      </c>
    </row>
    <row r="2" spans="1:54" s="6" customFormat="1" x14ac:dyDescent="0.25">
      <c r="A2" s="7"/>
      <c r="B2" s="5">
        <v>43833</v>
      </c>
      <c r="C2" s="5">
        <v>43840</v>
      </c>
      <c r="D2" s="5">
        <v>43847</v>
      </c>
      <c r="E2" s="5">
        <v>43854</v>
      </c>
      <c r="F2" s="5">
        <v>43861</v>
      </c>
      <c r="G2" s="5">
        <v>43868</v>
      </c>
      <c r="H2" s="5">
        <v>43875</v>
      </c>
      <c r="I2" s="5">
        <v>43882</v>
      </c>
      <c r="J2" s="5">
        <v>43889</v>
      </c>
      <c r="K2" s="5">
        <v>43896</v>
      </c>
      <c r="L2" s="5">
        <v>43903</v>
      </c>
      <c r="M2" s="5">
        <v>43910</v>
      </c>
      <c r="N2" s="5">
        <v>43917</v>
      </c>
      <c r="O2" s="5">
        <v>43924</v>
      </c>
      <c r="P2" s="5">
        <v>43931</v>
      </c>
      <c r="Q2" s="5">
        <v>43938</v>
      </c>
      <c r="R2" s="5">
        <v>43945</v>
      </c>
      <c r="S2" s="5">
        <v>43952</v>
      </c>
      <c r="T2" s="5">
        <v>43959</v>
      </c>
      <c r="U2" s="5">
        <v>43966</v>
      </c>
      <c r="V2" s="5">
        <v>43973</v>
      </c>
      <c r="W2" s="5">
        <v>43980</v>
      </c>
      <c r="X2" s="5">
        <v>43987</v>
      </c>
      <c r="Y2" s="5">
        <v>43994</v>
      </c>
      <c r="Z2" s="5">
        <v>44001</v>
      </c>
      <c r="AA2" s="5">
        <v>44008</v>
      </c>
      <c r="AB2" s="5">
        <v>44015</v>
      </c>
      <c r="AC2" s="5">
        <v>44022</v>
      </c>
      <c r="AD2" s="5">
        <v>44029</v>
      </c>
      <c r="AE2" s="5">
        <v>44036</v>
      </c>
      <c r="AF2" s="5">
        <v>44043</v>
      </c>
      <c r="AG2" s="5">
        <v>44050</v>
      </c>
      <c r="AH2" s="5">
        <v>44057</v>
      </c>
      <c r="AI2" s="5">
        <v>44064</v>
      </c>
      <c r="AJ2" s="5">
        <v>44071</v>
      </c>
      <c r="AK2" s="5">
        <v>44078</v>
      </c>
      <c r="AL2" s="5">
        <v>44085</v>
      </c>
      <c r="AM2" s="5">
        <v>44092</v>
      </c>
      <c r="AN2" s="5">
        <v>44099</v>
      </c>
      <c r="AO2" s="5">
        <v>44106</v>
      </c>
      <c r="AP2" s="5">
        <v>44113</v>
      </c>
      <c r="AQ2" s="5">
        <v>44120</v>
      </c>
      <c r="AR2" s="5">
        <v>44127</v>
      </c>
      <c r="AS2" s="5">
        <v>44134</v>
      </c>
      <c r="AT2" s="5">
        <v>44141</v>
      </c>
      <c r="AU2" s="5">
        <v>44148</v>
      </c>
      <c r="AV2" s="5">
        <v>44155</v>
      </c>
      <c r="AW2" s="5">
        <v>44162</v>
      </c>
      <c r="AX2" s="5">
        <v>44169</v>
      </c>
      <c r="AY2" s="5">
        <v>44176</v>
      </c>
      <c r="AZ2" s="5">
        <v>44183</v>
      </c>
      <c r="BA2" s="5">
        <v>44190</v>
      </c>
      <c r="BB2" s="6">
        <v>44197</v>
      </c>
    </row>
    <row r="3" spans="1:54" x14ac:dyDescent="0.25">
      <c r="A3" s="7">
        <v>2010</v>
      </c>
      <c r="B3" s="3">
        <v>11515</v>
      </c>
      <c r="C3" s="3">
        <v>11838</v>
      </c>
      <c r="D3" s="3">
        <v>11789</v>
      </c>
      <c r="E3" s="3">
        <v>10809</v>
      </c>
      <c r="F3" s="3">
        <v>10530</v>
      </c>
      <c r="G3" s="3">
        <v>10395</v>
      </c>
      <c r="H3" s="3">
        <v>10098</v>
      </c>
      <c r="I3" s="3">
        <v>10193</v>
      </c>
      <c r="J3" s="3">
        <v>10175</v>
      </c>
      <c r="K3" s="3">
        <v>9534</v>
      </c>
      <c r="L3" s="3">
        <v>9713</v>
      </c>
      <c r="M3" s="3">
        <v>9704</v>
      </c>
      <c r="N3" s="3">
        <v>9467</v>
      </c>
      <c r="O3" s="3">
        <v>9358</v>
      </c>
      <c r="P3" s="3">
        <v>9395</v>
      </c>
      <c r="Q3" s="3">
        <v>9092</v>
      </c>
      <c r="R3" s="3">
        <v>9381</v>
      </c>
      <c r="S3" s="3">
        <v>9030</v>
      </c>
      <c r="T3" s="3">
        <v>8928</v>
      </c>
      <c r="U3" s="3">
        <v>9096</v>
      </c>
      <c r="V3" s="3">
        <v>9376</v>
      </c>
      <c r="W3" s="3">
        <v>8773</v>
      </c>
      <c r="X3" s="3">
        <v>8963</v>
      </c>
      <c r="Y3" s="3">
        <v>8312</v>
      </c>
      <c r="Z3" s="3">
        <v>8334</v>
      </c>
      <c r="AA3" s="3">
        <v>8978</v>
      </c>
      <c r="AB3" s="3">
        <v>8825</v>
      </c>
      <c r="AC3" s="3">
        <v>8437</v>
      </c>
      <c r="AD3" s="3">
        <v>8188</v>
      </c>
      <c r="AE3" s="3">
        <v>8272</v>
      </c>
      <c r="AF3" s="3">
        <v>8226</v>
      </c>
      <c r="AG3" s="3">
        <v>8239</v>
      </c>
      <c r="AH3" s="3">
        <v>8506</v>
      </c>
      <c r="AI3" s="3">
        <v>8618</v>
      </c>
      <c r="AJ3" s="3">
        <v>8322</v>
      </c>
      <c r="AK3" s="3">
        <v>8585</v>
      </c>
      <c r="AL3" s="3">
        <v>8561</v>
      </c>
      <c r="AM3" s="3">
        <v>8626</v>
      </c>
      <c r="AN3" s="3">
        <v>8790</v>
      </c>
      <c r="AO3" s="3">
        <v>9176</v>
      </c>
      <c r="AP3" s="3">
        <v>9053</v>
      </c>
      <c r="AQ3" s="3">
        <v>9168</v>
      </c>
      <c r="AR3" s="3">
        <v>9477</v>
      </c>
      <c r="AS3" s="3">
        <v>9519</v>
      </c>
      <c r="AT3" s="3">
        <v>9329</v>
      </c>
      <c r="AU3" s="3">
        <v>9463</v>
      </c>
      <c r="AV3" s="3">
        <v>9343</v>
      </c>
      <c r="AW3" s="3">
        <v>9784</v>
      </c>
      <c r="AX3" s="3">
        <v>10508</v>
      </c>
      <c r="AY3" s="3">
        <v>11006</v>
      </c>
      <c r="AZ3" s="3">
        <v>11240</v>
      </c>
      <c r="BA3" s="3">
        <v>12015</v>
      </c>
    </row>
    <row r="4" spans="1:54" x14ac:dyDescent="0.25">
      <c r="A4" s="7">
        <v>2011</v>
      </c>
      <c r="B4" s="3">
        <v>12647</v>
      </c>
      <c r="C4" s="3">
        <v>12363</v>
      </c>
      <c r="D4" s="3">
        <v>11272</v>
      </c>
      <c r="E4" s="3">
        <v>10269</v>
      </c>
      <c r="F4" s="3">
        <v>9958</v>
      </c>
      <c r="G4" s="3">
        <v>10081</v>
      </c>
      <c r="H4" s="3">
        <v>9705</v>
      </c>
      <c r="I4" s="3">
        <v>9553</v>
      </c>
      <c r="J4" s="3">
        <v>9387</v>
      </c>
      <c r="K4" s="3">
        <v>9496</v>
      </c>
      <c r="L4" s="3">
        <v>9959</v>
      </c>
      <c r="M4" s="3">
        <v>9547</v>
      </c>
      <c r="N4" s="3">
        <v>9425</v>
      </c>
      <c r="O4" s="3">
        <v>9488</v>
      </c>
      <c r="P4" s="3">
        <v>9249</v>
      </c>
      <c r="Q4" s="3">
        <v>9301</v>
      </c>
      <c r="R4" s="3">
        <v>9470</v>
      </c>
      <c r="S4" s="3">
        <v>8886</v>
      </c>
      <c r="T4" s="3">
        <v>9334</v>
      </c>
      <c r="U4" s="3">
        <v>8621</v>
      </c>
      <c r="V4" s="3">
        <v>9007</v>
      </c>
      <c r="W4" s="3">
        <v>8690</v>
      </c>
      <c r="X4" s="3">
        <v>8722</v>
      </c>
      <c r="Y4" s="3">
        <v>8726</v>
      </c>
      <c r="Z4" s="3">
        <v>8599</v>
      </c>
      <c r="AA4" s="3">
        <v>8888</v>
      </c>
      <c r="AB4" s="3">
        <v>8454</v>
      </c>
      <c r="AC4" s="3">
        <v>8459</v>
      </c>
      <c r="AD4" s="3">
        <v>8471</v>
      </c>
      <c r="AE4" s="3">
        <v>8482</v>
      </c>
      <c r="AF4" s="3">
        <v>8578</v>
      </c>
      <c r="AG4" s="3">
        <v>8555</v>
      </c>
      <c r="AH4" s="3">
        <v>8373</v>
      </c>
      <c r="AI4" s="3">
        <v>8325</v>
      </c>
      <c r="AJ4" s="3">
        <v>8247</v>
      </c>
      <c r="AK4" s="3">
        <v>8503</v>
      </c>
      <c r="AL4" s="3">
        <v>8630</v>
      </c>
      <c r="AM4" s="3">
        <v>8515</v>
      </c>
      <c r="AN4" s="3">
        <v>8715</v>
      </c>
      <c r="AO4" s="3">
        <v>8880</v>
      </c>
      <c r="AP4" s="3">
        <v>8523</v>
      </c>
      <c r="AQ4" s="3">
        <v>8525</v>
      </c>
      <c r="AR4" s="3">
        <v>9103</v>
      </c>
      <c r="AS4" s="3">
        <v>9472</v>
      </c>
      <c r="AT4" s="3">
        <v>9200</v>
      </c>
      <c r="AU4" s="3">
        <v>9171</v>
      </c>
      <c r="AV4" s="3">
        <v>9158</v>
      </c>
      <c r="AW4" s="3">
        <v>9282</v>
      </c>
      <c r="AX4" s="3">
        <v>9787</v>
      </c>
      <c r="AY4" s="3">
        <v>10108</v>
      </c>
      <c r="AZ4" s="3">
        <v>10665</v>
      </c>
      <c r="BA4" s="3">
        <v>10892</v>
      </c>
    </row>
    <row r="5" spans="1:54" x14ac:dyDescent="0.25">
      <c r="A5" s="7">
        <v>2012</v>
      </c>
      <c r="B5" s="3">
        <v>10808</v>
      </c>
      <c r="C5" s="3">
        <v>10612</v>
      </c>
      <c r="D5" s="3">
        <v>10111</v>
      </c>
      <c r="E5" s="3">
        <v>10119</v>
      </c>
      <c r="F5" s="3">
        <v>10059</v>
      </c>
      <c r="G5" s="3">
        <v>10578</v>
      </c>
      <c r="H5" s="3">
        <v>10897</v>
      </c>
      <c r="I5" s="3">
        <v>10953</v>
      </c>
      <c r="J5" s="3">
        <v>10852</v>
      </c>
      <c r="K5" s="3">
        <v>10293</v>
      </c>
      <c r="L5" s="3">
        <v>10100</v>
      </c>
      <c r="M5" s="3">
        <v>9894</v>
      </c>
      <c r="N5" s="3">
        <v>9804</v>
      </c>
      <c r="O5" s="3">
        <v>9813</v>
      </c>
      <c r="P5" s="3">
        <v>9708</v>
      </c>
      <c r="Q5" s="3">
        <v>9927</v>
      </c>
      <c r="R5" s="3">
        <v>10134</v>
      </c>
      <c r="S5" s="3">
        <v>9582</v>
      </c>
      <c r="T5" s="3">
        <v>9491</v>
      </c>
      <c r="U5" s="3">
        <v>9278</v>
      </c>
      <c r="V5" s="3">
        <v>9477</v>
      </c>
      <c r="W5" s="3">
        <v>9426</v>
      </c>
      <c r="X5" s="3">
        <v>8745</v>
      </c>
      <c r="Y5" s="3">
        <v>9019</v>
      </c>
      <c r="Z5" s="3">
        <v>8786</v>
      </c>
      <c r="AA5" s="3">
        <v>8835</v>
      </c>
      <c r="AB5" s="3">
        <v>8810</v>
      </c>
      <c r="AC5" s="3">
        <v>8716</v>
      </c>
      <c r="AD5" s="3">
        <v>8619</v>
      </c>
      <c r="AE5" s="3">
        <v>8977</v>
      </c>
      <c r="AF5" s="3">
        <v>8920</v>
      </c>
      <c r="AG5" s="3">
        <v>8782</v>
      </c>
      <c r="AH5" s="3">
        <v>8855</v>
      </c>
      <c r="AI5" s="3">
        <v>8878</v>
      </c>
      <c r="AJ5" s="3">
        <v>8257</v>
      </c>
      <c r="AK5" s="3">
        <v>8636</v>
      </c>
      <c r="AL5" s="3">
        <v>8627</v>
      </c>
      <c r="AM5" s="3">
        <v>8667</v>
      </c>
      <c r="AN5" s="3">
        <v>9007</v>
      </c>
      <c r="AO5" s="3">
        <v>9077</v>
      </c>
      <c r="AP5" s="3">
        <v>9412</v>
      </c>
      <c r="AQ5" s="3">
        <v>9359</v>
      </c>
      <c r="AR5" s="3">
        <v>9433</v>
      </c>
      <c r="AS5" s="3">
        <v>9318</v>
      </c>
      <c r="AT5" s="3">
        <v>9590</v>
      </c>
      <c r="AU5" s="3">
        <v>9804</v>
      </c>
      <c r="AV5" s="3">
        <v>9578</v>
      </c>
      <c r="AW5" s="3">
        <v>9567</v>
      </c>
      <c r="AX5" s="3">
        <v>9771</v>
      </c>
      <c r="AY5" s="3">
        <v>10349</v>
      </c>
      <c r="AZ5" s="3">
        <v>11235</v>
      </c>
      <c r="BA5" s="3">
        <v>11458</v>
      </c>
    </row>
    <row r="6" spans="1:54" x14ac:dyDescent="0.25">
      <c r="A6" s="7">
        <v>2013</v>
      </c>
      <c r="B6" s="3">
        <v>11681</v>
      </c>
      <c r="C6" s="3">
        <v>11223</v>
      </c>
      <c r="D6" s="3">
        <v>10995</v>
      </c>
      <c r="E6" s="3">
        <v>11085</v>
      </c>
      <c r="F6" s="3">
        <v>11397</v>
      </c>
      <c r="G6" s="3">
        <v>10846</v>
      </c>
      <c r="H6" s="3">
        <v>11074</v>
      </c>
      <c r="I6" s="3">
        <v>10835</v>
      </c>
      <c r="J6" s="3">
        <v>11097</v>
      </c>
      <c r="K6" s="3">
        <v>11371</v>
      </c>
      <c r="L6" s="3">
        <v>11051</v>
      </c>
      <c r="M6" s="3">
        <v>11119</v>
      </c>
      <c r="N6" s="3">
        <v>10958</v>
      </c>
      <c r="O6" s="3">
        <v>11221</v>
      </c>
      <c r="P6" s="3">
        <v>11439</v>
      </c>
      <c r="Q6" s="3">
        <v>10770</v>
      </c>
      <c r="R6" s="3">
        <v>10009</v>
      </c>
      <c r="S6" s="3">
        <v>9577</v>
      </c>
      <c r="T6" s="3">
        <v>9422</v>
      </c>
      <c r="U6" s="3">
        <v>9377</v>
      </c>
      <c r="V6" s="3">
        <v>9236</v>
      </c>
      <c r="W6" s="3">
        <v>9067</v>
      </c>
      <c r="X6" s="3">
        <v>8853</v>
      </c>
      <c r="Y6" s="3">
        <v>8827</v>
      </c>
      <c r="Z6" s="3">
        <v>8748</v>
      </c>
      <c r="AA6" s="3">
        <v>8458</v>
      </c>
      <c r="AB6" s="3">
        <v>8604</v>
      </c>
      <c r="AC6" s="3">
        <v>8545</v>
      </c>
      <c r="AD6" s="3">
        <v>8934</v>
      </c>
      <c r="AE6" s="3">
        <v>8315</v>
      </c>
      <c r="AF6" s="3">
        <v>8167</v>
      </c>
      <c r="AG6" s="3">
        <v>8169</v>
      </c>
      <c r="AH6" s="3">
        <v>8260</v>
      </c>
      <c r="AI6" s="3">
        <v>8373</v>
      </c>
      <c r="AJ6" s="3">
        <v>8473</v>
      </c>
      <c r="AK6" s="3">
        <v>8381</v>
      </c>
      <c r="AL6" s="3">
        <v>8331</v>
      </c>
      <c r="AM6" s="3">
        <v>8686</v>
      </c>
      <c r="AN6" s="3">
        <v>9113</v>
      </c>
      <c r="AO6" s="3">
        <v>9080</v>
      </c>
      <c r="AP6" s="3">
        <v>8747</v>
      </c>
      <c r="AQ6" s="3">
        <v>9144</v>
      </c>
      <c r="AR6" s="3">
        <v>9205</v>
      </c>
      <c r="AS6" s="3">
        <v>9230</v>
      </c>
      <c r="AT6" s="3">
        <v>9027</v>
      </c>
      <c r="AU6" s="3">
        <v>9401</v>
      </c>
      <c r="AV6" s="3">
        <v>9504</v>
      </c>
      <c r="AW6" s="3">
        <v>9687</v>
      </c>
      <c r="AX6" s="3">
        <v>9643</v>
      </c>
      <c r="AY6" s="3">
        <v>9932</v>
      </c>
      <c r="AZ6" s="3">
        <v>9984</v>
      </c>
      <c r="BA6" s="3">
        <v>10371</v>
      </c>
    </row>
    <row r="7" spans="1:54" x14ac:dyDescent="0.25">
      <c r="A7" s="7">
        <v>2014</v>
      </c>
      <c r="B7" s="3">
        <v>10732</v>
      </c>
      <c r="C7" s="3">
        <v>10532</v>
      </c>
      <c r="D7" s="3">
        <v>10252</v>
      </c>
      <c r="E7" s="3">
        <v>9878</v>
      </c>
      <c r="F7" s="3">
        <v>9958</v>
      </c>
      <c r="G7" s="3">
        <v>10172</v>
      </c>
      <c r="H7" s="3">
        <v>10337</v>
      </c>
      <c r="I7" s="3">
        <v>10406</v>
      </c>
      <c r="J7" s="3">
        <v>9841</v>
      </c>
      <c r="K7" s="3">
        <v>9841</v>
      </c>
      <c r="L7" s="3">
        <v>9616</v>
      </c>
      <c r="M7" s="3">
        <v>9542</v>
      </c>
      <c r="N7" s="3">
        <v>9513</v>
      </c>
      <c r="O7" s="3">
        <v>9770</v>
      </c>
      <c r="P7" s="3">
        <v>9248</v>
      </c>
      <c r="Q7" s="3">
        <v>9264</v>
      </c>
      <c r="R7" s="3">
        <v>9424</v>
      </c>
      <c r="S7" s="3">
        <v>9310</v>
      </c>
      <c r="T7" s="3">
        <v>9189</v>
      </c>
      <c r="U7" s="3">
        <v>8840</v>
      </c>
      <c r="V7" s="3">
        <v>8995</v>
      </c>
      <c r="W7" s="3">
        <v>8765</v>
      </c>
      <c r="X7" s="3">
        <v>8857</v>
      </c>
      <c r="Y7" s="3">
        <v>9148</v>
      </c>
      <c r="Z7" s="3">
        <v>8668</v>
      </c>
      <c r="AA7" s="3">
        <v>8767</v>
      </c>
      <c r="AB7" s="3">
        <v>8813</v>
      </c>
      <c r="AC7" s="3">
        <v>8695</v>
      </c>
      <c r="AD7" s="3">
        <v>9002</v>
      </c>
      <c r="AE7" s="3">
        <v>9004</v>
      </c>
      <c r="AF7" s="3">
        <v>8644</v>
      </c>
      <c r="AG7" s="3">
        <v>8474</v>
      </c>
      <c r="AH7" s="3">
        <v>8547</v>
      </c>
      <c r="AI7" s="3">
        <v>8766</v>
      </c>
      <c r="AJ7" s="3">
        <v>9170</v>
      </c>
      <c r="AK7" s="3">
        <v>9005</v>
      </c>
      <c r="AL7" s="3">
        <v>8746</v>
      </c>
      <c r="AM7" s="3">
        <v>9123</v>
      </c>
      <c r="AN7" s="3">
        <v>8756</v>
      </c>
      <c r="AO7" s="3">
        <v>9238</v>
      </c>
      <c r="AP7" s="3">
        <v>9097</v>
      </c>
      <c r="AQ7" s="3">
        <v>9573</v>
      </c>
      <c r="AR7" s="3">
        <v>9665</v>
      </c>
      <c r="AS7" s="3">
        <v>9605</v>
      </c>
      <c r="AT7" s="3">
        <v>9483</v>
      </c>
      <c r="AU7" s="3">
        <v>10062</v>
      </c>
      <c r="AV7" s="3">
        <v>9741</v>
      </c>
      <c r="AW7" s="3">
        <v>9870</v>
      </c>
      <c r="AX7" s="3">
        <v>10289</v>
      </c>
      <c r="AY7" s="3">
        <v>11198</v>
      </c>
      <c r="AZ7" s="3">
        <v>12106</v>
      </c>
      <c r="BA7" s="3">
        <v>12553</v>
      </c>
    </row>
    <row r="8" spans="1:54" x14ac:dyDescent="0.25">
      <c r="A8" s="7">
        <v>2015</v>
      </c>
      <c r="B8" s="3">
        <v>14308</v>
      </c>
      <c r="C8" s="3">
        <v>14653</v>
      </c>
      <c r="D8" s="3">
        <v>13531</v>
      </c>
      <c r="E8" s="3">
        <v>12570</v>
      </c>
      <c r="F8" s="3">
        <v>12331</v>
      </c>
      <c r="G8" s="3">
        <v>11641</v>
      </c>
      <c r="H8" s="3">
        <v>11841</v>
      </c>
      <c r="I8" s="3">
        <v>11447</v>
      </c>
      <c r="J8" s="3">
        <v>11353</v>
      </c>
      <c r="K8" s="3">
        <v>10873</v>
      </c>
      <c r="L8" s="3">
        <v>10643</v>
      </c>
      <c r="M8" s="3">
        <v>10401</v>
      </c>
      <c r="N8" s="3">
        <v>10786</v>
      </c>
      <c r="O8" s="3">
        <v>10592</v>
      </c>
      <c r="P8" s="3">
        <v>10266</v>
      </c>
      <c r="Q8" s="3">
        <v>10039</v>
      </c>
      <c r="R8" s="3">
        <v>9956</v>
      </c>
      <c r="S8" s="3">
        <v>9713</v>
      </c>
      <c r="T8" s="3">
        <v>9705</v>
      </c>
      <c r="U8" s="3">
        <v>9600</v>
      </c>
      <c r="V8" s="3">
        <v>9469</v>
      </c>
      <c r="W8" s="3">
        <v>9333</v>
      </c>
      <c r="X8" s="3">
        <v>9449</v>
      </c>
      <c r="Y8" s="3">
        <v>9363</v>
      </c>
      <c r="Z8" s="3">
        <v>9062</v>
      </c>
      <c r="AA8" s="3">
        <v>9074</v>
      </c>
      <c r="AB8" s="3">
        <v>9223</v>
      </c>
      <c r="AC8" s="3">
        <v>8638</v>
      </c>
      <c r="AD8" s="3">
        <v>8542</v>
      </c>
      <c r="AE8" s="3">
        <v>8567</v>
      </c>
      <c r="AF8" s="3">
        <v>8861</v>
      </c>
      <c r="AG8" s="3">
        <v>9172</v>
      </c>
      <c r="AH8" s="3">
        <v>9108</v>
      </c>
      <c r="AI8" s="3">
        <v>8932</v>
      </c>
      <c r="AJ8" s="3">
        <v>8745</v>
      </c>
      <c r="AK8" s="3">
        <v>8645</v>
      </c>
      <c r="AL8" s="3">
        <v>9115</v>
      </c>
      <c r="AM8" s="3">
        <v>9291</v>
      </c>
      <c r="AN8" s="3">
        <v>9397</v>
      </c>
      <c r="AO8" s="3">
        <v>9750</v>
      </c>
      <c r="AP8" s="3">
        <v>9595</v>
      </c>
      <c r="AQ8" s="3">
        <v>9667</v>
      </c>
      <c r="AR8" s="3">
        <v>9794</v>
      </c>
      <c r="AS8" s="3">
        <v>9947</v>
      </c>
      <c r="AT8" s="3">
        <v>9823</v>
      </c>
      <c r="AU8" s="3">
        <v>9623</v>
      </c>
      <c r="AV8" s="3">
        <v>9558</v>
      </c>
      <c r="AW8" s="3">
        <v>10226</v>
      </c>
      <c r="AX8" s="3">
        <v>10439</v>
      </c>
      <c r="AY8" s="3">
        <v>10549</v>
      </c>
      <c r="AZ8" s="3">
        <v>10193</v>
      </c>
      <c r="BA8" s="3">
        <v>10352</v>
      </c>
      <c r="BB8">
        <v>10613</v>
      </c>
    </row>
    <row r="9" spans="1:54" x14ac:dyDescent="0.25">
      <c r="A9" s="7">
        <v>2016</v>
      </c>
      <c r="B9" s="3">
        <v>10768</v>
      </c>
      <c r="C9" s="3">
        <v>11125</v>
      </c>
      <c r="D9" s="3">
        <v>11146</v>
      </c>
      <c r="E9" s="3">
        <v>11525</v>
      </c>
      <c r="F9" s="3">
        <v>10856</v>
      </c>
      <c r="G9" s="3">
        <v>11256</v>
      </c>
      <c r="H9" s="3">
        <v>10978</v>
      </c>
      <c r="I9" s="3">
        <v>11066</v>
      </c>
      <c r="J9" s="3">
        <v>11018</v>
      </c>
      <c r="K9" s="3">
        <v>11254</v>
      </c>
      <c r="L9" s="3">
        <v>11255</v>
      </c>
      <c r="M9" s="3">
        <v>11172</v>
      </c>
      <c r="N9" s="3">
        <v>10915</v>
      </c>
      <c r="O9" s="3">
        <v>10631</v>
      </c>
      <c r="P9" s="3">
        <v>10671</v>
      </c>
      <c r="Q9" s="3">
        <v>10514</v>
      </c>
      <c r="R9" s="3">
        <v>10112</v>
      </c>
      <c r="S9" s="3">
        <v>10026</v>
      </c>
      <c r="T9" s="3">
        <v>9952</v>
      </c>
      <c r="U9" s="3">
        <v>9592</v>
      </c>
      <c r="V9" s="3">
        <v>9488</v>
      </c>
      <c r="W9" s="3">
        <v>9076</v>
      </c>
      <c r="X9" s="3">
        <v>9263</v>
      </c>
      <c r="Y9" s="3">
        <v>9385</v>
      </c>
      <c r="Z9" s="3">
        <v>9167</v>
      </c>
      <c r="AA9" s="3">
        <v>8971</v>
      </c>
      <c r="AB9" s="3">
        <v>8927</v>
      </c>
      <c r="AC9" s="3">
        <v>9503</v>
      </c>
      <c r="AD9" s="3">
        <v>9141</v>
      </c>
      <c r="AE9" s="3">
        <v>9713</v>
      </c>
      <c r="AF9" s="3">
        <v>8988</v>
      </c>
      <c r="AG9" s="3">
        <v>9082</v>
      </c>
      <c r="AH9" s="3">
        <v>9098</v>
      </c>
      <c r="AI9" s="3">
        <v>9132</v>
      </c>
      <c r="AJ9" s="3">
        <v>9278</v>
      </c>
      <c r="AK9" s="3">
        <v>8706</v>
      </c>
      <c r="AL9" s="3">
        <v>8913</v>
      </c>
      <c r="AM9" s="3">
        <v>9070</v>
      </c>
      <c r="AN9" s="3">
        <v>8726</v>
      </c>
      <c r="AO9" s="3">
        <v>9224</v>
      </c>
      <c r="AP9" s="3">
        <v>9588</v>
      </c>
      <c r="AQ9" s="3">
        <v>9879</v>
      </c>
      <c r="AR9" s="3">
        <v>9986</v>
      </c>
      <c r="AS9" s="3">
        <v>10206</v>
      </c>
      <c r="AT9" s="3">
        <v>10217</v>
      </c>
      <c r="AU9" s="3">
        <v>10818</v>
      </c>
      <c r="AV9" s="3">
        <v>10542</v>
      </c>
      <c r="AW9" s="3">
        <v>10544</v>
      </c>
      <c r="AX9" s="3">
        <v>10753</v>
      </c>
      <c r="AY9" s="3">
        <v>11276</v>
      </c>
      <c r="AZ9" s="3">
        <v>11366</v>
      </c>
      <c r="BA9" s="3">
        <v>11678</v>
      </c>
    </row>
    <row r="10" spans="1:54" x14ac:dyDescent="0.25">
      <c r="A10" s="7">
        <v>2017</v>
      </c>
      <c r="B10" s="3">
        <v>12719</v>
      </c>
      <c r="C10" s="3">
        <v>13461</v>
      </c>
      <c r="D10" s="3">
        <v>13032</v>
      </c>
      <c r="E10" s="3">
        <v>12412</v>
      </c>
      <c r="F10" s="3">
        <v>12582</v>
      </c>
      <c r="G10" s="3">
        <v>12063</v>
      </c>
      <c r="H10" s="3">
        <v>11709</v>
      </c>
      <c r="I10" s="3">
        <v>11591</v>
      </c>
      <c r="J10" s="3">
        <v>11019</v>
      </c>
      <c r="K10" s="3">
        <v>10802</v>
      </c>
      <c r="L10" s="3">
        <v>10334</v>
      </c>
      <c r="M10" s="3">
        <v>9990</v>
      </c>
      <c r="N10" s="3">
        <v>9905</v>
      </c>
      <c r="O10" s="3">
        <v>9766</v>
      </c>
      <c r="P10" s="3">
        <v>9699</v>
      </c>
      <c r="Q10" s="3">
        <v>9584</v>
      </c>
      <c r="R10" s="3">
        <v>9623</v>
      </c>
      <c r="S10" s="3">
        <v>10006</v>
      </c>
      <c r="T10" s="3">
        <v>9678</v>
      </c>
      <c r="U10" s="3">
        <v>10088</v>
      </c>
      <c r="V10" s="3">
        <v>9569</v>
      </c>
      <c r="W10" s="3">
        <v>9458</v>
      </c>
      <c r="X10" s="3">
        <v>8875</v>
      </c>
      <c r="Y10" s="3">
        <v>9044</v>
      </c>
      <c r="Z10" s="3">
        <v>9855</v>
      </c>
      <c r="AA10" s="3">
        <v>9140</v>
      </c>
      <c r="AB10" s="3">
        <v>8813</v>
      </c>
      <c r="AC10" s="3">
        <v>9170</v>
      </c>
      <c r="AD10" s="3">
        <v>8834</v>
      </c>
      <c r="AE10" s="3">
        <v>8897</v>
      </c>
      <c r="AF10" s="3">
        <v>8861</v>
      </c>
      <c r="AG10" s="3">
        <v>9113</v>
      </c>
      <c r="AH10" s="3">
        <v>9213</v>
      </c>
      <c r="AI10" s="3">
        <v>9207</v>
      </c>
      <c r="AJ10" s="3">
        <v>9207</v>
      </c>
      <c r="AK10" s="3">
        <v>8956</v>
      </c>
      <c r="AL10" s="3">
        <v>9157</v>
      </c>
      <c r="AM10" s="3">
        <v>9368</v>
      </c>
      <c r="AN10" s="3">
        <v>9836</v>
      </c>
      <c r="AO10" s="3">
        <v>9711</v>
      </c>
      <c r="AP10" s="3">
        <v>9926</v>
      </c>
      <c r="AQ10" s="3">
        <v>9877</v>
      </c>
      <c r="AR10" s="3">
        <v>10049</v>
      </c>
      <c r="AS10" s="3">
        <v>9759</v>
      </c>
      <c r="AT10" s="3">
        <v>10063</v>
      </c>
      <c r="AU10" s="3">
        <v>10298</v>
      </c>
      <c r="AV10" s="3">
        <v>10473</v>
      </c>
      <c r="AW10" s="3">
        <v>10581</v>
      </c>
      <c r="AX10" s="3">
        <v>11169</v>
      </c>
      <c r="AY10" s="3">
        <v>11488</v>
      </c>
      <c r="AZ10" s="3">
        <v>12232</v>
      </c>
      <c r="BA10" s="3">
        <v>12772</v>
      </c>
    </row>
    <row r="11" spans="1:54" x14ac:dyDescent="0.25">
      <c r="A11" s="7">
        <v>2018</v>
      </c>
      <c r="B11" s="3">
        <v>13715</v>
      </c>
      <c r="C11" s="3">
        <v>13982</v>
      </c>
      <c r="D11" s="3">
        <v>13640</v>
      </c>
      <c r="E11" s="3">
        <v>13659</v>
      </c>
      <c r="F11" s="3">
        <v>12695</v>
      </c>
      <c r="G11" s="3">
        <v>12221</v>
      </c>
      <c r="H11" s="3">
        <v>12244</v>
      </c>
      <c r="I11" s="3">
        <v>12256</v>
      </c>
      <c r="J11" s="3">
        <v>12147</v>
      </c>
      <c r="K11" s="3">
        <v>12877</v>
      </c>
      <c r="L11" s="3">
        <v>12331</v>
      </c>
      <c r="M11" s="3">
        <v>11577</v>
      </c>
      <c r="N11" s="3">
        <v>11423</v>
      </c>
      <c r="O11" s="3">
        <v>10894</v>
      </c>
      <c r="P11" s="3">
        <v>10422</v>
      </c>
      <c r="Q11" s="3">
        <v>10182</v>
      </c>
      <c r="R11" s="3">
        <v>9602</v>
      </c>
      <c r="S11" s="3">
        <v>9585</v>
      </c>
      <c r="T11" s="3">
        <v>9536</v>
      </c>
      <c r="U11" s="3">
        <v>9251</v>
      </c>
      <c r="V11" s="3">
        <v>9297</v>
      </c>
      <c r="W11" s="3">
        <v>9256</v>
      </c>
      <c r="X11" s="3">
        <v>9077</v>
      </c>
      <c r="Y11" s="3">
        <v>8977</v>
      </c>
      <c r="Z11" s="3">
        <v>9114</v>
      </c>
      <c r="AA11" s="3">
        <v>9099</v>
      </c>
      <c r="AB11" s="3">
        <v>9243</v>
      </c>
      <c r="AC11" s="3">
        <v>9175</v>
      </c>
      <c r="AD11" s="3">
        <v>9008</v>
      </c>
      <c r="AE11" s="3">
        <v>9106</v>
      </c>
      <c r="AF11" s="3">
        <v>8986</v>
      </c>
      <c r="AG11" s="3">
        <v>9109</v>
      </c>
      <c r="AH11" s="3">
        <v>8621</v>
      </c>
      <c r="AI11" s="3">
        <v>8892</v>
      </c>
      <c r="AJ11" s="3">
        <v>8604</v>
      </c>
      <c r="AK11" s="3">
        <v>8844</v>
      </c>
      <c r="AL11" s="3">
        <v>9092</v>
      </c>
      <c r="AM11" s="3">
        <v>9261</v>
      </c>
      <c r="AN11" s="3">
        <v>9018</v>
      </c>
      <c r="AO11" s="3">
        <v>9516</v>
      </c>
      <c r="AP11" s="3">
        <v>9569</v>
      </c>
      <c r="AQ11" s="3">
        <v>9590</v>
      </c>
      <c r="AR11" s="3">
        <v>9196</v>
      </c>
      <c r="AS11" s="3">
        <v>9812</v>
      </c>
      <c r="AT11" s="3">
        <v>10101</v>
      </c>
      <c r="AU11" s="3">
        <v>10055</v>
      </c>
      <c r="AV11" s="3">
        <v>9700</v>
      </c>
      <c r="AW11" s="3">
        <v>10021</v>
      </c>
      <c r="AX11" s="3">
        <v>10407</v>
      </c>
      <c r="AY11" s="3">
        <v>10296</v>
      </c>
      <c r="AZ11" s="3">
        <v>10614</v>
      </c>
      <c r="BA11" s="3">
        <v>10839</v>
      </c>
    </row>
    <row r="12" spans="1:54" x14ac:dyDescent="0.25">
      <c r="A12" s="7">
        <v>2019</v>
      </c>
      <c r="B12" s="3">
        <v>10935</v>
      </c>
      <c r="C12" s="3">
        <v>11531</v>
      </c>
      <c r="D12" s="3">
        <v>11442</v>
      </c>
      <c r="E12" s="3">
        <v>11447</v>
      </c>
      <c r="F12" s="3">
        <v>11585</v>
      </c>
      <c r="G12" s="3">
        <v>11690</v>
      </c>
      <c r="H12" s="3">
        <v>11543</v>
      </c>
      <c r="I12" s="3">
        <v>11189</v>
      </c>
      <c r="J12" s="3">
        <v>10726</v>
      </c>
      <c r="K12" s="3">
        <v>10646</v>
      </c>
      <c r="L12" s="3">
        <v>10402</v>
      </c>
      <c r="M12" s="3">
        <v>10242</v>
      </c>
      <c r="N12" s="3">
        <v>9688</v>
      </c>
      <c r="O12" s="3">
        <v>9948</v>
      </c>
      <c r="P12" s="3">
        <v>10262</v>
      </c>
      <c r="Q12" s="3">
        <v>10599</v>
      </c>
      <c r="R12" s="3">
        <v>10030</v>
      </c>
      <c r="S12" s="3">
        <v>9813</v>
      </c>
      <c r="T12" s="3">
        <v>9497</v>
      </c>
      <c r="U12" s="3">
        <v>9654</v>
      </c>
      <c r="V12" s="3">
        <v>9682</v>
      </c>
      <c r="W12" s="3">
        <v>9292</v>
      </c>
      <c r="X12" s="3">
        <v>9400</v>
      </c>
      <c r="Y12" s="3">
        <v>9297</v>
      </c>
      <c r="Z12" s="3">
        <v>9302</v>
      </c>
      <c r="AA12" s="3">
        <v>9154</v>
      </c>
      <c r="AB12" s="3">
        <v>9144</v>
      </c>
      <c r="AC12" s="3">
        <v>9216</v>
      </c>
      <c r="AD12" s="3">
        <v>9016</v>
      </c>
      <c r="AE12" s="3">
        <v>9493</v>
      </c>
      <c r="AF12" s="3">
        <v>8848</v>
      </c>
      <c r="AG12" s="3">
        <v>8906</v>
      </c>
      <c r="AH12" s="3">
        <v>8723</v>
      </c>
      <c r="AI12" s="3">
        <v>8818</v>
      </c>
      <c r="AJ12" s="3">
        <v>9412</v>
      </c>
      <c r="AK12" s="3">
        <v>8976</v>
      </c>
      <c r="AL12" s="3">
        <v>9257</v>
      </c>
      <c r="AM12" s="3">
        <v>9115</v>
      </c>
      <c r="AN12" s="3">
        <v>9617</v>
      </c>
      <c r="AO12" s="3">
        <v>9430</v>
      </c>
      <c r="AP12" s="3">
        <v>9926</v>
      </c>
      <c r="AQ12" s="3">
        <v>10091</v>
      </c>
      <c r="AR12" s="3">
        <v>9914</v>
      </c>
      <c r="AS12" s="3">
        <v>10217</v>
      </c>
      <c r="AT12" s="3">
        <v>10493</v>
      </c>
      <c r="AU12" s="3">
        <v>10476</v>
      </c>
      <c r="AV12" s="3">
        <v>10817</v>
      </c>
      <c r="AW12" s="3">
        <v>11044</v>
      </c>
      <c r="AX12" s="3">
        <v>10601</v>
      </c>
      <c r="AY12" s="3">
        <v>11329</v>
      </c>
      <c r="AZ12" s="3">
        <v>11837</v>
      </c>
      <c r="BA12" s="3">
        <v>12020</v>
      </c>
    </row>
    <row r="13" spans="1:54" x14ac:dyDescent="0.25">
      <c r="A13" s="7">
        <v>2020</v>
      </c>
      <c r="B13" s="2">
        <f t="shared" ref="B13:G13" si="1">B14</f>
        <v>12431</v>
      </c>
      <c r="C13" s="2">
        <f t="shared" si="1"/>
        <v>12139</v>
      </c>
      <c r="D13" s="2">
        <f t="shared" si="1"/>
        <v>11746</v>
      </c>
      <c r="E13" s="2">
        <f t="shared" si="1"/>
        <v>10914</v>
      </c>
      <c r="F13" s="2">
        <f t="shared" si="1"/>
        <v>11094</v>
      </c>
      <c r="G13" s="2">
        <f t="shared" si="1"/>
        <v>10710</v>
      </c>
      <c r="H13" s="17">
        <f t="shared" ref="H13:Z13" si="2">H15/SUM($H$15:$Z$15)*SUM($H$14:$Z$14)</f>
        <v>10808.082906305257</v>
      </c>
      <c r="I13" s="17">
        <f t="shared" si="2"/>
        <v>10746.883411382873</v>
      </c>
      <c r="J13" s="17">
        <f t="shared" si="2"/>
        <v>10776.778461448752</v>
      </c>
      <c r="K13" s="17">
        <f t="shared" si="2"/>
        <v>10882.185311282639</v>
      </c>
      <c r="L13" s="17">
        <f t="shared" si="2"/>
        <v>10727.122108367874</v>
      </c>
      <c r="M13" s="17">
        <f t="shared" si="2"/>
        <v>10893.827706278415</v>
      </c>
      <c r="N13" s="13">
        <f t="shared" si="2"/>
        <v>13597.979894342661</v>
      </c>
      <c r="O13" s="13">
        <f t="shared" si="2"/>
        <v>18360.032095051272</v>
      </c>
      <c r="P13" s="13">
        <f t="shared" si="2"/>
        <v>21779.869002604413</v>
      </c>
      <c r="Q13" s="13">
        <f t="shared" si="2"/>
        <v>21349.045798525829</v>
      </c>
      <c r="R13" s="13">
        <f t="shared" si="2"/>
        <v>18812.33864437143</v>
      </c>
      <c r="S13" s="13">
        <f t="shared" si="2"/>
        <v>15980.613068686513</v>
      </c>
      <c r="T13" s="13">
        <f t="shared" si="2"/>
        <v>13876.933090041888</v>
      </c>
      <c r="U13" s="13">
        <f t="shared" si="2"/>
        <v>12108.226441585261</v>
      </c>
      <c r="V13" s="13">
        <f t="shared" si="2"/>
        <v>11090.293811090163</v>
      </c>
      <c r="W13" s="13">
        <f t="shared" si="2"/>
        <v>10372.156435877996</v>
      </c>
      <c r="X13" s="13">
        <f t="shared" si="2"/>
        <v>9870.4979098167241</v>
      </c>
      <c r="Y13" s="13">
        <f t="shared" si="2"/>
        <v>9461.3333982189142</v>
      </c>
      <c r="Z13" s="17">
        <f t="shared" si="2"/>
        <v>9064.8005047210991</v>
      </c>
      <c r="AA13" s="2">
        <f t="shared" ref="AA13:AZ13" si="3">AA14</f>
        <v>9661</v>
      </c>
      <c r="AB13" s="2">
        <f t="shared" si="3"/>
        <v>8740</v>
      </c>
      <c r="AC13" s="2">
        <f t="shared" si="3"/>
        <v>8680</v>
      </c>
      <c r="AD13" s="2">
        <f t="shared" si="3"/>
        <v>8893</v>
      </c>
      <c r="AE13" s="2">
        <f t="shared" si="3"/>
        <v>9070</v>
      </c>
      <c r="AF13" s="2">
        <f t="shared" si="3"/>
        <v>8871</v>
      </c>
      <c r="AG13" s="2">
        <f t="shared" si="3"/>
        <v>9023</v>
      </c>
      <c r="AH13" s="2">
        <f t="shared" si="3"/>
        <v>10154</v>
      </c>
      <c r="AI13" s="2">
        <f t="shared" si="3"/>
        <v>8853</v>
      </c>
      <c r="AJ13" s="2">
        <f t="shared" si="3"/>
        <v>8673</v>
      </c>
      <c r="AK13" s="2">
        <f t="shared" si="3"/>
        <v>9084</v>
      </c>
      <c r="AL13" s="2">
        <f t="shared" si="3"/>
        <v>9159</v>
      </c>
      <c r="AM13" s="2">
        <f t="shared" si="3"/>
        <v>9463</v>
      </c>
      <c r="AN13" s="2">
        <f t="shared" si="3"/>
        <v>9621</v>
      </c>
      <c r="AO13" s="2">
        <f t="shared" si="3"/>
        <v>9987</v>
      </c>
      <c r="AP13" s="2">
        <f t="shared" si="3"/>
        <v>10351</v>
      </c>
      <c r="AQ13" s="2">
        <f t="shared" si="3"/>
        <v>10392</v>
      </c>
      <c r="AR13" s="2">
        <f t="shared" si="3"/>
        <v>11078</v>
      </c>
      <c r="AS13" s="2">
        <f t="shared" si="3"/>
        <v>11431</v>
      </c>
      <c r="AT13" s="2">
        <f t="shared" si="3"/>
        <v>11788</v>
      </c>
      <c r="AU13" s="2">
        <f t="shared" si="3"/>
        <v>12370</v>
      </c>
      <c r="AV13" s="2">
        <f t="shared" si="3"/>
        <v>12338</v>
      </c>
      <c r="AW13" s="2">
        <f t="shared" si="3"/>
        <v>12456</v>
      </c>
      <c r="AX13" s="2">
        <f t="shared" si="3"/>
        <v>12675</v>
      </c>
      <c r="AY13" s="2">
        <f t="shared" si="3"/>
        <v>13037</v>
      </c>
      <c r="AZ13" s="2">
        <f t="shared" si="3"/>
        <v>13197</v>
      </c>
      <c r="BA13" s="15">
        <v>14439</v>
      </c>
    </row>
    <row r="14" spans="1:54" x14ac:dyDescent="0.25">
      <c r="A14" s="7" t="s">
        <v>20</v>
      </c>
      <c r="B14" s="2">
        <v>12431</v>
      </c>
      <c r="C14" s="2">
        <v>12139</v>
      </c>
      <c r="D14" s="2">
        <v>11746</v>
      </c>
      <c r="E14" s="2">
        <v>10914</v>
      </c>
      <c r="F14" s="2">
        <v>11094</v>
      </c>
      <c r="G14" s="2">
        <v>10710</v>
      </c>
      <c r="H14" s="13">
        <v>10877</v>
      </c>
      <c r="I14" s="13">
        <v>10795</v>
      </c>
      <c r="J14" s="13">
        <v>10647</v>
      </c>
      <c r="K14" s="13">
        <v>10984</v>
      </c>
      <c r="L14" s="13">
        <v>10834</v>
      </c>
      <c r="M14" s="13">
        <v>11401</v>
      </c>
      <c r="N14" s="13">
        <v>13787</v>
      </c>
      <c r="O14" s="13">
        <v>17897</v>
      </c>
      <c r="P14" s="13">
        <v>22038</v>
      </c>
      <c r="Q14" s="13">
        <v>20922</v>
      </c>
      <c r="R14" s="13">
        <v>18694</v>
      </c>
      <c r="S14" s="13">
        <v>15825</v>
      </c>
      <c r="T14" s="13">
        <v>13712</v>
      </c>
      <c r="U14" s="13">
        <v>11948</v>
      </c>
      <c r="V14" s="13">
        <v>11354</v>
      </c>
      <c r="W14" s="13">
        <v>10216</v>
      </c>
      <c r="X14" s="13">
        <v>9971</v>
      </c>
      <c r="Y14" s="13">
        <v>9453</v>
      </c>
      <c r="Z14" s="13">
        <v>9204</v>
      </c>
      <c r="AA14" s="2">
        <v>9661</v>
      </c>
      <c r="AB14" s="2">
        <v>8740</v>
      </c>
      <c r="AC14" s="2">
        <v>8680</v>
      </c>
      <c r="AD14" s="2">
        <v>8893</v>
      </c>
      <c r="AE14" s="2">
        <v>9070</v>
      </c>
      <c r="AF14" s="2">
        <v>8871</v>
      </c>
      <c r="AG14" s="2">
        <v>9023</v>
      </c>
      <c r="AH14" s="2">
        <v>10154</v>
      </c>
      <c r="AI14" s="2">
        <v>8853</v>
      </c>
      <c r="AJ14" s="2">
        <v>8673</v>
      </c>
      <c r="AK14" s="2">
        <v>9084</v>
      </c>
      <c r="AL14" s="2">
        <v>9159</v>
      </c>
      <c r="AM14" s="2">
        <v>9463</v>
      </c>
      <c r="AN14" s="2">
        <v>9621</v>
      </c>
      <c r="AO14" s="2">
        <v>9987</v>
      </c>
      <c r="AP14" s="2">
        <v>10351</v>
      </c>
      <c r="AQ14" s="2">
        <v>10392</v>
      </c>
      <c r="AR14" s="2">
        <v>11078</v>
      </c>
      <c r="AS14" s="2">
        <v>11431</v>
      </c>
      <c r="AT14" s="3">
        <v>11788</v>
      </c>
      <c r="AU14" s="3">
        <v>12370</v>
      </c>
      <c r="AV14" s="3">
        <v>12338</v>
      </c>
      <c r="AW14" s="3">
        <v>12456</v>
      </c>
      <c r="AX14" s="3">
        <v>12675</v>
      </c>
      <c r="AY14" s="3">
        <v>13037</v>
      </c>
      <c r="AZ14" s="3">
        <v>13197</v>
      </c>
      <c r="BA14" s="14"/>
    </row>
    <row r="15" spans="1:54" x14ac:dyDescent="0.25">
      <c r="A15" s="7" t="s">
        <v>19</v>
      </c>
      <c r="B15" s="15"/>
      <c r="C15" s="15"/>
      <c r="D15" s="15"/>
      <c r="E15" s="15"/>
      <c r="F15" s="15"/>
      <c r="G15" s="15"/>
      <c r="H15" s="13">
        <v>10889.41</v>
      </c>
      <c r="I15" s="13">
        <v>10827.75</v>
      </c>
      <c r="J15" s="13">
        <v>10857.869999999999</v>
      </c>
      <c r="K15" s="13">
        <v>10964.07</v>
      </c>
      <c r="L15" s="13">
        <v>10807.84</v>
      </c>
      <c r="M15" s="13">
        <v>10975.8</v>
      </c>
      <c r="N15" s="13">
        <v>13700.3</v>
      </c>
      <c r="O15" s="13">
        <v>18498.184999999998</v>
      </c>
      <c r="P15" s="13">
        <v>21943.755000000001</v>
      </c>
      <c r="Q15" s="13">
        <v>21509.690000000002</v>
      </c>
      <c r="R15" s="13">
        <v>18953.895</v>
      </c>
      <c r="S15" s="13">
        <v>16100.861666666668</v>
      </c>
      <c r="T15" s="13">
        <v>13981.352222222224</v>
      </c>
      <c r="U15" s="13">
        <v>12199.336666666666</v>
      </c>
      <c r="V15" s="13">
        <v>11173.744444444445</v>
      </c>
      <c r="W15" s="13">
        <v>10450.203333333333</v>
      </c>
      <c r="X15" s="13">
        <v>9944.77</v>
      </c>
      <c r="Y15" s="13">
        <v>9532.5266666666666</v>
      </c>
      <c r="Z15" s="13">
        <v>9133.01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4"/>
      <c r="AU15" s="14"/>
      <c r="AV15" s="14"/>
      <c r="AW15" s="14"/>
      <c r="AX15" s="14"/>
      <c r="AY15" s="14"/>
      <c r="AZ15" s="14"/>
      <c r="BA15" s="14"/>
    </row>
    <row r="16" spans="1:54" x14ac:dyDescent="0.25">
      <c r="A16" s="7" t="s">
        <v>0</v>
      </c>
      <c r="B16" s="2">
        <v>12505</v>
      </c>
      <c r="C16" s="2">
        <v>12212</v>
      </c>
      <c r="D16" s="2">
        <v>11816</v>
      </c>
      <c r="E16" s="2">
        <v>10979</v>
      </c>
      <c r="F16" s="2">
        <v>11161</v>
      </c>
      <c r="G16" s="2">
        <v>10774</v>
      </c>
      <c r="H16" s="2">
        <v>10942</v>
      </c>
      <c r="I16" s="2">
        <v>10860</v>
      </c>
      <c r="J16" s="2">
        <v>10711</v>
      </c>
      <c r="K16" s="2">
        <v>11050</v>
      </c>
      <c r="L16" s="2">
        <v>10899</v>
      </c>
      <c r="M16" s="2">
        <v>11469</v>
      </c>
      <c r="N16" s="2">
        <v>13870</v>
      </c>
      <c r="O16" s="2">
        <v>18004</v>
      </c>
      <c r="P16" s="2">
        <v>22170</v>
      </c>
      <c r="Q16" s="2">
        <v>21047</v>
      </c>
      <c r="R16" s="2">
        <v>18806</v>
      </c>
      <c r="S16" s="2">
        <v>15920</v>
      </c>
      <c r="T16" s="2">
        <v>13794</v>
      </c>
      <c r="U16" s="2">
        <v>12020</v>
      </c>
      <c r="V16" s="2">
        <v>11422</v>
      </c>
      <c r="W16" s="2">
        <v>10277</v>
      </c>
      <c r="X16" s="2">
        <v>10030</v>
      </c>
      <c r="Y16" s="2">
        <v>9509</v>
      </c>
      <c r="Z16" s="2">
        <v>9259</v>
      </c>
      <c r="AA16" s="2">
        <v>9719</v>
      </c>
      <c r="AB16" s="2">
        <v>8795</v>
      </c>
      <c r="AC16" s="2">
        <v>8737</v>
      </c>
      <c r="AD16" s="2">
        <v>8952</v>
      </c>
      <c r="AE16" s="2">
        <v>9135</v>
      </c>
      <c r="AF16" s="2">
        <v>8938</v>
      </c>
      <c r="AG16" s="2">
        <v>9091</v>
      </c>
      <c r="AH16" s="2">
        <v>10236</v>
      </c>
      <c r="AI16" s="2">
        <v>8927</v>
      </c>
      <c r="AJ16" s="2">
        <v>8747</v>
      </c>
      <c r="AK16" s="2">
        <v>9163</v>
      </c>
      <c r="AL16" s="2">
        <v>9242</v>
      </c>
      <c r="AM16" s="2">
        <v>9549</v>
      </c>
      <c r="AN16" s="2">
        <v>9711</v>
      </c>
      <c r="AO16" s="2">
        <v>10083</v>
      </c>
      <c r="AP16" s="2">
        <v>10454</v>
      </c>
      <c r="AQ16" s="2">
        <v>10499</v>
      </c>
      <c r="AR16" s="2">
        <v>11196</v>
      </c>
      <c r="AS16" s="2">
        <v>11559</v>
      </c>
      <c r="AT16" s="3">
        <v>11923</v>
      </c>
      <c r="AU16" s="3">
        <v>12515</v>
      </c>
      <c r="AV16" s="3">
        <v>12484</v>
      </c>
      <c r="AW16" s="3">
        <v>12608</v>
      </c>
      <c r="AX16" s="3">
        <v>12833</v>
      </c>
      <c r="AY16" s="3">
        <v>13237</v>
      </c>
      <c r="AZ16" s="3">
        <v>13732</v>
      </c>
      <c r="BA16" s="3">
        <v>16574</v>
      </c>
    </row>
    <row r="17" spans="1:53" x14ac:dyDescent="0.25">
      <c r="A17" s="7" t="s">
        <v>1</v>
      </c>
      <c r="B17" s="2">
        <v>12373</v>
      </c>
      <c r="C17" s="2">
        <v>12083</v>
      </c>
      <c r="D17" s="2">
        <v>11691</v>
      </c>
      <c r="E17" s="2">
        <v>10863</v>
      </c>
      <c r="F17" s="2">
        <v>11043</v>
      </c>
      <c r="G17" s="2">
        <v>10660</v>
      </c>
      <c r="H17" s="2">
        <v>10826</v>
      </c>
      <c r="I17" s="2">
        <v>10745</v>
      </c>
      <c r="J17" s="2">
        <v>10597</v>
      </c>
      <c r="K17" s="2">
        <v>10933</v>
      </c>
      <c r="L17" s="2">
        <v>10783</v>
      </c>
      <c r="M17" s="2">
        <v>11348</v>
      </c>
      <c r="N17" s="2">
        <v>13723</v>
      </c>
      <c r="O17" s="2">
        <v>17814</v>
      </c>
      <c r="P17" s="2">
        <v>21936</v>
      </c>
      <c r="Q17" s="2">
        <v>20824</v>
      </c>
      <c r="R17" s="2">
        <v>18607</v>
      </c>
      <c r="S17" s="2">
        <v>15752</v>
      </c>
      <c r="T17" s="2">
        <v>13648</v>
      </c>
      <c r="U17" s="2">
        <v>11893</v>
      </c>
      <c r="V17" s="2">
        <v>11301</v>
      </c>
      <c r="W17" s="2">
        <v>10168</v>
      </c>
      <c r="X17" s="2">
        <v>9924</v>
      </c>
      <c r="Y17" s="2">
        <v>9409</v>
      </c>
      <c r="Z17" s="2">
        <v>9162</v>
      </c>
      <c r="AA17" s="2">
        <v>9616</v>
      </c>
      <c r="AB17" s="2">
        <v>8697</v>
      </c>
      <c r="AC17" s="2">
        <v>8636</v>
      </c>
      <c r="AD17" s="2">
        <v>8846</v>
      </c>
      <c r="AE17" s="2">
        <v>9018</v>
      </c>
      <c r="AF17" s="2">
        <v>8818</v>
      </c>
      <c r="AG17" s="2">
        <v>8968</v>
      </c>
      <c r="AH17" s="2">
        <v>10088</v>
      </c>
      <c r="AI17" s="2">
        <v>8793</v>
      </c>
      <c r="AJ17" s="2">
        <v>8612</v>
      </c>
      <c r="AK17" s="2">
        <v>9018</v>
      </c>
      <c r="AL17" s="2">
        <v>9091</v>
      </c>
      <c r="AM17" s="2">
        <v>9391</v>
      </c>
      <c r="AN17" s="2">
        <v>9546</v>
      </c>
      <c r="AO17" s="2">
        <v>9906</v>
      </c>
      <c r="AP17" s="2">
        <v>10264</v>
      </c>
      <c r="AQ17" s="2">
        <v>10301</v>
      </c>
      <c r="AR17" s="2">
        <v>10978</v>
      </c>
      <c r="AS17" s="2">
        <v>11324</v>
      </c>
      <c r="AT17" s="3">
        <v>11674</v>
      </c>
      <c r="AU17" s="3">
        <v>12246</v>
      </c>
      <c r="AV17" s="3">
        <v>12212</v>
      </c>
      <c r="AW17" s="3">
        <v>12325</v>
      </c>
      <c r="AX17" s="3">
        <v>12537</v>
      </c>
      <c r="AY17" s="3">
        <v>12865</v>
      </c>
      <c r="AZ17" s="3">
        <v>12763</v>
      </c>
      <c r="BA17" s="3">
        <v>12683</v>
      </c>
    </row>
    <row r="18" spans="1:53" x14ac:dyDescent="0.25">
      <c r="A18" s="7" t="s">
        <v>21</v>
      </c>
      <c r="B18" s="2">
        <f t="shared" ref="B18:AG18" si="4">AVERAGE(B3:B12)</f>
        <v>11982.8</v>
      </c>
      <c r="C18" s="2">
        <f t="shared" si="4"/>
        <v>12132</v>
      </c>
      <c r="D18" s="2">
        <f t="shared" si="4"/>
        <v>11721</v>
      </c>
      <c r="E18" s="2">
        <f t="shared" si="4"/>
        <v>11377.3</v>
      </c>
      <c r="F18" s="2">
        <f t="shared" si="4"/>
        <v>11195.1</v>
      </c>
      <c r="G18" s="2">
        <f t="shared" si="4"/>
        <v>11094.3</v>
      </c>
      <c r="H18" s="2">
        <f t="shared" si="4"/>
        <v>11042.6</v>
      </c>
      <c r="I18" s="2">
        <f t="shared" si="4"/>
        <v>10948.9</v>
      </c>
      <c r="J18" s="2">
        <f t="shared" si="4"/>
        <v>10761.5</v>
      </c>
      <c r="K18" s="2">
        <f t="shared" si="4"/>
        <v>10698.7</v>
      </c>
      <c r="L18" s="2">
        <f t="shared" si="4"/>
        <v>10540.4</v>
      </c>
      <c r="M18" s="2">
        <f t="shared" si="4"/>
        <v>10318.799999999999</v>
      </c>
      <c r="N18" s="2">
        <f t="shared" si="4"/>
        <v>10188.4</v>
      </c>
      <c r="O18" s="2">
        <f t="shared" si="4"/>
        <v>10148.1</v>
      </c>
      <c r="P18" s="2">
        <f t="shared" si="4"/>
        <v>10035.9</v>
      </c>
      <c r="Q18" s="2">
        <f t="shared" si="4"/>
        <v>9927.2000000000007</v>
      </c>
      <c r="R18" s="2">
        <f t="shared" si="4"/>
        <v>9774.1</v>
      </c>
      <c r="S18" s="2">
        <f t="shared" si="4"/>
        <v>9552.7999999999993</v>
      </c>
      <c r="T18" s="2">
        <f t="shared" si="4"/>
        <v>9473.2000000000007</v>
      </c>
      <c r="U18" s="2">
        <f t="shared" si="4"/>
        <v>9339.7000000000007</v>
      </c>
      <c r="V18" s="2">
        <f t="shared" si="4"/>
        <v>9359.6</v>
      </c>
      <c r="W18" s="2">
        <f t="shared" si="4"/>
        <v>9113.6</v>
      </c>
      <c r="X18" s="2">
        <f t="shared" si="4"/>
        <v>9020.4</v>
      </c>
      <c r="Y18" s="2">
        <f t="shared" si="4"/>
        <v>9009.7999999999993</v>
      </c>
      <c r="Z18" s="2">
        <f t="shared" si="4"/>
        <v>8963.5</v>
      </c>
      <c r="AA18" s="2">
        <f t="shared" si="4"/>
        <v>8936.4</v>
      </c>
      <c r="AB18" s="2">
        <f t="shared" si="4"/>
        <v>8885.6</v>
      </c>
      <c r="AC18" s="2">
        <f t="shared" si="4"/>
        <v>8855.4</v>
      </c>
      <c r="AD18" s="2">
        <f t="shared" si="4"/>
        <v>8775.5</v>
      </c>
      <c r="AE18" s="2">
        <f t="shared" si="4"/>
        <v>8882.6</v>
      </c>
      <c r="AF18" s="2">
        <f t="shared" si="4"/>
        <v>8707.9</v>
      </c>
      <c r="AG18" s="2">
        <f t="shared" si="4"/>
        <v>8760.1</v>
      </c>
      <c r="AH18" s="2">
        <f t="shared" ref="AH18:BA18" si="5">AVERAGE(AH3:AH12)</f>
        <v>8730.4</v>
      </c>
      <c r="AI18" s="2">
        <f t="shared" si="5"/>
        <v>8794.1</v>
      </c>
      <c r="AJ18" s="2">
        <f t="shared" si="5"/>
        <v>8771.5</v>
      </c>
      <c r="AK18" s="2">
        <f t="shared" si="5"/>
        <v>8723.7000000000007</v>
      </c>
      <c r="AL18" s="2">
        <f t="shared" si="5"/>
        <v>8842.9</v>
      </c>
      <c r="AM18" s="2">
        <f t="shared" si="5"/>
        <v>8972.2000000000007</v>
      </c>
      <c r="AN18" s="2">
        <f t="shared" si="5"/>
        <v>9097.5</v>
      </c>
      <c r="AO18" s="2">
        <f t="shared" si="5"/>
        <v>9308.2000000000007</v>
      </c>
      <c r="AP18" s="2">
        <f t="shared" si="5"/>
        <v>9343.6</v>
      </c>
      <c r="AQ18" s="2">
        <f t="shared" si="5"/>
        <v>9487.2999999999993</v>
      </c>
      <c r="AR18" s="2">
        <f t="shared" si="5"/>
        <v>9582.2000000000007</v>
      </c>
      <c r="AS18" s="2">
        <f t="shared" si="5"/>
        <v>9708.5</v>
      </c>
      <c r="AT18" s="2">
        <f t="shared" si="5"/>
        <v>9732.6</v>
      </c>
      <c r="AU18" s="2">
        <f t="shared" si="5"/>
        <v>9917.1</v>
      </c>
      <c r="AV18" s="2">
        <f t="shared" si="5"/>
        <v>9841.4</v>
      </c>
      <c r="AW18" s="2">
        <f t="shared" si="5"/>
        <v>10060.6</v>
      </c>
      <c r="AX18" s="2">
        <f t="shared" si="5"/>
        <v>10336.700000000001</v>
      </c>
      <c r="AY18" s="2">
        <f t="shared" si="5"/>
        <v>10753.1</v>
      </c>
      <c r="AZ18" s="2">
        <f t="shared" si="5"/>
        <v>11147.2</v>
      </c>
      <c r="BA18" s="2">
        <f t="shared" si="5"/>
        <v>11495</v>
      </c>
    </row>
    <row r="19" spans="1:53" x14ac:dyDescent="0.25">
      <c r="A19" s="7" t="s">
        <v>22</v>
      </c>
      <c r="B19" s="2">
        <f>IF(B13-B22&gt;0,B13-B22,0)</f>
        <v>0</v>
      </c>
      <c r="C19" s="2">
        <f t="shared" ref="C19:BA19" si="6">IF(C13-C22&gt;0,C13-C22,0)</f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</v>
      </c>
      <c r="H19" s="2">
        <f t="shared" si="6"/>
        <v>0</v>
      </c>
      <c r="I19" s="2">
        <f t="shared" si="6"/>
        <v>0</v>
      </c>
      <c r="J19" s="2">
        <f t="shared" si="6"/>
        <v>0</v>
      </c>
      <c r="K19" s="2">
        <f t="shared" si="6"/>
        <v>0</v>
      </c>
      <c r="L19" s="2">
        <f t="shared" si="6"/>
        <v>0</v>
      </c>
      <c r="M19" s="2">
        <f t="shared" si="6"/>
        <v>0</v>
      </c>
      <c r="N19" s="2">
        <f t="shared" si="6"/>
        <v>2174.9798943426613</v>
      </c>
      <c r="O19" s="2">
        <f t="shared" si="6"/>
        <v>7139.0320950512723</v>
      </c>
      <c r="P19" s="2">
        <f t="shared" si="6"/>
        <v>10340.869002604413</v>
      </c>
      <c r="Q19" s="2">
        <f t="shared" si="6"/>
        <v>10579.045798525829</v>
      </c>
      <c r="R19" s="2">
        <f t="shared" si="6"/>
        <v>8678.3386443714298</v>
      </c>
      <c r="S19" s="2">
        <f t="shared" si="6"/>
        <v>5954.6130686865126</v>
      </c>
      <c r="T19" s="2">
        <f t="shared" si="6"/>
        <v>3924.9330900418881</v>
      </c>
      <c r="U19" s="2">
        <f t="shared" si="6"/>
        <v>2020.2264415852605</v>
      </c>
      <c r="V19" s="2">
        <f t="shared" si="6"/>
        <v>1408.2938110901632</v>
      </c>
      <c r="W19" s="2">
        <f t="shared" si="6"/>
        <v>914.15643587799605</v>
      </c>
      <c r="X19" s="2">
        <f t="shared" si="6"/>
        <v>421.49790981672413</v>
      </c>
      <c r="Y19" s="2">
        <f t="shared" si="6"/>
        <v>76.333398218914226</v>
      </c>
      <c r="Z19" s="2">
        <f t="shared" si="6"/>
        <v>0</v>
      </c>
      <c r="AA19" s="2">
        <f t="shared" si="6"/>
        <v>507</v>
      </c>
      <c r="AB19" s="2">
        <f t="shared" si="6"/>
        <v>0</v>
      </c>
      <c r="AC19" s="2">
        <f t="shared" si="6"/>
        <v>0</v>
      </c>
      <c r="AD19" s="2">
        <f t="shared" si="6"/>
        <v>0</v>
      </c>
      <c r="AE19" s="2">
        <f t="shared" si="6"/>
        <v>0</v>
      </c>
      <c r="AF19" s="2">
        <f t="shared" si="6"/>
        <v>0</v>
      </c>
      <c r="AG19" s="2">
        <f t="shared" si="6"/>
        <v>0</v>
      </c>
      <c r="AH19" s="2">
        <f t="shared" si="6"/>
        <v>941</v>
      </c>
      <c r="AI19" s="2">
        <f t="shared" si="6"/>
        <v>0</v>
      </c>
      <c r="AJ19" s="2">
        <f t="shared" si="6"/>
        <v>0</v>
      </c>
      <c r="AK19" s="2">
        <f t="shared" si="6"/>
        <v>79</v>
      </c>
      <c r="AL19" s="2">
        <f t="shared" si="6"/>
        <v>0</v>
      </c>
      <c r="AM19" s="2">
        <f t="shared" si="6"/>
        <v>95</v>
      </c>
      <c r="AN19" s="2">
        <f t="shared" si="6"/>
        <v>0</v>
      </c>
      <c r="AO19" s="2">
        <f t="shared" si="6"/>
        <v>237</v>
      </c>
      <c r="AP19" s="2">
        <f t="shared" si="6"/>
        <v>425</v>
      </c>
      <c r="AQ19" s="2">
        <f t="shared" si="6"/>
        <v>301</v>
      </c>
      <c r="AR19" s="2">
        <f t="shared" si="6"/>
        <v>1029</v>
      </c>
      <c r="AS19" s="2">
        <f t="shared" si="6"/>
        <v>1214</v>
      </c>
      <c r="AT19" s="2">
        <f t="shared" si="6"/>
        <v>1295</v>
      </c>
      <c r="AU19" s="2">
        <f t="shared" si="6"/>
        <v>1552</v>
      </c>
      <c r="AV19" s="2">
        <f t="shared" si="6"/>
        <v>1521</v>
      </c>
      <c r="AW19" s="2">
        <f t="shared" si="6"/>
        <v>1412</v>
      </c>
      <c r="AX19" s="2">
        <f t="shared" si="6"/>
        <v>1506</v>
      </c>
      <c r="AY19" s="2">
        <f t="shared" si="6"/>
        <v>1549</v>
      </c>
      <c r="AZ19" s="2">
        <f t="shared" si="6"/>
        <v>965</v>
      </c>
      <c r="BA19" s="2">
        <f t="shared" si="6"/>
        <v>1667</v>
      </c>
    </row>
    <row r="21" spans="1:53" x14ac:dyDescent="0.25">
      <c r="A21" s="7" t="s">
        <v>4</v>
      </c>
      <c r="B21" s="4">
        <f>MIN(B$3:B$12)</f>
        <v>10732</v>
      </c>
      <c r="C21" s="4">
        <f t="shared" ref="C21:BA21" si="7">MIN(C$3:C$12)</f>
        <v>10532</v>
      </c>
      <c r="D21" s="4">
        <f t="shared" si="7"/>
        <v>10111</v>
      </c>
      <c r="E21" s="4">
        <f t="shared" si="7"/>
        <v>9878</v>
      </c>
      <c r="F21" s="4">
        <f t="shared" si="7"/>
        <v>9958</v>
      </c>
      <c r="G21" s="4">
        <f t="shared" si="7"/>
        <v>10081</v>
      </c>
      <c r="H21" s="4">
        <f t="shared" si="7"/>
        <v>9705</v>
      </c>
      <c r="I21" s="4">
        <f t="shared" si="7"/>
        <v>9553</v>
      </c>
      <c r="J21" s="4">
        <f t="shared" si="7"/>
        <v>9387</v>
      </c>
      <c r="K21" s="4">
        <f t="shared" si="7"/>
        <v>9496</v>
      </c>
      <c r="L21" s="4">
        <f t="shared" si="7"/>
        <v>9616</v>
      </c>
      <c r="M21" s="4">
        <f t="shared" si="7"/>
        <v>9542</v>
      </c>
      <c r="N21" s="4">
        <f t="shared" si="7"/>
        <v>9425</v>
      </c>
      <c r="O21" s="4">
        <f t="shared" si="7"/>
        <v>9358</v>
      </c>
      <c r="P21" s="4">
        <f t="shared" si="7"/>
        <v>9248</v>
      </c>
      <c r="Q21" s="4">
        <f t="shared" si="7"/>
        <v>9092</v>
      </c>
      <c r="R21" s="4">
        <f t="shared" si="7"/>
        <v>9381</v>
      </c>
      <c r="S21" s="4">
        <f t="shared" si="7"/>
        <v>8886</v>
      </c>
      <c r="T21" s="4">
        <f t="shared" si="7"/>
        <v>8928</v>
      </c>
      <c r="U21" s="4">
        <f t="shared" si="7"/>
        <v>8621</v>
      </c>
      <c r="V21" s="4">
        <f t="shared" si="7"/>
        <v>8995</v>
      </c>
      <c r="W21" s="4">
        <f t="shared" si="7"/>
        <v>8690</v>
      </c>
      <c r="X21" s="4">
        <f t="shared" si="7"/>
        <v>8722</v>
      </c>
      <c r="Y21" s="4">
        <f t="shared" si="7"/>
        <v>8312</v>
      </c>
      <c r="Z21" s="4">
        <f t="shared" si="7"/>
        <v>8334</v>
      </c>
      <c r="AA21" s="4">
        <f t="shared" si="7"/>
        <v>8458</v>
      </c>
      <c r="AB21" s="4">
        <f t="shared" si="7"/>
        <v>8454</v>
      </c>
      <c r="AC21" s="4">
        <f t="shared" si="7"/>
        <v>8437</v>
      </c>
      <c r="AD21" s="4">
        <f t="shared" si="7"/>
        <v>8188</v>
      </c>
      <c r="AE21" s="4">
        <f t="shared" si="7"/>
        <v>8272</v>
      </c>
      <c r="AF21" s="4">
        <f t="shared" si="7"/>
        <v>8167</v>
      </c>
      <c r="AG21" s="4">
        <f t="shared" si="7"/>
        <v>8169</v>
      </c>
      <c r="AH21" s="4">
        <f t="shared" si="7"/>
        <v>8260</v>
      </c>
      <c r="AI21" s="4">
        <f t="shared" si="7"/>
        <v>8325</v>
      </c>
      <c r="AJ21" s="4">
        <f t="shared" si="7"/>
        <v>8247</v>
      </c>
      <c r="AK21" s="4">
        <f t="shared" si="7"/>
        <v>8381</v>
      </c>
      <c r="AL21" s="4">
        <f t="shared" si="7"/>
        <v>8331</v>
      </c>
      <c r="AM21" s="4">
        <f t="shared" si="7"/>
        <v>8515</v>
      </c>
      <c r="AN21" s="4">
        <f t="shared" si="7"/>
        <v>8715</v>
      </c>
      <c r="AO21" s="4">
        <f t="shared" si="7"/>
        <v>8880</v>
      </c>
      <c r="AP21" s="4">
        <f t="shared" si="7"/>
        <v>8523</v>
      </c>
      <c r="AQ21" s="4">
        <f t="shared" si="7"/>
        <v>8525</v>
      </c>
      <c r="AR21" s="4">
        <f t="shared" si="7"/>
        <v>9103</v>
      </c>
      <c r="AS21" s="4">
        <f t="shared" si="7"/>
        <v>9230</v>
      </c>
      <c r="AT21" s="4">
        <f t="shared" si="7"/>
        <v>9027</v>
      </c>
      <c r="AU21" s="4">
        <f t="shared" si="7"/>
        <v>9171</v>
      </c>
      <c r="AV21" s="4">
        <f t="shared" si="7"/>
        <v>9158</v>
      </c>
      <c r="AW21" s="4">
        <f t="shared" si="7"/>
        <v>9282</v>
      </c>
      <c r="AX21" s="4">
        <f t="shared" si="7"/>
        <v>9643</v>
      </c>
      <c r="AY21" s="4">
        <f t="shared" si="7"/>
        <v>9932</v>
      </c>
      <c r="AZ21" s="4">
        <f t="shared" si="7"/>
        <v>9984</v>
      </c>
      <c r="BA21" s="4">
        <f t="shared" si="7"/>
        <v>10352</v>
      </c>
    </row>
    <row r="22" spans="1:53" x14ac:dyDescent="0.25">
      <c r="A22" s="7" t="s">
        <v>5</v>
      </c>
      <c r="B22" s="4">
        <f>MAX(B$3:B$12)</f>
        <v>14308</v>
      </c>
      <c r="C22" s="4">
        <f t="shared" ref="C22:BA22" si="8">MAX(C$3:C$12)</f>
        <v>14653</v>
      </c>
      <c r="D22" s="4">
        <f t="shared" si="8"/>
        <v>13640</v>
      </c>
      <c r="E22" s="4">
        <f t="shared" si="8"/>
        <v>13659</v>
      </c>
      <c r="F22" s="4">
        <f t="shared" si="8"/>
        <v>12695</v>
      </c>
      <c r="G22" s="4">
        <f t="shared" si="8"/>
        <v>12221</v>
      </c>
      <c r="H22" s="4">
        <f t="shared" si="8"/>
        <v>12244</v>
      </c>
      <c r="I22" s="4">
        <f t="shared" si="8"/>
        <v>12256</v>
      </c>
      <c r="J22" s="4">
        <f t="shared" si="8"/>
        <v>12147</v>
      </c>
      <c r="K22" s="4">
        <f t="shared" si="8"/>
        <v>12877</v>
      </c>
      <c r="L22" s="4">
        <f t="shared" si="8"/>
        <v>12331</v>
      </c>
      <c r="M22" s="4">
        <f t="shared" si="8"/>
        <v>11577</v>
      </c>
      <c r="N22" s="4">
        <f t="shared" si="8"/>
        <v>11423</v>
      </c>
      <c r="O22" s="4">
        <f t="shared" si="8"/>
        <v>11221</v>
      </c>
      <c r="P22" s="4">
        <f t="shared" si="8"/>
        <v>11439</v>
      </c>
      <c r="Q22" s="4">
        <f t="shared" si="8"/>
        <v>10770</v>
      </c>
      <c r="R22" s="4">
        <f t="shared" si="8"/>
        <v>10134</v>
      </c>
      <c r="S22" s="4">
        <f t="shared" si="8"/>
        <v>10026</v>
      </c>
      <c r="T22" s="4">
        <f t="shared" si="8"/>
        <v>9952</v>
      </c>
      <c r="U22" s="4">
        <f t="shared" si="8"/>
        <v>10088</v>
      </c>
      <c r="V22" s="4">
        <f t="shared" si="8"/>
        <v>9682</v>
      </c>
      <c r="W22" s="4">
        <f t="shared" si="8"/>
        <v>9458</v>
      </c>
      <c r="X22" s="4">
        <f t="shared" si="8"/>
        <v>9449</v>
      </c>
      <c r="Y22" s="4">
        <f t="shared" si="8"/>
        <v>9385</v>
      </c>
      <c r="Z22" s="4">
        <f t="shared" si="8"/>
        <v>9855</v>
      </c>
      <c r="AA22" s="4">
        <f t="shared" si="8"/>
        <v>9154</v>
      </c>
      <c r="AB22" s="4">
        <f t="shared" si="8"/>
        <v>9243</v>
      </c>
      <c r="AC22" s="4">
        <f t="shared" si="8"/>
        <v>9503</v>
      </c>
      <c r="AD22" s="4">
        <f t="shared" si="8"/>
        <v>9141</v>
      </c>
      <c r="AE22" s="4">
        <f t="shared" si="8"/>
        <v>9713</v>
      </c>
      <c r="AF22" s="4">
        <f t="shared" si="8"/>
        <v>8988</v>
      </c>
      <c r="AG22" s="4">
        <f t="shared" si="8"/>
        <v>9172</v>
      </c>
      <c r="AH22" s="4">
        <f t="shared" si="8"/>
        <v>9213</v>
      </c>
      <c r="AI22" s="4">
        <f t="shared" si="8"/>
        <v>9207</v>
      </c>
      <c r="AJ22" s="4">
        <f t="shared" si="8"/>
        <v>9412</v>
      </c>
      <c r="AK22" s="4">
        <f t="shared" si="8"/>
        <v>9005</v>
      </c>
      <c r="AL22" s="4">
        <f t="shared" si="8"/>
        <v>9257</v>
      </c>
      <c r="AM22" s="4">
        <f t="shared" si="8"/>
        <v>9368</v>
      </c>
      <c r="AN22" s="4">
        <f t="shared" si="8"/>
        <v>9836</v>
      </c>
      <c r="AO22" s="4">
        <f t="shared" si="8"/>
        <v>9750</v>
      </c>
      <c r="AP22" s="4">
        <f t="shared" si="8"/>
        <v>9926</v>
      </c>
      <c r="AQ22" s="4">
        <f t="shared" si="8"/>
        <v>10091</v>
      </c>
      <c r="AR22" s="4">
        <f t="shared" si="8"/>
        <v>10049</v>
      </c>
      <c r="AS22" s="4">
        <f t="shared" si="8"/>
        <v>10217</v>
      </c>
      <c r="AT22" s="4">
        <f t="shared" si="8"/>
        <v>10493</v>
      </c>
      <c r="AU22" s="4">
        <f t="shared" si="8"/>
        <v>10818</v>
      </c>
      <c r="AV22" s="4">
        <f t="shared" si="8"/>
        <v>10817</v>
      </c>
      <c r="AW22" s="4">
        <f t="shared" si="8"/>
        <v>11044</v>
      </c>
      <c r="AX22" s="4">
        <f t="shared" si="8"/>
        <v>11169</v>
      </c>
      <c r="AY22" s="4">
        <f t="shared" si="8"/>
        <v>11488</v>
      </c>
      <c r="AZ22" s="4">
        <f t="shared" si="8"/>
        <v>12232</v>
      </c>
      <c r="BA22" s="4">
        <f t="shared" si="8"/>
        <v>12772</v>
      </c>
    </row>
    <row r="23" spans="1:53" x14ac:dyDescent="0.25">
      <c r="A23" s="7" t="s">
        <v>18</v>
      </c>
      <c r="B23" s="4">
        <f>B22-B21</f>
        <v>3576</v>
      </c>
      <c r="C23" s="4">
        <f t="shared" ref="C23:BA23" si="9">C22-C21</f>
        <v>4121</v>
      </c>
      <c r="D23" s="4">
        <f t="shared" si="9"/>
        <v>3529</v>
      </c>
      <c r="E23" s="4">
        <f t="shared" si="9"/>
        <v>3781</v>
      </c>
      <c r="F23" s="4">
        <f t="shared" si="9"/>
        <v>2737</v>
      </c>
      <c r="G23" s="4">
        <f t="shared" si="9"/>
        <v>2140</v>
      </c>
      <c r="H23" s="4">
        <f t="shared" si="9"/>
        <v>2539</v>
      </c>
      <c r="I23" s="4">
        <f t="shared" si="9"/>
        <v>2703</v>
      </c>
      <c r="J23" s="4">
        <f t="shared" si="9"/>
        <v>2760</v>
      </c>
      <c r="K23" s="4">
        <f t="shared" si="9"/>
        <v>3381</v>
      </c>
      <c r="L23" s="4">
        <f t="shared" si="9"/>
        <v>2715</v>
      </c>
      <c r="M23" s="4">
        <f t="shared" si="9"/>
        <v>2035</v>
      </c>
      <c r="N23" s="4">
        <f t="shared" si="9"/>
        <v>1998</v>
      </c>
      <c r="O23" s="4">
        <f t="shared" si="9"/>
        <v>1863</v>
      </c>
      <c r="P23" s="4">
        <f t="shared" si="9"/>
        <v>2191</v>
      </c>
      <c r="Q23" s="4">
        <f t="shared" si="9"/>
        <v>1678</v>
      </c>
      <c r="R23" s="4">
        <f t="shared" si="9"/>
        <v>753</v>
      </c>
      <c r="S23" s="4">
        <f t="shared" si="9"/>
        <v>1140</v>
      </c>
      <c r="T23" s="4">
        <f t="shared" si="9"/>
        <v>1024</v>
      </c>
      <c r="U23" s="4">
        <f t="shared" si="9"/>
        <v>1467</v>
      </c>
      <c r="V23" s="4">
        <f t="shared" si="9"/>
        <v>687</v>
      </c>
      <c r="W23" s="4">
        <f t="shared" si="9"/>
        <v>768</v>
      </c>
      <c r="X23" s="4">
        <f t="shared" si="9"/>
        <v>727</v>
      </c>
      <c r="Y23" s="4">
        <f t="shared" si="9"/>
        <v>1073</v>
      </c>
      <c r="Z23" s="4">
        <f t="shared" si="9"/>
        <v>1521</v>
      </c>
      <c r="AA23" s="4">
        <f t="shared" si="9"/>
        <v>696</v>
      </c>
      <c r="AB23" s="4">
        <f t="shared" si="9"/>
        <v>789</v>
      </c>
      <c r="AC23" s="4">
        <f t="shared" si="9"/>
        <v>1066</v>
      </c>
      <c r="AD23" s="4">
        <f t="shared" si="9"/>
        <v>953</v>
      </c>
      <c r="AE23" s="4">
        <f t="shared" si="9"/>
        <v>1441</v>
      </c>
      <c r="AF23" s="4">
        <f t="shared" si="9"/>
        <v>821</v>
      </c>
      <c r="AG23" s="4">
        <f t="shared" si="9"/>
        <v>1003</v>
      </c>
      <c r="AH23" s="4">
        <f t="shared" si="9"/>
        <v>953</v>
      </c>
      <c r="AI23" s="4">
        <f t="shared" si="9"/>
        <v>882</v>
      </c>
      <c r="AJ23" s="4">
        <f t="shared" si="9"/>
        <v>1165</v>
      </c>
      <c r="AK23" s="4">
        <f t="shared" si="9"/>
        <v>624</v>
      </c>
      <c r="AL23" s="4">
        <f t="shared" si="9"/>
        <v>926</v>
      </c>
      <c r="AM23" s="4">
        <f t="shared" si="9"/>
        <v>853</v>
      </c>
      <c r="AN23" s="4">
        <f t="shared" si="9"/>
        <v>1121</v>
      </c>
      <c r="AO23" s="4">
        <f t="shared" si="9"/>
        <v>870</v>
      </c>
      <c r="AP23" s="4">
        <f t="shared" si="9"/>
        <v>1403</v>
      </c>
      <c r="AQ23" s="4">
        <f t="shared" si="9"/>
        <v>1566</v>
      </c>
      <c r="AR23" s="4">
        <f t="shared" si="9"/>
        <v>946</v>
      </c>
      <c r="AS23" s="4">
        <f t="shared" si="9"/>
        <v>987</v>
      </c>
      <c r="AT23" s="4">
        <f t="shared" si="9"/>
        <v>1466</v>
      </c>
      <c r="AU23" s="4">
        <f t="shared" si="9"/>
        <v>1647</v>
      </c>
      <c r="AV23" s="4">
        <f t="shared" si="9"/>
        <v>1659</v>
      </c>
      <c r="AW23" s="4">
        <f t="shared" si="9"/>
        <v>1762</v>
      </c>
      <c r="AX23" s="4">
        <f t="shared" si="9"/>
        <v>1526</v>
      </c>
      <c r="AY23" s="4">
        <f t="shared" si="9"/>
        <v>1556</v>
      </c>
      <c r="AZ23" s="4">
        <f t="shared" si="9"/>
        <v>2248</v>
      </c>
      <c r="BA23" s="4">
        <f t="shared" si="9"/>
        <v>2420</v>
      </c>
    </row>
    <row r="25" spans="1:53" x14ac:dyDescent="0.25">
      <c r="A25" s="7" t="s">
        <v>3</v>
      </c>
      <c r="B25" s="2">
        <f t="shared" ref="B25:AG25" si="10">AVERAGE(B8:B12)</f>
        <v>12489</v>
      </c>
      <c r="C25" s="2">
        <f t="shared" si="10"/>
        <v>12950.4</v>
      </c>
      <c r="D25" s="2">
        <f t="shared" si="10"/>
        <v>12558.2</v>
      </c>
      <c r="E25" s="2">
        <f t="shared" si="10"/>
        <v>12322.6</v>
      </c>
      <c r="F25" s="2">
        <f t="shared" si="10"/>
        <v>12009.8</v>
      </c>
      <c r="G25" s="2">
        <f t="shared" si="10"/>
        <v>11774.2</v>
      </c>
      <c r="H25" s="2">
        <f t="shared" si="10"/>
        <v>11663</v>
      </c>
      <c r="I25" s="2">
        <f t="shared" si="10"/>
        <v>11509.8</v>
      </c>
      <c r="J25" s="2">
        <f t="shared" si="10"/>
        <v>11252.6</v>
      </c>
      <c r="K25" s="2">
        <f t="shared" si="10"/>
        <v>11290.4</v>
      </c>
      <c r="L25" s="2">
        <f t="shared" si="10"/>
        <v>10993</v>
      </c>
      <c r="M25" s="2">
        <f t="shared" si="10"/>
        <v>10676.4</v>
      </c>
      <c r="N25" s="2">
        <f t="shared" si="10"/>
        <v>10543.4</v>
      </c>
      <c r="O25" s="2">
        <f t="shared" si="10"/>
        <v>10366.200000000001</v>
      </c>
      <c r="P25" s="2">
        <f t="shared" si="10"/>
        <v>10264</v>
      </c>
      <c r="Q25" s="2">
        <f t="shared" si="10"/>
        <v>10183.6</v>
      </c>
      <c r="R25" s="2">
        <f t="shared" si="10"/>
        <v>9864.6</v>
      </c>
      <c r="S25" s="2">
        <f t="shared" si="10"/>
        <v>9828.6</v>
      </c>
      <c r="T25" s="2">
        <f t="shared" si="10"/>
        <v>9673.6</v>
      </c>
      <c r="U25" s="2">
        <f t="shared" si="10"/>
        <v>9637</v>
      </c>
      <c r="V25" s="2">
        <f t="shared" si="10"/>
        <v>9501</v>
      </c>
      <c r="W25" s="2">
        <f t="shared" si="10"/>
        <v>9283</v>
      </c>
      <c r="X25" s="2">
        <f t="shared" si="10"/>
        <v>9212.7999999999993</v>
      </c>
      <c r="Y25" s="2">
        <f t="shared" si="10"/>
        <v>9213.2000000000007</v>
      </c>
      <c r="Z25" s="2">
        <f t="shared" si="10"/>
        <v>9300</v>
      </c>
      <c r="AA25" s="2">
        <f t="shared" si="10"/>
        <v>9087.6</v>
      </c>
      <c r="AB25" s="2">
        <f t="shared" si="10"/>
        <v>9070</v>
      </c>
      <c r="AC25" s="2">
        <f t="shared" si="10"/>
        <v>9140.4</v>
      </c>
      <c r="AD25" s="2">
        <f t="shared" si="10"/>
        <v>8908.2000000000007</v>
      </c>
      <c r="AE25" s="2">
        <f t="shared" si="10"/>
        <v>9155.2000000000007</v>
      </c>
      <c r="AF25" s="2">
        <f t="shared" si="10"/>
        <v>8908.7999999999993</v>
      </c>
      <c r="AG25" s="2">
        <f t="shared" si="10"/>
        <v>9076.4</v>
      </c>
      <c r="AH25" s="2">
        <f t="shared" ref="AH25:BA25" si="11">AVERAGE(AH8:AH12)</f>
        <v>8952.6</v>
      </c>
      <c r="AI25" s="2">
        <f t="shared" si="11"/>
        <v>8996.2000000000007</v>
      </c>
      <c r="AJ25" s="2">
        <f t="shared" si="11"/>
        <v>9049.2000000000007</v>
      </c>
      <c r="AK25" s="2">
        <f t="shared" si="11"/>
        <v>8825.4</v>
      </c>
      <c r="AL25" s="2">
        <f t="shared" si="11"/>
        <v>9106.7999999999993</v>
      </c>
      <c r="AM25" s="2">
        <f t="shared" si="11"/>
        <v>9221</v>
      </c>
      <c r="AN25" s="2">
        <f t="shared" si="11"/>
        <v>9318.7999999999993</v>
      </c>
      <c r="AO25" s="2">
        <f t="shared" si="11"/>
        <v>9526.2000000000007</v>
      </c>
      <c r="AP25" s="2">
        <f t="shared" si="11"/>
        <v>9720.7999999999993</v>
      </c>
      <c r="AQ25" s="2">
        <f t="shared" si="11"/>
        <v>9820.7999999999993</v>
      </c>
      <c r="AR25" s="2">
        <f t="shared" si="11"/>
        <v>9787.7999999999993</v>
      </c>
      <c r="AS25" s="2">
        <f t="shared" si="11"/>
        <v>9988.2000000000007</v>
      </c>
      <c r="AT25" s="3">
        <f t="shared" si="11"/>
        <v>10139.4</v>
      </c>
      <c r="AU25" s="3">
        <f t="shared" si="11"/>
        <v>10254</v>
      </c>
      <c r="AV25" s="3">
        <f t="shared" si="11"/>
        <v>10218</v>
      </c>
      <c r="AW25" s="3">
        <f t="shared" si="11"/>
        <v>10483.200000000001</v>
      </c>
      <c r="AX25" s="3">
        <f t="shared" si="11"/>
        <v>10673.8</v>
      </c>
      <c r="AY25" s="3">
        <f t="shared" si="11"/>
        <v>10987.6</v>
      </c>
      <c r="AZ25" s="3">
        <f t="shared" si="11"/>
        <v>11248.4</v>
      </c>
      <c r="BA25" s="3">
        <f t="shared" si="11"/>
        <v>11532.2</v>
      </c>
    </row>
    <row r="26" spans="1:53" x14ac:dyDescent="0.25">
      <c r="A26" s="7" t="s">
        <v>2</v>
      </c>
      <c r="B26" s="2">
        <f>B25-B18</f>
        <v>506.20000000000073</v>
      </c>
      <c r="C26" s="2">
        <f t="shared" ref="C26:BA26" si="12">C25-C18</f>
        <v>818.39999999999964</v>
      </c>
      <c r="D26" s="2">
        <f t="shared" si="12"/>
        <v>837.20000000000073</v>
      </c>
      <c r="E26" s="2">
        <f t="shared" si="12"/>
        <v>945.30000000000109</v>
      </c>
      <c r="F26" s="2">
        <f t="shared" si="12"/>
        <v>814.69999999999891</v>
      </c>
      <c r="G26" s="2">
        <f t="shared" si="12"/>
        <v>679.90000000000146</v>
      </c>
      <c r="H26" s="2">
        <f t="shared" si="12"/>
        <v>620.39999999999964</v>
      </c>
      <c r="I26" s="2">
        <f t="shared" si="12"/>
        <v>560.89999999999964</v>
      </c>
      <c r="J26" s="2">
        <f t="shared" si="12"/>
        <v>491.10000000000036</v>
      </c>
      <c r="K26" s="2">
        <f t="shared" si="12"/>
        <v>591.69999999999891</v>
      </c>
      <c r="L26" s="2">
        <f t="shared" si="12"/>
        <v>452.60000000000036</v>
      </c>
      <c r="M26" s="2">
        <f t="shared" si="12"/>
        <v>357.60000000000036</v>
      </c>
      <c r="N26" s="2">
        <f t="shared" si="12"/>
        <v>355</v>
      </c>
      <c r="O26" s="2">
        <f t="shared" si="12"/>
        <v>218.10000000000036</v>
      </c>
      <c r="P26" s="2">
        <f t="shared" si="12"/>
        <v>228.10000000000036</v>
      </c>
      <c r="Q26" s="2">
        <f t="shared" si="12"/>
        <v>256.39999999999964</v>
      </c>
      <c r="R26" s="2">
        <f t="shared" si="12"/>
        <v>90.5</v>
      </c>
      <c r="S26" s="2">
        <f t="shared" si="12"/>
        <v>275.80000000000109</v>
      </c>
      <c r="T26" s="2">
        <f t="shared" si="12"/>
        <v>200.39999999999964</v>
      </c>
      <c r="U26" s="2">
        <f t="shared" si="12"/>
        <v>297.29999999999927</v>
      </c>
      <c r="V26" s="2">
        <f t="shared" si="12"/>
        <v>141.39999999999964</v>
      </c>
      <c r="W26" s="2">
        <f t="shared" si="12"/>
        <v>169.39999999999964</v>
      </c>
      <c r="X26" s="2">
        <f t="shared" si="12"/>
        <v>192.39999999999964</v>
      </c>
      <c r="Y26" s="2">
        <f t="shared" si="12"/>
        <v>203.40000000000146</v>
      </c>
      <c r="Z26" s="2">
        <f t="shared" si="12"/>
        <v>336.5</v>
      </c>
      <c r="AA26" s="2">
        <f t="shared" si="12"/>
        <v>151.20000000000073</v>
      </c>
      <c r="AB26" s="2">
        <f t="shared" si="12"/>
        <v>184.39999999999964</v>
      </c>
      <c r="AC26" s="2">
        <f t="shared" si="12"/>
        <v>285</v>
      </c>
      <c r="AD26" s="2">
        <f t="shared" si="12"/>
        <v>132.70000000000073</v>
      </c>
      <c r="AE26" s="2">
        <f t="shared" si="12"/>
        <v>272.60000000000036</v>
      </c>
      <c r="AF26" s="2">
        <f t="shared" si="12"/>
        <v>200.89999999999964</v>
      </c>
      <c r="AG26" s="2">
        <f t="shared" si="12"/>
        <v>316.29999999999927</v>
      </c>
      <c r="AH26" s="2">
        <f t="shared" si="12"/>
        <v>222.20000000000073</v>
      </c>
      <c r="AI26" s="2">
        <f t="shared" si="12"/>
        <v>202.10000000000036</v>
      </c>
      <c r="AJ26" s="2">
        <f t="shared" si="12"/>
        <v>277.70000000000073</v>
      </c>
      <c r="AK26" s="2">
        <f t="shared" si="12"/>
        <v>101.69999999999891</v>
      </c>
      <c r="AL26" s="2">
        <f t="shared" si="12"/>
        <v>263.89999999999964</v>
      </c>
      <c r="AM26" s="2">
        <f t="shared" si="12"/>
        <v>248.79999999999927</v>
      </c>
      <c r="AN26" s="2">
        <f t="shared" si="12"/>
        <v>221.29999999999927</v>
      </c>
      <c r="AO26" s="2">
        <f t="shared" si="12"/>
        <v>218</v>
      </c>
      <c r="AP26" s="2">
        <f t="shared" si="12"/>
        <v>377.19999999999891</v>
      </c>
      <c r="AQ26" s="2">
        <f t="shared" si="12"/>
        <v>333.5</v>
      </c>
      <c r="AR26" s="2">
        <f t="shared" si="12"/>
        <v>205.59999999999854</v>
      </c>
      <c r="AS26" s="2">
        <f t="shared" si="12"/>
        <v>279.70000000000073</v>
      </c>
      <c r="AT26" s="3">
        <f t="shared" si="12"/>
        <v>406.79999999999927</v>
      </c>
      <c r="AU26" s="3">
        <f t="shared" si="12"/>
        <v>336.89999999999964</v>
      </c>
      <c r="AV26" s="3">
        <f t="shared" si="12"/>
        <v>376.60000000000036</v>
      </c>
      <c r="AW26" s="3">
        <f t="shared" si="12"/>
        <v>422.60000000000036</v>
      </c>
      <c r="AX26" s="3">
        <f t="shared" si="12"/>
        <v>337.09999999999854</v>
      </c>
      <c r="AY26" s="3">
        <f t="shared" si="12"/>
        <v>234.5</v>
      </c>
      <c r="AZ26" s="3">
        <f t="shared" si="12"/>
        <v>101.19999999999891</v>
      </c>
      <c r="BA26" s="3">
        <f t="shared" si="12"/>
        <v>37.200000000000728</v>
      </c>
    </row>
    <row r="27" spans="1:53" x14ac:dyDescent="0.25">
      <c r="A27" s="7" t="s">
        <v>6</v>
      </c>
      <c r="B27" s="9" t="s">
        <v>12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3"/>
      <c r="AU27" s="3"/>
      <c r="AV27" s="3"/>
      <c r="AW27" s="3"/>
      <c r="AX27" s="3"/>
      <c r="AY27" s="3"/>
      <c r="AZ27" s="3"/>
      <c r="BA27" s="3"/>
    </row>
    <row r="31" spans="1:53" x14ac:dyDescent="0.25">
      <c r="A31" s="7" t="s">
        <v>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5</v>
      </c>
      <c r="M31" s="2">
        <v>103</v>
      </c>
      <c r="N31" s="2">
        <v>539</v>
      </c>
      <c r="O31" s="2">
        <v>3475</v>
      </c>
      <c r="P31" s="2">
        <v>6213</v>
      </c>
      <c r="Q31" s="2">
        <v>8758</v>
      </c>
      <c r="R31" s="2">
        <v>8237</v>
      </c>
      <c r="S31" s="2">
        <v>6035</v>
      </c>
      <c r="T31" s="2">
        <v>3930</v>
      </c>
      <c r="U31" s="2">
        <v>3810</v>
      </c>
      <c r="V31" s="2">
        <v>2589</v>
      </c>
      <c r="W31" s="2">
        <v>1822</v>
      </c>
      <c r="X31" s="2">
        <v>1588</v>
      </c>
      <c r="Y31" s="2">
        <v>1114</v>
      </c>
      <c r="Z31" s="2">
        <v>783</v>
      </c>
      <c r="AA31" s="2">
        <v>606</v>
      </c>
      <c r="AB31" s="2">
        <v>532</v>
      </c>
      <c r="AC31" s="2">
        <v>366</v>
      </c>
      <c r="AD31" s="2">
        <v>295</v>
      </c>
      <c r="AE31" s="2">
        <v>217</v>
      </c>
      <c r="AF31" s="2">
        <v>193</v>
      </c>
      <c r="AG31" s="2">
        <v>152</v>
      </c>
      <c r="AH31" s="2">
        <v>139</v>
      </c>
      <c r="AI31" s="2">
        <v>138</v>
      </c>
      <c r="AJ31" s="2">
        <v>101</v>
      </c>
      <c r="AK31" s="2">
        <v>78</v>
      </c>
      <c r="AL31" s="2">
        <v>99</v>
      </c>
      <c r="AM31" s="2">
        <v>139</v>
      </c>
      <c r="AN31" s="2">
        <v>215</v>
      </c>
      <c r="AO31" s="2">
        <v>321</v>
      </c>
      <c r="AP31" s="2">
        <v>438</v>
      </c>
      <c r="AQ31" s="2">
        <v>670</v>
      </c>
      <c r="AR31" s="2">
        <v>978</v>
      </c>
      <c r="AS31" s="2">
        <v>1379</v>
      </c>
      <c r="AT31" s="3">
        <v>1937</v>
      </c>
      <c r="AU31" s="3">
        <v>2466</v>
      </c>
      <c r="AV31" s="3">
        <v>2697</v>
      </c>
      <c r="AW31" s="3">
        <v>3040</v>
      </c>
      <c r="AX31" s="3">
        <v>2835</v>
      </c>
      <c r="AY31" s="3">
        <v>2756</v>
      </c>
      <c r="AZ31" s="3">
        <v>2986</v>
      </c>
      <c r="BA31" s="3">
        <v>2912</v>
      </c>
    </row>
    <row r="32" spans="1:53" x14ac:dyDescent="0.25">
      <c r="A32" s="7" t="s">
        <v>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5</v>
      </c>
      <c r="M32" s="2">
        <v>95</v>
      </c>
      <c r="N32" s="2">
        <v>519</v>
      </c>
      <c r="O32" s="2">
        <v>3332</v>
      </c>
      <c r="P32" s="2">
        <v>5983</v>
      </c>
      <c r="Q32" s="2">
        <v>8435</v>
      </c>
      <c r="R32" s="2">
        <v>7867</v>
      </c>
      <c r="S32" s="2">
        <v>5689</v>
      </c>
      <c r="T32" s="2">
        <v>3664</v>
      </c>
      <c r="U32" s="2">
        <v>3511</v>
      </c>
      <c r="V32" s="2">
        <v>2341</v>
      </c>
      <c r="W32" s="2">
        <v>1628</v>
      </c>
      <c r="X32" s="2">
        <v>1392</v>
      </c>
      <c r="Y32" s="2">
        <v>948</v>
      </c>
      <c r="Z32" s="2">
        <v>629</v>
      </c>
      <c r="AA32" s="2">
        <v>498</v>
      </c>
      <c r="AB32" s="2">
        <v>408</v>
      </c>
      <c r="AC32" s="2">
        <v>291</v>
      </c>
      <c r="AD32" s="2">
        <v>228</v>
      </c>
      <c r="AE32" s="2">
        <v>161</v>
      </c>
      <c r="AF32" s="2">
        <v>148</v>
      </c>
      <c r="AG32" s="2">
        <v>115</v>
      </c>
      <c r="AH32" s="2">
        <v>104</v>
      </c>
      <c r="AI32" s="2">
        <v>98</v>
      </c>
      <c r="AJ32" s="2">
        <v>76</v>
      </c>
      <c r="AK32" s="2">
        <v>69</v>
      </c>
      <c r="AL32" s="2">
        <v>78</v>
      </c>
      <c r="AM32" s="2">
        <v>118</v>
      </c>
      <c r="AN32" s="2">
        <v>178</v>
      </c>
      <c r="AO32" s="2">
        <v>279</v>
      </c>
      <c r="AP32" s="2">
        <v>385</v>
      </c>
      <c r="AQ32" s="2">
        <v>590</v>
      </c>
      <c r="AR32" s="2">
        <v>874</v>
      </c>
      <c r="AS32" s="2">
        <v>1196</v>
      </c>
      <c r="AT32" s="3">
        <v>1743</v>
      </c>
      <c r="AU32" s="3">
        <v>2170</v>
      </c>
      <c r="AV32" s="3">
        <v>2361</v>
      </c>
      <c r="AW32" s="3">
        <v>2637</v>
      </c>
      <c r="AX32" s="3">
        <v>2469</v>
      </c>
      <c r="AY32" s="3">
        <v>2337</v>
      </c>
      <c r="AZ32" s="3">
        <v>2557</v>
      </c>
      <c r="BA32" s="3">
        <v>2497</v>
      </c>
    </row>
    <row r="33" spans="1:53" x14ac:dyDescent="0.25">
      <c r="A33" s="11" t="s">
        <v>9</v>
      </c>
      <c r="L33" s="10">
        <f>L32/L31</f>
        <v>1</v>
      </c>
      <c r="M33" s="10">
        <f t="shared" ref="M33:BA33" si="13">M32/M31</f>
        <v>0.92233009708737868</v>
      </c>
      <c r="N33" s="10">
        <f t="shared" si="13"/>
        <v>0.96289424860853434</v>
      </c>
      <c r="O33" s="10">
        <f t="shared" si="13"/>
        <v>0.95884892086330931</v>
      </c>
      <c r="P33" s="10">
        <f t="shared" si="13"/>
        <v>0.96298084661194272</v>
      </c>
      <c r="Q33" s="10">
        <f t="shared" si="13"/>
        <v>0.96311943366065311</v>
      </c>
      <c r="R33" s="10">
        <f t="shared" si="13"/>
        <v>0.95508073327667842</v>
      </c>
      <c r="S33" s="10">
        <f t="shared" si="13"/>
        <v>0.94266777133388568</v>
      </c>
      <c r="T33" s="10">
        <f t="shared" si="13"/>
        <v>0.93231552162849873</v>
      </c>
      <c r="U33" s="10">
        <f t="shared" si="13"/>
        <v>0.92152230971128613</v>
      </c>
      <c r="V33" s="10">
        <f t="shared" si="13"/>
        <v>0.90421011973735033</v>
      </c>
      <c r="W33" s="10">
        <f t="shared" si="13"/>
        <v>0.89352360043907797</v>
      </c>
      <c r="X33" s="10">
        <f t="shared" si="13"/>
        <v>0.87657430730478592</v>
      </c>
      <c r="Y33" s="10">
        <f t="shared" si="13"/>
        <v>0.85098743267504484</v>
      </c>
      <c r="Z33" s="10">
        <f t="shared" si="13"/>
        <v>0.80332056194125157</v>
      </c>
      <c r="AA33" s="10">
        <f t="shared" si="13"/>
        <v>0.82178217821782173</v>
      </c>
      <c r="AB33" s="10">
        <f t="shared" si="13"/>
        <v>0.76691729323308266</v>
      </c>
      <c r="AC33" s="10">
        <f t="shared" si="13"/>
        <v>0.79508196721311475</v>
      </c>
      <c r="AD33" s="10">
        <f t="shared" si="13"/>
        <v>0.77288135593220342</v>
      </c>
      <c r="AE33" s="10">
        <f t="shared" si="13"/>
        <v>0.74193548387096775</v>
      </c>
      <c r="AF33" s="10">
        <f t="shared" si="13"/>
        <v>0.76683937823834192</v>
      </c>
      <c r="AG33" s="10">
        <f t="shared" si="13"/>
        <v>0.75657894736842102</v>
      </c>
      <c r="AH33" s="10">
        <f t="shared" si="13"/>
        <v>0.74820143884892087</v>
      </c>
      <c r="AI33" s="10">
        <f t="shared" si="13"/>
        <v>0.71014492753623193</v>
      </c>
      <c r="AJ33" s="10">
        <f t="shared" si="13"/>
        <v>0.75247524752475248</v>
      </c>
      <c r="AK33" s="10">
        <f t="shared" si="13"/>
        <v>0.88461538461538458</v>
      </c>
      <c r="AL33" s="10">
        <f t="shared" si="13"/>
        <v>0.78787878787878785</v>
      </c>
      <c r="AM33" s="10">
        <f t="shared" si="13"/>
        <v>0.84892086330935257</v>
      </c>
      <c r="AN33" s="10">
        <f t="shared" si="13"/>
        <v>0.82790697674418601</v>
      </c>
      <c r="AO33" s="10">
        <f t="shared" si="13"/>
        <v>0.86915887850467288</v>
      </c>
      <c r="AP33" s="10">
        <f t="shared" si="13"/>
        <v>0.87899543378995437</v>
      </c>
      <c r="AQ33" s="10">
        <f t="shared" si="13"/>
        <v>0.88059701492537312</v>
      </c>
      <c r="AR33" s="10">
        <f t="shared" si="13"/>
        <v>0.8936605316973415</v>
      </c>
      <c r="AS33" s="10">
        <f t="shared" si="13"/>
        <v>0.86729514140681652</v>
      </c>
      <c r="AT33" s="10">
        <f t="shared" si="13"/>
        <v>0.89984512132163141</v>
      </c>
      <c r="AU33" s="10">
        <f t="shared" si="13"/>
        <v>0.87996755879967559</v>
      </c>
      <c r="AV33" s="10">
        <f t="shared" si="13"/>
        <v>0.87541713014460509</v>
      </c>
      <c r="AW33" s="10">
        <f t="shared" si="13"/>
        <v>0.86743421052631575</v>
      </c>
      <c r="AX33" s="10">
        <f t="shared" si="13"/>
        <v>0.87089947089947095</v>
      </c>
      <c r="AY33" s="10">
        <f t="shared" si="13"/>
        <v>0.84796806966618288</v>
      </c>
      <c r="AZ33" s="10">
        <f t="shared" si="13"/>
        <v>0.8563295378432686</v>
      </c>
      <c r="BA33" s="10">
        <f t="shared" si="13"/>
        <v>0.85748626373626369</v>
      </c>
    </row>
    <row r="35" spans="1:53" x14ac:dyDescent="0.25">
      <c r="A35" s="7" t="s">
        <v>10</v>
      </c>
      <c r="B35" s="2"/>
      <c r="C35" s="2"/>
      <c r="D35" s="2"/>
      <c r="E35" s="2"/>
      <c r="F35" s="2"/>
      <c r="G35" s="2"/>
      <c r="H35" s="2"/>
      <c r="I35" s="2"/>
      <c r="J35" s="2"/>
      <c r="K35" s="2">
        <f>AVERAGE(K31:L31)</f>
        <v>2.5</v>
      </c>
      <c r="L35" s="2">
        <f t="shared" ref="L35:BA36" si="14">AVERAGE(L31:M31)</f>
        <v>54</v>
      </c>
      <c r="M35" s="2">
        <f t="shared" si="14"/>
        <v>321</v>
      </c>
      <c r="N35" s="2">
        <f t="shared" si="14"/>
        <v>2007</v>
      </c>
      <c r="O35" s="2">
        <f t="shared" si="14"/>
        <v>4844</v>
      </c>
      <c r="P35" s="2">
        <f t="shared" si="14"/>
        <v>7485.5</v>
      </c>
      <c r="Q35" s="2">
        <f t="shared" si="14"/>
        <v>8497.5</v>
      </c>
      <c r="R35" s="2">
        <f t="shared" si="14"/>
        <v>7136</v>
      </c>
      <c r="S35" s="2">
        <f t="shared" si="14"/>
        <v>4982.5</v>
      </c>
      <c r="T35" s="2">
        <f t="shared" si="14"/>
        <v>3870</v>
      </c>
      <c r="U35" s="2">
        <f t="shared" si="14"/>
        <v>3199.5</v>
      </c>
      <c r="V35" s="2">
        <f t="shared" si="14"/>
        <v>2205.5</v>
      </c>
      <c r="W35" s="2">
        <f t="shared" si="14"/>
        <v>1705</v>
      </c>
      <c r="X35" s="2">
        <f t="shared" si="14"/>
        <v>1351</v>
      </c>
      <c r="Y35" s="2">
        <f t="shared" si="14"/>
        <v>948.5</v>
      </c>
      <c r="Z35" s="2">
        <f t="shared" si="14"/>
        <v>694.5</v>
      </c>
      <c r="AA35" s="2">
        <f t="shared" si="14"/>
        <v>569</v>
      </c>
      <c r="AB35" s="2">
        <f t="shared" si="14"/>
        <v>449</v>
      </c>
      <c r="AC35" s="2">
        <f t="shared" si="14"/>
        <v>330.5</v>
      </c>
      <c r="AD35" s="2">
        <f t="shared" si="14"/>
        <v>256</v>
      </c>
      <c r="AE35" s="2">
        <f t="shared" si="14"/>
        <v>205</v>
      </c>
      <c r="AF35" s="2">
        <f t="shared" si="14"/>
        <v>172.5</v>
      </c>
      <c r="AG35" s="2">
        <f t="shared" si="14"/>
        <v>145.5</v>
      </c>
      <c r="AH35" s="2">
        <f t="shared" si="14"/>
        <v>138.5</v>
      </c>
      <c r="AI35" s="2">
        <f t="shared" si="14"/>
        <v>119.5</v>
      </c>
      <c r="AJ35" s="2">
        <f t="shared" si="14"/>
        <v>89.5</v>
      </c>
      <c r="AK35" s="2">
        <f t="shared" si="14"/>
        <v>88.5</v>
      </c>
      <c r="AL35" s="2">
        <f t="shared" si="14"/>
        <v>119</v>
      </c>
      <c r="AM35" s="2">
        <f t="shared" si="14"/>
        <v>177</v>
      </c>
      <c r="AN35" s="2">
        <f t="shared" si="14"/>
        <v>268</v>
      </c>
      <c r="AO35" s="2">
        <f t="shared" si="14"/>
        <v>379.5</v>
      </c>
      <c r="AP35" s="2">
        <f t="shared" si="14"/>
        <v>554</v>
      </c>
      <c r="AQ35" s="2">
        <f t="shared" si="14"/>
        <v>824</v>
      </c>
      <c r="AR35" s="2">
        <f t="shared" si="14"/>
        <v>1178.5</v>
      </c>
      <c r="AS35" s="2">
        <f t="shared" si="14"/>
        <v>1658</v>
      </c>
      <c r="AT35" s="3">
        <f t="shared" si="14"/>
        <v>2201.5</v>
      </c>
      <c r="AU35" s="3">
        <f t="shared" si="14"/>
        <v>2581.5</v>
      </c>
      <c r="AV35" s="3">
        <f t="shared" si="14"/>
        <v>2868.5</v>
      </c>
      <c r="AW35" s="3">
        <f t="shared" si="14"/>
        <v>2937.5</v>
      </c>
      <c r="AX35" s="3">
        <f t="shared" si="14"/>
        <v>2795.5</v>
      </c>
      <c r="AY35" s="3">
        <f t="shared" si="14"/>
        <v>2871</v>
      </c>
      <c r="AZ35" s="3">
        <f t="shared" si="14"/>
        <v>2949</v>
      </c>
      <c r="BA35" s="3">
        <f t="shared" si="14"/>
        <v>2912</v>
      </c>
    </row>
    <row r="36" spans="1:53" x14ac:dyDescent="0.25">
      <c r="A36" s="7" t="s">
        <v>11</v>
      </c>
      <c r="B36" s="2"/>
      <c r="C36" s="2"/>
      <c r="D36" s="2"/>
      <c r="E36" s="2"/>
      <c r="F36" s="2"/>
      <c r="G36" s="2"/>
      <c r="H36" s="2"/>
      <c r="I36" s="2"/>
      <c r="J36" s="2"/>
      <c r="K36" s="2">
        <f>AVERAGE(K32:L32)</f>
        <v>2.5</v>
      </c>
      <c r="L36" s="2">
        <f t="shared" si="14"/>
        <v>50</v>
      </c>
      <c r="M36" s="2">
        <f t="shared" si="14"/>
        <v>307</v>
      </c>
      <c r="N36" s="2">
        <f t="shared" si="14"/>
        <v>1925.5</v>
      </c>
      <c r="O36" s="2">
        <f t="shared" si="14"/>
        <v>4657.5</v>
      </c>
      <c r="P36" s="2">
        <f t="shared" si="14"/>
        <v>7209</v>
      </c>
      <c r="Q36" s="2">
        <f t="shared" si="14"/>
        <v>8151</v>
      </c>
      <c r="R36" s="2">
        <f t="shared" si="14"/>
        <v>6778</v>
      </c>
      <c r="S36" s="2">
        <f t="shared" si="14"/>
        <v>4676.5</v>
      </c>
      <c r="T36" s="2">
        <f t="shared" si="14"/>
        <v>3587.5</v>
      </c>
      <c r="U36" s="2">
        <f t="shared" si="14"/>
        <v>2926</v>
      </c>
      <c r="V36" s="2">
        <f t="shared" si="14"/>
        <v>1984.5</v>
      </c>
      <c r="W36" s="2">
        <f t="shared" si="14"/>
        <v>1510</v>
      </c>
      <c r="X36" s="2">
        <f t="shared" si="14"/>
        <v>1170</v>
      </c>
      <c r="Y36" s="2">
        <f t="shared" si="14"/>
        <v>788.5</v>
      </c>
      <c r="Z36" s="2">
        <f t="shared" si="14"/>
        <v>563.5</v>
      </c>
      <c r="AA36" s="2">
        <f t="shared" si="14"/>
        <v>453</v>
      </c>
      <c r="AB36" s="2">
        <f t="shared" si="14"/>
        <v>349.5</v>
      </c>
      <c r="AC36" s="2">
        <f t="shared" si="14"/>
        <v>259.5</v>
      </c>
      <c r="AD36" s="2">
        <f t="shared" si="14"/>
        <v>194.5</v>
      </c>
      <c r="AE36" s="2">
        <f t="shared" si="14"/>
        <v>154.5</v>
      </c>
      <c r="AF36" s="2">
        <f t="shared" si="14"/>
        <v>131.5</v>
      </c>
      <c r="AG36" s="2">
        <f t="shared" si="14"/>
        <v>109.5</v>
      </c>
      <c r="AH36" s="2">
        <f t="shared" si="14"/>
        <v>101</v>
      </c>
      <c r="AI36" s="2">
        <f t="shared" si="14"/>
        <v>87</v>
      </c>
      <c r="AJ36" s="2">
        <f t="shared" si="14"/>
        <v>72.5</v>
      </c>
      <c r="AK36" s="2">
        <f t="shared" si="14"/>
        <v>73.5</v>
      </c>
      <c r="AL36" s="2">
        <f t="shared" si="14"/>
        <v>98</v>
      </c>
      <c r="AM36" s="2">
        <f t="shared" si="14"/>
        <v>148</v>
      </c>
      <c r="AN36" s="2">
        <f t="shared" si="14"/>
        <v>228.5</v>
      </c>
      <c r="AO36" s="2">
        <f t="shared" si="14"/>
        <v>332</v>
      </c>
      <c r="AP36" s="2">
        <f t="shared" si="14"/>
        <v>487.5</v>
      </c>
      <c r="AQ36" s="2">
        <f t="shared" si="14"/>
        <v>732</v>
      </c>
      <c r="AR36" s="2">
        <f t="shared" si="14"/>
        <v>1035</v>
      </c>
      <c r="AS36" s="2">
        <f t="shared" si="14"/>
        <v>1469.5</v>
      </c>
      <c r="AT36" s="3">
        <f t="shared" si="14"/>
        <v>1956.5</v>
      </c>
      <c r="AU36" s="3">
        <f t="shared" si="14"/>
        <v>2265.5</v>
      </c>
      <c r="AV36" s="3">
        <f t="shared" si="14"/>
        <v>2499</v>
      </c>
      <c r="AW36" s="3">
        <f t="shared" si="14"/>
        <v>2553</v>
      </c>
      <c r="AX36" s="3">
        <f t="shared" si="14"/>
        <v>2403</v>
      </c>
      <c r="AY36" s="3">
        <f t="shared" si="14"/>
        <v>2447</v>
      </c>
      <c r="AZ36" s="3">
        <f t="shared" si="14"/>
        <v>2527</v>
      </c>
      <c r="BA36" s="3">
        <f t="shared" si="14"/>
        <v>2497</v>
      </c>
    </row>
    <row r="37" spans="1:53" x14ac:dyDescent="0.25">
      <c r="A37" s="11" t="s">
        <v>9</v>
      </c>
      <c r="B37" s="12">
        <v>1</v>
      </c>
      <c r="C37" s="12">
        <v>1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0">
        <f>K36/K35</f>
        <v>1</v>
      </c>
      <c r="L37" s="10">
        <f>L36/L35</f>
        <v>0.92592592592592593</v>
      </c>
      <c r="M37" s="10">
        <f t="shared" ref="M37" si="15">M36/M35</f>
        <v>0.95638629283489096</v>
      </c>
      <c r="N37" s="10">
        <f t="shared" ref="N37" si="16">N36/N35</f>
        <v>0.95939212755356251</v>
      </c>
      <c r="O37" s="10">
        <f t="shared" ref="O37" si="17">O36/O35</f>
        <v>0.96149876135425272</v>
      </c>
      <c r="P37" s="10">
        <f t="shared" ref="P37" si="18">P36/P35</f>
        <v>0.96306191971144217</v>
      </c>
      <c r="Q37" s="10">
        <f t="shared" ref="Q37" si="19">Q36/Q35</f>
        <v>0.95922330097087383</v>
      </c>
      <c r="R37" s="10">
        <f t="shared" ref="R37" si="20">R36/R35</f>
        <v>0.9498318385650224</v>
      </c>
      <c r="S37" s="10">
        <f t="shared" ref="S37" si="21">S36/S35</f>
        <v>0.93858504766683393</v>
      </c>
      <c r="T37" s="10">
        <f t="shared" ref="T37" si="22">T36/T35</f>
        <v>0.92700258397932822</v>
      </c>
      <c r="U37" s="10">
        <f t="shared" ref="U37" si="23">U36/U35</f>
        <v>0.91451789342084699</v>
      </c>
      <c r="V37" s="10">
        <f t="shared" ref="V37" si="24">V36/V35</f>
        <v>0.8997959646338699</v>
      </c>
      <c r="W37" s="10">
        <f t="shared" ref="W37" si="25">W36/W35</f>
        <v>0.88563049853372433</v>
      </c>
      <c r="X37" s="10">
        <f t="shared" ref="X37" si="26">X36/X35</f>
        <v>0.86602516654330131</v>
      </c>
      <c r="Y37" s="10">
        <f t="shared" ref="Y37" si="27">Y36/Y35</f>
        <v>0.83131259884027409</v>
      </c>
      <c r="Z37" s="10">
        <f t="shared" ref="Z37" si="28">Z36/Z35</f>
        <v>0.81137508999280061</v>
      </c>
      <c r="AA37" s="10">
        <f t="shared" ref="AA37" si="29">AA36/AA35</f>
        <v>0.79613356766256593</v>
      </c>
      <c r="AB37" s="10">
        <f t="shared" ref="AB37" si="30">AB36/AB35</f>
        <v>0.77839643652561252</v>
      </c>
      <c r="AC37" s="10">
        <f t="shared" ref="AC37" si="31">AC36/AC35</f>
        <v>0.78517397881996975</v>
      </c>
      <c r="AD37" s="10">
        <f t="shared" ref="AD37" si="32">AD36/AD35</f>
        <v>0.759765625</v>
      </c>
      <c r="AE37" s="10">
        <f t="shared" ref="AE37" si="33">AE36/AE35</f>
        <v>0.75365853658536586</v>
      </c>
      <c r="AF37" s="10">
        <f t="shared" ref="AF37" si="34">AF36/AF35</f>
        <v>0.76231884057971011</v>
      </c>
      <c r="AG37" s="10">
        <f t="shared" ref="AG37" si="35">AG36/AG35</f>
        <v>0.75257731958762886</v>
      </c>
      <c r="AH37" s="10">
        <f t="shared" ref="AH37" si="36">AH36/AH35</f>
        <v>0.72924187725631773</v>
      </c>
      <c r="AI37" s="10">
        <f t="shared" ref="AI37" si="37">AI36/AI35</f>
        <v>0.72803347280334729</v>
      </c>
      <c r="AJ37" s="10">
        <f t="shared" ref="AJ37" si="38">AJ36/AJ35</f>
        <v>0.81005586592178769</v>
      </c>
      <c r="AK37" s="10">
        <f t="shared" ref="AK37" si="39">AK36/AK35</f>
        <v>0.83050847457627119</v>
      </c>
      <c r="AL37" s="10">
        <f t="shared" ref="AL37" si="40">AL36/AL35</f>
        <v>0.82352941176470584</v>
      </c>
      <c r="AM37" s="10">
        <f t="shared" ref="AM37" si="41">AM36/AM35</f>
        <v>0.83615819209039544</v>
      </c>
      <c r="AN37" s="10">
        <f t="shared" ref="AN37" si="42">AN36/AN35</f>
        <v>0.85261194029850751</v>
      </c>
      <c r="AO37" s="10">
        <f t="shared" ref="AO37" si="43">AO36/AO35</f>
        <v>0.87483530961791833</v>
      </c>
      <c r="AP37" s="10">
        <f t="shared" ref="AP37" si="44">AP36/AP35</f>
        <v>0.87996389891696747</v>
      </c>
      <c r="AQ37" s="10">
        <f t="shared" ref="AQ37" si="45">AQ36/AQ35</f>
        <v>0.88834951456310685</v>
      </c>
      <c r="AR37" s="10">
        <f t="shared" ref="AR37" si="46">AR36/AR35</f>
        <v>0.87823504454815449</v>
      </c>
      <c r="AS37" s="10">
        <f t="shared" ref="AS37" si="47">AS36/AS35</f>
        <v>0.88630880579010851</v>
      </c>
      <c r="AT37" s="10">
        <f t="shared" ref="AT37" si="48">AT36/AT35</f>
        <v>0.88871224165341811</v>
      </c>
      <c r="AU37" s="10">
        <f t="shared" ref="AU37" si="49">AU36/AU35</f>
        <v>0.87759054813093162</v>
      </c>
      <c r="AV37" s="10">
        <f t="shared" ref="AV37" si="50">AV36/AV35</f>
        <v>0.87118703154959043</v>
      </c>
      <c r="AW37" s="10">
        <f t="shared" ref="AW37" si="51">AW36/AW35</f>
        <v>0.86910638297872345</v>
      </c>
      <c r="AX37" s="10">
        <f t="shared" ref="AX37" si="52">AX36/AX35</f>
        <v>0.85959577893042394</v>
      </c>
      <c r="AY37" s="10">
        <f t="shared" ref="AY37" si="53">AY36/AY35</f>
        <v>0.8523162661093695</v>
      </c>
      <c r="AZ37" s="10">
        <f t="shared" ref="AZ37" si="54">AZ36/AZ35</f>
        <v>0.85690064428619872</v>
      </c>
      <c r="BA37" s="10">
        <f t="shared" ref="BA37" si="55">BA36/BA35</f>
        <v>0.85748626373626369</v>
      </c>
    </row>
    <row r="39" spans="1:53" x14ac:dyDescent="0.25">
      <c r="A39" s="7" t="s">
        <v>14</v>
      </c>
      <c r="B39" s="4">
        <v>0</v>
      </c>
      <c r="C39" s="4">
        <v>0</v>
      </c>
      <c r="D39" s="4">
        <v>0</v>
      </c>
      <c r="E39" s="4">
        <v>0</v>
      </c>
      <c r="F39" s="4">
        <v>1</v>
      </c>
      <c r="G39" s="4">
        <v>1</v>
      </c>
      <c r="H39" s="4">
        <v>0</v>
      </c>
      <c r="I39" s="4">
        <v>0</v>
      </c>
      <c r="J39" s="4">
        <v>1</v>
      </c>
      <c r="K39" s="4">
        <v>6</v>
      </c>
      <c r="L39" s="4">
        <v>44</v>
      </c>
      <c r="M39" s="4">
        <v>405</v>
      </c>
      <c r="N39" s="4">
        <v>1882</v>
      </c>
      <c r="O39" s="4">
        <v>5192</v>
      </c>
      <c r="P39" s="4">
        <v>8261</v>
      </c>
      <c r="Q39" s="4">
        <v>8329</v>
      </c>
      <c r="R39" s="4">
        <v>6950</v>
      </c>
      <c r="S39" s="4">
        <v>5226</v>
      </c>
      <c r="T39" s="4">
        <v>3991</v>
      </c>
      <c r="U39" s="4">
        <v>2866</v>
      </c>
      <c r="V39" s="4">
        <v>2286</v>
      </c>
      <c r="W39" s="4">
        <v>1785</v>
      </c>
      <c r="X39" s="4">
        <v>1312</v>
      </c>
      <c r="Y39" s="4">
        <v>951</v>
      </c>
      <c r="Z39" s="4">
        <v>679</v>
      </c>
      <c r="AA39" s="4">
        <v>588</v>
      </c>
      <c r="AB39" s="4">
        <v>428</v>
      </c>
      <c r="AC39" s="4">
        <v>335</v>
      </c>
      <c r="AD39" s="4">
        <v>233</v>
      </c>
      <c r="AE39" s="4">
        <v>194</v>
      </c>
      <c r="AF39" s="4">
        <v>164</v>
      </c>
      <c r="AG39" s="4">
        <v>134</v>
      </c>
      <c r="AH39" s="4">
        <v>141</v>
      </c>
      <c r="AI39" s="4">
        <v>102</v>
      </c>
      <c r="AJ39" s="4">
        <v>92</v>
      </c>
      <c r="AK39" s="4">
        <v>77</v>
      </c>
      <c r="AL39" s="4">
        <v>100</v>
      </c>
      <c r="AM39" s="4">
        <v>168</v>
      </c>
      <c r="AN39" s="4">
        <v>245</v>
      </c>
      <c r="AO39" s="4">
        <v>379</v>
      </c>
      <c r="AP39" s="4">
        <v>527</v>
      </c>
      <c r="AQ39" s="4">
        <v>774</v>
      </c>
      <c r="AR39" s="4">
        <v>1270</v>
      </c>
      <c r="AS39" s="4">
        <v>1692</v>
      </c>
      <c r="AT39" s="4">
        <v>2205</v>
      </c>
      <c r="AU39" s="4">
        <v>2614</v>
      </c>
      <c r="AV39" s="4">
        <v>2851</v>
      </c>
      <c r="AW39" s="4">
        <v>3021</v>
      </c>
      <c r="AX39" s="4">
        <v>2893</v>
      </c>
      <c r="AY39" s="4">
        <v>2798</v>
      </c>
      <c r="AZ39" s="4">
        <v>3020</v>
      </c>
      <c r="BA39" s="16"/>
    </row>
    <row r="40" spans="1:53" x14ac:dyDescent="0.25">
      <c r="A40" s="7" t="s">
        <v>15</v>
      </c>
      <c r="B40" s="4">
        <f>B39*B37</f>
        <v>0</v>
      </c>
      <c r="C40" s="4">
        <f t="shared" ref="C40:AZ40" si="56">C39*C37</f>
        <v>0</v>
      </c>
      <c r="D40" s="4">
        <f t="shared" si="56"/>
        <v>0</v>
      </c>
      <c r="E40" s="4">
        <f t="shared" si="56"/>
        <v>0</v>
      </c>
      <c r="F40" s="4">
        <f t="shared" si="56"/>
        <v>1</v>
      </c>
      <c r="G40" s="4">
        <f t="shared" si="56"/>
        <v>1</v>
      </c>
      <c r="H40" s="4">
        <f t="shared" si="56"/>
        <v>0</v>
      </c>
      <c r="I40" s="4">
        <f t="shared" si="56"/>
        <v>0</v>
      </c>
      <c r="J40" s="4">
        <f t="shared" si="56"/>
        <v>1</v>
      </c>
      <c r="K40" s="4">
        <f t="shared" si="56"/>
        <v>6</v>
      </c>
      <c r="L40" s="4">
        <f t="shared" si="56"/>
        <v>40.74074074074074</v>
      </c>
      <c r="M40" s="4">
        <f t="shared" si="56"/>
        <v>387.33644859813086</v>
      </c>
      <c r="N40" s="4">
        <f t="shared" si="56"/>
        <v>1805.5759840558046</v>
      </c>
      <c r="O40" s="4">
        <f t="shared" si="56"/>
        <v>4992.1015689512797</v>
      </c>
      <c r="P40" s="4">
        <f t="shared" si="56"/>
        <v>7955.8545187362233</v>
      </c>
      <c r="Q40" s="4">
        <f t="shared" si="56"/>
        <v>7989.3708737864081</v>
      </c>
      <c r="R40" s="4">
        <f t="shared" si="56"/>
        <v>6601.3312780269052</v>
      </c>
      <c r="S40" s="4">
        <f t="shared" si="56"/>
        <v>4905.0454591068737</v>
      </c>
      <c r="T40" s="4">
        <f t="shared" si="56"/>
        <v>3699.6673126614987</v>
      </c>
      <c r="U40" s="4">
        <f t="shared" si="56"/>
        <v>2621.0082825441473</v>
      </c>
      <c r="V40" s="4">
        <f t="shared" si="56"/>
        <v>2056.9335751530266</v>
      </c>
      <c r="W40" s="4">
        <f t="shared" si="56"/>
        <v>1580.8504398826979</v>
      </c>
      <c r="X40" s="4">
        <f t="shared" si="56"/>
        <v>1136.2250185048113</v>
      </c>
      <c r="Y40" s="4">
        <f t="shared" si="56"/>
        <v>790.57828149710065</v>
      </c>
      <c r="Z40" s="4">
        <f t="shared" si="56"/>
        <v>550.92368610511164</v>
      </c>
      <c r="AA40" s="4">
        <f t="shared" si="56"/>
        <v>468.12653778558877</v>
      </c>
      <c r="AB40" s="4">
        <f t="shared" si="56"/>
        <v>333.15367483296217</v>
      </c>
      <c r="AC40" s="4">
        <f t="shared" si="56"/>
        <v>263.03328290468988</v>
      </c>
      <c r="AD40" s="4">
        <f t="shared" si="56"/>
        <v>177.025390625</v>
      </c>
      <c r="AE40" s="4">
        <f t="shared" si="56"/>
        <v>146.20975609756098</v>
      </c>
      <c r="AF40" s="4">
        <f t="shared" si="56"/>
        <v>125.02028985507246</v>
      </c>
      <c r="AG40" s="4">
        <f t="shared" si="56"/>
        <v>100.84536082474227</v>
      </c>
      <c r="AH40" s="4">
        <f t="shared" si="56"/>
        <v>102.82310469314081</v>
      </c>
      <c r="AI40" s="4">
        <f t="shared" si="56"/>
        <v>74.259414225941427</v>
      </c>
      <c r="AJ40" s="4">
        <f t="shared" si="56"/>
        <v>74.52513966480447</v>
      </c>
      <c r="AK40" s="4">
        <f t="shared" si="56"/>
        <v>63.949152542372879</v>
      </c>
      <c r="AL40" s="4">
        <f t="shared" si="56"/>
        <v>82.35294117647058</v>
      </c>
      <c r="AM40" s="4">
        <f t="shared" si="56"/>
        <v>140.47457627118644</v>
      </c>
      <c r="AN40" s="4">
        <f t="shared" si="56"/>
        <v>208.88992537313433</v>
      </c>
      <c r="AO40" s="4">
        <f t="shared" si="56"/>
        <v>331.56258234519106</v>
      </c>
      <c r="AP40" s="4">
        <f t="shared" si="56"/>
        <v>463.74097472924188</v>
      </c>
      <c r="AQ40" s="4">
        <f t="shared" si="56"/>
        <v>687.5825242718447</v>
      </c>
      <c r="AR40" s="4">
        <f t="shared" si="56"/>
        <v>1115.3585065761563</v>
      </c>
      <c r="AS40" s="4">
        <f t="shared" si="56"/>
        <v>1499.6344993968637</v>
      </c>
      <c r="AT40" s="4">
        <f t="shared" si="56"/>
        <v>1959.6104928457869</v>
      </c>
      <c r="AU40" s="4">
        <f t="shared" si="56"/>
        <v>2294.0216928142554</v>
      </c>
      <c r="AV40" s="4">
        <f t="shared" si="56"/>
        <v>2483.7542269478822</v>
      </c>
      <c r="AW40" s="4">
        <f t="shared" si="56"/>
        <v>2625.5703829787235</v>
      </c>
      <c r="AX40" s="4">
        <f t="shared" si="56"/>
        <v>2486.8105884457163</v>
      </c>
      <c r="AY40" s="4">
        <f t="shared" si="56"/>
        <v>2384.7809125740159</v>
      </c>
      <c r="AZ40" s="4">
        <f t="shared" si="56"/>
        <v>2587.8399457443202</v>
      </c>
      <c r="BA40" s="16"/>
    </row>
    <row r="41" spans="1:53" x14ac:dyDescent="0.25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x14ac:dyDescent="0.25">
      <c r="A42" s="7" t="s">
        <v>16</v>
      </c>
      <c r="B42" s="4">
        <f t="shared" ref="B42:AG42" si="57">B13-B39</f>
        <v>12431</v>
      </c>
      <c r="C42" s="4">
        <f t="shared" si="57"/>
        <v>12139</v>
      </c>
      <c r="D42" s="4">
        <f t="shared" si="57"/>
        <v>11746</v>
      </c>
      <c r="E42" s="4">
        <f t="shared" si="57"/>
        <v>10914</v>
      </c>
      <c r="F42" s="4">
        <f t="shared" si="57"/>
        <v>11093</v>
      </c>
      <c r="G42" s="4">
        <f t="shared" si="57"/>
        <v>10709</v>
      </c>
      <c r="H42" s="4">
        <f t="shared" si="57"/>
        <v>10808.082906305257</v>
      </c>
      <c r="I42" s="4">
        <f t="shared" si="57"/>
        <v>10746.883411382873</v>
      </c>
      <c r="J42" s="4">
        <f t="shared" si="57"/>
        <v>10775.778461448752</v>
      </c>
      <c r="K42" s="4">
        <f t="shared" si="57"/>
        <v>10876.185311282639</v>
      </c>
      <c r="L42" s="4">
        <f t="shared" si="57"/>
        <v>10683.122108367874</v>
      </c>
      <c r="M42" s="4">
        <f t="shared" si="57"/>
        <v>10488.827706278415</v>
      </c>
      <c r="N42" s="4">
        <f t="shared" si="57"/>
        <v>11715.979894342661</v>
      </c>
      <c r="O42" s="4">
        <f t="shared" si="57"/>
        <v>13168.032095051272</v>
      </c>
      <c r="P42" s="4">
        <f t="shared" si="57"/>
        <v>13518.869002604413</v>
      </c>
      <c r="Q42" s="4">
        <f t="shared" si="57"/>
        <v>13020.045798525829</v>
      </c>
      <c r="R42" s="4">
        <f t="shared" si="57"/>
        <v>11862.33864437143</v>
      </c>
      <c r="S42" s="4">
        <f t="shared" si="57"/>
        <v>10754.613068686513</v>
      </c>
      <c r="T42" s="4">
        <f t="shared" si="57"/>
        <v>9885.9330900418881</v>
      </c>
      <c r="U42" s="4">
        <f t="shared" si="57"/>
        <v>9242.2264415852605</v>
      </c>
      <c r="V42" s="4">
        <f t="shared" si="57"/>
        <v>8804.2938110901632</v>
      </c>
      <c r="W42" s="4">
        <f t="shared" si="57"/>
        <v>8587.156435877996</v>
      </c>
      <c r="X42" s="4">
        <f t="shared" si="57"/>
        <v>8558.4979098167241</v>
      </c>
      <c r="Y42" s="4">
        <f t="shared" si="57"/>
        <v>8510.3333982189142</v>
      </c>
      <c r="Z42" s="4">
        <f t="shared" si="57"/>
        <v>8385.8005047210991</v>
      </c>
      <c r="AA42" s="4">
        <f t="shared" si="57"/>
        <v>9073</v>
      </c>
      <c r="AB42" s="4">
        <f t="shared" si="57"/>
        <v>8312</v>
      </c>
      <c r="AC42" s="4">
        <f t="shared" si="57"/>
        <v>8345</v>
      </c>
      <c r="AD42" s="4">
        <f t="shared" si="57"/>
        <v>8660</v>
      </c>
      <c r="AE42" s="4">
        <f t="shared" si="57"/>
        <v>8876</v>
      </c>
      <c r="AF42" s="4">
        <f t="shared" si="57"/>
        <v>8707</v>
      </c>
      <c r="AG42" s="4">
        <f t="shared" si="57"/>
        <v>8889</v>
      </c>
      <c r="AH42" s="4">
        <f t="shared" ref="AH42:AZ42" si="58">AH13-AH39</f>
        <v>10013</v>
      </c>
      <c r="AI42" s="4">
        <f t="shared" si="58"/>
        <v>8751</v>
      </c>
      <c r="AJ42" s="4">
        <f t="shared" si="58"/>
        <v>8581</v>
      </c>
      <c r="AK42" s="4">
        <f t="shared" si="58"/>
        <v>9007</v>
      </c>
      <c r="AL42" s="4">
        <f t="shared" si="58"/>
        <v>9059</v>
      </c>
      <c r="AM42" s="4">
        <f t="shared" si="58"/>
        <v>9295</v>
      </c>
      <c r="AN42" s="4">
        <f t="shared" si="58"/>
        <v>9376</v>
      </c>
      <c r="AO42" s="4">
        <f t="shared" si="58"/>
        <v>9608</v>
      </c>
      <c r="AP42" s="4">
        <f t="shared" si="58"/>
        <v>9824</v>
      </c>
      <c r="AQ42" s="4">
        <f t="shared" si="58"/>
        <v>9618</v>
      </c>
      <c r="AR42" s="4">
        <f t="shared" si="58"/>
        <v>9808</v>
      </c>
      <c r="AS42" s="4">
        <f t="shared" si="58"/>
        <v>9739</v>
      </c>
      <c r="AT42" s="4">
        <f t="shared" si="58"/>
        <v>9583</v>
      </c>
      <c r="AU42" s="4">
        <f t="shared" si="58"/>
        <v>9756</v>
      </c>
      <c r="AV42" s="4">
        <f t="shared" si="58"/>
        <v>9487</v>
      </c>
      <c r="AW42" s="4">
        <f t="shared" si="58"/>
        <v>9435</v>
      </c>
      <c r="AX42" s="4">
        <f t="shared" si="58"/>
        <v>9782</v>
      </c>
      <c r="AY42" s="4">
        <f t="shared" si="58"/>
        <v>10239</v>
      </c>
      <c r="AZ42" s="4">
        <f t="shared" si="58"/>
        <v>10177</v>
      </c>
      <c r="BA42" s="16"/>
    </row>
    <row r="43" spans="1:53" x14ac:dyDescent="0.25">
      <c r="A43" s="7" t="s">
        <v>17</v>
      </c>
      <c r="B43" s="4">
        <f t="shared" ref="B43:AG43" si="59">B13-B40</f>
        <v>12431</v>
      </c>
      <c r="C43" s="4">
        <f t="shared" si="59"/>
        <v>12139</v>
      </c>
      <c r="D43" s="4">
        <f t="shared" si="59"/>
        <v>11746</v>
      </c>
      <c r="E43" s="4">
        <f t="shared" si="59"/>
        <v>10914</v>
      </c>
      <c r="F43" s="4">
        <f t="shared" si="59"/>
        <v>11093</v>
      </c>
      <c r="G43" s="4">
        <f t="shared" si="59"/>
        <v>10709</v>
      </c>
      <c r="H43" s="4">
        <f t="shared" si="59"/>
        <v>10808.082906305257</v>
      </c>
      <c r="I43" s="4">
        <f t="shared" si="59"/>
        <v>10746.883411382873</v>
      </c>
      <c r="J43" s="4">
        <f t="shared" si="59"/>
        <v>10775.778461448752</v>
      </c>
      <c r="K43" s="4">
        <f t="shared" si="59"/>
        <v>10876.185311282639</v>
      </c>
      <c r="L43" s="4">
        <f t="shared" si="59"/>
        <v>10686.381367627133</v>
      </c>
      <c r="M43" s="4">
        <f t="shared" si="59"/>
        <v>10506.491257680284</v>
      </c>
      <c r="N43" s="4">
        <f t="shared" si="59"/>
        <v>11792.403910286857</v>
      </c>
      <c r="O43" s="4">
        <f t="shared" si="59"/>
        <v>13367.930526099994</v>
      </c>
      <c r="P43" s="4">
        <f t="shared" si="59"/>
        <v>13824.01448386819</v>
      </c>
      <c r="Q43" s="4">
        <f t="shared" si="59"/>
        <v>13359.674924739422</v>
      </c>
      <c r="R43" s="4">
        <f t="shared" si="59"/>
        <v>12211.007366344526</v>
      </c>
      <c r="S43" s="4">
        <f t="shared" si="59"/>
        <v>11075.567609579639</v>
      </c>
      <c r="T43" s="4">
        <f t="shared" si="59"/>
        <v>10177.265777380389</v>
      </c>
      <c r="U43" s="4">
        <f t="shared" si="59"/>
        <v>9487.2181590411128</v>
      </c>
      <c r="V43" s="4">
        <f t="shared" si="59"/>
        <v>9033.3602359371362</v>
      </c>
      <c r="W43" s="4">
        <f t="shared" si="59"/>
        <v>8791.3059959952989</v>
      </c>
      <c r="X43" s="4">
        <f t="shared" si="59"/>
        <v>8734.2728913119136</v>
      </c>
      <c r="Y43" s="4">
        <f t="shared" si="59"/>
        <v>8670.7551167218135</v>
      </c>
      <c r="Z43" s="4">
        <f t="shared" si="59"/>
        <v>8513.8768186159868</v>
      </c>
      <c r="AA43" s="4">
        <f t="shared" si="59"/>
        <v>9192.8734622144111</v>
      </c>
      <c r="AB43" s="4">
        <f t="shared" si="59"/>
        <v>8406.8463251670382</v>
      </c>
      <c r="AC43" s="4">
        <f t="shared" si="59"/>
        <v>8416.9667170953107</v>
      </c>
      <c r="AD43" s="4">
        <f t="shared" si="59"/>
        <v>8715.974609375</v>
      </c>
      <c r="AE43" s="4">
        <f t="shared" si="59"/>
        <v>8923.7902439024383</v>
      </c>
      <c r="AF43" s="4">
        <f t="shared" si="59"/>
        <v>8745.9797101449276</v>
      </c>
      <c r="AG43" s="4">
        <f t="shared" si="59"/>
        <v>8922.1546391752581</v>
      </c>
      <c r="AH43" s="4">
        <f t="shared" ref="AH43:AZ43" si="60">AH13-AH40</f>
        <v>10051.176895306859</v>
      </c>
      <c r="AI43" s="4">
        <f t="shared" si="60"/>
        <v>8778.7405857740578</v>
      </c>
      <c r="AJ43" s="4">
        <f t="shared" si="60"/>
        <v>8598.4748603351964</v>
      </c>
      <c r="AK43" s="4">
        <f t="shared" si="60"/>
        <v>9020.0508474576272</v>
      </c>
      <c r="AL43" s="4">
        <f t="shared" si="60"/>
        <v>9076.6470588235297</v>
      </c>
      <c r="AM43" s="4">
        <f t="shared" si="60"/>
        <v>9322.5254237288136</v>
      </c>
      <c r="AN43" s="4">
        <f t="shared" si="60"/>
        <v>9412.1100746268658</v>
      </c>
      <c r="AO43" s="4">
        <f t="shared" si="60"/>
        <v>9655.4374176548081</v>
      </c>
      <c r="AP43" s="4">
        <f t="shared" si="60"/>
        <v>9887.2590252707578</v>
      </c>
      <c r="AQ43" s="4">
        <f t="shared" si="60"/>
        <v>9704.4174757281544</v>
      </c>
      <c r="AR43" s="4">
        <f t="shared" si="60"/>
        <v>9962.6414934238437</v>
      </c>
      <c r="AS43" s="4">
        <f t="shared" si="60"/>
        <v>9931.3655006031368</v>
      </c>
      <c r="AT43" s="4">
        <f t="shared" si="60"/>
        <v>9828.3895071542138</v>
      </c>
      <c r="AU43" s="4">
        <f t="shared" si="60"/>
        <v>10075.978307185746</v>
      </c>
      <c r="AV43" s="4">
        <f t="shared" si="60"/>
        <v>9854.2457730521182</v>
      </c>
      <c r="AW43" s="4">
        <f t="shared" si="60"/>
        <v>9830.4296170212765</v>
      </c>
      <c r="AX43" s="4">
        <f t="shared" si="60"/>
        <v>10188.189411554284</v>
      </c>
      <c r="AY43" s="4">
        <f t="shared" si="60"/>
        <v>10652.219087425983</v>
      </c>
      <c r="AZ43" s="4">
        <f t="shared" si="60"/>
        <v>10609.160054255681</v>
      </c>
      <c r="BA43" s="16"/>
    </row>
    <row r="44" spans="1:53" x14ac:dyDescent="0.25">
      <c r="A44" s="7"/>
    </row>
  </sheetData>
  <conditionalFormatting sqref="B3:BA13">
    <cfRule type="cellIs" dxfId="2" priority="6" operator="equal">
      <formula>B$21</formula>
    </cfRule>
    <cfRule type="cellIs" dxfId="1" priority="8" operator="equal">
      <formula>B$22</formula>
    </cfRule>
  </conditionalFormatting>
  <conditionalFormatting sqref="B13:AZ13">
    <cfRule type="cellIs" dxfId="0" priority="1" operator="greaterThan">
      <formula>B$22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25:D25 E25:BA25 L35:BA36 K35:K36 AH18:BA18 B18:AG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4D59-ACC8-4A09-9A9A-D7A9E496615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09A2-91AC-401E-8E8A-495D70BAF828}">
  <dimension ref="A1"/>
  <sheetViews>
    <sheetView topLeftCell="A43" workbookViewId="0">
      <selection activeCell="L10" sqref="L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06F4-C892-477B-B984-FAD42EE0881C}">
  <dimension ref="A1"/>
  <sheetViews>
    <sheetView tabSelected="1" zoomScaleNormal="100" workbookViewId="0">
      <selection activeCell="U24" sqref="U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screenshot</vt:lpstr>
      <vt:lpstr>review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2021-01-09T09:31:06Z</dcterms:created>
  <dcterms:modified xsi:type="dcterms:W3CDTF">2021-01-10T23:23:03Z</dcterms:modified>
</cp:coreProperties>
</file>