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7F3F12E-C917-4F06-BBFE-C03846D2AD8F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5" l="1"/>
  <c r="B4" i="11" l="1"/>
  <c r="B3" i="11"/>
  <c r="AE3" i="16"/>
  <c r="J129" i="5"/>
  <c r="J128" i="5"/>
  <c r="J127" i="5"/>
  <c r="G133" i="5"/>
  <c r="G132" i="5"/>
  <c r="G131" i="5"/>
  <c r="G130" i="5"/>
  <c r="I136" i="5"/>
  <c r="I135" i="5"/>
  <c r="I134" i="5"/>
  <c r="I133" i="5"/>
  <c r="J132" i="5" s="1"/>
  <c r="I132" i="5"/>
  <c r="I131" i="5"/>
  <c r="I130" i="5"/>
  <c r="J133" i="5"/>
  <c r="G129" i="5"/>
  <c r="G128" i="5"/>
  <c r="G127" i="5"/>
  <c r="F136" i="5"/>
  <c r="F135" i="5"/>
  <c r="F134" i="5"/>
  <c r="F133" i="5"/>
  <c r="F132" i="5"/>
  <c r="F131" i="5"/>
  <c r="F130" i="5"/>
  <c r="J130" i="5" l="1"/>
  <c r="J131" i="5"/>
  <c r="AE3" i="15" l="1"/>
  <c r="AE5" i="15" s="1"/>
  <c r="AE3" i="17" s="1"/>
  <c r="AE3" i="1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5"/>
  <c r="AD5" i="15" s="1"/>
  <c r="AD3" i="17" s="1"/>
  <c r="AD4" i="17" s="1"/>
  <c r="AD3" i="11"/>
  <c r="I129" i="5"/>
  <c r="I128" i="5"/>
  <c r="I127" i="5"/>
  <c r="I126" i="5"/>
  <c r="I125" i="5"/>
  <c r="I124" i="5"/>
  <c r="I123" i="5"/>
  <c r="F129" i="5"/>
  <c r="F128" i="5"/>
  <c r="F127" i="5"/>
  <c r="F126" i="5"/>
  <c r="F125" i="5"/>
  <c r="F124" i="5"/>
  <c r="F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 s="1"/>
  <c r="J126" i="5" l="1"/>
  <c r="G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I1" i="5"/>
  <c r="F1" i="5"/>
  <c r="I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B3" i="15" s="1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I117" i="5"/>
  <c r="I116" i="5"/>
  <c r="I115" i="5"/>
  <c r="I122" i="5"/>
  <c r="J125" i="5" s="1"/>
  <c r="I121" i="5"/>
  <c r="I120" i="5"/>
  <c r="I119" i="5"/>
  <c r="I118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M5" i="16" l="1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J122" i="5"/>
  <c r="J124" i="5"/>
  <c r="J118" i="5"/>
  <c r="J123" i="5"/>
  <c r="J120" i="5"/>
  <c r="J119" i="5"/>
  <c r="J117" i="5"/>
  <c r="J121" i="5"/>
  <c r="Q4" i="15"/>
  <c r="Q5" i="15"/>
  <c r="Q3" i="17" s="1"/>
  <c r="C5" i="15"/>
  <c r="X4" i="15"/>
  <c r="Y4" i="15" s="1"/>
  <c r="Z5" i="15" s="1"/>
  <c r="Z3" i="17" s="1"/>
  <c r="Z4" i="17" s="1"/>
  <c r="AB5" i="15"/>
  <c r="AB3" i="17" s="1"/>
  <c r="J115" i="5"/>
  <c r="J116" i="5"/>
  <c r="F122" i="5"/>
  <c r="G125" i="5" s="1"/>
  <c r="F121" i="5"/>
  <c r="F120" i="5"/>
  <c r="F119" i="5"/>
  <c r="F118" i="5"/>
  <c r="F117" i="5"/>
  <c r="F116" i="5"/>
  <c r="F115" i="5"/>
  <c r="F114" i="5"/>
  <c r="F113" i="5"/>
  <c r="F112" i="5"/>
  <c r="F111" i="5"/>
  <c r="J113" i="5"/>
  <c r="F110" i="5"/>
  <c r="F109" i="5"/>
  <c r="J111" i="5"/>
  <c r="F108" i="5"/>
  <c r="F107" i="5"/>
  <c r="J109" i="5"/>
  <c r="F106" i="5"/>
  <c r="F105" i="5"/>
  <c r="J107" i="5"/>
  <c r="F104" i="5"/>
  <c r="F103" i="5"/>
  <c r="J105" i="5"/>
  <c r="F102" i="5"/>
  <c r="F101" i="5"/>
  <c r="J103" i="5"/>
  <c r="F100" i="5"/>
  <c r="F99" i="5"/>
  <c r="J101" i="5"/>
  <c r="F98" i="5"/>
  <c r="F97" i="5"/>
  <c r="J99" i="5"/>
  <c r="F96" i="5"/>
  <c r="F95" i="5"/>
  <c r="J97" i="5"/>
  <c r="F94" i="5"/>
  <c r="F93" i="5"/>
  <c r="F92" i="5"/>
  <c r="F91" i="5"/>
  <c r="J93" i="5"/>
  <c r="F90" i="5"/>
  <c r="F89" i="5"/>
  <c r="J91" i="5"/>
  <c r="F88" i="5"/>
  <c r="F87" i="5"/>
  <c r="J89" i="5"/>
  <c r="F86" i="5"/>
  <c r="F85" i="5"/>
  <c r="J87" i="5"/>
  <c r="F84" i="5"/>
  <c r="F83" i="5"/>
  <c r="J85" i="5"/>
  <c r="F82" i="5"/>
  <c r="F81" i="5"/>
  <c r="J83" i="5"/>
  <c r="F80" i="5"/>
  <c r="F79" i="5"/>
  <c r="J81" i="5"/>
  <c r="F78" i="5"/>
  <c r="F77" i="5"/>
  <c r="J79" i="5"/>
  <c r="F76" i="5"/>
  <c r="F75" i="5"/>
  <c r="J77" i="5"/>
  <c r="F74" i="5"/>
  <c r="F73" i="5"/>
  <c r="J75" i="5"/>
  <c r="F72" i="5"/>
  <c r="F71" i="5"/>
  <c r="J73" i="5"/>
  <c r="F70" i="5"/>
  <c r="F69" i="5"/>
  <c r="J71" i="5"/>
  <c r="F68" i="5"/>
  <c r="F67" i="5"/>
  <c r="J69" i="5"/>
  <c r="F66" i="5"/>
  <c r="F65" i="5"/>
  <c r="J67" i="5"/>
  <c r="F64" i="5"/>
  <c r="F63" i="5"/>
  <c r="J65" i="5"/>
  <c r="F62" i="5"/>
  <c r="F61" i="5"/>
  <c r="J63" i="5"/>
  <c r="F60" i="5"/>
  <c r="F59" i="5"/>
  <c r="J61" i="5"/>
  <c r="F58" i="5"/>
  <c r="F57" i="5"/>
  <c r="J59" i="5"/>
  <c r="F56" i="5"/>
  <c r="F55" i="5"/>
  <c r="J57" i="5"/>
  <c r="F54" i="5"/>
  <c r="F53" i="5"/>
  <c r="J55" i="5"/>
  <c r="F52" i="5"/>
  <c r="F51" i="5"/>
  <c r="J53" i="5"/>
  <c r="F50" i="5"/>
  <c r="F49" i="5"/>
  <c r="J51" i="5"/>
  <c r="F48" i="5"/>
  <c r="F47" i="5"/>
  <c r="J49" i="5"/>
  <c r="F46" i="5"/>
  <c r="F45" i="5"/>
  <c r="J47" i="5"/>
  <c r="F44" i="5"/>
  <c r="F43" i="5"/>
  <c r="J45" i="5"/>
  <c r="F42" i="5"/>
  <c r="F41" i="5"/>
  <c r="J43" i="5"/>
  <c r="F40" i="5"/>
  <c r="F39" i="5"/>
  <c r="J41" i="5"/>
  <c r="F38" i="5"/>
  <c r="F37" i="5"/>
  <c r="J39" i="5"/>
  <c r="F36" i="5"/>
  <c r="F35" i="5"/>
  <c r="J37" i="5"/>
  <c r="F34" i="5"/>
  <c r="F33" i="5"/>
  <c r="J35" i="5"/>
  <c r="F32" i="5"/>
  <c r="F31" i="5"/>
  <c r="J33" i="5"/>
  <c r="F30" i="5"/>
  <c r="F29" i="5"/>
  <c r="J31" i="5"/>
  <c r="F28" i="5"/>
  <c r="F27" i="5"/>
  <c r="J29" i="5"/>
  <c r="F26" i="5"/>
  <c r="F25" i="5"/>
  <c r="J27" i="5"/>
  <c r="F24" i="5"/>
  <c r="F23" i="5"/>
  <c r="J25" i="5"/>
  <c r="F22" i="5"/>
  <c r="F21" i="5"/>
  <c r="J23" i="5"/>
  <c r="F20" i="5"/>
  <c r="F19" i="5"/>
  <c r="J21" i="5"/>
  <c r="F18" i="5"/>
  <c r="F17" i="5"/>
  <c r="J19" i="5"/>
  <c r="F16" i="5"/>
  <c r="F15" i="5"/>
  <c r="J17" i="5"/>
  <c r="F14" i="5"/>
  <c r="F13" i="5"/>
  <c r="J15" i="5"/>
  <c r="F12" i="5"/>
  <c r="F11" i="5"/>
  <c r="J13" i="5"/>
  <c r="F10" i="5"/>
  <c r="F9" i="5"/>
  <c r="J11" i="5"/>
  <c r="F8" i="5"/>
  <c r="F7" i="5"/>
  <c r="J9" i="5"/>
  <c r="F6" i="5"/>
  <c r="F5" i="5"/>
  <c r="J7" i="5"/>
  <c r="F4" i="5"/>
  <c r="F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G124" i="5"/>
  <c r="G123" i="5"/>
  <c r="G120" i="5"/>
  <c r="G121" i="5"/>
  <c r="G122" i="5"/>
  <c r="R4" i="15"/>
  <c r="C3" i="17"/>
  <c r="X5" i="15"/>
  <c r="X3" i="17" s="1"/>
  <c r="V5" i="15"/>
  <c r="V3" i="17" s="1"/>
  <c r="V4" i="17" s="1"/>
  <c r="Y5" i="15"/>
  <c r="Y3" i="17" s="1"/>
  <c r="Y4" i="17" s="1"/>
  <c r="G8" i="5"/>
  <c r="G11" i="5"/>
  <c r="G16" i="5"/>
  <c r="G19" i="5"/>
  <c r="G24" i="5"/>
  <c r="G27" i="5"/>
  <c r="G32" i="5"/>
  <c r="G35" i="5"/>
  <c r="H35" i="5" s="1"/>
  <c r="G40" i="5"/>
  <c r="H40" i="5" s="1"/>
  <c r="G43" i="5"/>
  <c r="H43" i="5" s="1"/>
  <c r="G48" i="5"/>
  <c r="H48" i="5" s="1"/>
  <c r="G51" i="5"/>
  <c r="G56" i="5"/>
  <c r="G59" i="5"/>
  <c r="G64" i="5"/>
  <c r="H64" i="5" s="1"/>
  <c r="G67" i="5"/>
  <c r="H67" i="5" s="1"/>
  <c r="G72" i="5"/>
  <c r="H72" i="5" s="1"/>
  <c r="G75" i="5"/>
  <c r="G80" i="5"/>
  <c r="H80" i="5" s="1"/>
  <c r="G83" i="5"/>
  <c r="H83" i="5" s="1"/>
  <c r="G88" i="5"/>
  <c r="H88" i="5" s="1"/>
  <c r="G91" i="5"/>
  <c r="H91" i="5" s="1"/>
  <c r="G97" i="5"/>
  <c r="G102" i="5"/>
  <c r="G105" i="5"/>
  <c r="G110" i="5"/>
  <c r="G113" i="5"/>
  <c r="G116" i="5"/>
  <c r="G9" i="5"/>
  <c r="G14" i="5"/>
  <c r="G25" i="5"/>
  <c r="G30" i="5"/>
  <c r="G49" i="5"/>
  <c r="H49" i="5" s="1"/>
  <c r="G54" i="5"/>
  <c r="G65" i="5"/>
  <c r="H65" i="5" s="1"/>
  <c r="G70" i="5"/>
  <c r="H70" i="5" s="1"/>
  <c r="G81" i="5"/>
  <c r="H81" i="5" s="1"/>
  <c r="G86" i="5"/>
  <c r="H86" i="5" s="1"/>
  <c r="G94" i="5"/>
  <c r="G100" i="5"/>
  <c r="G111" i="5"/>
  <c r="G7" i="5"/>
  <c r="G12" i="5"/>
  <c r="G15" i="5"/>
  <c r="G20" i="5"/>
  <c r="G23" i="5"/>
  <c r="G28" i="5"/>
  <c r="G31" i="5"/>
  <c r="G36" i="5"/>
  <c r="H36" i="5" s="1"/>
  <c r="G39" i="5"/>
  <c r="H39" i="5" s="1"/>
  <c r="G44" i="5"/>
  <c r="H44" i="5" s="1"/>
  <c r="G47" i="5"/>
  <c r="H47" i="5" s="1"/>
  <c r="G52" i="5"/>
  <c r="G55" i="5"/>
  <c r="G60" i="5"/>
  <c r="G63" i="5"/>
  <c r="H63" i="5" s="1"/>
  <c r="G68" i="5"/>
  <c r="H68" i="5" s="1"/>
  <c r="G71" i="5"/>
  <c r="H71" i="5" s="1"/>
  <c r="G76" i="5"/>
  <c r="G79" i="5"/>
  <c r="H79" i="5" s="1"/>
  <c r="G84" i="5"/>
  <c r="H84" i="5" s="1"/>
  <c r="G87" i="5"/>
  <c r="H87" i="5" s="1"/>
  <c r="G92" i="5"/>
  <c r="G95" i="5"/>
  <c r="G98" i="5"/>
  <c r="G101" i="5"/>
  <c r="G106" i="5"/>
  <c r="G109" i="5"/>
  <c r="G114" i="5"/>
  <c r="G118" i="5"/>
  <c r="G5" i="5"/>
  <c r="G6" i="5"/>
  <c r="G17" i="5"/>
  <c r="G22" i="5"/>
  <c r="G33" i="5"/>
  <c r="G38" i="5"/>
  <c r="H38" i="5" s="1"/>
  <c r="G41" i="5"/>
  <c r="H41" i="5" s="1"/>
  <c r="G46" i="5"/>
  <c r="H46" i="5" s="1"/>
  <c r="G57" i="5"/>
  <c r="G62" i="5"/>
  <c r="H62" i="5" s="1"/>
  <c r="G73" i="5"/>
  <c r="H73" i="5" s="1"/>
  <c r="G78" i="5"/>
  <c r="G89" i="5"/>
  <c r="H89" i="5" s="1"/>
  <c r="G103" i="5"/>
  <c r="G108" i="5"/>
  <c r="G117" i="5"/>
  <c r="G10" i="5"/>
  <c r="G13" i="5"/>
  <c r="G18" i="5"/>
  <c r="G21" i="5"/>
  <c r="G26" i="5"/>
  <c r="G29" i="5"/>
  <c r="G34" i="5"/>
  <c r="H34" i="5" s="1"/>
  <c r="G37" i="5"/>
  <c r="H37" i="5" s="1"/>
  <c r="G42" i="5"/>
  <c r="H42" i="5" s="1"/>
  <c r="G45" i="5"/>
  <c r="H45" i="5" s="1"/>
  <c r="G50" i="5"/>
  <c r="G53" i="5"/>
  <c r="G58" i="5"/>
  <c r="G61" i="5"/>
  <c r="G66" i="5"/>
  <c r="H66" i="5" s="1"/>
  <c r="G69" i="5"/>
  <c r="H69" i="5" s="1"/>
  <c r="G74" i="5"/>
  <c r="H74" i="5" s="1"/>
  <c r="G77" i="5"/>
  <c r="G82" i="5"/>
  <c r="H82" i="5" s="1"/>
  <c r="G85" i="5"/>
  <c r="H85" i="5" s="1"/>
  <c r="G90" i="5"/>
  <c r="H90" i="5" s="1"/>
  <c r="G93" i="5"/>
  <c r="G96" i="5"/>
  <c r="G99" i="5"/>
  <c r="G104" i="5"/>
  <c r="G107" i="5"/>
  <c r="G112" i="5"/>
  <c r="G115" i="5"/>
  <c r="G119" i="5"/>
  <c r="J5" i="5"/>
  <c r="J96" i="5"/>
  <c r="J98" i="5"/>
  <c r="J100" i="5"/>
  <c r="J102" i="5"/>
  <c r="J104" i="5"/>
  <c r="J106" i="5"/>
  <c r="J108" i="5"/>
  <c r="J110" i="5"/>
  <c r="J112" i="5"/>
  <c r="J114" i="5"/>
  <c r="J95" i="5"/>
  <c r="J8" i="5"/>
  <c r="J12" i="5"/>
  <c r="J16" i="5"/>
  <c r="J20" i="5"/>
  <c r="J22" i="5"/>
  <c r="J26" i="5"/>
  <c r="J30" i="5"/>
  <c r="J36" i="5"/>
  <c r="J38" i="5"/>
  <c r="J44" i="5"/>
  <c r="J48" i="5"/>
  <c r="J50" i="5"/>
  <c r="J56" i="5"/>
  <c r="J60" i="5"/>
  <c r="J66" i="5"/>
  <c r="J70" i="5"/>
  <c r="J74" i="5"/>
  <c r="J78" i="5"/>
  <c r="J82" i="5"/>
  <c r="J84" i="5"/>
  <c r="J88" i="5"/>
  <c r="J90" i="5"/>
  <c r="J92" i="5"/>
  <c r="J94" i="5"/>
  <c r="J6" i="5"/>
  <c r="J10" i="5"/>
  <c r="J14" i="5"/>
  <c r="J18" i="5"/>
  <c r="J24" i="5"/>
  <c r="J28" i="5"/>
  <c r="J32" i="5"/>
  <c r="J34" i="5"/>
  <c r="J40" i="5"/>
  <c r="J42" i="5"/>
  <c r="J46" i="5"/>
  <c r="J52" i="5"/>
  <c r="J54" i="5"/>
  <c r="J58" i="5"/>
  <c r="J62" i="5"/>
  <c r="J64" i="5"/>
  <c r="J68" i="5"/>
  <c r="J72" i="5"/>
  <c r="J76" i="5"/>
  <c r="J80" i="5"/>
  <c r="J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S5" i="15"/>
  <c r="S3" i="17" s="1"/>
  <c r="S4" i="17" s="1"/>
  <c r="R5" i="15"/>
  <c r="AB6" i="16"/>
  <c r="B5" i="15" l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T5" i="16" l="1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<sst xmlns="http://schemas.openxmlformats.org/spreadsheetml/2006/main" count="61" uniqueCount="47">
  <si>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</si>
  <si>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</si>
  <si>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</si>
  <si>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</si>
  <si>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</si>
  <si>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</si>
  <si>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</si>
  <si>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</si>
  <si>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Daily death counts released on GOV.UK (E&amp;W only)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</si>
  <si>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</si>
  <si>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</si>
  <si>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</si>
  <si>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</si>
  <si>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</si>
  <si>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</si>
  <si>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</si>
  <si>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</si>
  <si>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</si>
  <si>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</si>
  <si>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</si>
  <si>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</si>
  <si>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</si>
  <si>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</si>
  <si>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</si>
  <si>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</si>
  <si>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</si>
  <si>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</si>
  <si>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</si>
  <si>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</si>
  <si>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</si>
  <si>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</si>
  <si>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</si>
  <si>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ONS deaths by date of registration – registered by 10 July</t>
  </si>
  <si>
    <t>ONS deaths by actual date of death – registered by 10 July</t>
  </si>
  <si>
    <t>ONS deaths by actual date of death – registered by 18 July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</si>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</sst>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0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16" fillId="5" borderId="0" xfId="500" applyNumberFormat="1" applyFont="1" applyFill="1" applyAlignment="1"/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14" fontId="23" fillId="5" borderId="0" xfId="19" applyNumberFormat="1" applyFont="1" applyFill="1" applyBorder="1" applyAlignment="1">
      <alignment horizontal="left" indent="1"/>
    </xf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" fillId="4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502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1" xfId="206" xr:uid="{9F81CC82-89F2-4389-846E-B9758D8ECDED}"/>
    <cellStyle name="Comma 2 12" xfId="354" xr:uid="{604DD34C-0936-4263-8024-F84175311CE2}"/>
    <cellStyle name="Comma 2 2" xfId="4" xr:uid="{D6D516B4-3D4B-406D-AD27-8D9CA4EB45A9}"/>
    <cellStyle name="Comma 2 2 10" xfId="355" xr:uid="{301772D2-37B7-4F7C-A367-D3B1400E1F72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4" xfId="227" xr:uid="{296A408F-131C-4C5E-8888-5A0F0A08CBAE}"/>
    <cellStyle name="Comma 2 2 2 2 5" xfId="375" xr:uid="{C3CFA177-79F4-4EF7-91FA-856B0CC55DFA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4" xfId="240" xr:uid="{4C4B2044-EEBC-4708-8843-723FE2FEB36E}"/>
    <cellStyle name="Comma 2 2 2 3 5" xfId="388" xr:uid="{7C9C97D9-06CB-4F54-9623-17B1061727CA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6" xfId="214" xr:uid="{B999C8C1-BE22-4E19-8CA7-E3C699559201}"/>
    <cellStyle name="Comma 2 2 2 7" xfId="362" xr:uid="{D08B4A8C-C1D6-44A1-841D-EBA4C3413354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3" xfId="244" xr:uid="{76E8389A-11CC-49D8-AFB4-45D48BC4A70C}"/>
    <cellStyle name="Comma 2 2 3 2 4" xfId="392" xr:uid="{4C1530EF-11CF-4B35-A1CD-3A6E4F83BBA9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5" xfId="220" xr:uid="{6E92BEBD-B246-4B49-8857-2A777CA73761}"/>
    <cellStyle name="Comma 2 2 3 6" xfId="368" xr:uid="{4172CA3C-4087-4A36-8D52-8F9A53CC7545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4" xfId="248" xr:uid="{664F6573-64CD-4350-8B58-E14DC7875357}"/>
    <cellStyle name="Comma 2 2 4 5" xfId="396" xr:uid="{CC2EEA91-3352-45AB-9C56-D7A4405991E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4" xfId="252" xr:uid="{D42D1E5C-7EB4-42C9-89D0-36BB5804120D}"/>
    <cellStyle name="Comma 2 2 5 5" xfId="400" xr:uid="{7AAE1724-9915-4724-B8F4-C5713AF01E24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3" xfId="236" xr:uid="{89C55FA8-53DB-4DC2-A1AE-51C40DA51F10}"/>
    <cellStyle name="Comma 2 2 6 4" xfId="384" xr:uid="{A63E2960-31AD-42EF-AFC3-6B93BF60F167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4" xfId="226" xr:uid="{B3C5CE05-DD69-4188-9B41-C57E530B012C}"/>
    <cellStyle name="Comma 2 3 2 5" xfId="374" xr:uid="{A2AE3EA0-ED42-48AE-9E16-10BB855C6B2B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4" xfId="235" xr:uid="{C8C5731D-F311-4C51-A216-E064C9FAED4A}"/>
    <cellStyle name="Comma 2 3 3 5" xfId="383" xr:uid="{3EAC68E0-A8CF-4D27-BEF0-BDBEA6F020C7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6" xfId="213" xr:uid="{8D46DEC9-2F0F-416F-8061-896023010C25}"/>
    <cellStyle name="Comma 2 3 7" xfId="361" xr:uid="{B59AFBF6-DFCC-4EAF-9900-DFFECA188904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3" xfId="239" xr:uid="{C186D0B6-47E4-41C4-901A-4908B04BD39B}"/>
    <cellStyle name="Comma 2 4 2 4" xfId="387" xr:uid="{2549B10D-5428-496D-B15D-B279D2B9F217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5" xfId="219" xr:uid="{0B341529-969A-4D5C-A43A-A8E718D76D74}"/>
    <cellStyle name="Comma 2 4 6" xfId="367" xr:uid="{8C3F6187-AB94-48B3-A47C-B83BC4B2180A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4" xfId="243" xr:uid="{DFDA9ED3-36CC-4A8F-87F1-228653842D79}"/>
    <cellStyle name="Comma 2 5 5" xfId="391" xr:uid="{46DFD57A-D08C-496C-B5F0-AB0B96BDDE98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4" xfId="247" xr:uid="{06186D39-1678-42DD-8B0D-38C5ABF30EE1}"/>
    <cellStyle name="Comma 2 6 5" xfId="395" xr:uid="{6EBE9F7C-E680-45F5-B4BD-956D3A355BE1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3" xfId="251" xr:uid="{B74EAA67-19FB-4CFB-B06B-12420C05F5F5}"/>
    <cellStyle name="Comma 2 7 4" xfId="399" xr:uid="{1D2127C2-0229-46D6-845C-ED511121B907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3" xfId="232" xr:uid="{17A91B0E-EE83-41A9-9D2B-2F9B6B4F14E7}"/>
    <cellStyle name="Comma 2 8 4" xfId="380" xr:uid="{8C01162A-3724-475B-AF12-08F5DE934B20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2" xfId="208" xr:uid="{E1A7B737-7A56-4BF5-83E6-F64F5FCE3AAE}"/>
    <cellStyle name="Comma 3 13" xfId="356" xr:uid="{3F198FB0-6346-426A-BED1-79FA08FC7C34}"/>
    <cellStyle name="Comma 3 2" xfId="6" xr:uid="{BA9CAB55-84F5-41A8-A54B-24C0B9428E48}"/>
    <cellStyle name="Comma 3 2 10" xfId="357" xr:uid="{4FC01B6F-49FB-4348-B9A6-7E22063597EB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4" xfId="224" xr:uid="{F7EB20F2-6103-4F84-A9A4-31DC0D06B3AF}"/>
    <cellStyle name="Comma 3 2 2 2 5" xfId="372" xr:uid="{28BD7666-C548-4886-A025-9854DECB6AD0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4" xfId="242" xr:uid="{C8C718A6-CE09-4419-90A6-45AE1CCB8C8B}"/>
    <cellStyle name="Comma 3 2 2 3 5" xfId="390" xr:uid="{9B053910-F746-4A85-9BDD-222EA7768712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6" xfId="211" xr:uid="{287F18F2-57E0-4574-96ED-195DDDBDBBED}"/>
    <cellStyle name="Comma 3 2 2 7" xfId="359" xr:uid="{949892B4-38E8-4F4E-9275-E21D1A968DC4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4" xfId="229" xr:uid="{D2CF302F-4302-47BC-A1B7-4C5721475FC8}"/>
    <cellStyle name="Comma 3 2 3 2 5" xfId="377" xr:uid="{BEE8129E-BBCF-4C0D-B1B7-C2139902699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3" xfId="246" xr:uid="{EA2BBE9E-07CA-47C8-8184-ACBE0CDB2C88}"/>
    <cellStyle name="Comma 3 2 3 3 4" xfId="394" xr:uid="{CB02C3A9-4D44-43BA-A611-04E983FA9C2E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6" xfId="216" xr:uid="{98E89E0B-C056-42B3-843C-30230F3E39EA}"/>
    <cellStyle name="Comma 3 2 3 7" xfId="364" xr:uid="{6D20FF2F-D610-4A3A-8551-162BDFA06583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3" xfId="250" xr:uid="{A38EC47C-8B38-49D8-B2AE-A06A7F77C460}"/>
    <cellStyle name="Comma 3 2 4 2 4" xfId="398" xr:uid="{C0DA31B7-0278-4D43-AB4F-09347D7CB1D2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5" xfId="222" xr:uid="{04556E0E-72B1-44EA-B1C0-54C8068ACEF3}"/>
    <cellStyle name="Comma 3 2 4 6" xfId="370" xr:uid="{857183C1-5DFC-4402-95CC-C4B1CD99AD01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4" xfId="254" xr:uid="{E266FD2C-0223-4C6C-9E54-7C2E44DDD6D2}"/>
    <cellStyle name="Comma 3 2 5 5" xfId="402" xr:uid="{E75F2758-890C-44D0-869C-11D20A7A57B8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4" xfId="238" xr:uid="{8A875C6C-DD49-4DC0-93AA-5CF33AEC3436}"/>
    <cellStyle name="Comma 3 2 6 5" xfId="386" xr:uid="{71E7DD66-F5CF-421A-BDA7-647003DD508C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4" xfId="228" xr:uid="{54C1424C-303B-4B5D-A853-B579089684CB}"/>
    <cellStyle name="Comma 3 3 2 5" xfId="376" xr:uid="{0E99351D-9B32-41E3-A67A-1840A6A5C8EB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4" xfId="234" xr:uid="{245F6BB8-802C-46A2-B35F-999E4E70F16D}"/>
    <cellStyle name="Comma 3 3 3 5" xfId="382" xr:uid="{8396DCB9-FDB4-4C44-8338-104058D94A8A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6" xfId="215" xr:uid="{8B6D9D3F-8199-462A-9DAF-A31BCEFA59EA}"/>
    <cellStyle name="Comma 3 3 7" xfId="363" xr:uid="{60FC0BB6-76BA-426D-A8E3-3AD012EDF1D8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3" xfId="237" xr:uid="{0E6A479B-14CA-4A6C-8C87-9CE4AFBC93E5}"/>
    <cellStyle name="Comma 3 4 2 4" xfId="385" xr:uid="{D7D98F93-49DE-48EA-9A1E-3F7A7A37582B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5" xfId="221" xr:uid="{3D217C8E-5B18-4C4A-8444-39D641BCAC5E}"/>
    <cellStyle name="Comma 3 4 6" xfId="369" xr:uid="{42F62762-301D-4A56-920B-92902D6C913D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4" xfId="241" xr:uid="{DAFD5B42-92A9-4F62-9593-02AC1AACE9B9}"/>
    <cellStyle name="Comma 3 5 5" xfId="389" xr:uid="{FADF9EA3-C40C-465A-9702-758B4CFC53D9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4" xfId="245" xr:uid="{01DE774E-96D5-4430-A59C-5458AC26B50D}"/>
    <cellStyle name="Comma 3 6 5" xfId="393" xr:uid="{8FE62891-E412-4C85-ACB9-ACA4CA2C1112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3" xfId="249" xr:uid="{80825CAF-FF85-4DF4-AFCB-3CB1A55497E2}"/>
    <cellStyle name="Comma 3 7 4" xfId="397" xr:uid="{F52A5B79-B4BB-4ACD-874D-0EC5508F6A6F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3" xfId="253" xr:uid="{BF925E42-6CD6-4866-AA5B-E96F6F3E57AE}"/>
    <cellStyle name="Comma 3 8 4" xfId="401" xr:uid="{3AD07949-D333-46C7-9438-BF092CB52AAF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3" xfId="233" xr:uid="{B1832600-CA6A-4842-B2B2-317ECA71F4D3}"/>
    <cellStyle name="Comma 3 9 4" xfId="381" xr:uid="{A4EB38AB-F430-4AAC-B915-578335EC60AB}"/>
    <cellStyle name="Comma 4" xfId="7" xr:uid="{F6D3EE97-128D-4213-9143-127694ACD58C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4" xfId="230" xr:uid="{8C6A7DCE-93EB-4D22-8345-7C5C99D5E7F2}"/>
    <cellStyle name="Comma 4 2 2 5" xfId="378" xr:uid="{14171251-0683-48A7-9C02-C0AA39505707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6" xfId="217" xr:uid="{06F1398E-D811-4E86-B15C-C4048FBDBFAC}"/>
    <cellStyle name="Comma 4 2 7" xfId="365" xr:uid="{88A0D545-9AC5-40B2-97B0-679084157033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4" xfId="223" xr:uid="{B872F73E-3214-41CF-9179-07F370584BEB}"/>
    <cellStyle name="Comma 4 3 5" xfId="371" xr:uid="{0AEB0CCA-4916-48A5-A068-D23B1ED4C079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4" xfId="225" xr:uid="{17BCD9AD-A35F-49E7-874D-9E1888D1B32A}"/>
    <cellStyle name="Comma 5 2 5" xfId="373" xr:uid="{B0943271-8C72-4FB0-A25B-CD5A240D9229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7" xfId="212" xr:uid="{48579A00-6841-465A-B077-798AF884A35F}"/>
    <cellStyle name="Comma 5 8" xfId="360" xr:uid="{CF7D53D8-4993-4E52-9FB5-86F811D5DE58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4" xfId="218" xr:uid="{3821B758-9810-486A-8970-9FA80D49EC7B}"/>
    <cellStyle name="Comma 6 5" xfId="366" xr:uid="{F73D94EF-8E33-4DB7-B705-CCE455FE27AE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4" xfId="231" xr:uid="{F12C452D-7CDB-40A1-B7D8-C39077116276}"/>
    <cellStyle name="Comma 7 5" xfId="379" xr:uid="{6DD6F122-84CA-4C81-B456-151EE907BE29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5" xfId="255" xr:uid="{7472D6B9-D35D-4819-A6ED-66F482470882}"/>
    <cellStyle name="Comma 8 6" xfId="403" xr:uid="{5BC94035-0408-4A76-9A30-1573380DBBF1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3" xfId="300" xr:uid="{E35F7741-429A-4504-BDE5-C089805D12DC}"/>
    <cellStyle name="Comma 9 4" xfId="448" xr:uid="{68836C9A-F7C9-4C8E-85AD-9B3D5985504C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1" xfId="62" xr:uid="{9D0858E2-46B6-49AB-9759-B342095C811D}"/>
    <cellStyle name="Normal 12" xfId="80" xr:uid="{F281134F-9546-4FAA-814B-8D46C9FAEA9A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3" xfId="13" xr:uid="{3B626439-FA67-4020-A370-3A429B227131}"/>
    <cellStyle name="Normal 2 4" xfId="14" xr:uid="{5D8CFC3D-FEC1-4A35-8CFA-D66389DA5913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3" xfId="17" xr:uid="{E56F1BA3-6629-43EC-ABC9-F86E3E2E4950}"/>
    <cellStyle name="Normal 3 4" xfId="52" xr:uid="{3A9365CE-6231-4BB0-8725-B15A178E3BA3}"/>
    <cellStyle name="Normal 3 4 2" xfId="177" xr:uid="{4F397917-CFC8-479A-AC47-949FB396ADA7}"/>
    <cellStyle name="Normal 4" xfId="18" xr:uid="{7A036BD7-1DE1-495C-AB98-56312C79292D}"/>
    <cellStyle name="Normal 4 2" xfId="69" xr:uid="{7626860B-C740-441F-BB3D-86A69A0018A1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9" xfId="59" xr:uid="{8E96B79F-5B6D-42CF-8AE7-6B526419CFC0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deaths'!$I$3:$I$129</c:f>
              <c:numCache>
                <c:formatCode>#,##0</c:formatCode>
                <c:ptCount val="12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54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196</c:v>
                </c:pt>
                <c:pt idx="18">
                  <c:v>246</c:v>
                </c:pt>
                <c:pt idx="19">
                  <c:v>308</c:v>
                </c:pt>
                <c:pt idx="20">
                  <c:v>384</c:v>
                </c:pt>
                <c:pt idx="21">
                  <c:v>430</c:v>
                </c:pt>
                <c:pt idx="22">
                  <c:v>470</c:v>
                </c:pt>
                <c:pt idx="23">
                  <c:v>553</c:v>
                </c:pt>
                <c:pt idx="24">
                  <c:v>647</c:v>
                </c:pt>
                <c:pt idx="25">
                  <c:v>763</c:v>
                </c:pt>
                <c:pt idx="26">
                  <c:v>844</c:v>
                </c:pt>
                <c:pt idx="27">
                  <c:v>928</c:v>
                </c:pt>
                <c:pt idx="28">
                  <c:v>967</c:v>
                </c:pt>
                <c:pt idx="29">
                  <c:v>1069</c:v>
                </c:pt>
                <c:pt idx="30">
                  <c:v>1112</c:v>
                </c:pt>
                <c:pt idx="31">
                  <c:v>1063</c:v>
                </c:pt>
                <c:pt idx="32">
                  <c:v>1190</c:v>
                </c:pt>
                <c:pt idx="33">
                  <c:v>1347</c:v>
                </c:pt>
                <c:pt idx="34">
                  <c:v>1228</c:v>
                </c:pt>
                <c:pt idx="35">
                  <c:v>1205</c:v>
                </c:pt>
                <c:pt idx="36">
                  <c:v>1248</c:v>
                </c:pt>
                <c:pt idx="37">
                  <c:v>1265</c:v>
                </c:pt>
                <c:pt idx="38">
                  <c:v>1127</c:v>
                </c:pt>
                <c:pt idx="39">
                  <c:v>1133</c:v>
                </c:pt>
                <c:pt idx="40">
                  <c:v>1155</c:v>
                </c:pt>
                <c:pt idx="41">
                  <c:v>1194</c:v>
                </c:pt>
                <c:pt idx="42">
                  <c:v>1168</c:v>
                </c:pt>
                <c:pt idx="43">
                  <c:v>1073</c:v>
                </c:pt>
                <c:pt idx="44">
                  <c:v>1015</c:v>
                </c:pt>
                <c:pt idx="45">
                  <c:v>1033</c:v>
                </c:pt>
                <c:pt idx="46">
                  <c:v>964</c:v>
                </c:pt>
                <c:pt idx="47">
                  <c:v>982</c:v>
                </c:pt>
                <c:pt idx="48">
                  <c:v>938</c:v>
                </c:pt>
                <c:pt idx="49">
                  <c:v>910</c:v>
                </c:pt>
                <c:pt idx="50">
                  <c:v>811</c:v>
                </c:pt>
                <c:pt idx="51">
                  <c:v>790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689</c:v>
                </c:pt>
                <c:pt idx="56">
                  <c:v>689</c:v>
                </c:pt>
                <c:pt idx="57">
                  <c:v>620</c:v>
                </c:pt>
                <c:pt idx="58">
                  <c:v>580</c:v>
                </c:pt>
                <c:pt idx="59">
                  <c:v>594</c:v>
                </c:pt>
                <c:pt idx="60">
                  <c:v>565</c:v>
                </c:pt>
                <c:pt idx="61">
                  <c:v>554</c:v>
                </c:pt>
                <c:pt idx="62">
                  <c:v>559</c:v>
                </c:pt>
                <c:pt idx="63">
                  <c:v>495</c:v>
                </c:pt>
                <c:pt idx="64">
                  <c:v>478</c:v>
                </c:pt>
                <c:pt idx="65">
                  <c:v>439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375</c:v>
                </c:pt>
                <c:pt idx="71">
                  <c:v>372</c:v>
                </c:pt>
                <c:pt idx="72">
                  <c:v>329</c:v>
                </c:pt>
                <c:pt idx="73">
                  <c:v>360</c:v>
                </c:pt>
                <c:pt idx="74">
                  <c:v>324</c:v>
                </c:pt>
                <c:pt idx="75">
                  <c:v>313</c:v>
                </c:pt>
                <c:pt idx="76">
                  <c:v>297</c:v>
                </c:pt>
                <c:pt idx="77">
                  <c:v>272</c:v>
                </c:pt>
                <c:pt idx="78">
                  <c:v>264</c:v>
                </c:pt>
                <c:pt idx="79">
                  <c:v>254</c:v>
                </c:pt>
                <c:pt idx="80">
                  <c:v>249</c:v>
                </c:pt>
                <c:pt idx="81">
                  <c:v>274</c:v>
                </c:pt>
                <c:pt idx="82">
                  <c:v>246</c:v>
                </c:pt>
                <c:pt idx="83">
                  <c:v>255</c:v>
                </c:pt>
                <c:pt idx="84">
                  <c:v>228</c:v>
                </c:pt>
                <c:pt idx="85">
                  <c:v>200</c:v>
                </c:pt>
                <c:pt idx="86">
                  <c:v>178</c:v>
                </c:pt>
                <c:pt idx="87">
                  <c:v>188</c:v>
                </c:pt>
                <c:pt idx="88">
                  <c:v>207</c:v>
                </c:pt>
                <c:pt idx="89">
                  <c:v>184</c:v>
                </c:pt>
                <c:pt idx="90">
                  <c:v>176</c:v>
                </c:pt>
                <c:pt idx="91">
                  <c:v>166</c:v>
                </c:pt>
                <c:pt idx="92">
                  <c:v>132</c:v>
                </c:pt>
                <c:pt idx="93">
                  <c:v>149</c:v>
                </c:pt>
                <c:pt idx="94">
                  <c:v>147</c:v>
                </c:pt>
                <c:pt idx="95">
                  <c:v>130</c:v>
                </c:pt>
                <c:pt idx="96">
                  <c:v>146</c:v>
                </c:pt>
                <c:pt idx="97">
                  <c:v>110</c:v>
                </c:pt>
                <c:pt idx="98">
                  <c:v>121</c:v>
                </c:pt>
                <c:pt idx="99">
                  <c:v>91</c:v>
                </c:pt>
                <c:pt idx="100">
                  <c:v>125</c:v>
                </c:pt>
                <c:pt idx="101">
                  <c:v>94</c:v>
                </c:pt>
                <c:pt idx="102">
                  <c:v>110</c:v>
                </c:pt>
                <c:pt idx="103">
                  <c:v>91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74</c:v>
                </c:pt>
                <c:pt idx="109">
                  <c:v>88</c:v>
                </c:pt>
                <c:pt idx="110">
                  <c:v>92</c:v>
                </c:pt>
                <c:pt idx="111">
                  <c:v>100</c:v>
                </c:pt>
                <c:pt idx="112">
                  <c:v>70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42</c:v>
                </c:pt>
                <c:pt idx="124">
                  <c:v>43</c:v>
                </c:pt>
                <c:pt idx="125">
                  <c:v>54</c:v>
                </c:pt>
                <c:pt idx="1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deaths'!$J$3:$J$129</c:f>
              <c:numCache>
                <c:formatCode>#,##0</c:formatCode>
                <c:ptCount val="127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26.285714285714285</c:v>
                </c:pt>
                <c:pt idx="9">
                  <c:v>34.857142857142854</c:v>
                </c:pt>
                <c:pt idx="10">
                  <c:v>43.857142857142854</c:v>
                </c:pt>
                <c:pt idx="11">
                  <c:v>57.285714285714285</c:v>
                </c:pt>
                <c:pt idx="12">
                  <c:v>73.428571428571431</c:v>
                </c:pt>
                <c:pt idx="13">
                  <c:v>94.142857142857139</c:v>
                </c:pt>
                <c:pt idx="14">
                  <c:v>115.42857142857143</c:v>
                </c:pt>
                <c:pt idx="15">
                  <c:v>142.85714285714286</c:v>
                </c:pt>
                <c:pt idx="16">
                  <c:v>177.28571428571428</c:v>
                </c:pt>
                <c:pt idx="17">
                  <c:v>221.57142857142858</c:v>
                </c:pt>
                <c:pt idx="18">
                  <c:v>267.28571428571428</c:v>
                </c:pt>
                <c:pt idx="19">
                  <c:v>315.57142857142856</c:v>
                </c:pt>
                <c:pt idx="20">
                  <c:v>369.57142857142856</c:v>
                </c:pt>
                <c:pt idx="21">
                  <c:v>434</c:v>
                </c:pt>
                <c:pt idx="22">
                  <c:v>507.85714285714283</c:v>
                </c:pt>
                <c:pt idx="23">
                  <c:v>584.42857142857144</c:v>
                </c:pt>
                <c:pt idx="24">
                  <c:v>662.14285714285711</c:v>
                </c:pt>
                <c:pt idx="25">
                  <c:v>738.85714285714289</c:v>
                </c:pt>
                <c:pt idx="26">
                  <c:v>824.42857142857144</c:v>
                </c:pt>
                <c:pt idx="27">
                  <c:v>904.28571428571433</c:v>
                </c:pt>
                <c:pt idx="28">
                  <c:v>963.71428571428567</c:v>
                </c:pt>
                <c:pt idx="29">
                  <c:v>1024.7142857142858</c:v>
                </c:pt>
                <c:pt idx="30">
                  <c:v>1096.5714285714287</c:v>
                </c:pt>
                <c:pt idx="31">
                  <c:v>1139.4285714285713</c:v>
                </c:pt>
                <c:pt idx="32">
                  <c:v>1173.4285714285713</c:v>
                </c:pt>
                <c:pt idx="33">
                  <c:v>1199</c:v>
                </c:pt>
                <c:pt idx="34">
                  <c:v>1220.8571428571429</c:v>
                </c:pt>
                <c:pt idx="35">
                  <c:v>1230</c:v>
                </c:pt>
                <c:pt idx="36">
                  <c:v>1221.8571428571429</c:v>
                </c:pt>
                <c:pt idx="37">
                  <c:v>1194.4285714285713</c:v>
                </c:pt>
                <c:pt idx="38">
                  <c:v>1189.5714285714287</c:v>
                </c:pt>
                <c:pt idx="39">
                  <c:v>1184.2857142857142</c:v>
                </c:pt>
                <c:pt idx="40">
                  <c:v>1159.2857142857142</c:v>
                </c:pt>
                <c:pt idx="41">
                  <c:v>1123.5714285714287</c:v>
                </c:pt>
                <c:pt idx="42">
                  <c:v>1110.1428571428571</c:v>
                </c:pt>
                <c:pt idx="43">
                  <c:v>1086</c:v>
                </c:pt>
                <c:pt idx="44">
                  <c:v>1061.2857142857142</c:v>
                </c:pt>
                <c:pt idx="45">
                  <c:v>1024.7142857142858</c:v>
                </c:pt>
                <c:pt idx="46">
                  <c:v>987.85714285714289</c:v>
                </c:pt>
                <c:pt idx="47">
                  <c:v>950.42857142857144</c:v>
                </c:pt>
                <c:pt idx="48">
                  <c:v>918.28571428571433</c:v>
                </c:pt>
                <c:pt idx="49">
                  <c:v>878.14285714285711</c:v>
                </c:pt>
                <c:pt idx="50">
                  <c:v>844.14285714285711</c:v>
                </c:pt>
                <c:pt idx="51">
                  <c:v>807.71428571428567</c:v>
                </c:pt>
                <c:pt idx="52">
                  <c:v>772.14285714285711</c:v>
                </c:pt>
                <c:pt idx="53">
                  <c:v>740.57142857142856</c:v>
                </c:pt>
                <c:pt idx="54">
                  <c:v>713.28571428571433</c:v>
                </c:pt>
                <c:pt idx="55">
                  <c:v>683.28571428571433</c:v>
                </c:pt>
                <c:pt idx="56">
                  <c:v>660.71428571428567</c:v>
                </c:pt>
                <c:pt idx="57">
                  <c:v>637.71428571428567</c:v>
                </c:pt>
                <c:pt idx="58">
                  <c:v>613</c:v>
                </c:pt>
                <c:pt idx="59">
                  <c:v>594.42857142857144</c:v>
                </c:pt>
                <c:pt idx="60">
                  <c:v>566.71428571428567</c:v>
                </c:pt>
                <c:pt idx="61">
                  <c:v>546.42857142857144</c:v>
                </c:pt>
                <c:pt idx="62">
                  <c:v>526.28571428571433</c:v>
                </c:pt>
                <c:pt idx="63">
                  <c:v>495.14285714285717</c:v>
                </c:pt>
                <c:pt idx="64">
                  <c:v>471</c:v>
                </c:pt>
                <c:pt idx="65">
                  <c:v>447.85714285714283</c:v>
                </c:pt>
                <c:pt idx="66">
                  <c:v>424.42857142857144</c:v>
                </c:pt>
                <c:pt idx="67">
                  <c:v>407.28571428571428</c:v>
                </c:pt>
                <c:pt idx="68">
                  <c:v>392.14285714285717</c:v>
                </c:pt>
                <c:pt idx="69">
                  <c:v>376.42857142857144</c:v>
                </c:pt>
                <c:pt idx="70">
                  <c:v>374.14285714285717</c:v>
                </c:pt>
                <c:pt idx="71">
                  <c:v>363.85714285714283</c:v>
                </c:pt>
                <c:pt idx="72">
                  <c:v>352.57142857142856</c:v>
                </c:pt>
                <c:pt idx="73">
                  <c:v>338.57142857142856</c:v>
                </c:pt>
                <c:pt idx="74">
                  <c:v>323.85714285714283</c:v>
                </c:pt>
                <c:pt idx="75">
                  <c:v>308.42857142857144</c:v>
                </c:pt>
                <c:pt idx="76">
                  <c:v>297.71428571428572</c:v>
                </c:pt>
                <c:pt idx="77">
                  <c:v>281.85714285714283</c:v>
                </c:pt>
                <c:pt idx="78">
                  <c:v>274.71428571428572</c:v>
                </c:pt>
                <c:pt idx="79">
                  <c:v>265.14285714285717</c:v>
                </c:pt>
                <c:pt idx="80">
                  <c:v>259.14285714285717</c:v>
                </c:pt>
                <c:pt idx="81">
                  <c:v>252.85714285714286</c:v>
                </c:pt>
                <c:pt idx="82">
                  <c:v>243.71428571428572</c:v>
                </c:pt>
                <c:pt idx="83">
                  <c:v>232.85714285714286</c:v>
                </c:pt>
                <c:pt idx="84">
                  <c:v>224.14285714285714</c:v>
                </c:pt>
                <c:pt idx="85">
                  <c:v>214.57142857142858</c:v>
                </c:pt>
                <c:pt idx="86">
                  <c:v>205.71428571428572</c:v>
                </c:pt>
                <c:pt idx="87">
                  <c:v>194.42857142857142</c:v>
                </c:pt>
                <c:pt idx="88">
                  <c:v>185.57142857142858</c:v>
                </c:pt>
                <c:pt idx="89">
                  <c:v>175.85714285714286</c:v>
                </c:pt>
                <c:pt idx="90">
                  <c:v>171.71428571428572</c:v>
                </c:pt>
                <c:pt idx="91">
                  <c:v>165.85714285714286</c:v>
                </c:pt>
                <c:pt idx="92">
                  <c:v>154.85714285714286</c:v>
                </c:pt>
                <c:pt idx="93">
                  <c:v>149.42857142857142</c:v>
                </c:pt>
                <c:pt idx="94">
                  <c:v>140</c:v>
                </c:pt>
                <c:pt idx="95">
                  <c:v>133.57142857142858</c:v>
                </c:pt>
                <c:pt idx="96">
                  <c:v>127.71428571428571</c:v>
                </c:pt>
                <c:pt idx="97">
                  <c:v>124.28571428571429</c:v>
                </c:pt>
                <c:pt idx="98">
                  <c:v>116.71428571428571</c:v>
                </c:pt>
                <c:pt idx="99">
                  <c:v>113.85714285714286</c:v>
                </c:pt>
                <c:pt idx="100">
                  <c:v>106</c:v>
                </c:pt>
                <c:pt idx="101">
                  <c:v>101.42857142857143</c:v>
                </c:pt>
                <c:pt idx="102">
                  <c:v>95.857142857142861</c:v>
                </c:pt>
                <c:pt idx="103">
                  <c:v>94</c:v>
                </c:pt>
                <c:pt idx="104">
                  <c:v>86.142857142857139</c:v>
                </c:pt>
                <c:pt idx="105">
                  <c:v>83.285714285714292</c:v>
                </c:pt>
                <c:pt idx="106">
                  <c:v>80.142857142857139</c:v>
                </c:pt>
                <c:pt idx="107">
                  <c:v>80.285714285714292</c:v>
                </c:pt>
                <c:pt idx="108">
                  <c:v>83.428571428571431</c:v>
                </c:pt>
                <c:pt idx="109">
                  <c:v>81.714285714285708</c:v>
                </c:pt>
                <c:pt idx="110">
                  <c:v>79.714285714285708</c:v>
                </c:pt>
                <c:pt idx="111">
                  <c:v>79.142857142857139</c:v>
                </c:pt>
                <c:pt idx="112">
                  <c:v>78</c:v>
                </c:pt>
                <c:pt idx="113">
                  <c:v>76</c:v>
                </c:pt>
                <c:pt idx="114">
                  <c:v>69.571428571428569</c:v>
                </c:pt>
                <c:pt idx="115">
                  <c:v>64</c:v>
                </c:pt>
                <c:pt idx="116">
                  <c:v>60.285714285714285</c:v>
                </c:pt>
                <c:pt idx="117">
                  <c:v>58</c:v>
                </c:pt>
                <c:pt idx="118">
                  <c:v>55.428571428571431</c:v>
                </c:pt>
                <c:pt idx="119">
                  <c:v>52.857142857142854</c:v>
                </c:pt>
                <c:pt idx="120">
                  <c:v>48.285714285714285</c:v>
                </c:pt>
                <c:pt idx="121">
                  <c:v>47.714285714285715</c:v>
                </c:pt>
                <c:pt idx="122">
                  <c:v>46.714285714285715</c:v>
                </c:pt>
                <c:pt idx="123">
                  <c:v>46.142857142857146</c:v>
                </c:pt>
                <c:pt idx="124">
                  <c:v>43.571428571428569</c:v>
                </c:pt>
                <c:pt idx="125">
                  <c:v>40.571428571428569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10964.07</c:v>
                </c:pt>
                <c:pt idx="1">
                  <c:v>10807.84</c:v>
                </c:pt>
                <c:pt idx="2">
                  <c:v>10974.8</c:v>
                </c:pt>
                <c:pt idx="3">
                  <c:v>13697.3</c:v>
                </c:pt>
                <c:pt idx="4">
                  <c:v>18489.184999999998</c:v>
                </c:pt>
                <c:pt idx="5">
                  <c:v>21934.755000000001</c:v>
                </c:pt>
                <c:pt idx="6">
                  <c:v>21505.690000000002</c:v>
                </c:pt>
                <c:pt idx="7">
                  <c:v>18943.895</c:v>
                </c:pt>
                <c:pt idx="8">
                  <c:v>16092.861666666668</c:v>
                </c:pt>
                <c:pt idx="9">
                  <c:v>13976.352222222224</c:v>
                </c:pt>
                <c:pt idx="10">
                  <c:v>12196.336666666666</c:v>
                </c:pt>
                <c:pt idx="11">
                  <c:v>11166.744444444445</c:v>
                </c:pt>
                <c:pt idx="12">
                  <c:v>10447.203333333333</c:v>
                </c:pt>
                <c:pt idx="13">
                  <c:v>9937.77</c:v>
                </c:pt>
                <c:pt idx="14">
                  <c:v>9524.5266666666666</c:v>
                </c:pt>
                <c:pt idx="15">
                  <c:v>9130.01</c:v>
                </c:pt>
                <c:pt idx="16">
                  <c:v>9069.5499999999993</c:v>
                </c:pt>
                <c:pt idx="17">
                  <c:v>8879.48</c:v>
                </c:pt>
                <c:pt idx="1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3"/>
          <c:order val="1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combine'!$C$5:$AD$5</c:f>
              <c:numCache>
                <c:formatCode>#,##0</c:formatCode>
                <c:ptCount val="28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10974.8</c:v>
                </c:pt>
                <c:pt idx="12">
                  <c:v>13697.3</c:v>
                </c:pt>
                <c:pt idx="13">
                  <c:v>18489.184999999998</c:v>
                </c:pt>
                <c:pt idx="14">
                  <c:v>21934.755000000001</c:v>
                </c:pt>
                <c:pt idx="15">
                  <c:v>21505.690000000002</c:v>
                </c:pt>
                <c:pt idx="16">
                  <c:v>18943.895</c:v>
                </c:pt>
                <c:pt idx="17">
                  <c:v>16092.861666666668</c:v>
                </c:pt>
                <c:pt idx="18">
                  <c:v>13976.352222222224</c:v>
                </c:pt>
                <c:pt idx="19">
                  <c:v>12196.336666666666</c:v>
                </c:pt>
                <c:pt idx="20">
                  <c:v>11166.744444444445</c:v>
                </c:pt>
                <c:pt idx="21">
                  <c:v>10447.203333333333</c:v>
                </c:pt>
                <c:pt idx="22">
                  <c:v>9937.77</c:v>
                </c:pt>
                <c:pt idx="23">
                  <c:v>9524.5266666666666</c:v>
                </c:pt>
                <c:pt idx="24">
                  <c:v>9130.01</c:v>
                </c:pt>
                <c:pt idx="25">
                  <c:v>9069.5499999999993</c:v>
                </c:pt>
                <c:pt idx="26">
                  <c:v>8879.48</c:v>
                </c:pt>
                <c:pt idx="27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'weekly deaths'!$C$25:$AD$25</c:f>
              <c:numCache>
                <c:formatCode>0</c:formatCode>
                <c:ptCount val="28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deaths'!$F$3:$F$129</c:f>
              <c:numCache>
                <c:formatCode>#,##0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2076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963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758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183</c:v>
                </c:pt>
                <c:pt idx="98">
                  <c:v>190</c:v>
                </c:pt>
                <c:pt idx="99">
                  <c:v>11</c:v>
                </c:pt>
                <c:pt idx="100">
                  <c:v>1</c:v>
                </c:pt>
                <c:pt idx="101">
                  <c:v>152</c:v>
                </c:pt>
                <c:pt idx="102">
                  <c:v>195</c:v>
                </c:pt>
                <c:pt idx="103">
                  <c:v>179</c:v>
                </c:pt>
                <c:pt idx="104">
                  <c:v>138</c:v>
                </c:pt>
                <c:pt idx="105">
                  <c:v>121</c:v>
                </c:pt>
                <c:pt idx="106">
                  <c:v>4</c:v>
                </c:pt>
                <c:pt idx="107">
                  <c:v>0</c:v>
                </c:pt>
                <c:pt idx="108">
                  <c:v>108</c:v>
                </c:pt>
                <c:pt idx="109">
                  <c:v>146</c:v>
                </c:pt>
                <c:pt idx="110">
                  <c:v>126</c:v>
                </c:pt>
                <c:pt idx="111">
                  <c:v>110</c:v>
                </c:pt>
                <c:pt idx="112">
                  <c:v>113</c:v>
                </c:pt>
                <c:pt idx="113">
                  <c:v>2</c:v>
                </c:pt>
                <c:pt idx="114">
                  <c:v>0</c:v>
                </c:pt>
                <c:pt idx="115">
                  <c:v>111</c:v>
                </c:pt>
                <c:pt idx="116">
                  <c:v>114</c:v>
                </c:pt>
                <c:pt idx="117">
                  <c:v>104</c:v>
                </c:pt>
                <c:pt idx="118">
                  <c:v>110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60</c:v>
                </c:pt>
                <c:pt idx="123">
                  <c:v>84</c:v>
                </c:pt>
                <c:pt idx="124">
                  <c:v>83</c:v>
                </c:pt>
                <c:pt idx="125">
                  <c:v>70</c:v>
                </c:pt>
                <c:pt idx="1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deaths'!$G$3:$G$129</c:f>
              <c:numCache>
                <c:formatCode>#,##0</c:formatCode>
                <c:ptCount val="127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800.85714285714289</c:v>
                </c:pt>
                <c:pt idx="57">
                  <c:v>748.57142857142856</c:v>
                </c:pt>
                <c:pt idx="58">
                  <c:v>709.71428571428567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168.57142857142858</c:v>
                </c:pt>
                <c:pt idx="95">
                  <c:v>162.42857142857142</c:v>
                </c:pt>
                <c:pt idx="96">
                  <c:v>161.85714285714286</c:v>
                </c:pt>
                <c:pt idx="97">
                  <c:v>162</c:v>
                </c:pt>
                <c:pt idx="98">
                  <c:v>150.14285714285714</c:v>
                </c:pt>
                <c:pt idx="99">
                  <c:v>135.57142857142858</c:v>
                </c:pt>
                <c:pt idx="100">
                  <c:v>130.14285714285714</c:v>
                </c:pt>
                <c:pt idx="101">
                  <c:v>123.71428571428571</c:v>
                </c:pt>
                <c:pt idx="102">
                  <c:v>113.85714285714286</c:v>
                </c:pt>
                <c:pt idx="103">
                  <c:v>112.85714285714286</c:v>
                </c:pt>
                <c:pt idx="104">
                  <c:v>112.71428571428571</c:v>
                </c:pt>
                <c:pt idx="105">
                  <c:v>106.42857142857143</c:v>
                </c:pt>
                <c:pt idx="106">
                  <c:v>99.428571428571431</c:v>
                </c:pt>
                <c:pt idx="107">
                  <c:v>91.857142857142861</c:v>
                </c:pt>
                <c:pt idx="108">
                  <c:v>87.857142857142861</c:v>
                </c:pt>
                <c:pt idx="109">
                  <c:v>86.714285714285708</c:v>
                </c:pt>
                <c:pt idx="110">
                  <c:v>86.428571428571431</c:v>
                </c:pt>
                <c:pt idx="111">
                  <c:v>86.428571428571431</c:v>
                </c:pt>
                <c:pt idx="112">
                  <c:v>86.857142857142861</c:v>
                </c:pt>
                <c:pt idx="113">
                  <c:v>82.285714285714292</c:v>
                </c:pt>
                <c:pt idx="114">
                  <c:v>79.142857142857139</c:v>
                </c:pt>
                <c:pt idx="115">
                  <c:v>79.142857142857139</c:v>
                </c:pt>
                <c:pt idx="116">
                  <c:v>76.142857142857139</c:v>
                </c:pt>
                <c:pt idx="117">
                  <c:v>76.571428571428569</c:v>
                </c:pt>
                <c:pt idx="118">
                  <c:v>76.571428571428569</c:v>
                </c:pt>
                <c:pt idx="119">
                  <c:v>69.285714285714292</c:v>
                </c:pt>
                <c:pt idx="120">
                  <c:v>65</c:v>
                </c:pt>
                <c:pt idx="121">
                  <c:v>62</c:v>
                </c:pt>
                <c:pt idx="122">
                  <c:v>56.285714285714285</c:v>
                </c:pt>
                <c:pt idx="123">
                  <c:v>52.285714285714285</c:v>
                </c:pt>
                <c:pt idx="124">
                  <c:v>51.857142857142854</c:v>
                </c:pt>
                <c:pt idx="125">
                  <c:v>51.857142857142854</c:v>
                </c:pt>
                <c:pt idx="126">
                  <c:v>52.285714285714285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deaths'!$H$3:$H$129</c:f>
              <c:numCache>
                <c:formatCode>#,##0</c:formatCode>
                <c:ptCount val="127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deaths'!$L$17:$AD$17</c:f>
              <c:numCache>
                <c:formatCode>General</c:formatCode>
                <c:ptCount val="19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deaths'!$L$18:$AD$18</c:f>
              <c:numCache>
                <c:formatCode>#,##0</c:formatCode>
                <c:ptCount val="19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non-covid'!$L$4:$AD$4</c:f>
              <c:numCache>
                <c:formatCode>#,##0</c:formatCode>
                <c:ptCount val="19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smooth'!$L$5:$AD$5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shift'!$L$4:$AD$4</c:f>
              <c:numCache>
                <c:formatCode>#,##0</c:formatCode>
                <c:ptCount val="19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8" t="s">
        <v>14</v>
      </c>
    </row>
    <row r="2" spans="1:1" x14ac:dyDescent="0.25">
      <c r="A2" s="30" t="s">
        <v>13</v>
      </c>
    </row>
    <row r="4" spans="1:1" x14ac:dyDescent="0.25">
      <c r="A4" s="69" t="s">
        <v>29</v>
      </c>
    </row>
    <row r="5" spans="1:1" x14ac:dyDescent="0.25">
      <c r="A5" s="72" t="s">
        <v>23</v>
      </c>
    </row>
    <row r="7" spans="1:1" x14ac:dyDescent="0.25">
      <c r="A7" s="62" t="s">
        <v>16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26</v>
      </c>
      <c r="B3" s="13">
        <f>SUM(C3:BB3)</f>
        <v>51366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401</v>
      </c>
      <c r="O3" s="13">
        <f>'weekly deaths'!O15</f>
        <v>1871</v>
      </c>
      <c r="P3" s="13">
        <f>'weekly deaths'!P15</f>
        <v>5172</v>
      </c>
      <c r="Q3" s="13">
        <f>'weekly deaths'!Q15</f>
        <v>8214</v>
      </c>
      <c r="R3" s="13">
        <f>'weekly deaths'!R15</f>
        <v>8290</v>
      </c>
      <c r="S3" s="13">
        <f>'weekly deaths'!S15</f>
        <v>6915</v>
      </c>
      <c r="T3" s="13">
        <f>'weekly deaths'!T15</f>
        <v>5184</v>
      </c>
      <c r="U3" s="13">
        <f>'weekly deaths'!U15</f>
        <v>3967</v>
      </c>
      <c r="V3" s="13">
        <f>'weekly deaths'!V15</f>
        <v>2851</v>
      </c>
      <c r="W3" s="13">
        <f>'weekly deaths'!W15</f>
        <v>2267</v>
      </c>
      <c r="X3" s="13">
        <f>'weekly deaths'!X15</f>
        <v>1770</v>
      </c>
      <c r="Y3" s="13">
        <f>'weekly deaths'!Y15</f>
        <v>1299</v>
      </c>
      <c r="Z3" s="13">
        <f>'weekly deaths'!Z15</f>
        <v>935</v>
      </c>
      <c r="AA3" s="13">
        <f>'weekly deaths'!AA15</f>
        <v>671</v>
      </c>
      <c r="AB3" s="13">
        <f>'weekly deaths'!AB15</f>
        <v>572</v>
      </c>
      <c r="AC3" s="13">
        <f>'weekly deaths'!AC15</f>
        <v>422</v>
      </c>
      <c r="AD3" s="13">
        <f>'weekly deaths'!AD15</f>
        <v>323</v>
      </c>
      <c r="AE3" s="82">
        <f>'weekly deaths'!AE15</f>
        <v>192</v>
      </c>
      <c r="AF3" s="92"/>
      <c r="AG3" s="92"/>
    </row>
    <row r="4" spans="1:55" x14ac:dyDescent="0.25">
      <c r="A4" s="62" t="s">
        <v>20</v>
      </c>
      <c r="B4" s="13">
        <f>SUM(C4:BB4)</f>
        <v>300956.21999999991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92"/>
      <c r="AF4" s="92"/>
      <c r="AG4" s="92"/>
    </row>
    <row r="5" spans="1:55" x14ac:dyDescent="0.25">
      <c r="A5" s="62" t="s">
        <v>27</v>
      </c>
      <c r="B5" s="13">
        <f>SUM(C5:BB5)</f>
        <v>352130.21999999991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4">
        <f t="shared" si="1"/>
        <v>10964.07</v>
      </c>
      <c r="M5" s="74">
        <f t="shared" si="1"/>
        <v>10807.84</v>
      </c>
      <c r="N5" s="74">
        <f t="shared" si="1"/>
        <v>10974.8</v>
      </c>
      <c r="O5" s="74">
        <f t="shared" si="1"/>
        <v>13697.3</v>
      </c>
      <c r="P5" s="74">
        <f t="shared" si="1"/>
        <v>18489.184999999998</v>
      </c>
      <c r="Q5" s="74">
        <f t="shared" si="1"/>
        <v>21934.755000000001</v>
      </c>
      <c r="R5" s="74">
        <f t="shared" si="1"/>
        <v>21505.690000000002</v>
      </c>
      <c r="S5" s="74">
        <f t="shared" si="1"/>
        <v>18943.895</v>
      </c>
      <c r="T5" s="74">
        <f t="shared" si="1"/>
        <v>16092.861666666668</v>
      </c>
      <c r="U5" s="74">
        <f t="shared" si="1"/>
        <v>13976.352222222224</v>
      </c>
      <c r="V5" s="74">
        <f t="shared" si="1"/>
        <v>12196.336666666666</v>
      </c>
      <c r="W5" s="74">
        <f t="shared" si="1"/>
        <v>11166.744444444445</v>
      </c>
      <c r="X5" s="74">
        <f t="shared" si="1"/>
        <v>10447.203333333333</v>
      </c>
      <c r="Y5" s="74">
        <f t="shared" si="1"/>
        <v>9937.77</v>
      </c>
      <c r="Z5" s="74">
        <f t="shared" si="1"/>
        <v>9524.5266666666666</v>
      </c>
      <c r="AA5" s="74">
        <f t="shared" si="1"/>
        <v>9130.01</v>
      </c>
      <c r="AB5" s="74">
        <f t="shared" si="1"/>
        <v>9069.5499999999993</v>
      </c>
      <c r="AC5" s="74">
        <f t="shared" si="1"/>
        <v>8879.48</v>
      </c>
      <c r="AD5" s="74">
        <f t="shared" si="1"/>
        <v>8755.119999999999</v>
      </c>
      <c r="AE5" s="92"/>
      <c r="AF5" s="92"/>
      <c r="AG5" s="92"/>
    </row>
    <row r="6" spans="1:55" x14ac:dyDescent="0.25">
      <c r="A6" s="62" t="s">
        <v>28</v>
      </c>
      <c r="B6" s="13">
        <f>SUM(C6:BB6)</f>
        <v>57212.42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367.59999999999854</v>
      </c>
      <c r="O6" s="13">
        <f>O5-'weekly deaths'!O25</f>
        <v>3248.5</v>
      </c>
      <c r="P6" s="13">
        <f>P5-'weekly deaths'!P25</f>
        <v>8128.784999999998</v>
      </c>
      <c r="Q6" s="13">
        <f>Q5-'weekly deaths'!Q25</f>
        <v>11671.355000000001</v>
      </c>
      <c r="R6" s="13">
        <f>R5-'weekly deaths'!R25</f>
        <v>11420.890000000003</v>
      </c>
      <c r="S6" s="13">
        <f>S5-'weekly deaths'!S25</f>
        <v>9131.6949999999997</v>
      </c>
      <c r="T6" s="13">
        <f>T5-'weekly deaths'!T25</f>
        <v>6349.0616666666683</v>
      </c>
      <c r="U6" s="13">
        <f>U5-'weekly deaths'!U25</f>
        <v>4230.3522222222236</v>
      </c>
      <c r="V6" s="13">
        <f>V5-'weekly deaths'!V25</f>
        <v>2659.3366666666661</v>
      </c>
      <c r="W6" s="13">
        <f>W5-'weekly deaths'!W25</f>
        <v>1666.5444444444438</v>
      </c>
      <c r="X6" s="13">
        <f>X5-'weekly deaths'!X25</f>
        <v>1250.2033333333329</v>
      </c>
      <c r="Y6" s="13">
        <f>Y5-'weekly deaths'!Y25</f>
        <v>714.3700000000008</v>
      </c>
      <c r="Z6" s="13">
        <f>Z5-'weekly deaths'!Z25</f>
        <v>318.92666666666628</v>
      </c>
      <c r="AA6" s="13">
        <f>AA5-'weekly deaths'!AA25</f>
        <v>-144.98999999999978</v>
      </c>
      <c r="AB6" s="13">
        <f>AB5-'weekly deaths'!AB25</f>
        <v>17.949999999998909</v>
      </c>
      <c r="AC6" s="13">
        <f>AC5-'weekly deaths'!AC25</f>
        <v>-392.1200000000008</v>
      </c>
      <c r="AD6" s="13">
        <f>AD5-'weekly deaths'!AD25</f>
        <v>-147.88000000000102</v>
      </c>
      <c r="AE6" s="92"/>
      <c r="AF6" s="92"/>
      <c r="AG6" s="92"/>
    </row>
    <row r="7" spans="1:55" x14ac:dyDescent="0.25">
      <c r="A7" s="62" t="s">
        <v>44</v>
      </c>
      <c r="B7" s="13">
        <f>SUM(C7:BB7)</f>
        <v>61157.62000000001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13">
        <f>N6</f>
        <v>367.59999999999854</v>
      </c>
      <c r="O7" s="13">
        <f t="shared" ref="O7:Z7" si="2">O6</f>
        <v>3248.5</v>
      </c>
      <c r="P7" s="13">
        <f t="shared" si="2"/>
        <v>8128.784999999998</v>
      </c>
      <c r="Q7" s="13">
        <f t="shared" si="2"/>
        <v>11671.355000000001</v>
      </c>
      <c r="R7" s="13">
        <f t="shared" si="2"/>
        <v>11420.890000000003</v>
      </c>
      <c r="S7" s="13">
        <f t="shared" si="2"/>
        <v>9131.6949999999997</v>
      </c>
      <c r="T7" s="13">
        <f t="shared" si="2"/>
        <v>6349.0616666666683</v>
      </c>
      <c r="U7" s="13">
        <f t="shared" si="2"/>
        <v>4230.3522222222236</v>
      </c>
      <c r="V7" s="13">
        <f t="shared" si="2"/>
        <v>2659.3366666666661</v>
      </c>
      <c r="W7" s="13">
        <f t="shared" si="2"/>
        <v>1666.5444444444438</v>
      </c>
      <c r="X7" s="13">
        <f t="shared" si="2"/>
        <v>1250.2033333333329</v>
      </c>
      <c r="Y7" s="13">
        <f t="shared" si="2"/>
        <v>714.3700000000008</v>
      </c>
      <c r="Z7" s="13">
        <f t="shared" si="2"/>
        <v>318.92666666666628</v>
      </c>
      <c r="AA7" s="92"/>
      <c r="AB7" s="92"/>
      <c r="AC7" s="92"/>
      <c r="AD7" s="92"/>
      <c r="AE7" s="92"/>
      <c r="AF7" s="92"/>
      <c r="AG7" s="92"/>
    </row>
    <row r="63" spans="12:12" x14ac:dyDescent="0.25">
      <c r="L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1" t="s">
        <v>39</v>
      </c>
    </row>
    <row r="2" spans="1:2" x14ac:dyDescent="0.25">
      <c r="A2" t="s">
        <v>40</v>
      </c>
      <c r="B2" s="94">
        <v>0.47</v>
      </c>
    </row>
    <row r="3" spans="1:2" x14ac:dyDescent="0.25">
      <c r="A3" t="s">
        <v>41</v>
      </c>
      <c r="B3" s="94">
        <v>0.53</v>
      </c>
    </row>
    <row r="5" spans="1:2" x14ac:dyDescent="0.25">
      <c r="A5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J154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40" sqref="A140"/>
    </sheetView>
  </sheetViews>
  <sheetFormatPr defaultRowHeight="15" x14ac:dyDescent="0.25"/>
  <cols>
    <col min="1" max="1" width="11.42578125" bestFit="1" customWidth="1"/>
    <col min="2" max="2" width="20.28515625" style="7" customWidth="1"/>
    <col min="3" max="3" width="20.28515625" customWidth="1"/>
    <col min="4" max="4" width="20.28515625" style="7" customWidth="1"/>
    <col min="5" max="5" width="20.28515625" style="15" customWidth="1"/>
    <col min="6" max="10" width="20.28515625" style="14" customWidth="1"/>
  </cols>
  <sheetData>
    <row r="1" spans="1:10" s="8" customFormat="1" ht="51" x14ac:dyDescent="0.2">
      <c r="A1" s="16" t="s">
        <v>7</v>
      </c>
      <c r="B1" s="17" t="s">
        <v>8</v>
      </c>
      <c r="C1" s="16" t="s">
        <v>32</v>
      </c>
      <c r="D1" s="17" t="s">
        <v>33</v>
      </c>
      <c r="E1" s="18" t="s">
        <v>34</v>
      </c>
      <c r="F1" s="32" t="str">
        <f>C1</f>
        <v>ONS deaths by date of registration – registered by 10 July</v>
      </c>
      <c r="G1" s="32" t="s">
        <v>17</v>
      </c>
      <c r="H1" s="32" t="s">
        <v>15</v>
      </c>
      <c r="I1" s="33" t="str">
        <f>E1</f>
        <v>ONS deaths by actual date of death – registered by 18 July</v>
      </c>
      <c r="J1" s="33" t="s">
        <v>18</v>
      </c>
    </row>
    <row r="2" spans="1:10" x14ac:dyDescent="0.25">
      <c r="A2" s="19">
        <v>43895</v>
      </c>
      <c r="B2" s="20">
        <v>1</v>
      </c>
      <c r="C2" s="21">
        <v>0</v>
      </c>
      <c r="D2" s="22">
        <v>4</v>
      </c>
      <c r="E2" s="23">
        <v>4</v>
      </c>
      <c r="F2" s="34">
        <v>0</v>
      </c>
      <c r="G2" s="75"/>
      <c r="H2" s="75"/>
      <c r="I2" s="34">
        <f>E2</f>
        <v>4</v>
      </c>
      <c r="J2" s="75"/>
    </row>
    <row r="3" spans="1:10" x14ac:dyDescent="0.25">
      <c r="A3" s="19">
        <v>43896</v>
      </c>
      <c r="B3" s="22">
        <v>2</v>
      </c>
      <c r="C3" s="21">
        <v>0</v>
      </c>
      <c r="D3" s="22">
        <v>6</v>
      </c>
      <c r="E3" s="23">
        <v>6</v>
      </c>
      <c r="F3" s="34">
        <f t="shared" ref="F3:F34" si="0">C3-C2</f>
        <v>0</v>
      </c>
      <c r="G3" s="75"/>
      <c r="H3" s="75"/>
      <c r="I3" s="34">
        <f t="shared" ref="I3:I34" si="1">E3-E2</f>
        <v>2</v>
      </c>
      <c r="J3" s="75"/>
    </row>
    <row r="4" spans="1:10" x14ac:dyDescent="0.25">
      <c r="A4" s="19">
        <v>43897</v>
      </c>
      <c r="B4" s="22">
        <v>2</v>
      </c>
      <c r="C4" s="21">
        <v>0</v>
      </c>
      <c r="D4" s="22">
        <v>6</v>
      </c>
      <c r="E4" s="23">
        <v>6</v>
      </c>
      <c r="F4" s="34">
        <f t="shared" si="0"/>
        <v>0</v>
      </c>
      <c r="G4" s="75"/>
      <c r="H4" s="75"/>
      <c r="I4" s="34">
        <f t="shared" si="1"/>
        <v>0</v>
      </c>
      <c r="J4" s="75"/>
    </row>
    <row r="5" spans="1:10" x14ac:dyDescent="0.25">
      <c r="A5" s="19">
        <v>43898</v>
      </c>
      <c r="B5" s="22">
        <v>3</v>
      </c>
      <c r="C5" s="21">
        <v>0</v>
      </c>
      <c r="D5" s="22">
        <v>8</v>
      </c>
      <c r="E5" s="23">
        <v>8</v>
      </c>
      <c r="F5" s="34">
        <f t="shared" si="0"/>
        <v>0</v>
      </c>
      <c r="G5" s="34">
        <f>AVERAGE(F2:F8)</f>
        <v>0.42857142857142855</v>
      </c>
      <c r="H5" s="75"/>
      <c r="I5" s="34">
        <f t="shared" si="1"/>
        <v>2</v>
      </c>
      <c r="J5" s="34">
        <f>AVERAGE(I2:I8)</f>
        <v>3.2857142857142856</v>
      </c>
    </row>
    <row r="6" spans="1:10" x14ac:dyDescent="0.25">
      <c r="A6" s="19">
        <v>43899</v>
      </c>
      <c r="B6" s="22">
        <v>7</v>
      </c>
      <c r="C6" s="24">
        <v>1</v>
      </c>
      <c r="D6" s="22">
        <v>13</v>
      </c>
      <c r="E6" s="23">
        <v>13</v>
      </c>
      <c r="F6" s="35">
        <f t="shared" si="0"/>
        <v>1</v>
      </c>
      <c r="G6" s="35">
        <f>AVERAGE(F3:F9)</f>
        <v>0.42857142857142855</v>
      </c>
      <c r="H6" s="75"/>
      <c r="I6" s="35">
        <f t="shared" si="1"/>
        <v>5</v>
      </c>
      <c r="J6" s="35">
        <f>AVERAGE(I3:I9)</f>
        <v>4.2857142857142856</v>
      </c>
    </row>
    <row r="7" spans="1:10" x14ac:dyDescent="0.25">
      <c r="A7" s="19">
        <v>43900</v>
      </c>
      <c r="B7" s="22">
        <v>7</v>
      </c>
      <c r="C7" s="24">
        <v>2</v>
      </c>
      <c r="D7" s="22">
        <v>16</v>
      </c>
      <c r="E7" s="23">
        <v>16</v>
      </c>
      <c r="F7" s="35">
        <f t="shared" si="0"/>
        <v>1</v>
      </c>
      <c r="G7" s="35">
        <f t="shared" ref="G7:G70" si="2">AVERAGE(F4:F10)</f>
        <v>0.7142857142857143</v>
      </c>
      <c r="H7" s="75"/>
      <c r="I7" s="35">
        <f t="shared" si="1"/>
        <v>3</v>
      </c>
      <c r="J7" s="35">
        <f t="shared" ref="J7:J70" si="3">AVERAGE(I4:I10)</f>
        <v>6.2857142857142856</v>
      </c>
    </row>
    <row r="8" spans="1:10" x14ac:dyDescent="0.25">
      <c r="A8" s="19">
        <v>43901</v>
      </c>
      <c r="B8" s="22">
        <v>9</v>
      </c>
      <c r="C8" s="24">
        <v>3</v>
      </c>
      <c r="D8" s="22">
        <v>23</v>
      </c>
      <c r="E8" s="23">
        <v>23</v>
      </c>
      <c r="F8" s="35">
        <f t="shared" si="0"/>
        <v>1</v>
      </c>
      <c r="G8" s="35">
        <f t="shared" si="2"/>
        <v>0.7142857142857143</v>
      </c>
      <c r="H8" s="75"/>
      <c r="I8" s="35">
        <f t="shared" si="1"/>
        <v>7</v>
      </c>
      <c r="J8" s="35">
        <f t="shared" si="3"/>
        <v>9</v>
      </c>
    </row>
    <row r="9" spans="1:10" x14ac:dyDescent="0.25">
      <c r="A9" s="19">
        <v>43902</v>
      </c>
      <c r="B9" s="22">
        <v>10</v>
      </c>
      <c r="C9" s="24">
        <v>3</v>
      </c>
      <c r="D9" s="22">
        <v>34</v>
      </c>
      <c r="E9" s="23">
        <v>34</v>
      </c>
      <c r="F9" s="35">
        <f t="shared" si="0"/>
        <v>0</v>
      </c>
      <c r="G9" s="35">
        <f t="shared" si="2"/>
        <v>0.7142857142857143</v>
      </c>
      <c r="H9" s="75"/>
      <c r="I9" s="35">
        <f t="shared" si="1"/>
        <v>11</v>
      </c>
      <c r="J9" s="35">
        <f t="shared" si="3"/>
        <v>13</v>
      </c>
    </row>
    <row r="10" spans="1:10" x14ac:dyDescent="0.25">
      <c r="A10" s="19">
        <v>43903</v>
      </c>
      <c r="B10" s="22">
        <v>28</v>
      </c>
      <c r="C10" s="24">
        <v>5</v>
      </c>
      <c r="D10" s="22">
        <v>50</v>
      </c>
      <c r="E10" s="23">
        <v>50</v>
      </c>
      <c r="F10" s="35">
        <f t="shared" si="0"/>
        <v>2</v>
      </c>
      <c r="G10" s="35">
        <f t="shared" si="2"/>
        <v>2.1428571428571428</v>
      </c>
      <c r="H10" s="75"/>
      <c r="I10" s="35">
        <f t="shared" si="1"/>
        <v>16</v>
      </c>
      <c r="J10" s="35">
        <f t="shared" si="3"/>
        <v>19</v>
      </c>
    </row>
    <row r="11" spans="1:10" x14ac:dyDescent="0.25">
      <c r="A11" s="19">
        <v>43904</v>
      </c>
      <c r="B11" s="22">
        <v>42</v>
      </c>
      <c r="C11" s="24">
        <v>5</v>
      </c>
      <c r="D11" s="22">
        <v>69</v>
      </c>
      <c r="E11" s="23">
        <v>69</v>
      </c>
      <c r="F11" s="35">
        <f t="shared" si="0"/>
        <v>0</v>
      </c>
      <c r="G11" s="35">
        <f t="shared" si="2"/>
        <v>4</v>
      </c>
      <c r="H11" s="75"/>
      <c r="I11" s="35">
        <f t="shared" si="1"/>
        <v>19</v>
      </c>
      <c r="J11" s="35">
        <f t="shared" si="3"/>
        <v>26.285714285714285</v>
      </c>
    </row>
    <row r="12" spans="1:10" x14ac:dyDescent="0.25">
      <c r="A12" s="19">
        <v>43905</v>
      </c>
      <c r="B12" s="22">
        <v>64</v>
      </c>
      <c r="C12" s="24">
        <v>5</v>
      </c>
      <c r="D12" s="22">
        <v>99</v>
      </c>
      <c r="E12" s="23">
        <v>99</v>
      </c>
      <c r="F12" s="35">
        <f t="shared" si="0"/>
        <v>0</v>
      </c>
      <c r="G12" s="35">
        <f t="shared" si="2"/>
        <v>6.7142857142857144</v>
      </c>
      <c r="H12" s="75"/>
      <c r="I12" s="35">
        <f t="shared" si="1"/>
        <v>30</v>
      </c>
      <c r="J12" s="35">
        <f t="shared" si="3"/>
        <v>34.857142857142854</v>
      </c>
    </row>
    <row r="13" spans="1:10" x14ac:dyDescent="0.25">
      <c r="A13" s="19">
        <v>43906</v>
      </c>
      <c r="B13" s="22">
        <v>80</v>
      </c>
      <c r="C13" s="24">
        <v>16</v>
      </c>
      <c r="D13" s="22">
        <v>146</v>
      </c>
      <c r="E13" s="23">
        <v>146</v>
      </c>
      <c r="F13" s="35">
        <f t="shared" si="0"/>
        <v>11</v>
      </c>
      <c r="G13" s="35">
        <f t="shared" si="2"/>
        <v>10.714285714285714</v>
      </c>
      <c r="H13" s="75"/>
      <c r="I13" s="35">
        <f t="shared" si="1"/>
        <v>47</v>
      </c>
      <c r="J13" s="35">
        <f t="shared" si="3"/>
        <v>43.857142857142854</v>
      </c>
    </row>
    <row r="14" spans="1:10" x14ac:dyDescent="0.25">
      <c r="A14" s="19">
        <v>43907</v>
      </c>
      <c r="B14" s="22">
        <v>113</v>
      </c>
      <c r="C14" s="24">
        <v>30</v>
      </c>
      <c r="D14" s="22">
        <v>200</v>
      </c>
      <c r="E14" s="23">
        <v>200</v>
      </c>
      <c r="F14" s="35">
        <f t="shared" si="0"/>
        <v>14</v>
      </c>
      <c r="G14" s="35">
        <f t="shared" si="2"/>
        <v>15.285714285714286</v>
      </c>
      <c r="H14" s="75"/>
      <c r="I14" s="35">
        <f t="shared" si="1"/>
        <v>54</v>
      </c>
      <c r="J14" s="35">
        <f t="shared" si="3"/>
        <v>57.285714285714285</v>
      </c>
    </row>
    <row r="15" spans="1:10" x14ac:dyDescent="0.25">
      <c r="A15" s="19">
        <v>43908</v>
      </c>
      <c r="B15" s="22">
        <v>155</v>
      </c>
      <c r="C15" s="24">
        <v>50</v>
      </c>
      <c r="D15" s="22">
        <v>267</v>
      </c>
      <c r="E15" s="23">
        <v>267</v>
      </c>
      <c r="F15" s="35">
        <f t="shared" si="0"/>
        <v>20</v>
      </c>
      <c r="G15" s="35">
        <f t="shared" si="2"/>
        <v>15.285714285714286</v>
      </c>
      <c r="H15" s="75"/>
      <c r="I15" s="35">
        <f t="shared" si="1"/>
        <v>67</v>
      </c>
      <c r="J15" s="35">
        <f t="shared" si="3"/>
        <v>73.428571428571431</v>
      </c>
    </row>
    <row r="16" spans="1:10" x14ac:dyDescent="0.25">
      <c r="A16" s="25">
        <v>43909</v>
      </c>
      <c r="B16" s="22">
        <v>187</v>
      </c>
      <c r="C16" s="24">
        <v>78</v>
      </c>
      <c r="D16" s="22">
        <v>341</v>
      </c>
      <c r="E16" s="23">
        <v>341</v>
      </c>
      <c r="F16" s="35">
        <f t="shared" si="0"/>
        <v>28</v>
      </c>
      <c r="G16" s="35">
        <f t="shared" si="2"/>
        <v>15.285714285714286</v>
      </c>
      <c r="H16" s="75"/>
      <c r="I16" s="35">
        <f t="shared" si="1"/>
        <v>74</v>
      </c>
      <c r="J16" s="35">
        <f t="shared" si="3"/>
        <v>94.142857142857139</v>
      </c>
    </row>
    <row r="17" spans="1:10" x14ac:dyDescent="0.25">
      <c r="A17" s="25">
        <v>43910</v>
      </c>
      <c r="B17" s="22">
        <v>243</v>
      </c>
      <c r="C17" s="24">
        <v>112</v>
      </c>
      <c r="D17" s="22">
        <v>451</v>
      </c>
      <c r="E17" s="23">
        <v>451</v>
      </c>
      <c r="F17" s="35">
        <f t="shared" si="0"/>
        <v>34</v>
      </c>
      <c r="G17" s="35">
        <f t="shared" si="2"/>
        <v>21.857142857142858</v>
      </c>
      <c r="H17" s="75"/>
      <c r="I17" s="35">
        <f t="shared" si="1"/>
        <v>110</v>
      </c>
      <c r="J17" s="35">
        <f t="shared" si="3"/>
        <v>115.42857142857143</v>
      </c>
    </row>
    <row r="18" spans="1:10" x14ac:dyDescent="0.25">
      <c r="A18" s="25">
        <v>43911</v>
      </c>
      <c r="B18" s="22">
        <v>276</v>
      </c>
      <c r="C18" s="24">
        <v>112</v>
      </c>
      <c r="D18" s="22">
        <v>583</v>
      </c>
      <c r="E18" s="23">
        <v>583</v>
      </c>
      <c r="F18" s="35">
        <f t="shared" si="0"/>
        <v>0</v>
      </c>
      <c r="G18" s="35">
        <f t="shared" si="2"/>
        <v>29.714285714285715</v>
      </c>
      <c r="H18" s="75"/>
      <c r="I18" s="35">
        <f t="shared" si="1"/>
        <v>132</v>
      </c>
      <c r="J18" s="35">
        <f t="shared" si="3"/>
        <v>142.85714285714286</v>
      </c>
    </row>
    <row r="19" spans="1:10" x14ac:dyDescent="0.25">
      <c r="A19" s="25">
        <v>43912</v>
      </c>
      <c r="B19" s="22">
        <v>347</v>
      </c>
      <c r="C19" s="24">
        <v>112</v>
      </c>
      <c r="D19" s="22">
        <v>758</v>
      </c>
      <c r="E19" s="23">
        <v>758</v>
      </c>
      <c r="F19" s="35">
        <f t="shared" si="0"/>
        <v>0</v>
      </c>
      <c r="G19" s="35">
        <f t="shared" si="2"/>
        <v>44.857142857142854</v>
      </c>
      <c r="H19" s="75"/>
      <c r="I19" s="35">
        <f t="shared" si="1"/>
        <v>175</v>
      </c>
      <c r="J19" s="35">
        <f t="shared" si="3"/>
        <v>177.28571428571428</v>
      </c>
    </row>
    <row r="20" spans="1:10" x14ac:dyDescent="0.25">
      <c r="A20" s="25">
        <v>43913</v>
      </c>
      <c r="B20" s="22">
        <v>491</v>
      </c>
      <c r="C20" s="24">
        <v>169</v>
      </c>
      <c r="D20" s="22">
        <v>954</v>
      </c>
      <c r="E20" s="23">
        <v>954</v>
      </c>
      <c r="F20" s="35">
        <f t="shared" si="0"/>
        <v>57</v>
      </c>
      <c r="G20" s="35">
        <f t="shared" si="2"/>
        <v>56.142857142857146</v>
      </c>
      <c r="H20" s="75"/>
      <c r="I20" s="35">
        <f t="shared" si="1"/>
        <v>196</v>
      </c>
      <c r="J20" s="35">
        <f t="shared" si="3"/>
        <v>221.57142857142858</v>
      </c>
    </row>
    <row r="21" spans="1:10" x14ac:dyDescent="0.25">
      <c r="A21" s="25">
        <v>43914</v>
      </c>
      <c r="B21" s="22">
        <v>674</v>
      </c>
      <c r="C21" s="24">
        <v>238</v>
      </c>
      <c r="D21" s="22">
        <v>1200</v>
      </c>
      <c r="E21" s="23">
        <v>1200</v>
      </c>
      <c r="F21" s="35">
        <f t="shared" si="0"/>
        <v>69</v>
      </c>
      <c r="G21" s="35">
        <f t="shared" si="2"/>
        <v>79</v>
      </c>
      <c r="H21" s="75"/>
      <c r="I21" s="35">
        <f t="shared" si="1"/>
        <v>246</v>
      </c>
      <c r="J21" s="35">
        <f t="shared" si="3"/>
        <v>267.28571428571428</v>
      </c>
    </row>
    <row r="22" spans="1:10" x14ac:dyDescent="0.25">
      <c r="A22" s="25">
        <v>43915</v>
      </c>
      <c r="B22" s="22">
        <v>849</v>
      </c>
      <c r="C22" s="24">
        <v>364</v>
      </c>
      <c r="D22" s="22">
        <v>1508</v>
      </c>
      <c r="E22" s="23">
        <v>1508</v>
      </c>
      <c r="F22" s="35">
        <f t="shared" si="0"/>
        <v>126</v>
      </c>
      <c r="G22" s="35">
        <f t="shared" si="2"/>
        <v>81.857142857142861</v>
      </c>
      <c r="H22" s="75"/>
      <c r="I22" s="35">
        <f t="shared" si="1"/>
        <v>308</v>
      </c>
      <c r="J22" s="35">
        <f t="shared" si="3"/>
        <v>315.57142857142856</v>
      </c>
    </row>
    <row r="23" spans="1:10" x14ac:dyDescent="0.25">
      <c r="A23" s="25">
        <v>43916</v>
      </c>
      <c r="B23" s="22">
        <v>1127</v>
      </c>
      <c r="C23" s="24">
        <v>471</v>
      </c>
      <c r="D23" s="22">
        <v>1892</v>
      </c>
      <c r="E23" s="23">
        <v>1892</v>
      </c>
      <c r="F23" s="35">
        <f t="shared" si="0"/>
        <v>107</v>
      </c>
      <c r="G23" s="35">
        <f t="shared" si="2"/>
        <v>82.571428571428569</v>
      </c>
      <c r="H23" s="75"/>
      <c r="I23" s="35">
        <f t="shared" si="1"/>
        <v>384</v>
      </c>
      <c r="J23" s="35">
        <f t="shared" si="3"/>
        <v>369.57142857142856</v>
      </c>
    </row>
    <row r="24" spans="1:10" x14ac:dyDescent="0.25">
      <c r="A24" s="25">
        <v>43917</v>
      </c>
      <c r="B24" s="22">
        <v>1410</v>
      </c>
      <c r="C24" s="24">
        <v>665</v>
      </c>
      <c r="D24" s="22">
        <v>2322</v>
      </c>
      <c r="E24" s="23">
        <v>2322</v>
      </c>
      <c r="F24" s="35">
        <f t="shared" si="0"/>
        <v>194</v>
      </c>
      <c r="G24" s="35">
        <f t="shared" si="2"/>
        <v>140.71428571428572</v>
      </c>
      <c r="H24" s="75"/>
      <c r="I24" s="35">
        <f t="shared" si="1"/>
        <v>430</v>
      </c>
      <c r="J24" s="35">
        <f t="shared" si="3"/>
        <v>434</v>
      </c>
    </row>
    <row r="25" spans="1:10" x14ac:dyDescent="0.25">
      <c r="A25" s="25">
        <v>43918</v>
      </c>
      <c r="B25" s="22">
        <v>1615</v>
      </c>
      <c r="C25" s="24">
        <v>685</v>
      </c>
      <c r="D25" s="22">
        <v>2792</v>
      </c>
      <c r="E25" s="23">
        <v>2792</v>
      </c>
      <c r="F25" s="35">
        <f t="shared" si="0"/>
        <v>20</v>
      </c>
      <c r="G25" s="35">
        <f t="shared" si="2"/>
        <v>213.71428571428572</v>
      </c>
      <c r="H25" s="75"/>
      <c r="I25" s="35">
        <f t="shared" si="1"/>
        <v>470</v>
      </c>
      <c r="J25" s="35">
        <f t="shared" si="3"/>
        <v>507.85714285714283</v>
      </c>
    </row>
    <row r="26" spans="1:10" x14ac:dyDescent="0.25">
      <c r="A26" s="25">
        <v>43919</v>
      </c>
      <c r="B26" s="22">
        <v>1982</v>
      </c>
      <c r="C26" s="24">
        <v>690</v>
      </c>
      <c r="D26" s="22">
        <v>3345</v>
      </c>
      <c r="E26" s="23">
        <v>3345</v>
      </c>
      <c r="F26" s="35">
        <f t="shared" si="0"/>
        <v>5</v>
      </c>
      <c r="G26" s="35">
        <f t="shared" si="2"/>
        <v>297</v>
      </c>
      <c r="H26" s="75"/>
      <c r="I26" s="35">
        <f t="shared" si="1"/>
        <v>553</v>
      </c>
      <c r="J26" s="35">
        <f t="shared" si="3"/>
        <v>584.42857142857144</v>
      </c>
    </row>
    <row r="27" spans="1:10" x14ac:dyDescent="0.25">
      <c r="A27" s="25">
        <v>43920</v>
      </c>
      <c r="B27" s="22">
        <v>2357</v>
      </c>
      <c r="C27" s="24">
        <v>1154</v>
      </c>
      <c r="D27" s="22">
        <v>3992</v>
      </c>
      <c r="E27" s="23">
        <v>3992</v>
      </c>
      <c r="F27" s="35">
        <f t="shared" si="0"/>
        <v>464</v>
      </c>
      <c r="G27" s="35">
        <f t="shared" si="2"/>
        <v>399.14285714285717</v>
      </c>
      <c r="H27" s="75"/>
      <c r="I27" s="35">
        <f t="shared" si="1"/>
        <v>647</v>
      </c>
      <c r="J27" s="35">
        <f t="shared" si="3"/>
        <v>662.14285714285711</v>
      </c>
    </row>
    <row r="28" spans="1:10" x14ac:dyDescent="0.25">
      <c r="A28" s="25">
        <v>43921</v>
      </c>
      <c r="B28" s="22">
        <v>2999</v>
      </c>
      <c r="C28" s="24">
        <v>1734</v>
      </c>
      <c r="D28" s="22">
        <v>4755</v>
      </c>
      <c r="E28" s="23">
        <v>4755</v>
      </c>
      <c r="F28" s="35">
        <f t="shared" si="0"/>
        <v>580</v>
      </c>
      <c r="G28" s="35">
        <f t="shared" si="2"/>
        <v>500.71428571428572</v>
      </c>
      <c r="H28" s="75"/>
      <c r="I28" s="35">
        <f t="shared" si="1"/>
        <v>763</v>
      </c>
      <c r="J28" s="35">
        <f t="shared" si="3"/>
        <v>738.85714285714289</v>
      </c>
    </row>
    <row r="29" spans="1:10" x14ac:dyDescent="0.25">
      <c r="A29" s="25">
        <v>43922</v>
      </c>
      <c r="B29" s="22">
        <v>3621</v>
      </c>
      <c r="C29" s="24">
        <v>2443</v>
      </c>
      <c r="D29" s="22">
        <v>5599</v>
      </c>
      <c r="E29" s="23">
        <v>5599</v>
      </c>
      <c r="F29" s="35">
        <f t="shared" si="0"/>
        <v>709</v>
      </c>
      <c r="G29" s="35">
        <f t="shared" si="2"/>
        <v>513</v>
      </c>
      <c r="H29" s="75"/>
      <c r="I29" s="35">
        <f t="shared" si="1"/>
        <v>844</v>
      </c>
      <c r="J29" s="35">
        <f t="shared" si="3"/>
        <v>824.42857142857144</v>
      </c>
    </row>
    <row r="30" spans="1:10" x14ac:dyDescent="0.25">
      <c r="A30" s="25">
        <v>43923</v>
      </c>
      <c r="B30" s="22">
        <v>4300</v>
      </c>
      <c r="C30" s="24">
        <v>3265</v>
      </c>
      <c r="D30" s="22">
        <v>6527</v>
      </c>
      <c r="E30" s="23">
        <v>6527</v>
      </c>
      <c r="F30" s="35">
        <f t="shared" si="0"/>
        <v>822</v>
      </c>
      <c r="G30" s="35">
        <f t="shared" si="2"/>
        <v>515.42857142857144</v>
      </c>
      <c r="H30" s="75"/>
      <c r="I30" s="35">
        <f t="shared" si="1"/>
        <v>928</v>
      </c>
      <c r="J30" s="35">
        <f t="shared" si="3"/>
        <v>904.28571428571433</v>
      </c>
    </row>
    <row r="31" spans="1:10" x14ac:dyDescent="0.25">
      <c r="A31" s="25">
        <v>43924</v>
      </c>
      <c r="B31" s="22">
        <v>5002</v>
      </c>
      <c r="C31" s="24">
        <v>4170</v>
      </c>
      <c r="D31" s="22">
        <v>7494</v>
      </c>
      <c r="E31" s="23">
        <v>7494</v>
      </c>
      <c r="F31" s="35">
        <f t="shared" si="0"/>
        <v>905</v>
      </c>
      <c r="G31" s="35">
        <f t="shared" si="2"/>
        <v>611</v>
      </c>
      <c r="H31" s="75"/>
      <c r="I31" s="35">
        <f t="shared" si="1"/>
        <v>967</v>
      </c>
      <c r="J31" s="35">
        <f t="shared" si="3"/>
        <v>963.71428571428567</v>
      </c>
    </row>
    <row r="32" spans="1:10" x14ac:dyDescent="0.25">
      <c r="A32" s="25">
        <v>43925</v>
      </c>
      <c r="B32" s="22">
        <v>5592</v>
      </c>
      <c r="C32" s="24">
        <v>4276</v>
      </c>
      <c r="D32" s="22">
        <v>8563</v>
      </c>
      <c r="E32" s="23">
        <v>8563</v>
      </c>
      <c r="F32" s="35">
        <f t="shared" si="0"/>
        <v>106</v>
      </c>
      <c r="G32" s="35">
        <f t="shared" si="2"/>
        <v>724.71428571428567</v>
      </c>
      <c r="H32" s="75"/>
      <c r="I32" s="35">
        <f t="shared" si="1"/>
        <v>1069</v>
      </c>
      <c r="J32" s="35">
        <f t="shared" si="3"/>
        <v>1024.7142857142858</v>
      </c>
    </row>
    <row r="33" spans="1:10" x14ac:dyDescent="0.25">
      <c r="A33" s="25">
        <v>43926</v>
      </c>
      <c r="B33" s="22">
        <v>6151</v>
      </c>
      <c r="C33" s="24">
        <v>4298</v>
      </c>
      <c r="D33" s="22">
        <v>9675</v>
      </c>
      <c r="E33" s="23">
        <v>9675</v>
      </c>
      <c r="F33" s="35">
        <f t="shared" si="0"/>
        <v>22</v>
      </c>
      <c r="G33" s="35">
        <f t="shared" si="2"/>
        <v>832.14285714285711</v>
      </c>
      <c r="H33" s="75"/>
      <c r="I33" s="35">
        <f t="shared" si="1"/>
        <v>1112</v>
      </c>
      <c r="J33" s="35">
        <f t="shared" si="3"/>
        <v>1096.5714285714287</v>
      </c>
    </row>
    <row r="34" spans="1:10" x14ac:dyDescent="0.25">
      <c r="A34" s="25">
        <v>43927</v>
      </c>
      <c r="B34" s="22">
        <v>7180</v>
      </c>
      <c r="C34" s="24">
        <v>5431</v>
      </c>
      <c r="D34" s="22">
        <v>10738</v>
      </c>
      <c r="E34" s="23">
        <v>10738</v>
      </c>
      <c r="F34" s="35">
        <f t="shared" si="0"/>
        <v>1133</v>
      </c>
      <c r="G34" s="35">
        <f t="shared" si="2"/>
        <v>933.14285714285711</v>
      </c>
      <c r="H34" s="35">
        <f t="shared" ref="H34:H69" si="4">G34</f>
        <v>933.14285714285711</v>
      </c>
      <c r="I34" s="35">
        <f t="shared" si="1"/>
        <v>1063</v>
      </c>
      <c r="J34" s="35">
        <f t="shared" si="3"/>
        <v>1139.4285714285713</v>
      </c>
    </row>
    <row r="35" spans="1:10" x14ac:dyDescent="0.25">
      <c r="A35" s="25">
        <v>43928</v>
      </c>
      <c r="B35" s="22">
        <v>8137</v>
      </c>
      <c r="C35" s="24">
        <v>6807</v>
      </c>
      <c r="D35" s="22">
        <v>11928</v>
      </c>
      <c r="E35" s="23">
        <v>11928</v>
      </c>
      <c r="F35" s="35">
        <f t="shared" ref="F35:F66" si="5">C35-C34</f>
        <v>1376</v>
      </c>
      <c r="G35" s="35">
        <f t="shared" si="2"/>
        <v>891.85714285714289</v>
      </c>
      <c r="H35" s="35">
        <f t="shared" si="4"/>
        <v>891.85714285714289</v>
      </c>
      <c r="I35" s="35">
        <f t="shared" ref="I35:I66" si="6">E35-E34</f>
        <v>1190</v>
      </c>
      <c r="J35" s="35">
        <f t="shared" si="3"/>
        <v>1173.4285714285713</v>
      </c>
    </row>
    <row r="36" spans="1:10" x14ac:dyDescent="0.25">
      <c r="A36" s="25">
        <v>43929</v>
      </c>
      <c r="B36" s="22">
        <v>9172</v>
      </c>
      <c r="C36" s="24">
        <v>8268</v>
      </c>
      <c r="D36" s="22">
        <v>13275</v>
      </c>
      <c r="E36" s="23">
        <v>13275</v>
      </c>
      <c r="F36" s="35">
        <f t="shared" si="5"/>
        <v>1461</v>
      </c>
      <c r="G36" s="35">
        <f t="shared" si="2"/>
        <v>932.71428571428567</v>
      </c>
      <c r="H36" s="35">
        <f t="shared" si="4"/>
        <v>932.71428571428567</v>
      </c>
      <c r="I36" s="35">
        <f t="shared" si="6"/>
        <v>1347</v>
      </c>
      <c r="J36" s="35">
        <f t="shared" si="3"/>
        <v>1199</v>
      </c>
    </row>
    <row r="37" spans="1:10" x14ac:dyDescent="0.25">
      <c r="A37" s="25">
        <v>43930</v>
      </c>
      <c r="B37" s="22">
        <v>10239</v>
      </c>
      <c r="C37" s="24">
        <v>9797</v>
      </c>
      <c r="D37" s="22">
        <v>14502</v>
      </c>
      <c r="E37" s="23">
        <v>14503</v>
      </c>
      <c r="F37" s="35">
        <f t="shared" si="5"/>
        <v>1529</v>
      </c>
      <c r="G37" s="35">
        <f t="shared" si="2"/>
        <v>940.57142857142856</v>
      </c>
      <c r="H37" s="35">
        <f t="shared" si="4"/>
        <v>940.57142857142856</v>
      </c>
      <c r="I37" s="35">
        <f t="shared" si="6"/>
        <v>1228</v>
      </c>
      <c r="J37" s="35">
        <f t="shared" si="3"/>
        <v>1220.8571428571429</v>
      </c>
    </row>
    <row r="38" spans="1:10" x14ac:dyDescent="0.25">
      <c r="A38" s="25">
        <v>43931</v>
      </c>
      <c r="B38" s="22">
        <v>11021</v>
      </c>
      <c r="C38" s="24">
        <v>10413</v>
      </c>
      <c r="D38" s="22">
        <v>15706</v>
      </c>
      <c r="E38" s="23">
        <v>15708</v>
      </c>
      <c r="F38" s="35">
        <f t="shared" si="5"/>
        <v>616</v>
      </c>
      <c r="G38" s="35">
        <f t="shared" si="2"/>
        <v>860.42857142857144</v>
      </c>
      <c r="H38" s="35">
        <f t="shared" si="4"/>
        <v>860.42857142857144</v>
      </c>
      <c r="I38" s="35">
        <f t="shared" si="6"/>
        <v>1205</v>
      </c>
      <c r="J38" s="35">
        <f t="shared" si="3"/>
        <v>1230</v>
      </c>
    </row>
    <row r="39" spans="1:10" x14ac:dyDescent="0.25">
      <c r="A39" s="25">
        <v>43932</v>
      </c>
      <c r="B39" s="22">
        <v>11645</v>
      </c>
      <c r="C39" s="24">
        <v>10805</v>
      </c>
      <c r="D39" s="22">
        <v>16954</v>
      </c>
      <c r="E39" s="23">
        <v>16956</v>
      </c>
      <c r="F39" s="35">
        <f t="shared" si="5"/>
        <v>392</v>
      </c>
      <c r="G39" s="35">
        <f t="shared" si="2"/>
        <v>960.42857142857144</v>
      </c>
      <c r="H39" s="35">
        <f t="shared" si="4"/>
        <v>960.42857142857144</v>
      </c>
      <c r="I39" s="35">
        <f t="shared" si="6"/>
        <v>1248</v>
      </c>
      <c r="J39" s="35">
        <f t="shared" si="3"/>
        <v>1221.8571428571429</v>
      </c>
    </row>
    <row r="40" spans="1:10" x14ac:dyDescent="0.25">
      <c r="A40" s="25">
        <v>43933</v>
      </c>
      <c r="B40" s="22">
        <v>12354</v>
      </c>
      <c r="C40" s="24">
        <v>10882</v>
      </c>
      <c r="D40" s="22">
        <v>18219</v>
      </c>
      <c r="E40" s="23">
        <v>18221</v>
      </c>
      <c r="F40" s="35">
        <f t="shared" si="5"/>
        <v>77</v>
      </c>
      <c r="G40" s="35">
        <f t="shared" si="2"/>
        <v>1047.8571428571429</v>
      </c>
      <c r="H40" s="35">
        <f t="shared" si="4"/>
        <v>1047.8571428571429</v>
      </c>
      <c r="I40" s="35">
        <f t="shared" si="6"/>
        <v>1265</v>
      </c>
      <c r="J40" s="35">
        <f t="shared" si="3"/>
        <v>1194.4285714285713</v>
      </c>
    </row>
    <row r="41" spans="1:10" x14ac:dyDescent="0.25">
      <c r="A41" s="25">
        <v>43934</v>
      </c>
      <c r="B41" s="22">
        <v>13386</v>
      </c>
      <c r="C41" s="24">
        <v>11454</v>
      </c>
      <c r="D41" s="22">
        <v>19346</v>
      </c>
      <c r="E41" s="23">
        <v>19348</v>
      </c>
      <c r="F41" s="35">
        <f t="shared" si="5"/>
        <v>572</v>
      </c>
      <c r="G41" s="35">
        <f t="shared" si="2"/>
        <v>1095</v>
      </c>
      <c r="H41" s="35">
        <f t="shared" si="4"/>
        <v>1095</v>
      </c>
      <c r="I41" s="35">
        <f t="shared" si="6"/>
        <v>1127</v>
      </c>
      <c r="J41" s="35">
        <f t="shared" si="3"/>
        <v>1189.5714285714287</v>
      </c>
    </row>
    <row r="42" spans="1:10" x14ac:dyDescent="0.25">
      <c r="A42" s="25">
        <v>43935</v>
      </c>
      <c r="B42" s="22">
        <v>14178</v>
      </c>
      <c r="C42" s="24">
        <v>13530</v>
      </c>
      <c r="D42" s="22">
        <v>20479</v>
      </c>
      <c r="E42" s="23">
        <v>20481</v>
      </c>
      <c r="F42" s="35">
        <f t="shared" si="5"/>
        <v>2076</v>
      </c>
      <c r="G42" s="35">
        <f t="shared" si="2"/>
        <v>1257.5714285714287</v>
      </c>
      <c r="H42" s="35">
        <f t="shared" si="4"/>
        <v>1257.5714285714287</v>
      </c>
      <c r="I42" s="35">
        <f t="shared" si="6"/>
        <v>1133</v>
      </c>
      <c r="J42" s="35">
        <f t="shared" si="3"/>
        <v>1184.2857142857142</v>
      </c>
    </row>
    <row r="43" spans="1:10" x14ac:dyDescent="0.25">
      <c r="A43" s="25">
        <v>43936</v>
      </c>
      <c r="B43" s="22">
        <v>15117</v>
      </c>
      <c r="C43" s="24">
        <v>15603</v>
      </c>
      <c r="D43" s="22">
        <v>21634</v>
      </c>
      <c r="E43" s="23">
        <v>21636</v>
      </c>
      <c r="F43" s="35">
        <f t="shared" si="5"/>
        <v>2073</v>
      </c>
      <c r="G43" s="35">
        <f t="shared" si="2"/>
        <v>1236.8571428571429</v>
      </c>
      <c r="H43" s="35">
        <f t="shared" si="4"/>
        <v>1236.8571428571429</v>
      </c>
      <c r="I43" s="35">
        <f t="shared" si="6"/>
        <v>1155</v>
      </c>
      <c r="J43" s="35">
        <f t="shared" si="3"/>
        <v>1159.2857142857142</v>
      </c>
    </row>
    <row r="44" spans="1:10" x14ac:dyDescent="0.25">
      <c r="A44" s="25">
        <v>43937</v>
      </c>
      <c r="B44" s="22">
        <v>15955</v>
      </c>
      <c r="C44" s="24">
        <v>17462</v>
      </c>
      <c r="D44" s="22">
        <v>22827</v>
      </c>
      <c r="E44" s="23">
        <v>22830</v>
      </c>
      <c r="F44" s="35">
        <f t="shared" si="5"/>
        <v>1859</v>
      </c>
      <c r="G44" s="35">
        <f t="shared" si="2"/>
        <v>1231.2857142857142</v>
      </c>
      <c r="H44" s="35">
        <f t="shared" si="4"/>
        <v>1231.2857142857142</v>
      </c>
      <c r="I44" s="35">
        <f t="shared" si="6"/>
        <v>1194</v>
      </c>
      <c r="J44" s="35">
        <f t="shared" si="3"/>
        <v>1123.5714285714287</v>
      </c>
    </row>
    <row r="45" spans="1:10" x14ac:dyDescent="0.25">
      <c r="A45" s="25">
        <v>43938</v>
      </c>
      <c r="B45" s="22">
        <v>16994</v>
      </c>
      <c r="C45" s="24">
        <v>19216</v>
      </c>
      <c r="D45" s="22">
        <v>23995</v>
      </c>
      <c r="E45" s="23">
        <v>23998</v>
      </c>
      <c r="F45" s="35">
        <f t="shared" si="5"/>
        <v>1754</v>
      </c>
      <c r="G45" s="35">
        <f t="shared" si="2"/>
        <v>1402.5714285714287</v>
      </c>
      <c r="H45" s="35">
        <f t="shared" si="4"/>
        <v>1402.5714285714287</v>
      </c>
      <c r="I45" s="35">
        <f t="shared" si="6"/>
        <v>1168</v>
      </c>
      <c r="J45" s="35">
        <f t="shared" si="3"/>
        <v>1110.1428571428571</v>
      </c>
    </row>
    <row r="46" spans="1:10" x14ac:dyDescent="0.25">
      <c r="A46" s="25">
        <v>43939</v>
      </c>
      <c r="B46" s="22">
        <v>17419</v>
      </c>
      <c r="C46" s="24">
        <v>19463</v>
      </c>
      <c r="D46" s="26">
        <v>25068</v>
      </c>
      <c r="E46" s="23">
        <v>25071</v>
      </c>
      <c r="F46" s="35">
        <f t="shared" si="5"/>
        <v>247</v>
      </c>
      <c r="G46" s="35">
        <f t="shared" si="2"/>
        <v>1378.1428571428571</v>
      </c>
      <c r="H46" s="35">
        <f t="shared" si="4"/>
        <v>1378.1428571428571</v>
      </c>
      <c r="I46" s="35">
        <f t="shared" si="6"/>
        <v>1073</v>
      </c>
      <c r="J46" s="35">
        <f t="shared" si="3"/>
        <v>1086</v>
      </c>
    </row>
    <row r="47" spans="1:10" x14ac:dyDescent="0.25">
      <c r="A47" s="25">
        <v>43940</v>
      </c>
      <c r="B47" s="22">
        <v>17967</v>
      </c>
      <c r="C47" s="24">
        <v>19501</v>
      </c>
      <c r="D47" s="26">
        <v>26083</v>
      </c>
      <c r="E47" s="23">
        <v>26086</v>
      </c>
      <c r="F47" s="35">
        <f t="shared" si="5"/>
        <v>38</v>
      </c>
      <c r="G47" s="35">
        <f t="shared" si="2"/>
        <v>1315.2857142857142</v>
      </c>
      <c r="H47" s="35">
        <f t="shared" si="4"/>
        <v>1315.2857142857142</v>
      </c>
      <c r="I47" s="35">
        <f t="shared" si="6"/>
        <v>1015</v>
      </c>
      <c r="J47" s="35">
        <f t="shared" si="3"/>
        <v>1061.2857142857142</v>
      </c>
    </row>
    <row r="48" spans="1:10" x14ac:dyDescent="0.25">
      <c r="A48" s="25">
        <v>43941</v>
      </c>
      <c r="B48" s="22">
        <v>19115</v>
      </c>
      <c r="C48" s="24">
        <v>21272</v>
      </c>
      <c r="D48" s="26">
        <v>27116</v>
      </c>
      <c r="E48" s="23">
        <v>27119</v>
      </c>
      <c r="F48" s="35">
        <f t="shared" si="5"/>
        <v>1771</v>
      </c>
      <c r="G48" s="35">
        <f t="shared" si="2"/>
        <v>1256.2857142857142</v>
      </c>
      <c r="H48" s="35">
        <f t="shared" si="4"/>
        <v>1256.2857142857142</v>
      </c>
      <c r="I48" s="35">
        <f t="shared" si="6"/>
        <v>1033</v>
      </c>
      <c r="J48" s="35">
        <f t="shared" si="3"/>
        <v>1024.7142857142858</v>
      </c>
    </row>
    <row r="49" spans="1:10" x14ac:dyDescent="0.25">
      <c r="A49" s="25">
        <v>43942</v>
      </c>
      <c r="B49" s="22">
        <v>19869</v>
      </c>
      <c r="C49" s="24">
        <v>23177</v>
      </c>
      <c r="D49" s="26">
        <v>28080</v>
      </c>
      <c r="E49" s="23">
        <v>28083</v>
      </c>
      <c r="F49" s="35">
        <f t="shared" si="5"/>
        <v>1905</v>
      </c>
      <c r="G49" s="35">
        <f t="shared" si="2"/>
        <v>1185.1428571428571</v>
      </c>
      <c r="H49" s="35">
        <f t="shared" si="4"/>
        <v>1185.1428571428571</v>
      </c>
      <c r="I49" s="35">
        <f t="shared" si="6"/>
        <v>964</v>
      </c>
      <c r="J49" s="35">
        <f t="shared" si="3"/>
        <v>987.85714285714289</v>
      </c>
    </row>
    <row r="50" spans="1:10" x14ac:dyDescent="0.25">
      <c r="A50" s="25">
        <v>43943</v>
      </c>
      <c r="B50" s="22">
        <v>20489</v>
      </c>
      <c r="C50" s="24">
        <v>24810</v>
      </c>
      <c r="D50" s="26">
        <v>29062</v>
      </c>
      <c r="E50" s="23">
        <v>29065</v>
      </c>
      <c r="F50" s="35">
        <f t="shared" si="5"/>
        <v>1633</v>
      </c>
      <c r="G50" s="35">
        <f t="shared" si="2"/>
        <v>1164.5714285714287</v>
      </c>
      <c r="H50" s="75"/>
      <c r="I50" s="35">
        <f t="shared" si="6"/>
        <v>982</v>
      </c>
      <c r="J50" s="35">
        <f t="shared" si="3"/>
        <v>950.42857142857144</v>
      </c>
    </row>
    <row r="51" spans="1:10" x14ac:dyDescent="0.25">
      <c r="A51" s="25">
        <v>43944</v>
      </c>
      <c r="B51" s="22">
        <v>21424</v>
      </c>
      <c r="C51" s="24">
        <v>26256</v>
      </c>
      <c r="D51" s="26">
        <v>30000</v>
      </c>
      <c r="E51" s="23">
        <v>30003</v>
      </c>
      <c r="F51" s="35">
        <f t="shared" si="5"/>
        <v>1446</v>
      </c>
      <c r="G51" s="35">
        <f t="shared" si="2"/>
        <v>1163.2857142857142</v>
      </c>
      <c r="H51" s="75"/>
      <c r="I51" s="35">
        <f t="shared" si="6"/>
        <v>938</v>
      </c>
      <c r="J51" s="35">
        <f t="shared" si="3"/>
        <v>918.28571428571433</v>
      </c>
    </row>
    <row r="52" spans="1:10" x14ac:dyDescent="0.25">
      <c r="A52" s="25">
        <v>43945</v>
      </c>
      <c r="B52" s="22">
        <v>22188</v>
      </c>
      <c r="C52" s="24">
        <v>27512</v>
      </c>
      <c r="D52" s="26">
        <v>30910</v>
      </c>
      <c r="E52" s="23">
        <v>30913</v>
      </c>
      <c r="F52" s="35">
        <f t="shared" si="5"/>
        <v>1256</v>
      </c>
      <c r="G52" s="35">
        <f t="shared" si="2"/>
        <v>1108.1428571428571</v>
      </c>
      <c r="H52" s="75"/>
      <c r="I52" s="35">
        <f t="shared" si="6"/>
        <v>910</v>
      </c>
      <c r="J52" s="35">
        <f t="shared" si="3"/>
        <v>878.14285714285711</v>
      </c>
    </row>
    <row r="53" spans="1:10" x14ac:dyDescent="0.25">
      <c r="A53" s="25">
        <v>43946</v>
      </c>
      <c r="B53" s="22">
        <v>22545</v>
      </c>
      <c r="C53" s="24">
        <v>27615</v>
      </c>
      <c r="D53" s="26">
        <v>31721</v>
      </c>
      <c r="E53" s="23">
        <v>31724</v>
      </c>
      <c r="F53" s="35">
        <f t="shared" si="5"/>
        <v>103</v>
      </c>
      <c r="G53" s="35">
        <f t="shared" si="2"/>
        <v>1041</v>
      </c>
      <c r="H53" s="75"/>
      <c r="I53" s="35">
        <f t="shared" si="6"/>
        <v>811</v>
      </c>
      <c r="J53" s="35">
        <f t="shared" si="3"/>
        <v>844.14285714285711</v>
      </c>
    </row>
    <row r="54" spans="1:10" x14ac:dyDescent="0.25">
      <c r="A54" s="25">
        <v>43947</v>
      </c>
      <c r="B54" s="22">
        <v>22860</v>
      </c>
      <c r="C54" s="24">
        <v>27644</v>
      </c>
      <c r="D54" s="26">
        <v>32511</v>
      </c>
      <c r="E54" s="23">
        <v>32514</v>
      </c>
      <c r="F54" s="35">
        <f t="shared" si="5"/>
        <v>29</v>
      </c>
      <c r="G54" s="35">
        <f t="shared" si="2"/>
        <v>981.57142857142856</v>
      </c>
      <c r="H54" s="75"/>
      <c r="I54" s="35">
        <f t="shared" si="6"/>
        <v>790</v>
      </c>
      <c r="J54" s="35">
        <f t="shared" si="3"/>
        <v>807.71428571428567</v>
      </c>
    </row>
    <row r="55" spans="1:10" x14ac:dyDescent="0.25">
      <c r="A55" s="25">
        <v>43948</v>
      </c>
      <c r="B55" s="22">
        <v>23748</v>
      </c>
      <c r="C55" s="24">
        <v>29029</v>
      </c>
      <c r="D55" s="26">
        <v>33263</v>
      </c>
      <c r="E55" s="23">
        <v>33266</v>
      </c>
      <c r="F55" s="35">
        <f t="shared" si="5"/>
        <v>1385</v>
      </c>
      <c r="G55" s="35">
        <f t="shared" si="2"/>
        <v>916.71428571428567</v>
      </c>
      <c r="H55" s="75"/>
      <c r="I55" s="35">
        <f t="shared" si="6"/>
        <v>752</v>
      </c>
      <c r="J55" s="35">
        <f t="shared" si="3"/>
        <v>772.14285714285711</v>
      </c>
    </row>
    <row r="56" spans="1:10" x14ac:dyDescent="0.25">
      <c r="A56" s="25">
        <v>43949</v>
      </c>
      <c r="B56" s="22">
        <v>24453</v>
      </c>
      <c r="C56" s="24">
        <v>30464</v>
      </c>
      <c r="D56" s="26">
        <v>33989</v>
      </c>
      <c r="E56" s="23">
        <v>33992</v>
      </c>
      <c r="F56" s="35">
        <f t="shared" si="5"/>
        <v>1435</v>
      </c>
      <c r="G56" s="35">
        <f t="shared" si="2"/>
        <v>870.14285714285711</v>
      </c>
      <c r="H56" s="75"/>
      <c r="I56" s="35">
        <f t="shared" si="6"/>
        <v>726</v>
      </c>
      <c r="J56" s="35">
        <f t="shared" si="3"/>
        <v>740.57142857142856</v>
      </c>
    </row>
    <row r="57" spans="1:10" x14ac:dyDescent="0.25">
      <c r="A57" s="25">
        <v>43950</v>
      </c>
      <c r="B57" s="22">
        <v>25035</v>
      </c>
      <c r="C57" s="24">
        <v>31681</v>
      </c>
      <c r="D57" s="26">
        <v>34716</v>
      </c>
      <c r="E57" s="23">
        <v>34719</v>
      </c>
      <c r="F57" s="35">
        <f t="shared" si="5"/>
        <v>1217</v>
      </c>
      <c r="G57" s="35">
        <f t="shared" si="2"/>
        <v>864.42857142857144</v>
      </c>
      <c r="H57" s="75"/>
      <c r="I57" s="35">
        <f t="shared" si="6"/>
        <v>727</v>
      </c>
      <c r="J57" s="35">
        <f t="shared" si="3"/>
        <v>713.28571428571433</v>
      </c>
    </row>
    <row r="58" spans="1:10" x14ac:dyDescent="0.25">
      <c r="A58" s="25">
        <v>43951</v>
      </c>
      <c r="B58" s="22">
        <v>25706</v>
      </c>
      <c r="C58" s="24">
        <v>32673</v>
      </c>
      <c r="D58" s="26">
        <v>35405</v>
      </c>
      <c r="E58" s="23">
        <v>35408</v>
      </c>
      <c r="F58" s="35">
        <f t="shared" si="5"/>
        <v>992</v>
      </c>
      <c r="G58" s="35">
        <f t="shared" si="2"/>
        <v>861.14285714285711</v>
      </c>
      <c r="H58" s="75"/>
      <c r="I58" s="35">
        <f t="shared" si="6"/>
        <v>689</v>
      </c>
      <c r="J58" s="35">
        <f t="shared" si="3"/>
        <v>683.28571428571433</v>
      </c>
    </row>
    <row r="59" spans="1:10" x14ac:dyDescent="0.25">
      <c r="A59" s="25">
        <v>43952</v>
      </c>
      <c r="B59" s="22">
        <v>26269</v>
      </c>
      <c r="C59" s="24">
        <v>33603</v>
      </c>
      <c r="D59" s="26">
        <v>36094</v>
      </c>
      <c r="E59" s="23">
        <v>36097</v>
      </c>
      <c r="F59" s="35">
        <f t="shared" si="5"/>
        <v>930</v>
      </c>
      <c r="G59" s="35">
        <f t="shared" si="2"/>
        <v>800.85714285714289</v>
      </c>
      <c r="H59" s="75"/>
      <c r="I59" s="35">
        <f t="shared" si="6"/>
        <v>689</v>
      </c>
      <c r="J59" s="35">
        <f t="shared" si="3"/>
        <v>660.71428571428567</v>
      </c>
    </row>
    <row r="60" spans="1:10" x14ac:dyDescent="0.25">
      <c r="A60" s="25">
        <v>43953</v>
      </c>
      <c r="B60" s="22">
        <v>26529</v>
      </c>
      <c r="C60" s="24">
        <v>33666</v>
      </c>
      <c r="D60" s="26">
        <v>36714</v>
      </c>
      <c r="E60" s="23">
        <v>36717</v>
      </c>
      <c r="F60" s="35">
        <f t="shared" si="5"/>
        <v>63</v>
      </c>
      <c r="G60" s="35">
        <f t="shared" si="2"/>
        <v>748.57142857142856</v>
      </c>
      <c r="H60" s="75"/>
      <c r="I60" s="35">
        <f t="shared" si="6"/>
        <v>620</v>
      </c>
      <c r="J60" s="35">
        <f t="shared" si="3"/>
        <v>637.71428571428567</v>
      </c>
    </row>
    <row r="61" spans="1:10" x14ac:dyDescent="0.25">
      <c r="A61" s="25">
        <v>43954</v>
      </c>
      <c r="B61" s="22">
        <v>26800</v>
      </c>
      <c r="C61" s="24">
        <v>33672</v>
      </c>
      <c r="D61" s="26">
        <v>37294</v>
      </c>
      <c r="E61" s="23">
        <v>37297</v>
      </c>
      <c r="F61" s="35">
        <f t="shared" si="5"/>
        <v>6</v>
      </c>
      <c r="G61" s="35">
        <f t="shared" si="2"/>
        <v>709.71428571428567</v>
      </c>
      <c r="H61" s="75"/>
      <c r="I61" s="35">
        <f t="shared" si="6"/>
        <v>580</v>
      </c>
      <c r="J61" s="35">
        <f t="shared" si="3"/>
        <v>613</v>
      </c>
    </row>
    <row r="62" spans="1:10" x14ac:dyDescent="0.25">
      <c r="A62" s="25">
        <v>43955</v>
      </c>
      <c r="B62" s="22">
        <v>27483</v>
      </c>
      <c r="C62" s="24">
        <v>34635</v>
      </c>
      <c r="D62" s="26">
        <v>37888</v>
      </c>
      <c r="E62" s="23">
        <v>37891</v>
      </c>
      <c r="F62" s="35">
        <f t="shared" si="5"/>
        <v>963</v>
      </c>
      <c r="G62" s="35">
        <f t="shared" si="2"/>
        <v>694.42857142857144</v>
      </c>
      <c r="H62" s="35">
        <f t="shared" si="4"/>
        <v>694.42857142857144</v>
      </c>
      <c r="I62" s="35">
        <f t="shared" si="6"/>
        <v>594</v>
      </c>
      <c r="J62" s="35">
        <f t="shared" si="3"/>
        <v>594.42857142857144</v>
      </c>
    </row>
    <row r="63" spans="1:10" x14ac:dyDescent="0.25">
      <c r="A63" s="25">
        <v>43956</v>
      </c>
      <c r="B63" s="22">
        <v>28074</v>
      </c>
      <c r="C63" s="24">
        <v>35704</v>
      </c>
      <c r="D63" s="26">
        <v>38453</v>
      </c>
      <c r="E63" s="23">
        <v>38456</v>
      </c>
      <c r="F63" s="35">
        <f t="shared" si="5"/>
        <v>1069</v>
      </c>
      <c r="G63" s="35">
        <f t="shared" si="2"/>
        <v>566.42857142857144</v>
      </c>
      <c r="H63" s="35">
        <f t="shared" si="4"/>
        <v>566.42857142857144</v>
      </c>
      <c r="I63" s="35">
        <f t="shared" si="6"/>
        <v>565</v>
      </c>
      <c r="J63" s="35">
        <f t="shared" si="3"/>
        <v>566.71428571428567</v>
      </c>
    </row>
    <row r="64" spans="1:10" x14ac:dyDescent="0.25">
      <c r="A64" s="25">
        <v>43957</v>
      </c>
      <c r="B64" s="22">
        <v>28517</v>
      </c>
      <c r="C64" s="24">
        <v>36649</v>
      </c>
      <c r="D64" s="26">
        <v>39007</v>
      </c>
      <c r="E64" s="23">
        <v>39010</v>
      </c>
      <c r="F64" s="35">
        <f t="shared" si="5"/>
        <v>945</v>
      </c>
      <c r="G64" s="35">
        <f t="shared" si="2"/>
        <v>563.71428571428567</v>
      </c>
      <c r="H64" s="35">
        <f t="shared" si="4"/>
        <v>563.71428571428567</v>
      </c>
      <c r="I64" s="35">
        <f t="shared" si="6"/>
        <v>554</v>
      </c>
      <c r="J64" s="35">
        <f t="shared" si="3"/>
        <v>546.42857142857144</v>
      </c>
    </row>
    <row r="65" spans="1:10" x14ac:dyDescent="0.25">
      <c r="A65" s="25">
        <v>43958</v>
      </c>
      <c r="B65" s="22">
        <v>29081</v>
      </c>
      <c r="C65" s="24">
        <v>37534</v>
      </c>
      <c r="D65" s="26">
        <v>39566</v>
      </c>
      <c r="E65" s="23">
        <v>39569</v>
      </c>
      <c r="F65" s="35">
        <f t="shared" si="5"/>
        <v>885</v>
      </c>
      <c r="G65" s="35">
        <f t="shared" si="2"/>
        <v>563.28571428571433</v>
      </c>
      <c r="H65" s="35">
        <f t="shared" si="4"/>
        <v>563.28571428571433</v>
      </c>
      <c r="I65" s="35">
        <f t="shared" si="6"/>
        <v>559</v>
      </c>
      <c r="J65" s="35">
        <f t="shared" si="3"/>
        <v>526.28571428571433</v>
      </c>
    </row>
    <row r="66" spans="1:10" x14ac:dyDescent="0.25">
      <c r="A66" s="25">
        <v>43959</v>
      </c>
      <c r="B66" s="22">
        <v>29373</v>
      </c>
      <c r="C66" s="24">
        <v>37568</v>
      </c>
      <c r="D66" s="26">
        <v>40061</v>
      </c>
      <c r="E66" s="23">
        <v>40064</v>
      </c>
      <c r="F66" s="35">
        <f t="shared" si="5"/>
        <v>34</v>
      </c>
      <c r="G66" s="35">
        <f t="shared" si="2"/>
        <v>558</v>
      </c>
      <c r="H66" s="35">
        <f t="shared" si="4"/>
        <v>558</v>
      </c>
      <c r="I66" s="35">
        <f t="shared" si="6"/>
        <v>495</v>
      </c>
      <c r="J66" s="35">
        <f t="shared" si="3"/>
        <v>495.14285714285717</v>
      </c>
    </row>
    <row r="67" spans="1:10" x14ac:dyDescent="0.25">
      <c r="A67" s="25">
        <v>43960</v>
      </c>
      <c r="B67" s="22">
        <v>29602</v>
      </c>
      <c r="C67" s="24">
        <v>37612</v>
      </c>
      <c r="D67" s="26">
        <v>40539</v>
      </c>
      <c r="E67" s="23">
        <v>40542</v>
      </c>
      <c r="F67" s="35">
        <f t="shared" ref="F67:F98" si="7">C67-C66</f>
        <v>44</v>
      </c>
      <c r="G67" s="35">
        <f t="shared" si="2"/>
        <v>545.14285714285711</v>
      </c>
      <c r="H67" s="35">
        <f t="shared" si="4"/>
        <v>545.14285714285711</v>
      </c>
      <c r="I67" s="35">
        <f t="shared" ref="I67:I98" si="8">E67-E66</f>
        <v>478</v>
      </c>
      <c r="J67" s="35">
        <f t="shared" si="3"/>
        <v>471</v>
      </c>
    </row>
    <row r="68" spans="1:10" x14ac:dyDescent="0.25">
      <c r="A68" s="25">
        <v>43961</v>
      </c>
      <c r="B68" s="22">
        <v>29798</v>
      </c>
      <c r="C68" s="24">
        <v>37615</v>
      </c>
      <c r="D68" s="26">
        <v>40978</v>
      </c>
      <c r="E68" s="23">
        <v>40981</v>
      </c>
      <c r="F68" s="35">
        <f t="shared" si="7"/>
        <v>3</v>
      </c>
      <c r="G68" s="35">
        <f t="shared" si="2"/>
        <v>518.42857142857144</v>
      </c>
      <c r="H68" s="35">
        <f t="shared" si="4"/>
        <v>518.42857142857144</v>
      </c>
      <c r="I68" s="35">
        <f t="shared" si="8"/>
        <v>439</v>
      </c>
      <c r="J68" s="35">
        <f t="shared" si="3"/>
        <v>447.85714285714283</v>
      </c>
    </row>
    <row r="69" spans="1:10" x14ac:dyDescent="0.25">
      <c r="A69" s="25">
        <v>43962</v>
      </c>
      <c r="B69" s="22">
        <v>30420</v>
      </c>
      <c r="C69" s="24">
        <v>38541</v>
      </c>
      <c r="D69" s="26">
        <v>41354</v>
      </c>
      <c r="E69" s="23">
        <v>41357</v>
      </c>
      <c r="F69" s="35">
        <f t="shared" si="7"/>
        <v>926</v>
      </c>
      <c r="G69" s="35">
        <f t="shared" si="2"/>
        <v>478.57142857142856</v>
      </c>
      <c r="H69" s="35">
        <f t="shared" si="4"/>
        <v>478.57142857142856</v>
      </c>
      <c r="I69" s="35">
        <f t="shared" si="8"/>
        <v>376</v>
      </c>
      <c r="J69" s="35">
        <f t="shared" si="3"/>
        <v>424.42857142857144</v>
      </c>
    </row>
    <row r="70" spans="1:10" x14ac:dyDescent="0.25">
      <c r="A70" s="25">
        <v>43963</v>
      </c>
      <c r="B70" s="22">
        <v>30857</v>
      </c>
      <c r="C70" s="24">
        <v>39520</v>
      </c>
      <c r="D70" s="26">
        <v>41750</v>
      </c>
      <c r="E70" s="23">
        <v>41753</v>
      </c>
      <c r="F70" s="35">
        <f t="shared" si="7"/>
        <v>979</v>
      </c>
      <c r="G70" s="35">
        <f t="shared" si="2"/>
        <v>550.28571428571433</v>
      </c>
      <c r="H70" s="35">
        <f t="shared" ref="H70:H91" si="9">G70</f>
        <v>550.28571428571433</v>
      </c>
      <c r="I70" s="35">
        <f t="shared" si="8"/>
        <v>396</v>
      </c>
      <c r="J70" s="35">
        <f t="shared" si="3"/>
        <v>407.28571428571428</v>
      </c>
    </row>
    <row r="71" spans="1:10" x14ac:dyDescent="0.25">
      <c r="A71" s="25">
        <v>43964</v>
      </c>
      <c r="B71" s="22">
        <v>31222</v>
      </c>
      <c r="C71" s="24">
        <v>40278</v>
      </c>
      <c r="D71" s="26">
        <v>42142</v>
      </c>
      <c r="E71" s="23">
        <v>42145</v>
      </c>
      <c r="F71" s="35">
        <f t="shared" si="7"/>
        <v>758</v>
      </c>
      <c r="G71" s="35">
        <f t="shared" ref="G71:G133" si="10">AVERAGE(F68:F74)</f>
        <v>546.71428571428567</v>
      </c>
      <c r="H71" s="35">
        <f t="shared" si="9"/>
        <v>546.71428571428567</v>
      </c>
      <c r="I71" s="35">
        <f t="shared" si="8"/>
        <v>392</v>
      </c>
      <c r="J71" s="35">
        <f t="shared" ref="J71:J133" si="11">AVERAGE(I68:I74)</f>
        <v>392.14285714285717</v>
      </c>
    </row>
    <row r="72" spans="1:10" x14ac:dyDescent="0.25">
      <c r="A72" s="25">
        <v>43965</v>
      </c>
      <c r="B72" s="22">
        <v>31567</v>
      </c>
      <c r="C72" s="24">
        <v>40884</v>
      </c>
      <c r="D72" s="26">
        <v>42537</v>
      </c>
      <c r="E72" s="23">
        <v>42540</v>
      </c>
      <c r="F72" s="35">
        <f t="shared" si="7"/>
        <v>606</v>
      </c>
      <c r="G72" s="35">
        <f t="shared" si="10"/>
        <v>546.57142857142856</v>
      </c>
      <c r="H72" s="35">
        <f t="shared" si="9"/>
        <v>546.57142857142856</v>
      </c>
      <c r="I72" s="35">
        <f t="shared" si="8"/>
        <v>395</v>
      </c>
      <c r="J72" s="35">
        <f t="shared" si="11"/>
        <v>376.42857142857144</v>
      </c>
    </row>
    <row r="73" spans="1:10" x14ac:dyDescent="0.25">
      <c r="A73" s="25">
        <v>43966</v>
      </c>
      <c r="B73" s="22">
        <v>31986</v>
      </c>
      <c r="C73" s="24">
        <v>41420</v>
      </c>
      <c r="D73" s="26">
        <v>42912</v>
      </c>
      <c r="E73" s="23">
        <v>42915</v>
      </c>
      <c r="F73" s="35">
        <f t="shared" si="7"/>
        <v>536</v>
      </c>
      <c r="G73" s="35">
        <f t="shared" si="10"/>
        <v>495.85714285714283</v>
      </c>
      <c r="H73" s="35">
        <f t="shared" si="9"/>
        <v>495.85714285714283</v>
      </c>
      <c r="I73" s="35">
        <f t="shared" si="8"/>
        <v>375</v>
      </c>
      <c r="J73" s="35">
        <f t="shared" si="11"/>
        <v>374.14285714285717</v>
      </c>
    </row>
    <row r="74" spans="1:10" x14ac:dyDescent="0.25">
      <c r="A74" s="25">
        <v>43967</v>
      </c>
      <c r="B74" s="22">
        <v>32111</v>
      </c>
      <c r="C74" s="24">
        <v>41439</v>
      </c>
      <c r="D74" s="26">
        <v>43284</v>
      </c>
      <c r="E74" s="23">
        <v>43287</v>
      </c>
      <c r="F74" s="35">
        <f t="shared" si="7"/>
        <v>19</v>
      </c>
      <c r="G74" s="35">
        <f t="shared" si="10"/>
        <v>445.42857142857144</v>
      </c>
      <c r="H74" s="35">
        <f t="shared" si="9"/>
        <v>445.42857142857144</v>
      </c>
      <c r="I74" s="35">
        <f t="shared" si="8"/>
        <v>372</v>
      </c>
      <c r="J74" s="35">
        <f t="shared" si="11"/>
        <v>363.85714285714283</v>
      </c>
    </row>
    <row r="75" spans="1:10" x14ac:dyDescent="0.25">
      <c r="A75" s="25">
        <v>43968</v>
      </c>
      <c r="B75" s="22">
        <v>32259</v>
      </c>
      <c r="C75" s="24">
        <v>41441</v>
      </c>
      <c r="D75" s="26">
        <v>43613</v>
      </c>
      <c r="E75" s="23">
        <v>43616</v>
      </c>
      <c r="F75" s="35">
        <f t="shared" si="7"/>
        <v>2</v>
      </c>
      <c r="G75" s="35">
        <f t="shared" si="10"/>
        <v>420.71428571428572</v>
      </c>
      <c r="H75" s="75"/>
      <c r="I75" s="35">
        <f t="shared" si="8"/>
        <v>329</v>
      </c>
      <c r="J75" s="35">
        <f t="shared" si="11"/>
        <v>352.57142857142856</v>
      </c>
    </row>
    <row r="76" spans="1:10" x14ac:dyDescent="0.25">
      <c r="A76" s="25">
        <v>43969</v>
      </c>
      <c r="B76" s="22">
        <v>32799</v>
      </c>
      <c r="C76" s="24">
        <v>42012</v>
      </c>
      <c r="D76" s="26">
        <v>43973</v>
      </c>
      <c r="E76" s="23">
        <v>43976</v>
      </c>
      <c r="F76" s="35">
        <f t="shared" si="7"/>
        <v>571</v>
      </c>
      <c r="G76" s="35">
        <f t="shared" si="10"/>
        <v>396.57142857142856</v>
      </c>
      <c r="H76" s="75"/>
      <c r="I76" s="35">
        <f t="shared" si="8"/>
        <v>360</v>
      </c>
      <c r="J76" s="35">
        <f t="shared" si="11"/>
        <v>338.57142857142856</v>
      </c>
    </row>
    <row r="77" spans="1:10" x14ac:dyDescent="0.25">
      <c r="A77" s="25">
        <v>43970</v>
      </c>
      <c r="B77" s="22">
        <v>33132</v>
      </c>
      <c r="C77" s="24">
        <v>42638</v>
      </c>
      <c r="D77" s="26">
        <v>44297</v>
      </c>
      <c r="E77" s="23">
        <v>44300</v>
      </c>
      <c r="F77" s="35">
        <f t="shared" si="7"/>
        <v>626</v>
      </c>
      <c r="G77" s="35">
        <f t="shared" si="10"/>
        <v>376.57142857142856</v>
      </c>
      <c r="H77" s="75"/>
      <c r="I77" s="35">
        <f t="shared" si="8"/>
        <v>324</v>
      </c>
      <c r="J77" s="35">
        <f t="shared" si="11"/>
        <v>323.85714285714283</v>
      </c>
    </row>
    <row r="78" spans="1:10" x14ac:dyDescent="0.25">
      <c r="A78" s="25">
        <v>43971</v>
      </c>
      <c r="B78" s="22">
        <v>33415</v>
      </c>
      <c r="C78" s="24">
        <v>43223</v>
      </c>
      <c r="D78" s="26">
        <v>44609</v>
      </c>
      <c r="E78" s="23">
        <v>44613</v>
      </c>
      <c r="F78" s="35">
        <f t="shared" si="7"/>
        <v>585</v>
      </c>
      <c r="G78" s="35">
        <f t="shared" si="10"/>
        <v>375.85714285714283</v>
      </c>
      <c r="H78" s="75"/>
      <c r="I78" s="35">
        <f t="shared" si="8"/>
        <v>313</v>
      </c>
      <c r="J78" s="35">
        <f t="shared" si="11"/>
        <v>308.42857142857144</v>
      </c>
    </row>
    <row r="79" spans="1:10" x14ac:dyDescent="0.25">
      <c r="A79" s="25">
        <v>43972</v>
      </c>
      <c r="B79" s="22">
        <v>33729</v>
      </c>
      <c r="C79" s="24">
        <v>43660</v>
      </c>
      <c r="D79" s="26">
        <v>44906</v>
      </c>
      <c r="E79" s="23">
        <v>44910</v>
      </c>
      <c r="F79" s="35">
        <f t="shared" si="7"/>
        <v>437</v>
      </c>
      <c r="G79" s="35">
        <f t="shared" si="10"/>
        <v>375.71428571428572</v>
      </c>
      <c r="H79" s="35">
        <f t="shared" si="9"/>
        <v>375.71428571428572</v>
      </c>
      <c r="I79" s="35">
        <f t="shared" si="8"/>
        <v>297</v>
      </c>
      <c r="J79" s="35">
        <f t="shared" si="11"/>
        <v>297.71428571428572</v>
      </c>
    </row>
    <row r="80" spans="1:10" x14ac:dyDescent="0.25">
      <c r="A80" s="25">
        <v>43973</v>
      </c>
      <c r="B80" s="22">
        <v>33985</v>
      </c>
      <c r="C80" s="24">
        <v>44056</v>
      </c>
      <c r="D80" s="26">
        <v>45178</v>
      </c>
      <c r="E80" s="23">
        <v>45182</v>
      </c>
      <c r="F80" s="35">
        <f t="shared" si="7"/>
        <v>396</v>
      </c>
      <c r="G80" s="35">
        <f t="shared" si="10"/>
        <v>294.85714285714283</v>
      </c>
      <c r="H80" s="35">
        <f t="shared" si="9"/>
        <v>294.85714285714283</v>
      </c>
      <c r="I80" s="35">
        <f t="shared" si="8"/>
        <v>272</v>
      </c>
      <c r="J80" s="35">
        <f t="shared" si="11"/>
        <v>281.85714285714283</v>
      </c>
    </row>
    <row r="81" spans="1:10" x14ac:dyDescent="0.25">
      <c r="A81" s="25">
        <v>43974</v>
      </c>
      <c r="B81" s="22">
        <v>34409</v>
      </c>
      <c r="C81" s="24">
        <v>44070</v>
      </c>
      <c r="D81" s="26">
        <v>45441</v>
      </c>
      <c r="E81" s="23">
        <v>45446</v>
      </c>
      <c r="F81" s="35">
        <f t="shared" si="7"/>
        <v>14</v>
      </c>
      <c r="G81" s="35">
        <f t="shared" si="10"/>
        <v>272.14285714285717</v>
      </c>
      <c r="H81" s="35">
        <f t="shared" si="9"/>
        <v>272.14285714285717</v>
      </c>
      <c r="I81" s="35">
        <f t="shared" si="8"/>
        <v>264</v>
      </c>
      <c r="J81" s="35">
        <f t="shared" si="11"/>
        <v>274.71428571428572</v>
      </c>
    </row>
    <row r="82" spans="1:10" x14ac:dyDescent="0.25">
      <c r="A82" s="25">
        <v>43975</v>
      </c>
      <c r="B82" s="22">
        <v>34521</v>
      </c>
      <c r="C82" s="24">
        <v>44071</v>
      </c>
      <c r="D82" s="26">
        <v>45695</v>
      </c>
      <c r="E82" s="23">
        <v>45700</v>
      </c>
      <c r="F82" s="35">
        <f t="shared" si="7"/>
        <v>1</v>
      </c>
      <c r="G82" s="35">
        <f t="shared" si="10"/>
        <v>258.14285714285717</v>
      </c>
      <c r="H82" s="35">
        <f t="shared" si="9"/>
        <v>258.14285714285717</v>
      </c>
      <c r="I82" s="35">
        <f t="shared" si="8"/>
        <v>254</v>
      </c>
      <c r="J82" s="35">
        <f t="shared" si="11"/>
        <v>265.14285714285717</v>
      </c>
    </row>
    <row r="83" spans="1:10" x14ac:dyDescent="0.25">
      <c r="A83" s="25">
        <v>43976</v>
      </c>
      <c r="B83" s="22">
        <v>34646</v>
      </c>
      <c r="C83" s="24">
        <v>44076</v>
      </c>
      <c r="D83" s="26">
        <v>45944</v>
      </c>
      <c r="E83" s="23">
        <v>45949</v>
      </c>
      <c r="F83" s="35">
        <f t="shared" si="7"/>
        <v>5</v>
      </c>
      <c r="G83" s="35">
        <f t="shared" si="10"/>
        <v>267.14285714285717</v>
      </c>
      <c r="H83" s="35">
        <f t="shared" si="9"/>
        <v>267.14285714285717</v>
      </c>
      <c r="I83" s="35">
        <f t="shared" si="8"/>
        <v>249</v>
      </c>
      <c r="J83" s="35">
        <f t="shared" si="11"/>
        <v>259.14285714285717</v>
      </c>
    </row>
    <row r="84" spans="1:10" x14ac:dyDescent="0.25">
      <c r="A84" s="25">
        <v>43977</v>
      </c>
      <c r="B84" s="22">
        <v>35071</v>
      </c>
      <c r="C84" s="24">
        <v>44543</v>
      </c>
      <c r="D84" s="26">
        <v>46218</v>
      </c>
      <c r="E84" s="23">
        <v>46223</v>
      </c>
      <c r="F84" s="35">
        <f t="shared" si="7"/>
        <v>467</v>
      </c>
      <c r="G84" s="35">
        <f t="shared" si="10"/>
        <v>264.71428571428572</v>
      </c>
      <c r="H84" s="35">
        <f t="shared" si="9"/>
        <v>264.71428571428572</v>
      </c>
      <c r="I84" s="35">
        <f t="shared" si="8"/>
        <v>274</v>
      </c>
      <c r="J84" s="35">
        <f t="shared" si="11"/>
        <v>252.85714285714286</v>
      </c>
    </row>
    <row r="85" spans="1:10" x14ac:dyDescent="0.25">
      <c r="A85" s="25">
        <v>43978</v>
      </c>
      <c r="B85" s="22">
        <v>35472</v>
      </c>
      <c r="C85" s="24">
        <v>45030</v>
      </c>
      <c r="D85" s="26">
        <v>46464</v>
      </c>
      <c r="E85" s="23">
        <v>46469</v>
      </c>
      <c r="F85" s="35">
        <f t="shared" si="7"/>
        <v>487</v>
      </c>
      <c r="G85" s="35">
        <f t="shared" si="10"/>
        <v>264.28571428571428</v>
      </c>
      <c r="H85" s="35">
        <f t="shared" si="9"/>
        <v>264.28571428571428</v>
      </c>
      <c r="I85" s="35">
        <f t="shared" si="8"/>
        <v>246</v>
      </c>
      <c r="J85" s="35">
        <f t="shared" si="11"/>
        <v>243.71428571428572</v>
      </c>
    </row>
    <row r="86" spans="1:10" x14ac:dyDescent="0.25">
      <c r="A86" s="25">
        <v>43979</v>
      </c>
      <c r="B86" s="22">
        <v>35831</v>
      </c>
      <c r="C86" s="21">
        <v>45530</v>
      </c>
      <c r="D86" s="22">
        <v>46719</v>
      </c>
      <c r="E86" s="23">
        <v>46724</v>
      </c>
      <c r="F86" s="34">
        <f t="shared" si="7"/>
        <v>500</v>
      </c>
      <c r="G86" s="34">
        <f t="shared" si="10"/>
        <v>264.42857142857144</v>
      </c>
      <c r="H86" s="34">
        <f t="shared" si="9"/>
        <v>264.42857142857144</v>
      </c>
      <c r="I86" s="34">
        <f t="shared" si="8"/>
        <v>255</v>
      </c>
      <c r="J86" s="34">
        <f t="shared" si="11"/>
        <v>232.85714285714286</v>
      </c>
    </row>
    <row r="87" spans="1:10" x14ac:dyDescent="0.25">
      <c r="A87" s="25">
        <v>43980</v>
      </c>
      <c r="B87" s="22">
        <v>36043</v>
      </c>
      <c r="C87" s="21">
        <v>45909</v>
      </c>
      <c r="D87" s="22">
        <v>46947</v>
      </c>
      <c r="E87" s="23">
        <v>46952</v>
      </c>
      <c r="F87" s="34">
        <f t="shared" si="7"/>
        <v>379</v>
      </c>
      <c r="G87" s="34">
        <f t="shared" si="10"/>
        <v>317.42857142857144</v>
      </c>
      <c r="H87" s="34">
        <f t="shared" si="9"/>
        <v>317.42857142857144</v>
      </c>
      <c r="I87" s="34">
        <f t="shared" si="8"/>
        <v>228</v>
      </c>
      <c r="J87" s="34">
        <f t="shared" si="11"/>
        <v>224.14285714285714</v>
      </c>
    </row>
    <row r="88" spans="1:10" x14ac:dyDescent="0.25">
      <c r="A88" s="25">
        <v>43981</v>
      </c>
      <c r="B88" s="22">
        <v>36135</v>
      </c>
      <c r="C88" s="21">
        <v>45920</v>
      </c>
      <c r="D88" s="22">
        <v>47147</v>
      </c>
      <c r="E88" s="23">
        <v>47152</v>
      </c>
      <c r="F88" s="34">
        <f t="shared" si="7"/>
        <v>11</v>
      </c>
      <c r="G88" s="34">
        <f t="shared" si="10"/>
        <v>304.42857142857144</v>
      </c>
      <c r="H88" s="34">
        <f t="shared" si="9"/>
        <v>304.42857142857144</v>
      </c>
      <c r="I88" s="34">
        <f t="shared" si="8"/>
        <v>200</v>
      </c>
      <c r="J88" s="34">
        <f t="shared" si="11"/>
        <v>214.57142857142858</v>
      </c>
    </row>
    <row r="89" spans="1:10" x14ac:dyDescent="0.25">
      <c r="A89" s="25">
        <v>43982</v>
      </c>
      <c r="B89" s="22">
        <v>36236</v>
      </c>
      <c r="C89" s="21">
        <v>45922</v>
      </c>
      <c r="D89" s="22">
        <v>47325</v>
      </c>
      <c r="E89" s="23">
        <v>47330</v>
      </c>
      <c r="F89" s="34">
        <f t="shared" si="7"/>
        <v>2</v>
      </c>
      <c r="G89" s="34">
        <f t="shared" si="10"/>
        <v>280.28571428571428</v>
      </c>
      <c r="H89" s="34">
        <f t="shared" si="9"/>
        <v>280.28571428571428</v>
      </c>
      <c r="I89" s="34">
        <f t="shared" si="8"/>
        <v>178</v>
      </c>
      <c r="J89" s="34">
        <f t="shared" si="11"/>
        <v>205.71428571428572</v>
      </c>
    </row>
    <row r="90" spans="1:10" x14ac:dyDescent="0.25">
      <c r="A90" s="25">
        <v>43983</v>
      </c>
      <c r="B90" s="22">
        <v>36560</v>
      </c>
      <c r="C90" s="21">
        <v>46298</v>
      </c>
      <c r="D90" s="22">
        <v>47513</v>
      </c>
      <c r="E90" s="23">
        <v>47518</v>
      </c>
      <c r="F90" s="34">
        <f t="shared" si="7"/>
        <v>376</v>
      </c>
      <c r="G90" s="34">
        <f t="shared" si="10"/>
        <v>252.28571428571428</v>
      </c>
      <c r="H90" s="34">
        <f t="shared" si="9"/>
        <v>252.28571428571428</v>
      </c>
      <c r="I90" s="34">
        <f t="shared" si="8"/>
        <v>188</v>
      </c>
      <c r="J90" s="34">
        <f t="shared" si="11"/>
        <v>194.42857142857142</v>
      </c>
    </row>
    <row r="91" spans="1:10" x14ac:dyDescent="0.25">
      <c r="A91" s="25">
        <v>43984</v>
      </c>
      <c r="B91" s="22">
        <v>36911</v>
      </c>
      <c r="C91" s="21">
        <v>46674</v>
      </c>
      <c r="D91" s="22">
        <v>47720</v>
      </c>
      <c r="E91" s="23">
        <v>47725</v>
      </c>
      <c r="F91" s="34">
        <f t="shared" si="7"/>
        <v>376</v>
      </c>
      <c r="G91" s="34">
        <f t="shared" si="10"/>
        <v>231.42857142857142</v>
      </c>
      <c r="H91" s="34">
        <f t="shared" si="9"/>
        <v>231.42857142857142</v>
      </c>
      <c r="I91" s="34">
        <f t="shared" si="8"/>
        <v>207</v>
      </c>
      <c r="J91" s="34">
        <f t="shared" si="11"/>
        <v>185.57142857142858</v>
      </c>
    </row>
    <row r="92" spans="1:10" x14ac:dyDescent="0.25">
      <c r="A92" s="25">
        <v>43985</v>
      </c>
      <c r="B92" s="22">
        <v>37069</v>
      </c>
      <c r="C92" s="21">
        <v>46992</v>
      </c>
      <c r="D92" s="22">
        <v>47904</v>
      </c>
      <c r="E92" s="23">
        <v>47909</v>
      </c>
      <c r="F92" s="34">
        <f t="shared" si="7"/>
        <v>318</v>
      </c>
      <c r="G92" s="34">
        <f t="shared" si="10"/>
        <v>232</v>
      </c>
      <c r="H92" s="75"/>
      <c r="I92" s="34">
        <f t="shared" si="8"/>
        <v>184</v>
      </c>
      <c r="J92" s="34">
        <f t="shared" si="11"/>
        <v>175.85714285714286</v>
      </c>
    </row>
    <row r="93" spans="1:10" x14ac:dyDescent="0.25">
      <c r="A93" s="25">
        <v>43986</v>
      </c>
      <c r="B93" s="22">
        <v>37417</v>
      </c>
      <c r="C93" s="21">
        <v>47296</v>
      </c>
      <c r="D93" s="22">
        <v>48080</v>
      </c>
      <c r="E93" s="23">
        <v>48085</v>
      </c>
      <c r="F93" s="34">
        <f t="shared" si="7"/>
        <v>304</v>
      </c>
      <c r="G93" s="34">
        <f t="shared" si="10"/>
        <v>231.71428571428572</v>
      </c>
      <c r="H93" s="75"/>
      <c r="I93" s="34">
        <f t="shared" si="8"/>
        <v>176</v>
      </c>
      <c r="J93" s="34">
        <f t="shared" si="11"/>
        <v>171.71428571428572</v>
      </c>
    </row>
    <row r="94" spans="1:10" x14ac:dyDescent="0.25">
      <c r="A94" s="25">
        <v>43987</v>
      </c>
      <c r="B94" s="22">
        <v>37609</v>
      </c>
      <c r="C94" s="21">
        <v>47529</v>
      </c>
      <c r="D94" s="22">
        <v>48246</v>
      </c>
      <c r="E94" s="23">
        <v>48251</v>
      </c>
      <c r="F94" s="34">
        <f t="shared" si="7"/>
        <v>233</v>
      </c>
      <c r="G94" s="34">
        <f t="shared" si="10"/>
        <v>211.57142857142858</v>
      </c>
      <c r="H94" s="75"/>
      <c r="I94" s="34">
        <f t="shared" si="8"/>
        <v>166</v>
      </c>
      <c r="J94" s="34">
        <f t="shared" si="11"/>
        <v>165.85714285714286</v>
      </c>
    </row>
    <row r="95" spans="1:10" x14ac:dyDescent="0.25">
      <c r="A95" s="25">
        <v>43988</v>
      </c>
      <c r="B95" s="22">
        <v>37679</v>
      </c>
      <c r="C95" s="21">
        <v>47544</v>
      </c>
      <c r="D95" s="22">
        <v>48377</v>
      </c>
      <c r="E95" s="23">
        <v>48383</v>
      </c>
      <c r="F95" s="34">
        <f t="shared" si="7"/>
        <v>15</v>
      </c>
      <c r="G95" s="34">
        <f t="shared" si="10"/>
        <v>200.28571428571428</v>
      </c>
      <c r="H95" s="75"/>
      <c r="I95" s="34">
        <f t="shared" si="8"/>
        <v>132</v>
      </c>
      <c r="J95" s="34">
        <f t="shared" si="11"/>
        <v>154.85714285714286</v>
      </c>
    </row>
    <row r="96" spans="1:10" x14ac:dyDescent="0.25">
      <c r="A96" s="25">
        <v>43989</v>
      </c>
      <c r="B96" s="22">
        <v>37734</v>
      </c>
      <c r="C96" s="21">
        <v>47544</v>
      </c>
      <c r="D96" s="22">
        <v>48526</v>
      </c>
      <c r="E96" s="23">
        <v>48532</v>
      </c>
      <c r="F96" s="34">
        <f t="shared" si="7"/>
        <v>0</v>
      </c>
      <c r="G96" s="34">
        <f t="shared" si="10"/>
        <v>185.85714285714286</v>
      </c>
      <c r="H96" s="75"/>
      <c r="I96" s="34">
        <f t="shared" si="8"/>
        <v>149</v>
      </c>
      <c r="J96" s="34">
        <f t="shared" si="11"/>
        <v>149.42857142857142</v>
      </c>
    </row>
    <row r="97" spans="1:10" x14ac:dyDescent="0.25">
      <c r="A97" s="25">
        <v>43990</v>
      </c>
      <c r="B97" s="22">
        <v>38023</v>
      </c>
      <c r="C97" s="21">
        <v>47779</v>
      </c>
      <c r="D97" s="22">
        <v>48673</v>
      </c>
      <c r="E97" s="23">
        <v>48679</v>
      </c>
      <c r="F97" s="34">
        <f t="shared" si="7"/>
        <v>235</v>
      </c>
      <c r="G97" s="34">
        <f t="shared" si="10"/>
        <v>168.57142857142858</v>
      </c>
      <c r="H97" s="75"/>
      <c r="I97" s="34">
        <f t="shared" si="8"/>
        <v>147</v>
      </c>
      <c r="J97" s="34">
        <f t="shared" si="11"/>
        <v>140</v>
      </c>
    </row>
    <row r="98" spans="1:10" x14ac:dyDescent="0.25">
      <c r="A98" s="25">
        <v>43991</v>
      </c>
      <c r="B98" s="22">
        <v>38266</v>
      </c>
      <c r="C98" s="21">
        <v>48076</v>
      </c>
      <c r="D98" s="22">
        <v>48803</v>
      </c>
      <c r="E98" s="23">
        <v>48809</v>
      </c>
      <c r="F98" s="34">
        <f t="shared" si="7"/>
        <v>297</v>
      </c>
      <c r="G98" s="34">
        <f t="shared" si="10"/>
        <v>162.42857142857142</v>
      </c>
      <c r="H98" s="75"/>
      <c r="I98" s="34">
        <f t="shared" si="8"/>
        <v>130</v>
      </c>
      <c r="J98" s="34">
        <f t="shared" si="11"/>
        <v>133.57142857142858</v>
      </c>
    </row>
    <row r="99" spans="1:10" x14ac:dyDescent="0.25">
      <c r="A99" s="25">
        <v>43992</v>
      </c>
      <c r="B99" s="22">
        <v>38406</v>
      </c>
      <c r="C99" s="21">
        <v>48293</v>
      </c>
      <c r="D99" s="22">
        <v>48949</v>
      </c>
      <c r="E99" s="23">
        <v>48955</v>
      </c>
      <c r="F99" s="34">
        <f t="shared" ref="F99:F136" si="12">C99-C98</f>
        <v>217</v>
      </c>
      <c r="G99" s="34">
        <f t="shared" si="10"/>
        <v>161.85714285714286</v>
      </c>
      <c r="H99" s="75"/>
      <c r="I99" s="34">
        <f t="shared" ref="I99:I136" si="13">E99-E98</f>
        <v>146</v>
      </c>
      <c r="J99" s="34">
        <f t="shared" si="11"/>
        <v>127.71428571428571</v>
      </c>
    </row>
    <row r="100" spans="1:10" x14ac:dyDescent="0.25">
      <c r="A100" s="25">
        <v>43993</v>
      </c>
      <c r="B100" s="27">
        <v>38604</v>
      </c>
      <c r="C100" s="28">
        <v>48476</v>
      </c>
      <c r="D100" s="27">
        <v>49059</v>
      </c>
      <c r="E100" s="29">
        <v>49065</v>
      </c>
      <c r="F100" s="11">
        <f t="shared" si="12"/>
        <v>183</v>
      </c>
      <c r="G100" s="11">
        <f t="shared" si="10"/>
        <v>162</v>
      </c>
      <c r="H100" s="75"/>
      <c r="I100" s="11">
        <f t="shared" si="13"/>
        <v>110</v>
      </c>
      <c r="J100" s="11">
        <f t="shared" si="11"/>
        <v>124.28571428571429</v>
      </c>
    </row>
    <row r="101" spans="1:10" x14ac:dyDescent="0.25">
      <c r="A101" s="25">
        <v>43994</v>
      </c>
      <c r="B101" s="27">
        <v>38783</v>
      </c>
      <c r="C101" s="28">
        <v>48666</v>
      </c>
      <c r="D101" s="27">
        <v>49180</v>
      </c>
      <c r="E101" s="29">
        <v>49186</v>
      </c>
      <c r="F101" s="11">
        <f t="shared" si="12"/>
        <v>190</v>
      </c>
      <c r="G101" s="11">
        <f t="shared" si="10"/>
        <v>150.14285714285714</v>
      </c>
      <c r="H101" s="75"/>
      <c r="I101" s="11">
        <f t="shared" si="13"/>
        <v>121</v>
      </c>
      <c r="J101" s="11">
        <f t="shared" si="11"/>
        <v>116.71428571428571</v>
      </c>
    </row>
    <row r="102" spans="1:10" x14ac:dyDescent="0.25">
      <c r="A102" s="25">
        <v>43995</v>
      </c>
      <c r="B102" s="27">
        <v>38812</v>
      </c>
      <c r="C102" s="28">
        <v>48677</v>
      </c>
      <c r="D102" s="27">
        <v>49271</v>
      </c>
      <c r="E102" s="29">
        <v>49277</v>
      </c>
      <c r="F102" s="11">
        <f t="shared" si="12"/>
        <v>11</v>
      </c>
      <c r="G102" s="11">
        <f t="shared" si="10"/>
        <v>135.57142857142858</v>
      </c>
      <c r="H102" s="75"/>
      <c r="I102" s="11">
        <f t="shared" si="13"/>
        <v>91</v>
      </c>
      <c r="J102" s="11">
        <f t="shared" si="11"/>
        <v>113.85714285714286</v>
      </c>
    </row>
    <row r="103" spans="1:10" x14ac:dyDescent="0.25">
      <c r="A103" s="25">
        <v>43996</v>
      </c>
      <c r="B103" s="27">
        <v>38849</v>
      </c>
      <c r="C103" s="28">
        <v>48678</v>
      </c>
      <c r="D103" s="27">
        <v>49396</v>
      </c>
      <c r="E103" s="29">
        <v>49402</v>
      </c>
      <c r="F103" s="11">
        <f t="shared" si="12"/>
        <v>1</v>
      </c>
      <c r="G103" s="11">
        <f t="shared" si="10"/>
        <v>130.14285714285714</v>
      </c>
      <c r="H103" s="75"/>
      <c r="I103" s="11">
        <f t="shared" si="13"/>
        <v>125</v>
      </c>
      <c r="J103" s="11">
        <f t="shared" si="11"/>
        <v>106</v>
      </c>
    </row>
    <row r="104" spans="1:10" x14ac:dyDescent="0.25">
      <c r="A104" s="25">
        <v>43997</v>
      </c>
      <c r="B104" s="27">
        <v>39085</v>
      </c>
      <c r="C104" s="28">
        <v>48830</v>
      </c>
      <c r="D104" s="27">
        <v>49490</v>
      </c>
      <c r="E104" s="29">
        <v>49496</v>
      </c>
      <c r="F104" s="11">
        <f t="shared" si="12"/>
        <v>152</v>
      </c>
      <c r="G104" s="11">
        <f t="shared" si="10"/>
        <v>123.71428571428571</v>
      </c>
      <c r="H104" s="75"/>
      <c r="I104" s="11">
        <f t="shared" si="13"/>
        <v>94</v>
      </c>
      <c r="J104" s="11">
        <f t="shared" si="11"/>
        <v>101.42857142857143</v>
      </c>
    </row>
    <row r="105" spans="1:10" x14ac:dyDescent="0.25">
      <c r="A105" s="25">
        <v>43998</v>
      </c>
      <c r="B105" s="27">
        <v>39263</v>
      </c>
      <c r="C105" s="28">
        <v>49025</v>
      </c>
      <c r="D105" s="27">
        <v>49600</v>
      </c>
      <c r="E105" s="29">
        <v>49606</v>
      </c>
      <c r="F105" s="11">
        <f t="shared" si="12"/>
        <v>195</v>
      </c>
      <c r="G105" s="11">
        <f t="shared" si="10"/>
        <v>113.85714285714286</v>
      </c>
      <c r="H105" s="75"/>
      <c r="I105" s="11">
        <f t="shared" si="13"/>
        <v>110</v>
      </c>
      <c r="J105" s="11">
        <f t="shared" si="11"/>
        <v>95.857142857142861</v>
      </c>
    </row>
    <row r="106" spans="1:10" x14ac:dyDescent="0.25">
      <c r="A106" s="25">
        <v>43999</v>
      </c>
      <c r="B106" s="27">
        <v>39390</v>
      </c>
      <c r="C106" s="28">
        <v>49204</v>
      </c>
      <c r="D106" s="27">
        <v>49691</v>
      </c>
      <c r="E106" s="29">
        <v>49697</v>
      </c>
      <c r="F106" s="11">
        <f t="shared" si="12"/>
        <v>179</v>
      </c>
      <c r="G106" s="11">
        <f t="shared" si="10"/>
        <v>112.85714285714286</v>
      </c>
      <c r="H106" s="75"/>
      <c r="I106" s="11">
        <f t="shared" si="13"/>
        <v>91</v>
      </c>
      <c r="J106" s="11">
        <f t="shared" si="11"/>
        <v>94</v>
      </c>
    </row>
    <row r="107" spans="1:10" x14ac:dyDescent="0.25">
      <c r="A107" s="25">
        <v>44000</v>
      </c>
      <c r="B107" s="27">
        <v>39561</v>
      </c>
      <c r="C107" s="28">
        <v>49342</v>
      </c>
      <c r="D107" s="27">
        <v>49769</v>
      </c>
      <c r="E107" s="29">
        <v>49775</v>
      </c>
      <c r="F107" s="11">
        <f t="shared" si="12"/>
        <v>138</v>
      </c>
      <c r="G107" s="11">
        <f t="shared" si="10"/>
        <v>112.71428571428571</v>
      </c>
      <c r="H107" s="75"/>
      <c r="I107" s="11">
        <f t="shared" si="13"/>
        <v>78</v>
      </c>
      <c r="J107" s="11">
        <f t="shared" si="11"/>
        <v>86.142857142857139</v>
      </c>
    </row>
    <row r="108" spans="1:10" x14ac:dyDescent="0.25">
      <c r="A108" s="25">
        <v>44001</v>
      </c>
      <c r="B108" s="27">
        <v>39684</v>
      </c>
      <c r="C108" s="28">
        <v>49463</v>
      </c>
      <c r="D108" s="27">
        <v>49851</v>
      </c>
      <c r="E108" s="29">
        <v>49857</v>
      </c>
      <c r="F108" s="11">
        <f t="shared" si="12"/>
        <v>121</v>
      </c>
      <c r="G108" s="11">
        <f t="shared" si="10"/>
        <v>106.42857142857143</v>
      </c>
      <c r="H108" s="75"/>
      <c r="I108" s="11">
        <f t="shared" si="13"/>
        <v>82</v>
      </c>
      <c r="J108" s="11">
        <f t="shared" si="11"/>
        <v>83.285714285714292</v>
      </c>
    </row>
    <row r="109" spans="1:10" x14ac:dyDescent="0.25">
      <c r="A109" s="25">
        <v>44002</v>
      </c>
      <c r="B109" s="27">
        <v>39724</v>
      </c>
      <c r="C109" s="28">
        <v>49467</v>
      </c>
      <c r="D109" s="27">
        <v>49929</v>
      </c>
      <c r="E109" s="29">
        <v>49935</v>
      </c>
      <c r="F109" s="11">
        <f t="shared" si="12"/>
        <v>4</v>
      </c>
      <c r="G109" s="11">
        <f t="shared" si="10"/>
        <v>99.428571428571431</v>
      </c>
      <c r="H109" s="75"/>
      <c r="I109" s="11">
        <f t="shared" si="13"/>
        <v>78</v>
      </c>
      <c r="J109" s="11">
        <f t="shared" si="11"/>
        <v>80.142857142857139</v>
      </c>
    </row>
    <row r="110" spans="1:10" x14ac:dyDescent="0.25">
      <c r="A110" s="25">
        <v>44003</v>
      </c>
      <c r="B110" s="27">
        <v>39739</v>
      </c>
      <c r="C110" s="28">
        <v>49467</v>
      </c>
      <c r="D110" s="27">
        <v>49998</v>
      </c>
      <c r="E110" s="29">
        <v>50005</v>
      </c>
      <c r="F110" s="11">
        <f t="shared" si="12"/>
        <v>0</v>
      </c>
      <c r="G110" s="11">
        <f t="shared" si="10"/>
        <v>91.857142857142861</v>
      </c>
      <c r="H110" s="75"/>
      <c r="I110" s="11">
        <f t="shared" si="13"/>
        <v>70</v>
      </c>
      <c r="J110" s="11">
        <f t="shared" si="11"/>
        <v>80.285714285714292</v>
      </c>
    </row>
    <row r="111" spans="1:10" x14ac:dyDescent="0.25">
      <c r="A111" s="25">
        <v>44004</v>
      </c>
      <c r="B111" s="27">
        <v>39910</v>
      </c>
      <c r="C111" s="28">
        <v>49575</v>
      </c>
      <c r="D111" s="27">
        <v>50072</v>
      </c>
      <c r="E111" s="29">
        <v>50079</v>
      </c>
      <c r="F111" s="11">
        <f t="shared" si="12"/>
        <v>108</v>
      </c>
      <c r="G111" s="11">
        <f t="shared" si="10"/>
        <v>87.857142857142861</v>
      </c>
      <c r="H111" s="75"/>
      <c r="I111" s="11">
        <f t="shared" si="13"/>
        <v>74</v>
      </c>
      <c r="J111" s="11">
        <f t="shared" si="11"/>
        <v>83.428571428571431</v>
      </c>
    </row>
    <row r="112" spans="1:10" x14ac:dyDescent="0.25">
      <c r="A112" s="25">
        <v>44005</v>
      </c>
      <c r="B112" s="27">
        <v>40059</v>
      </c>
      <c r="C112" s="28">
        <v>49721</v>
      </c>
      <c r="D112" s="27">
        <v>50160</v>
      </c>
      <c r="E112" s="29">
        <v>50167</v>
      </c>
      <c r="F112" s="11">
        <f t="shared" si="12"/>
        <v>146</v>
      </c>
      <c r="G112" s="11">
        <f t="shared" si="10"/>
        <v>86.714285714285708</v>
      </c>
      <c r="H112" s="75"/>
      <c r="I112" s="11">
        <f t="shared" si="13"/>
        <v>88</v>
      </c>
      <c r="J112" s="11">
        <f t="shared" si="11"/>
        <v>81.714285714285708</v>
      </c>
    </row>
    <row r="113" spans="1:10" x14ac:dyDescent="0.25">
      <c r="A113" s="25">
        <v>44006</v>
      </c>
      <c r="B113" s="27">
        <v>40203</v>
      </c>
      <c r="C113" s="28">
        <v>49847</v>
      </c>
      <c r="D113" s="27">
        <v>50251</v>
      </c>
      <c r="E113" s="29">
        <v>50259</v>
      </c>
      <c r="F113" s="11">
        <f t="shared" si="12"/>
        <v>126</v>
      </c>
      <c r="G113" s="11">
        <f t="shared" si="10"/>
        <v>86.428571428571431</v>
      </c>
      <c r="H113" s="75"/>
      <c r="I113" s="11">
        <f t="shared" si="13"/>
        <v>92</v>
      </c>
      <c r="J113" s="11">
        <f t="shared" si="11"/>
        <v>79.714285714285708</v>
      </c>
    </row>
    <row r="114" spans="1:10" x14ac:dyDescent="0.25">
      <c r="A114" s="25">
        <v>44007</v>
      </c>
      <c r="B114" s="27">
        <v>40385</v>
      </c>
      <c r="C114" s="28">
        <v>49957</v>
      </c>
      <c r="D114" s="27">
        <v>50351</v>
      </c>
      <c r="E114" s="29">
        <v>50359</v>
      </c>
      <c r="F114" s="11">
        <f t="shared" si="12"/>
        <v>110</v>
      </c>
      <c r="G114" s="11">
        <f t="shared" si="10"/>
        <v>86.428571428571431</v>
      </c>
      <c r="H114" s="75"/>
      <c r="I114" s="11">
        <f t="shared" si="13"/>
        <v>100</v>
      </c>
      <c r="J114" s="11">
        <f t="shared" si="11"/>
        <v>79.142857142857139</v>
      </c>
    </row>
    <row r="115" spans="1:10" s="14" customFormat="1" x14ac:dyDescent="0.25">
      <c r="A115" s="25">
        <v>44008</v>
      </c>
      <c r="B115" s="27">
        <v>40484</v>
      </c>
      <c r="C115" s="28">
        <v>50070</v>
      </c>
      <c r="D115" s="27">
        <v>50419</v>
      </c>
      <c r="E115" s="29">
        <v>50429</v>
      </c>
      <c r="F115" s="11">
        <f t="shared" si="12"/>
        <v>113</v>
      </c>
      <c r="G115" s="11">
        <f t="shared" si="10"/>
        <v>86.857142857142861</v>
      </c>
      <c r="H115" s="75"/>
      <c r="I115" s="11">
        <f t="shared" si="13"/>
        <v>70</v>
      </c>
      <c r="J115" s="11">
        <f t="shared" si="11"/>
        <v>78</v>
      </c>
    </row>
    <row r="116" spans="1:10" s="14" customFormat="1" x14ac:dyDescent="0.25">
      <c r="A116" s="25">
        <v>44009</v>
      </c>
      <c r="B116" s="27">
        <v>40519</v>
      </c>
      <c r="C116" s="28">
        <v>50072</v>
      </c>
      <c r="D116" s="27">
        <v>50483</v>
      </c>
      <c r="E116" s="29">
        <v>50493</v>
      </c>
      <c r="F116" s="11">
        <f t="shared" si="12"/>
        <v>2</v>
      </c>
      <c r="G116" s="11">
        <f t="shared" si="10"/>
        <v>82.285714285714292</v>
      </c>
      <c r="H116" s="75"/>
      <c r="I116" s="11">
        <f t="shared" si="13"/>
        <v>64</v>
      </c>
      <c r="J116" s="11">
        <f t="shared" si="11"/>
        <v>76</v>
      </c>
    </row>
    <row r="117" spans="1:10" s="14" customFormat="1" x14ac:dyDescent="0.25">
      <c r="A117" s="25">
        <v>44010</v>
      </c>
      <c r="B117" s="27">
        <v>40543</v>
      </c>
      <c r="C117" s="28">
        <v>50072</v>
      </c>
      <c r="D117" s="27">
        <v>50548</v>
      </c>
      <c r="E117" s="29">
        <v>50559</v>
      </c>
      <c r="F117" s="11">
        <f t="shared" si="12"/>
        <v>0</v>
      </c>
      <c r="G117" s="11">
        <f t="shared" si="10"/>
        <v>79.142857142857139</v>
      </c>
      <c r="H117" s="75"/>
      <c r="I117" s="11">
        <f t="shared" si="13"/>
        <v>66</v>
      </c>
      <c r="J117" s="11">
        <f t="shared" si="11"/>
        <v>69.571428571428569</v>
      </c>
    </row>
    <row r="118" spans="1:10" s="14" customFormat="1" x14ac:dyDescent="0.25">
      <c r="A118" s="25">
        <v>44011</v>
      </c>
      <c r="B118" s="27">
        <v>40697</v>
      </c>
      <c r="C118" s="28">
        <v>50183</v>
      </c>
      <c r="D118" s="27">
        <v>50613</v>
      </c>
      <c r="E118" s="29">
        <v>50625</v>
      </c>
      <c r="F118" s="11">
        <f t="shared" si="12"/>
        <v>111</v>
      </c>
      <c r="G118" s="11">
        <f t="shared" si="10"/>
        <v>79.142857142857139</v>
      </c>
      <c r="H118" s="75"/>
      <c r="I118" s="11">
        <f t="shared" si="13"/>
        <v>66</v>
      </c>
      <c r="J118" s="11">
        <f t="shared" si="11"/>
        <v>64</v>
      </c>
    </row>
    <row r="119" spans="1:10" s="14" customFormat="1" x14ac:dyDescent="0.25">
      <c r="A119" s="25">
        <v>44012</v>
      </c>
      <c r="B119" s="27">
        <v>40870</v>
      </c>
      <c r="C119" s="28">
        <v>50297</v>
      </c>
      <c r="D119" s="27">
        <v>50687</v>
      </c>
      <c r="E119" s="29">
        <v>50699</v>
      </c>
      <c r="F119" s="11">
        <f t="shared" si="12"/>
        <v>114</v>
      </c>
      <c r="G119" s="11">
        <f t="shared" si="10"/>
        <v>76.142857142857139</v>
      </c>
      <c r="H119" s="75"/>
      <c r="I119" s="11">
        <f t="shared" si="13"/>
        <v>74</v>
      </c>
      <c r="J119" s="11">
        <f t="shared" si="11"/>
        <v>60.285714285714285</v>
      </c>
    </row>
    <row r="120" spans="1:10" s="14" customFormat="1" x14ac:dyDescent="0.25">
      <c r="A120" s="25">
        <v>44013</v>
      </c>
      <c r="B120" s="27">
        <v>40958</v>
      </c>
      <c r="C120" s="28">
        <v>50401</v>
      </c>
      <c r="D120" s="27">
        <v>50734</v>
      </c>
      <c r="E120" s="29">
        <v>50746</v>
      </c>
      <c r="F120" s="11">
        <f t="shared" si="12"/>
        <v>104</v>
      </c>
      <c r="G120" s="11">
        <f t="shared" si="10"/>
        <v>76.571428571428569</v>
      </c>
      <c r="H120" s="75"/>
      <c r="I120" s="11">
        <f t="shared" si="13"/>
        <v>47</v>
      </c>
      <c r="J120" s="11">
        <f t="shared" si="11"/>
        <v>58</v>
      </c>
    </row>
    <row r="121" spans="1:10" s="14" customFormat="1" x14ac:dyDescent="0.25">
      <c r="A121" s="25">
        <v>44014</v>
      </c>
      <c r="B121" s="27">
        <v>41092</v>
      </c>
      <c r="C121" s="28">
        <v>50511</v>
      </c>
      <c r="D121" s="27">
        <v>50794</v>
      </c>
      <c r="E121" s="29">
        <v>50807</v>
      </c>
      <c r="F121" s="11">
        <f t="shared" si="12"/>
        <v>110</v>
      </c>
      <c r="G121" s="11">
        <f t="shared" si="10"/>
        <v>76.571428571428569</v>
      </c>
      <c r="H121" s="75"/>
      <c r="I121" s="11">
        <f t="shared" si="13"/>
        <v>61</v>
      </c>
      <c r="J121" s="11">
        <f t="shared" si="11"/>
        <v>55.428571428571431</v>
      </c>
    </row>
    <row r="122" spans="1:10" s="14" customFormat="1" x14ac:dyDescent="0.25">
      <c r="A122" s="25">
        <v>44015</v>
      </c>
      <c r="B122" s="27">
        <v>41156</v>
      </c>
      <c r="C122" s="28">
        <v>50603</v>
      </c>
      <c r="D122" s="27">
        <v>50838</v>
      </c>
      <c r="E122" s="29">
        <v>50851</v>
      </c>
      <c r="F122" s="11">
        <f t="shared" si="12"/>
        <v>92</v>
      </c>
      <c r="G122" s="11">
        <f t="shared" si="10"/>
        <v>69.285714285714292</v>
      </c>
      <c r="H122" s="75"/>
      <c r="I122" s="11">
        <f t="shared" si="13"/>
        <v>44</v>
      </c>
      <c r="J122" s="11">
        <f t="shared" si="11"/>
        <v>52.857142857142854</v>
      </c>
    </row>
    <row r="123" spans="1:10" s="14" customFormat="1" x14ac:dyDescent="0.25">
      <c r="A123" s="25">
        <v>44016</v>
      </c>
      <c r="B123" s="27">
        <v>41178</v>
      </c>
      <c r="C123" s="28">
        <v>50608</v>
      </c>
      <c r="D123" s="27">
        <v>50886</v>
      </c>
      <c r="E123" s="29">
        <v>50899</v>
      </c>
      <c r="F123" s="11">
        <f t="shared" si="12"/>
        <v>5</v>
      </c>
      <c r="G123" s="11">
        <f t="shared" si="10"/>
        <v>65</v>
      </c>
      <c r="H123" s="75"/>
      <c r="I123" s="11">
        <f t="shared" si="13"/>
        <v>48</v>
      </c>
      <c r="J123" s="11">
        <f t="shared" si="11"/>
        <v>48.285714285714285</v>
      </c>
    </row>
    <row r="124" spans="1:10" s="14" customFormat="1" x14ac:dyDescent="0.25">
      <c r="A124" s="25">
        <v>44017</v>
      </c>
      <c r="B124" s="27">
        <v>41194</v>
      </c>
      <c r="C124" s="28">
        <v>50608</v>
      </c>
      <c r="D124" s="27">
        <v>50934</v>
      </c>
      <c r="E124" s="29">
        <v>50947</v>
      </c>
      <c r="F124" s="11">
        <f t="shared" si="12"/>
        <v>0</v>
      </c>
      <c r="G124" s="11">
        <f t="shared" si="10"/>
        <v>62</v>
      </c>
      <c r="H124" s="75"/>
      <c r="I124" s="11">
        <f t="shared" si="13"/>
        <v>48</v>
      </c>
      <c r="J124" s="11">
        <f t="shared" si="11"/>
        <v>47.714285714285715</v>
      </c>
    </row>
    <row r="125" spans="1:10" s="14" customFormat="1" x14ac:dyDescent="0.25">
      <c r="A125" s="25">
        <v>44018</v>
      </c>
      <c r="B125" s="27">
        <v>41349</v>
      </c>
      <c r="C125" s="28">
        <v>50668</v>
      </c>
      <c r="D125" s="27">
        <v>50982</v>
      </c>
      <c r="E125" s="29">
        <v>50995</v>
      </c>
      <c r="F125" s="11">
        <f t="shared" si="12"/>
        <v>60</v>
      </c>
      <c r="G125" s="11">
        <f t="shared" si="10"/>
        <v>56.285714285714285</v>
      </c>
      <c r="H125" s="75"/>
      <c r="I125" s="11">
        <f t="shared" si="13"/>
        <v>48</v>
      </c>
      <c r="J125" s="11">
        <f t="shared" si="11"/>
        <v>46.714285714285715</v>
      </c>
    </row>
    <row r="126" spans="1:10" s="14" customFormat="1" x14ac:dyDescent="0.25">
      <c r="A126" s="25">
        <v>44019</v>
      </c>
      <c r="B126" s="27">
        <v>41474</v>
      </c>
      <c r="C126" s="28">
        <v>50752</v>
      </c>
      <c r="D126" s="27">
        <v>51023</v>
      </c>
      <c r="E126" s="29">
        <v>51037</v>
      </c>
      <c r="F126" s="11">
        <f t="shared" si="12"/>
        <v>84</v>
      </c>
      <c r="G126" s="11">
        <f t="shared" si="10"/>
        <v>52.285714285714285</v>
      </c>
      <c r="H126" s="75"/>
      <c r="I126" s="11">
        <f t="shared" si="13"/>
        <v>42</v>
      </c>
      <c r="J126" s="11">
        <f t="shared" si="11"/>
        <v>46.142857142857146</v>
      </c>
    </row>
    <row r="127" spans="1:10" s="14" customFormat="1" x14ac:dyDescent="0.25">
      <c r="A127" s="25">
        <v>44020</v>
      </c>
      <c r="B127" s="27">
        <v>41558</v>
      </c>
      <c r="C127" s="28">
        <v>50835</v>
      </c>
      <c r="D127" s="27">
        <v>51066</v>
      </c>
      <c r="E127" s="29">
        <v>51080</v>
      </c>
      <c r="F127" s="11">
        <f t="shared" si="12"/>
        <v>83</v>
      </c>
      <c r="G127" s="11">
        <f t="shared" si="10"/>
        <v>51.857142857142854</v>
      </c>
      <c r="H127" s="75"/>
      <c r="I127" s="11">
        <f t="shared" si="13"/>
        <v>43</v>
      </c>
      <c r="J127" s="86">
        <f t="shared" si="11"/>
        <v>43.571428571428569</v>
      </c>
    </row>
    <row r="128" spans="1:10" s="14" customFormat="1" x14ac:dyDescent="0.25">
      <c r="A128" s="25">
        <v>44021</v>
      </c>
      <c r="B128" s="27">
        <v>41606</v>
      </c>
      <c r="C128" s="28">
        <v>50905</v>
      </c>
      <c r="D128" s="27">
        <v>51116</v>
      </c>
      <c r="E128" s="29">
        <v>51134</v>
      </c>
      <c r="F128" s="11">
        <f t="shared" si="12"/>
        <v>70</v>
      </c>
      <c r="G128" s="11">
        <f t="shared" si="10"/>
        <v>51.857142857142854</v>
      </c>
      <c r="H128" s="75"/>
      <c r="I128" s="11">
        <f t="shared" si="13"/>
        <v>54</v>
      </c>
      <c r="J128" s="86">
        <f t="shared" si="11"/>
        <v>40.571428571428569</v>
      </c>
    </row>
    <row r="129" spans="1:10" s="14" customFormat="1" x14ac:dyDescent="0.25">
      <c r="A129" s="25">
        <v>44022</v>
      </c>
      <c r="B129" s="27">
        <v>41754</v>
      </c>
      <c r="C129" s="28">
        <v>50969</v>
      </c>
      <c r="D129" s="27">
        <v>51151</v>
      </c>
      <c r="E129" s="29">
        <v>51174</v>
      </c>
      <c r="F129" s="11">
        <f t="shared" si="12"/>
        <v>64</v>
      </c>
      <c r="G129" s="11">
        <f t="shared" si="10"/>
        <v>52.285714285714285</v>
      </c>
      <c r="H129" s="75"/>
      <c r="I129" s="11">
        <f t="shared" si="13"/>
        <v>40</v>
      </c>
      <c r="J129" s="86">
        <f t="shared" si="11"/>
        <v>39</v>
      </c>
    </row>
    <row r="130" spans="1:10" x14ac:dyDescent="0.25">
      <c r="A130" s="84">
        <v>44023</v>
      </c>
      <c r="B130" s="27">
        <v>41754</v>
      </c>
      <c r="C130" s="90">
        <v>50971</v>
      </c>
      <c r="D130" s="27">
        <v>51177</v>
      </c>
      <c r="E130" s="85">
        <v>51204</v>
      </c>
      <c r="F130" s="91">
        <f t="shared" si="12"/>
        <v>2</v>
      </c>
      <c r="G130" s="11">
        <f t="shared" si="10"/>
        <v>50</v>
      </c>
      <c r="H130" s="87"/>
      <c r="I130" s="86">
        <f t="shared" si="13"/>
        <v>30</v>
      </c>
      <c r="J130" s="86">
        <f t="shared" si="11"/>
        <v>37.428571428571431</v>
      </c>
    </row>
    <row r="131" spans="1:10" x14ac:dyDescent="0.25">
      <c r="A131" s="84">
        <v>44024</v>
      </c>
      <c r="B131" s="27">
        <v>41754</v>
      </c>
      <c r="C131" s="90">
        <v>50971</v>
      </c>
      <c r="D131" s="27">
        <v>51200</v>
      </c>
      <c r="E131" s="85">
        <v>51231</v>
      </c>
      <c r="F131" s="91">
        <f t="shared" si="12"/>
        <v>0</v>
      </c>
      <c r="G131" s="11">
        <f t="shared" si="10"/>
        <v>46.428571428571431</v>
      </c>
      <c r="H131" s="87"/>
      <c r="I131" s="86">
        <f t="shared" si="13"/>
        <v>27</v>
      </c>
      <c r="J131" s="86">
        <f t="shared" si="11"/>
        <v>35.714285714285715</v>
      </c>
    </row>
    <row r="132" spans="1:10" x14ac:dyDescent="0.25">
      <c r="A132" s="84">
        <v>44025</v>
      </c>
      <c r="B132" s="27">
        <v>41754</v>
      </c>
      <c r="C132" s="90">
        <v>51034</v>
      </c>
      <c r="D132" s="27">
        <v>51233</v>
      </c>
      <c r="E132" s="85">
        <v>51268</v>
      </c>
      <c r="F132" s="91">
        <f t="shared" si="12"/>
        <v>63</v>
      </c>
      <c r="G132" s="11">
        <f t="shared" si="10"/>
        <v>44.285714285714285</v>
      </c>
      <c r="H132" s="87"/>
      <c r="I132" s="86">
        <f t="shared" si="13"/>
        <v>37</v>
      </c>
      <c r="J132" s="86">
        <f t="shared" si="11"/>
        <v>30.285714285714285</v>
      </c>
    </row>
    <row r="133" spans="1:10" x14ac:dyDescent="0.25">
      <c r="A133" s="84">
        <v>44026</v>
      </c>
      <c r="B133" s="27">
        <v>41754</v>
      </c>
      <c r="C133" s="90">
        <v>51102</v>
      </c>
      <c r="D133" s="27">
        <v>51256</v>
      </c>
      <c r="E133" s="85">
        <v>51299</v>
      </c>
      <c r="F133" s="91">
        <f t="shared" si="12"/>
        <v>68</v>
      </c>
      <c r="G133" s="11">
        <f t="shared" si="10"/>
        <v>42.142857142857146</v>
      </c>
      <c r="H133" s="87"/>
      <c r="I133" s="86">
        <f t="shared" si="13"/>
        <v>31</v>
      </c>
      <c r="J133" s="86">
        <f t="shared" si="11"/>
        <v>27.428571428571427</v>
      </c>
    </row>
    <row r="134" spans="1:10" x14ac:dyDescent="0.25">
      <c r="A134" s="84">
        <v>44027</v>
      </c>
      <c r="B134" s="27">
        <v>41754</v>
      </c>
      <c r="C134" s="90">
        <v>51160</v>
      </c>
      <c r="D134" s="27">
        <v>51269</v>
      </c>
      <c r="E134" s="85">
        <v>51330</v>
      </c>
      <c r="F134" s="91">
        <f t="shared" si="12"/>
        <v>58</v>
      </c>
      <c r="G134" s="87"/>
      <c r="H134" s="87"/>
      <c r="I134" s="86">
        <f t="shared" si="13"/>
        <v>31</v>
      </c>
      <c r="J134" s="87"/>
    </row>
    <row r="135" spans="1:10" x14ac:dyDescent="0.25">
      <c r="A135" s="84">
        <v>44028</v>
      </c>
      <c r="B135" s="27">
        <v>41754</v>
      </c>
      <c r="C135" s="90">
        <v>51215</v>
      </c>
      <c r="D135" s="27">
        <v>51277</v>
      </c>
      <c r="E135" s="85">
        <v>51346</v>
      </c>
      <c r="F135" s="91">
        <f t="shared" si="12"/>
        <v>55</v>
      </c>
      <c r="G135" s="87"/>
      <c r="H135" s="87"/>
      <c r="I135" s="86">
        <f t="shared" si="13"/>
        <v>16</v>
      </c>
      <c r="J135" s="87"/>
    </row>
    <row r="136" spans="1:10" x14ac:dyDescent="0.25">
      <c r="A136" s="84">
        <v>44029</v>
      </c>
      <c r="B136" s="27">
        <v>41754</v>
      </c>
      <c r="C136" s="90">
        <v>51264</v>
      </c>
      <c r="D136" s="27">
        <v>51277</v>
      </c>
      <c r="E136" s="85">
        <v>51366</v>
      </c>
      <c r="F136" s="91">
        <f t="shared" si="12"/>
        <v>49</v>
      </c>
      <c r="G136" s="87"/>
      <c r="H136" s="87"/>
      <c r="I136" s="86">
        <f t="shared" si="13"/>
        <v>20</v>
      </c>
      <c r="J136" s="87"/>
    </row>
    <row r="137" spans="1:10" x14ac:dyDescent="0.25">
      <c r="B137"/>
      <c r="C137" s="10"/>
      <c r="F137" s="31"/>
      <c r="G137" s="31"/>
      <c r="H137" s="31"/>
      <c r="I137" s="31"/>
      <c r="J137" s="31"/>
    </row>
    <row r="138" spans="1:10" x14ac:dyDescent="0.25">
      <c r="A138" s="89" t="s">
        <v>42</v>
      </c>
      <c r="B138"/>
      <c r="C138" s="10"/>
      <c r="F138" s="31"/>
      <c r="G138" s="31"/>
      <c r="H138" s="31"/>
      <c r="I138" s="31"/>
      <c r="J138" s="31"/>
    </row>
    <row r="139" spans="1:10" x14ac:dyDescent="0.25">
      <c r="B139"/>
      <c r="C139" s="10"/>
      <c r="F139" s="31"/>
      <c r="G139" s="31"/>
      <c r="H139" s="31"/>
      <c r="I139" s="31"/>
      <c r="J139" s="31"/>
    </row>
    <row r="140" spans="1:10" x14ac:dyDescent="0.25">
      <c r="B140"/>
      <c r="C140" s="10"/>
      <c r="F140" s="31"/>
      <c r="G140" s="31"/>
      <c r="H140" s="31"/>
      <c r="I140" s="31"/>
      <c r="J140" s="31"/>
    </row>
    <row r="141" spans="1:10" x14ac:dyDescent="0.25">
      <c r="B141"/>
      <c r="C141" s="10"/>
      <c r="F141" s="31"/>
      <c r="G141" s="31"/>
      <c r="H141" s="31"/>
      <c r="I141" s="31"/>
      <c r="J141" s="31"/>
    </row>
    <row r="142" spans="1:10" x14ac:dyDescent="0.25">
      <c r="B142"/>
      <c r="C142" s="10"/>
      <c r="F142" s="31"/>
      <c r="G142" s="31"/>
      <c r="H142" s="31"/>
      <c r="I142" s="31"/>
      <c r="J142" s="31"/>
    </row>
    <row r="143" spans="1:10" x14ac:dyDescent="0.25">
      <c r="B143"/>
      <c r="C143" s="10"/>
      <c r="F143" s="31"/>
      <c r="G143" s="31"/>
      <c r="H143" s="31"/>
      <c r="I143" s="31"/>
      <c r="J143" s="31"/>
    </row>
    <row r="144" spans="1:10" x14ac:dyDescent="0.25">
      <c r="B144"/>
      <c r="C144" s="10"/>
      <c r="F144" s="31"/>
      <c r="G144" s="31"/>
      <c r="H144" s="31"/>
      <c r="I144" s="31"/>
      <c r="J144" s="31"/>
    </row>
    <row r="145" spans="2:10" x14ac:dyDescent="0.25">
      <c r="B145"/>
      <c r="C145" s="10"/>
      <c r="F145" s="31"/>
      <c r="G145" s="31"/>
      <c r="H145" s="31"/>
      <c r="I145" s="31"/>
      <c r="J145" s="31"/>
    </row>
    <row r="146" spans="2:10" x14ac:dyDescent="0.25">
      <c r="B146"/>
      <c r="C146" s="10"/>
      <c r="F146" s="31"/>
      <c r="G146" s="31"/>
      <c r="H146" s="31"/>
      <c r="I146" s="31"/>
      <c r="J146" s="31"/>
    </row>
    <row r="147" spans="2:10" x14ac:dyDescent="0.25">
      <c r="B147"/>
      <c r="C147" s="10"/>
      <c r="F147" s="31"/>
      <c r="G147" s="31"/>
      <c r="H147" s="31"/>
      <c r="I147" s="31"/>
      <c r="J147" s="31"/>
    </row>
    <row r="148" spans="2:10" x14ac:dyDescent="0.25">
      <c r="B148"/>
      <c r="C148" s="10"/>
      <c r="F148" s="31"/>
      <c r="G148" s="31"/>
      <c r="H148" s="31"/>
      <c r="I148" s="31"/>
      <c r="J148" s="31"/>
    </row>
    <row r="149" spans="2:10" x14ac:dyDescent="0.25">
      <c r="B149"/>
      <c r="C149" s="10"/>
      <c r="F149" s="31"/>
      <c r="G149" s="31"/>
      <c r="H149" s="31"/>
      <c r="I149" s="31"/>
      <c r="J149" s="31"/>
    </row>
    <row r="150" spans="2:10" x14ac:dyDescent="0.25">
      <c r="B150"/>
      <c r="C150" s="10"/>
      <c r="F150" s="31"/>
      <c r="G150" s="31"/>
      <c r="H150" s="31"/>
      <c r="I150" s="31"/>
      <c r="J150" s="31"/>
    </row>
    <row r="151" spans="2:10" x14ac:dyDescent="0.25">
      <c r="B151"/>
      <c r="C151" s="10"/>
      <c r="F151" s="31"/>
      <c r="G151" s="31"/>
      <c r="H151" s="31"/>
      <c r="I151" s="31"/>
      <c r="J151" s="31"/>
    </row>
    <row r="152" spans="2:10" x14ac:dyDescent="0.25">
      <c r="B152"/>
      <c r="C152" s="10"/>
      <c r="F152" s="31"/>
      <c r="G152" s="31"/>
      <c r="H152" s="31"/>
      <c r="I152" s="31"/>
      <c r="J152" s="31"/>
    </row>
    <row r="153" spans="2:10" x14ac:dyDescent="0.25">
      <c r="B153"/>
      <c r="C153" s="10"/>
      <c r="F153" s="31"/>
      <c r="G153" s="31"/>
      <c r="H153" s="31"/>
      <c r="I153" s="31"/>
      <c r="J153" s="31"/>
    </row>
    <row r="154" spans="2:10" x14ac:dyDescent="0.25">
      <c r="B154"/>
      <c r="C154" s="10"/>
      <c r="F154" s="31"/>
      <c r="G154" s="31"/>
      <c r="H154" s="31"/>
      <c r="I154" s="31"/>
      <c r="J154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A29" sqref="A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27" sqref="A27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8" t="s">
        <v>2</v>
      </c>
      <c r="B3" s="39"/>
      <c r="C3" s="40">
        <v>12254</v>
      </c>
      <c r="D3" s="41">
        <v>14058</v>
      </c>
      <c r="E3" s="41">
        <v>12990</v>
      </c>
      <c r="F3" s="41">
        <v>11856</v>
      </c>
      <c r="G3" s="41">
        <v>11612</v>
      </c>
      <c r="H3" s="41">
        <v>10986</v>
      </c>
      <c r="I3" s="41">
        <v>10944</v>
      </c>
      <c r="J3" s="42">
        <v>10841</v>
      </c>
      <c r="K3" s="41">
        <v>10816</v>
      </c>
      <c r="L3" s="41">
        <v>10895</v>
      </c>
      <c r="M3" s="41">
        <v>11019</v>
      </c>
      <c r="N3" s="41">
        <v>10645</v>
      </c>
      <c r="O3" s="41">
        <v>11141</v>
      </c>
      <c r="P3" s="41">
        <v>16387</v>
      </c>
      <c r="Q3" s="42">
        <v>18516</v>
      </c>
      <c r="R3" s="42">
        <v>22351</v>
      </c>
      <c r="S3" s="42">
        <v>21997</v>
      </c>
      <c r="T3" s="42">
        <v>17953</v>
      </c>
      <c r="U3" s="42">
        <v>12657</v>
      </c>
      <c r="V3" s="42">
        <v>14573</v>
      </c>
      <c r="W3" s="42">
        <v>12288</v>
      </c>
      <c r="X3" s="42">
        <v>9824</v>
      </c>
      <c r="Y3" s="42">
        <v>10709</v>
      </c>
      <c r="Z3" s="42">
        <v>9976</v>
      </c>
      <c r="AA3" s="42">
        <v>9339</v>
      </c>
      <c r="AB3" s="42">
        <v>8979</v>
      </c>
      <c r="AC3" s="42">
        <v>9140</v>
      </c>
      <c r="AD3" s="42">
        <v>8690</v>
      </c>
      <c r="AE3" s="42">
        <v>8823</v>
      </c>
      <c r="AF3" s="76"/>
      <c r="AG3" s="76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95" x14ac:dyDescent="0.25">
      <c r="A4" s="43" t="s">
        <v>3</v>
      </c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76"/>
      <c r="AG4" s="76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95" x14ac:dyDescent="0.25">
      <c r="A5" s="43" t="s">
        <v>9</v>
      </c>
      <c r="B5" s="36"/>
      <c r="C5" s="40">
        <v>12175</v>
      </c>
      <c r="D5" s="41">
        <v>13822</v>
      </c>
      <c r="E5" s="41">
        <v>13216</v>
      </c>
      <c r="F5" s="41">
        <v>12760</v>
      </c>
      <c r="G5" s="41">
        <v>12206</v>
      </c>
      <c r="H5" s="41">
        <v>11925</v>
      </c>
      <c r="I5" s="41">
        <v>11627</v>
      </c>
      <c r="J5" s="41">
        <v>11548</v>
      </c>
      <c r="K5" s="41">
        <v>11183</v>
      </c>
      <c r="L5" s="41">
        <v>11498</v>
      </c>
      <c r="M5" s="41">
        <v>11205</v>
      </c>
      <c r="N5" s="41">
        <v>10573</v>
      </c>
      <c r="O5" s="41">
        <v>10130</v>
      </c>
      <c r="P5" s="41">
        <v>10305</v>
      </c>
      <c r="Q5" s="42">
        <v>10520</v>
      </c>
      <c r="R5" s="42">
        <v>10497</v>
      </c>
      <c r="S5" s="42">
        <v>10458</v>
      </c>
      <c r="T5" s="42">
        <v>9941</v>
      </c>
      <c r="U5" s="42">
        <v>9576</v>
      </c>
      <c r="V5" s="42">
        <v>10188</v>
      </c>
      <c r="W5" s="42">
        <v>9940</v>
      </c>
      <c r="X5" s="42">
        <v>8171</v>
      </c>
      <c r="Y5" s="42">
        <v>9977</v>
      </c>
      <c r="Z5" s="42">
        <v>9417</v>
      </c>
      <c r="AA5" s="42">
        <v>9404</v>
      </c>
      <c r="AB5" s="42">
        <v>9293</v>
      </c>
      <c r="AC5" s="42">
        <v>9183</v>
      </c>
      <c r="AD5" s="42">
        <v>9250</v>
      </c>
      <c r="AE5" s="42">
        <v>9093</v>
      </c>
      <c r="AF5" s="76"/>
      <c r="AG5" s="76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95" s="7" customFormat="1" x14ac:dyDescent="0.25">
      <c r="A6" s="44" t="s">
        <v>3</v>
      </c>
      <c r="B6" s="45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9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76"/>
      <c r="AG6" s="76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95" s="7" customFormat="1" x14ac:dyDescent="0.25">
      <c r="A7" s="44" t="s">
        <v>10</v>
      </c>
      <c r="B7" s="45"/>
      <c r="C7" s="50">
        <v>11412</v>
      </c>
      <c r="D7" s="50">
        <v>12933</v>
      </c>
      <c r="E7" s="50">
        <v>12370</v>
      </c>
      <c r="F7" s="50">
        <v>11933</v>
      </c>
      <c r="G7" s="50">
        <v>11419</v>
      </c>
      <c r="H7" s="50">
        <v>11154</v>
      </c>
      <c r="I7" s="50">
        <v>10876</v>
      </c>
      <c r="J7" s="50">
        <v>10790</v>
      </c>
      <c r="K7" s="50">
        <v>10448</v>
      </c>
      <c r="L7" s="50">
        <v>10745</v>
      </c>
      <c r="M7" s="50">
        <v>10447</v>
      </c>
      <c r="N7" s="50">
        <v>9841</v>
      </c>
      <c r="O7" s="50">
        <v>9414</v>
      </c>
      <c r="P7" s="50">
        <v>9601</v>
      </c>
      <c r="Q7" s="50">
        <v>9807</v>
      </c>
      <c r="R7" s="47">
        <v>9787</v>
      </c>
      <c r="S7" s="47">
        <v>9768</v>
      </c>
      <c r="T7" s="47">
        <v>9289</v>
      </c>
      <c r="U7" s="47">
        <v>8937</v>
      </c>
      <c r="V7" s="47">
        <v>9526</v>
      </c>
      <c r="W7" s="47">
        <v>9299</v>
      </c>
      <c r="X7" s="47">
        <v>7607</v>
      </c>
      <c r="Y7" s="47">
        <v>9346</v>
      </c>
      <c r="Z7" s="47">
        <v>8803</v>
      </c>
      <c r="AA7" s="47">
        <v>8810</v>
      </c>
      <c r="AB7" s="47">
        <v>8695</v>
      </c>
      <c r="AC7" s="47">
        <v>8606</v>
      </c>
      <c r="AD7" s="47">
        <v>8648</v>
      </c>
      <c r="AE7" s="47">
        <v>8502</v>
      </c>
      <c r="AF7" s="76"/>
      <c r="AG7" s="76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95" s="7" customFormat="1" x14ac:dyDescent="0.25">
      <c r="A8" s="44" t="s">
        <v>3</v>
      </c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47"/>
      <c r="S8" s="48"/>
      <c r="T8" s="49"/>
      <c r="U8" s="47"/>
      <c r="V8" s="47"/>
      <c r="W8" s="47"/>
      <c r="X8" s="47"/>
      <c r="Y8" s="48"/>
      <c r="Z8" s="47"/>
      <c r="AA8" s="47"/>
      <c r="AB8" s="47"/>
      <c r="AC8" s="47"/>
      <c r="AD8" s="47"/>
      <c r="AE8" s="47"/>
      <c r="AF8" s="76"/>
      <c r="AG8" s="76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95" s="7" customFormat="1" x14ac:dyDescent="0.25">
      <c r="A9" s="44" t="s">
        <v>11</v>
      </c>
      <c r="B9" s="45"/>
      <c r="C9" s="50">
        <v>756</v>
      </c>
      <c r="D9" s="50">
        <v>856</v>
      </c>
      <c r="E9" s="50">
        <v>812</v>
      </c>
      <c r="F9" s="50">
        <v>802</v>
      </c>
      <c r="G9" s="50">
        <v>760</v>
      </c>
      <c r="H9" s="50">
        <v>729</v>
      </c>
      <c r="I9" s="50">
        <v>722</v>
      </c>
      <c r="J9" s="50">
        <v>724</v>
      </c>
      <c r="K9" s="50">
        <v>698</v>
      </c>
      <c r="L9" s="50">
        <v>720</v>
      </c>
      <c r="M9" s="50">
        <v>727</v>
      </c>
      <c r="N9" s="50">
        <v>677</v>
      </c>
      <c r="O9" s="50">
        <v>665</v>
      </c>
      <c r="P9" s="50">
        <v>667</v>
      </c>
      <c r="Q9" s="50">
        <v>671</v>
      </c>
      <c r="R9" s="47">
        <v>661</v>
      </c>
      <c r="S9" s="47">
        <v>662</v>
      </c>
      <c r="T9" s="47">
        <v>624</v>
      </c>
      <c r="U9" s="47">
        <v>612</v>
      </c>
      <c r="V9" s="47">
        <v>635</v>
      </c>
      <c r="W9" s="47">
        <v>614</v>
      </c>
      <c r="X9" s="47">
        <v>546</v>
      </c>
      <c r="Y9" s="47">
        <v>610</v>
      </c>
      <c r="Z9" s="47">
        <v>588</v>
      </c>
      <c r="AA9" s="47">
        <v>573</v>
      </c>
      <c r="AB9" s="47">
        <v>571</v>
      </c>
      <c r="AC9" s="47">
        <v>555</v>
      </c>
      <c r="AD9" s="47">
        <v>578</v>
      </c>
      <c r="AE9" s="47">
        <v>557</v>
      </c>
      <c r="AF9" s="76"/>
      <c r="AG9" s="76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95" s="7" customFormat="1" x14ac:dyDescent="0.25">
      <c r="A10" s="49" t="s">
        <v>4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53"/>
      <c r="T10" s="48"/>
      <c r="U10" s="53"/>
      <c r="V10" s="53"/>
      <c r="W10" s="53"/>
      <c r="X10" s="53"/>
      <c r="Y10" s="53"/>
      <c r="Z10" s="53"/>
      <c r="AA10" s="53"/>
      <c r="AB10" s="54"/>
      <c r="AC10" s="53"/>
      <c r="AD10" s="53"/>
      <c r="AE10" s="53"/>
      <c r="AF10" s="76"/>
      <c r="AG10" s="76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95" x14ac:dyDescent="0.25">
      <c r="A11" s="37"/>
      <c r="B11" s="55" t="s">
        <v>12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76"/>
      <c r="AG11" s="76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95" s="7" customFormat="1" ht="25.5" x14ac:dyDescent="0.25">
      <c r="A12" s="49"/>
      <c r="B12" s="65" t="s">
        <v>5</v>
      </c>
      <c r="C12" s="66">
        <v>2141</v>
      </c>
      <c r="D12" s="66">
        <v>2477</v>
      </c>
      <c r="E12" s="66">
        <v>2189</v>
      </c>
      <c r="F12" s="66">
        <v>1893</v>
      </c>
      <c r="G12" s="66">
        <v>1746</v>
      </c>
      <c r="H12" s="66">
        <v>1572</v>
      </c>
      <c r="I12" s="66">
        <v>1602</v>
      </c>
      <c r="J12" s="66">
        <v>1619</v>
      </c>
      <c r="K12" s="66">
        <v>1547</v>
      </c>
      <c r="L12" s="66">
        <v>1583</v>
      </c>
      <c r="M12" s="66">
        <v>1508</v>
      </c>
      <c r="N12" s="66">
        <v>1546</v>
      </c>
      <c r="O12" s="66">
        <v>1538</v>
      </c>
      <c r="P12" s="66">
        <v>1968</v>
      </c>
      <c r="Q12" s="67">
        <v>1776</v>
      </c>
      <c r="R12" s="67">
        <v>1795</v>
      </c>
      <c r="S12" s="67">
        <v>1597</v>
      </c>
      <c r="T12" s="67">
        <v>1293</v>
      </c>
      <c r="U12" s="67">
        <v>948</v>
      </c>
      <c r="V12" s="67">
        <v>1167</v>
      </c>
      <c r="W12" s="67">
        <v>979</v>
      </c>
      <c r="X12" s="67">
        <v>807</v>
      </c>
      <c r="Y12" s="67">
        <v>948</v>
      </c>
      <c r="Z12" s="67">
        <v>837</v>
      </c>
      <c r="AA12" s="67">
        <v>846</v>
      </c>
      <c r="AB12" s="67">
        <v>788</v>
      </c>
      <c r="AC12" s="67">
        <v>843</v>
      </c>
      <c r="AD12" s="67">
        <v>789</v>
      </c>
      <c r="AE12" s="67">
        <v>721</v>
      </c>
      <c r="AF12" s="76"/>
      <c r="AG12" s="76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95" ht="25.5" x14ac:dyDescent="0.25">
      <c r="A13" s="37"/>
      <c r="B13" s="58" t="s">
        <v>6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5</v>
      </c>
      <c r="N13" s="59">
        <v>103</v>
      </c>
      <c r="O13" s="59">
        <v>539</v>
      </c>
      <c r="P13" s="59">
        <v>3475</v>
      </c>
      <c r="Q13" s="60">
        <v>6213</v>
      </c>
      <c r="R13" s="60">
        <v>8758</v>
      </c>
      <c r="S13" s="60">
        <v>8237</v>
      </c>
      <c r="T13" s="60">
        <v>6035</v>
      </c>
      <c r="U13" s="60">
        <v>3930</v>
      </c>
      <c r="V13" s="60">
        <v>3810</v>
      </c>
      <c r="W13" s="60">
        <v>2589</v>
      </c>
      <c r="X13" s="60">
        <v>1822</v>
      </c>
      <c r="Y13" s="61">
        <v>1588</v>
      </c>
      <c r="Z13" s="61">
        <v>1114</v>
      </c>
      <c r="AA13" s="61">
        <v>783</v>
      </c>
      <c r="AB13" s="61">
        <v>606</v>
      </c>
      <c r="AC13" s="61">
        <v>532</v>
      </c>
      <c r="AD13" s="61">
        <v>366</v>
      </c>
      <c r="AE13" s="61">
        <v>295</v>
      </c>
      <c r="AF13" s="76"/>
      <c r="AG13" s="76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5" spans="1:95" x14ac:dyDescent="0.25">
      <c r="A15" s="38" t="s">
        <v>22</v>
      </c>
      <c r="B15" s="39"/>
      <c r="C15" s="76"/>
      <c r="D15" s="76"/>
      <c r="E15" s="76"/>
      <c r="F15" s="76"/>
      <c r="G15" s="76"/>
      <c r="H15" s="76"/>
      <c r="I15" s="76"/>
      <c r="J15" s="76"/>
      <c r="K15" s="76"/>
      <c r="L15" s="63">
        <v>6</v>
      </c>
      <c r="M15" s="63">
        <v>44</v>
      </c>
      <c r="N15" s="63">
        <v>401</v>
      </c>
      <c r="O15" s="63">
        <v>1871</v>
      </c>
      <c r="P15" s="63">
        <v>5172</v>
      </c>
      <c r="Q15" s="64">
        <v>8214</v>
      </c>
      <c r="R15" s="64">
        <v>8290</v>
      </c>
      <c r="S15" s="64">
        <v>6915</v>
      </c>
      <c r="T15" s="64">
        <v>5184</v>
      </c>
      <c r="U15" s="64">
        <v>3967</v>
      </c>
      <c r="V15" s="64">
        <v>2851</v>
      </c>
      <c r="W15" s="64">
        <v>2267</v>
      </c>
      <c r="X15" s="64">
        <v>1770</v>
      </c>
      <c r="Y15" s="64">
        <v>1299</v>
      </c>
      <c r="Z15" s="64">
        <v>935</v>
      </c>
      <c r="AA15" s="64">
        <v>671</v>
      </c>
      <c r="AB15" s="64">
        <v>572</v>
      </c>
      <c r="AC15" s="64">
        <v>422</v>
      </c>
      <c r="AD15" s="64">
        <v>323</v>
      </c>
      <c r="AE15" s="83">
        <v>192</v>
      </c>
      <c r="AF15" s="76"/>
      <c r="AG15" s="76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2" t="s">
        <v>19</v>
      </c>
      <c r="B17" s="12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6"/>
      <c r="AB17" s="76"/>
      <c r="AC17" s="76"/>
      <c r="AD17" s="76"/>
      <c r="AE17" s="76"/>
      <c r="AF17" s="76"/>
      <c r="AG17" s="76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5">
      <c r="A18" s="62" t="s">
        <v>38</v>
      </c>
      <c r="B18" s="13" t="s">
        <v>45</v>
      </c>
      <c r="C18" s="76"/>
      <c r="D18" s="76"/>
      <c r="E18" s="76"/>
      <c r="F18" s="76"/>
      <c r="G18" s="76"/>
      <c r="H18" s="76"/>
      <c r="I18" s="76"/>
      <c r="J18" s="76"/>
      <c r="K18" s="76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82">
        <f>params!$B2*AE13+params!$B3*AF13</f>
        <v>138.65</v>
      </c>
      <c r="AF18" s="76"/>
      <c r="AG18" s="76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20" spans="1:55" x14ac:dyDescent="0.25">
      <c r="A20" s="69" t="s">
        <v>36</v>
      </c>
      <c r="B20" s="70">
        <v>2015</v>
      </c>
      <c r="C20" s="71">
        <v>14175</v>
      </c>
      <c r="D20" s="71">
        <v>14586</v>
      </c>
      <c r="E20" s="71">
        <v>13788</v>
      </c>
      <c r="F20" s="71">
        <v>12681</v>
      </c>
      <c r="G20" s="71">
        <v>12386</v>
      </c>
      <c r="H20" s="71">
        <v>11705</v>
      </c>
      <c r="I20" s="71">
        <v>11752</v>
      </c>
      <c r="J20" s="71">
        <v>11604</v>
      </c>
      <c r="K20" s="71">
        <v>11317</v>
      </c>
      <c r="L20" s="71">
        <v>10976</v>
      </c>
      <c r="M20" s="71">
        <v>10679</v>
      </c>
      <c r="N20" s="71">
        <v>10399</v>
      </c>
      <c r="O20" s="71">
        <v>10706</v>
      </c>
      <c r="P20" s="71">
        <v>10660</v>
      </c>
      <c r="Q20" s="71">
        <v>10335</v>
      </c>
      <c r="R20" s="71">
        <v>10110</v>
      </c>
      <c r="S20" s="71">
        <v>9877</v>
      </c>
      <c r="T20" s="71">
        <v>9782</v>
      </c>
      <c r="U20" s="71">
        <v>9762</v>
      </c>
      <c r="V20" s="71">
        <v>9535</v>
      </c>
      <c r="W20" s="71">
        <v>9530</v>
      </c>
      <c r="X20" s="71">
        <v>9299</v>
      </c>
      <c r="Y20" s="71">
        <v>9507</v>
      </c>
      <c r="Z20" s="71">
        <v>9313</v>
      </c>
      <c r="AA20" s="71">
        <v>9098</v>
      </c>
      <c r="AB20" s="71">
        <v>9105</v>
      </c>
      <c r="AC20" s="71">
        <v>9213</v>
      </c>
      <c r="AD20" s="71">
        <v>8598</v>
      </c>
      <c r="AE20" s="71">
        <v>8648</v>
      </c>
      <c r="AF20" s="71">
        <v>8585</v>
      </c>
      <c r="AG20" s="71">
        <v>8764</v>
      </c>
      <c r="AH20" s="71">
        <v>9141</v>
      </c>
      <c r="AI20" s="71">
        <v>9146</v>
      </c>
      <c r="AJ20" s="71">
        <v>8875</v>
      </c>
      <c r="AK20" s="71">
        <v>8791</v>
      </c>
      <c r="AL20" s="71">
        <v>8668</v>
      </c>
      <c r="AM20" s="71">
        <v>9080</v>
      </c>
      <c r="AN20" s="71">
        <v>9267</v>
      </c>
      <c r="AO20" s="71">
        <v>9442</v>
      </c>
      <c r="AP20" s="71">
        <v>9638</v>
      </c>
      <c r="AQ20" s="71">
        <v>9635</v>
      </c>
      <c r="AR20" s="71">
        <v>9578</v>
      </c>
      <c r="AS20" s="71">
        <v>9894</v>
      </c>
      <c r="AT20" s="71">
        <v>9918</v>
      </c>
      <c r="AU20" s="71">
        <v>9840</v>
      </c>
      <c r="AV20" s="71">
        <v>9584</v>
      </c>
      <c r="AW20" s="71">
        <v>9610</v>
      </c>
      <c r="AX20" s="71">
        <v>10214</v>
      </c>
      <c r="AY20" s="71">
        <v>10325</v>
      </c>
      <c r="AZ20" s="71">
        <v>10486</v>
      </c>
      <c r="BA20" s="71">
        <v>10264</v>
      </c>
      <c r="BB20" s="71">
        <v>10323</v>
      </c>
      <c r="BC20" s="80"/>
    </row>
    <row r="21" spans="1:55" x14ac:dyDescent="0.25">
      <c r="A21" s="69"/>
      <c r="B21" s="70">
        <v>2016</v>
      </c>
      <c r="C21" s="71">
        <v>11128</v>
      </c>
      <c r="D21" s="71">
        <v>11065</v>
      </c>
      <c r="E21" s="71">
        <v>11444</v>
      </c>
      <c r="F21" s="71">
        <v>11113</v>
      </c>
      <c r="G21" s="71">
        <v>11051</v>
      </c>
      <c r="H21" s="71">
        <v>11151</v>
      </c>
      <c r="I21" s="71">
        <v>10943</v>
      </c>
      <c r="J21" s="71">
        <v>11070</v>
      </c>
      <c r="K21" s="71">
        <v>11227</v>
      </c>
      <c r="L21" s="71">
        <v>11204</v>
      </c>
      <c r="M21" s="71">
        <v>11201</v>
      </c>
      <c r="N21" s="71">
        <v>11101</v>
      </c>
      <c r="O21" s="71">
        <v>10580</v>
      </c>
      <c r="P21" s="71">
        <v>10715</v>
      </c>
      <c r="Q21" s="71">
        <v>10685</v>
      </c>
      <c r="R21" s="71">
        <v>10096</v>
      </c>
      <c r="S21" s="71">
        <v>10071</v>
      </c>
      <c r="T21" s="71">
        <v>9764</v>
      </c>
      <c r="U21" s="71">
        <v>9965</v>
      </c>
      <c r="V21" s="71">
        <v>9466</v>
      </c>
      <c r="W21" s="71">
        <v>9134</v>
      </c>
      <c r="X21" s="71">
        <v>9160</v>
      </c>
      <c r="Y21" s="71">
        <v>9493</v>
      </c>
      <c r="Z21" s="71">
        <v>9232</v>
      </c>
      <c r="AA21" s="71">
        <v>9088</v>
      </c>
      <c r="AB21" s="71">
        <v>8728</v>
      </c>
      <c r="AC21" s="71">
        <v>9473</v>
      </c>
      <c r="AD21" s="71">
        <v>8934</v>
      </c>
      <c r="AE21" s="71">
        <v>10004</v>
      </c>
      <c r="AF21" s="71">
        <v>9031</v>
      </c>
      <c r="AG21" s="71">
        <v>8906</v>
      </c>
      <c r="AH21" s="71">
        <v>9123</v>
      </c>
      <c r="AI21" s="71">
        <v>9353</v>
      </c>
      <c r="AJ21" s="71">
        <v>9172</v>
      </c>
      <c r="AK21" s="71">
        <v>8785</v>
      </c>
      <c r="AL21" s="71">
        <v>8979</v>
      </c>
      <c r="AM21" s="71">
        <v>8965</v>
      </c>
      <c r="AN21" s="71">
        <v>8675</v>
      </c>
      <c r="AO21" s="71">
        <v>9147</v>
      </c>
      <c r="AP21" s="71">
        <v>9387</v>
      </c>
      <c r="AQ21" s="71">
        <v>9791</v>
      </c>
      <c r="AR21" s="71">
        <v>10098</v>
      </c>
      <c r="AS21" s="71">
        <v>10101</v>
      </c>
      <c r="AT21" s="71">
        <v>10270</v>
      </c>
      <c r="AU21" s="71">
        <v>10558</v>
      </c>
      <c r="AV21" s="71">
        <v>10704</v>
      </c>
      <c r="AW21" s="71">
        <v>10499</v>
      </c>
      <c r="AX21" s="71">
        <v>10666</v>
      </c>
      <c r="AY21" s="71">
        <v>11257</v>
      </c>
      <c r="AZ21" s="71">
        <v>11288</v>
      </c>
      <c r="BA21" s="71">
        <v>11447</v>
      </c>
      <c r="BB21" s="71">
        <v>12071</v>
      </c>
      <c r="BC21" s="80"/>
    </row>
    <row r="22" spans="1:55" x14ac:dyDescent="0.25">
      <c r="A22" s="69"/>
      <c r="B22" s="70">
        <v>2017</v>
      </c>
      <c r="C22" s="71">
        <v>12993</v>
      </c>
      <c r="D22" s="71">
        <v>13501</v>
      </c>
      <c r="E22" s="71">
        <v>12744</v>
      </c>
      <c r="F22" s="71">
        <v>12350</v>
      </c>
      <c r="G22" s="71">
        <v>12630</v>
      </c>
      <c r="H22" s="71">
        <v>11702</v>
      </c>
      <c r="I22" s="71">
        <v>11834</v>
      </c>
      <c r="J22" s="71">
        <v>11175</v>
      </c>
      <c r="K22" s="71">
        <v>10987</v>
      </c>
      <c r="L22" s="71">
        <v>10674</v>
      </c>
      <c r="M22" s="71">
        <v>9998</v>
      </c>
      <c r="N22" s="71">
        <v>9972</v>
      </c>
      <c r="O22" s="71">
        <v>10027</v>
      </c>
      <c r="P22" s="71">
        <v>9626</v>
      </c>
      <c r="Q22" s="71">
        <v>9693</v>
      </c>
      <c r="R22" s="71">
        <v>9466</v>
      </c>
      <c r="S22" s="71">
        <v>9773</v>
      </c>
      <c r="T22" s="71">
        <v>9881</v>
      </c>
      <c r="U22" s="71">
        <v>9966</v>
      </c>
      <c r="V22" s="71">
        <v>9734</v>
      </c>
      <c r="W22" s="71">
        <v>9896</v>
      </c>
      <c r="X22" s="71">
        <v>8977</v>
      </c>
      <c r="Y22" s="71">
        <v>8847</v>
      </c>
      <c r="Z22" s="71">
        <v>9114</v>
      </c>
      <c r="AA22" s="71">
        <v>9994</v>
      </c>
      <c r="AB22" s="71">
        <v>8902</v>
      </c>
      <c r="AC22" s="71">
        <v>9145</v>
      </c>
      <c r="AD22" s="71">
        <v>8848</v>
      </c>
      <c r="AE22" s="71">
        <v>8943</v>
      </c>
      <c r="AF22" s="71">
        <v>8807</v>
      </c>
      <c r="AG22" s="71">
        <v>8919</v>
      </c>
      <c r="AH22" s="71">
        <v>9073</v>
      </c>
      <c r="AI22" s="71">
        <v>9282</v>
      </c>
      <c r="AJ22" s="71">
        <v>9148</v>
      </c>
      <c r="AK22" s="71">
        <v>9064</v>
      </c>
      <c r="AL22" s="71">
        <v>9156</v>
      </c>
      <c r="AM22" s="71">
        <v>9200</v>
      </c>
      <c r="AN22" s="71">
        <v>9558</v>
      </c>
      <c r="AO22" s="71">
        <v>9837</v>
      </c>
      <c r="AP22" s="71">
        <v>9778</v>
      </c>
      <c r="AQ22" s="71">
        <v>9964</v>
      </c>
      <c r="AR22" s="71">
        <v>9978</v>
      </c>
      <c r="AS22" s="71">
        <v>9809</v>
      </c>
      <c r="AT22" s="71">
        <v>9977</v>
      </c>
      <c r="AU22" s="71">
        <v>10031</v>
      </c>
      <c r="AV22" s="71">
        <v>10372</v>
      </c>
      <c r="AW22" s="71">
        <v>10753</v>
      </c>
      <c r="AX22" s="71">
        <v>10577</v>
      </c>
      <c r="AY22" s="71">
        <v>11323</v>
      </c>
      <c r="AZ22" s="71">
        <v>11863</v>
      </c>
      <c r="BA22" s="71">
        <v>12536</v>
      </c>
      <c r="BB22" s="71">
        <v>12875</v>
      </c>
      <c r="BC22" s="80"/>
    </row>
    <row r="23" spans="1:55" x14ac:dyDescent="0.25">
      <c r="A23" s="69"/>
      <c r="B23" s="70">
        <v>2018</v>
      </c>
      <c r="C23" s="71">
        <v>14164</v>
      </c>
      <c r="D23" s="71">
        <v>13748</v>
      </c>
      <c r="E23" s="71">
        <v>13715</v>
      </c>
      <c r="F23" s="71">
        <v>13293</v>
      </c>
      <c r="G23" s="71">
        <v>12679</v>
      </c>
      <c r="H23" s="71">
        <v>12126</v>
      </c>
      <c r="I23" s="71">
        <v>12308</v>
      </c>
      <c r="J23" s="71">
        <v>12042</v>
      </c>
      <c r="K23" s="71">
        <v>12342</v>
      </c>
      <c r="L23" s="71">
        <v>12920</v>
      </c>
      <c r="M23" s="71">
        <v>12206</v>
      </c>
      <c r="N23" s="71">
        <v>11487</v>
      </c>
      <c r="O23" s="71">
        <v>11191</v>
      </c>
      <c r="P23" s="71">
        <v>10719</v>
      </c>
      <c r="Q23" s="71">
        <v>10391</v>
      </c>
      <c r="R23" s="71">
        <v>10169</v>
      </c>
      <c r="S23" s="71">
        <v>9359</v>
      </c>
      <c r="T23" s="71">
        <v>9578</v>
      </c>
      <c r="U23" s="71">
        <v>9461</v>
      </c>
      <c r="V23" s="71">
        <v>9334</v>
      </c>
      <c r="W23" s="71">
        <v>9202</v>
      </c>
      <c r="X23" s="71">
        <v>9327</v>
      </c>
      <c r="Y23" s="71">
        <v>8938</v>
      </c>
      <c r="Z23" s="71">
        <v>9038</v>
      </c>
      <c r="AA23" s="71">
        <v>8922</v>
      </c>
      <c r="AB23" s="71">
        <v>9335</v>
      </c>
      <c r="AC23" s="71">
        <v>9332</v>
      </c>
      <c r="AD23" s="71">
        <v>9053</v>
      </c>
      <c r="AE23" s="71">
        <v>8981</v>
      </c>
      <c r="AF23" s="71">
        <v>9432</v>
      </c>
      <c r="AG23" s="71">
        <v>8711</v>
      </c>
      <c r="AH23" s="71">
        <v>8897</v>
      </c>
      <c r="AI23" s="71">
        <v>8676</v>
      </c>
      <c r="AJ23" s="71">
        <v>8779</v>
      </c>
      <c r="AK23" s="71">
        <v>8681</v>
      </c>
      <c r="AL23" s="71">
        <v>8864</v>
      </c>
      <c r="AM23" s="71">
        <v>9164</v>
      </c>
      <c r="AN23" s="71">
        <v>9300</v>
      </c>
      <c r="AO23" s="71">
        <v>9229</v>
      </c>
      <c r="AP23" s="71">
        <v>9404</v>
      </c>
      <c r="AQ23" s="71">
        <v>9689</v>
      </c>
      <c r="AR23" s="71">
        <v>9417</v>
      </c>
      <c r="AS23" s="71">
        <v>9356</v>
      </c>
      <c r="AT23" s="71">
        <v>9983</v>
      </c>
      <c r="AU23" s="71">
        <v>10085</v>
      </c>
      <c r="AV23" s="71">
        <v>9947</v>
      </c>
      <c r="AW23" s="71">
        <v>9758</v>
      </c>
      <c r="AX23" s="71">
        <v>10048</v>
      </c>
      <c r="AY23" s="71">
        <v>10517</v>
      </c>
      <c r="AZ23" s="71">
        <v>10186</v>
      </c>
      <c r="BA23" s="71">
        <v>10789</v>
      </c>
      <c r="BB23" s="71">
        <v>10829</v>
      </c>
      <c r="BC23" s="80"/>
    </row>
    <row r="24" spans="1:55" x14ac:dyDescent="0.25">
      <c r="A24" s="69" t="s">
        <v>25</v>
      </c>
      <c r="B24" s="70">
        <v>2019</v>
      </c>
      <c r="C24" s="71">
        <v>11042</v>
      </c>
      <c r="D24" s="71">
        <v>11575</v>
      </c>
      <c r="E24" s="71">
        <v>11402</v>
      </c>
      <c r="F24" s="71">
        <v>11430</v>
      </c>
      <c r="G24" s="71">
        <v>11652</v>
      </c>
      <c r="H24" s="71">
        <v>11670</v>
      </c>
      <c r="I24" s="71">
        <v>11466</v>
      </c>
      <c r="J24" s="71">
        <v>11121</v>
      </c>
      <c r="K24" s="71">
        <v>10743</v>
      </c>
      <c r="L24" s="71">
        <v>10490</v>
      </c>
      <c r="M24" s="71">
        <v>10466</v>
      </c>
      <c r="N24" s="71">
        <v>10077</v>
      </c>
      <c r="O24" s="71">
        <v>9740</v>
      </c>
      <c r="P24" s="71">
        <v>10082</v>
      </c>
      <c r="Q24" s="71">
        <v>10213</v>
      </c>
      <c r="R24" s="71">
        <v>10583</v>
      </c>
      <c r="S24" s="71">
        <v>9981</v>
      </c>
      <c r="T24" s="71">
        <v>9714</v>
      </c>
      <c r="U24" s="71">
        <v>9576</v>
      </c>
      <c r="V24" s="71">
        <v>9616</v>
      </c>
      <c r="W24" s="71">
        <v>9739</v>
      </c>
      <c r="X24" s="71">
        <v>9222</v>
      </c>
      <c r="Y24" s="71">
        <v>9332</v>
      </c>
      <c r="Z24" s="71">
        <v>9331</v>
      </c>
      <c r="AA24" s="71">
        <v>9273</v>
      </c>
      <c r="AB24" s="71">
        <v>9188</v>
      </c>
      <c r="AC24" s="71">
        <v>9195</v>
      </c>
      <c r="AD24" s="71">
        <v>9082</v>
      </c>
      <c r="AE24" s="71">
        <v>8991</v>
      </c>
      <c r="AF24" s="71">
        <v>9774</v>
      </c>
      <c r="AG24" s="76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5">
      <c r="A25" s="69"/>
      <c r="B25" s="70" t="s">
        <v>24</v>
      </c>
      <c r="C25" s="73">
        <f>AVERAGE(C20:C24)</f>
        <v>12700.4</v>
      </c>
      <c r="D25" s="73">
        <f t="shared" ref="D25:AF25" si="1">AVERAGE(D20:D24)</f>
        <v>12895</v>
      </c>
      <c r="E25" s="73">
        <f t="shared" si="1"/>
        <v>12618.6</v>
      </c>
      <c r="F25" s="73">
        <f t="shared" si="1"/>
        <v>12173.4</v>
      </c>
      <c r="G25" s="73">
        <f t="shared" si="1"/>
        <v>12079.6</v>
      </c>
      <c r="H25" s="73">
        <f t="shared" si="1"/>
        <v>11670.8</v>
      </c>
      <c r="I25" s="73">
        <f t="shared" si="1"/>
        <v>11660.6</v>
      </c>
      <c r="J25" s="73">
        <f t="shared" si="1"/>
        <v>11402.4</v>
      </c>
      <c r="K25" s="73">
        <f t="shared" si="1"/>
        <v>11323.2</v>
      </c>
      <c r="L25" s="73">
        <f t="shared" si="1"/>
        <v>11252.8</v>
      </c>
      <c r="M25" s="73">
        <f t="shared" si="1"/>
        <v>10910</v>
      </c>
      <c r="N25" s="73">
        <f t="shared" si="1"/>
        <v>10607.2</v>
      </c>
      <c r="O25" s="73">
        <f t="shared" si="1"/>
        <v>10448.799999999999</v>
      </c>
      <c r="P25" s="73">
        <f t="shared" si="1"/>
        <v>10360.4</v>
      </c>
      <c r="Q25" s="73">
        <f t="shared" si="1"/>
        <v>10263.4</v>
      </c>
      <c r="R25" s="73">
        <f t="shared" si="1"/>
        <v>10084.799999999999</v>
      </c>
      <c r="S25" s="73">
        <f t="shared" si="1"/>
        <v>9812.2000000000007</v>
      </c>
      <c r="T25" s="73">
        <f t="shared" si="1"/>
        <v>9743.7999999999993</v>
      </c>
      <c r="U25" s="73">
        <f t="shared" si="1"/>
        <v>9746</v>
      </c>
      <c r="V25" s="73">
        <f t="shared" si="1"/>
        <v>9537</v>
      </c>
      <c r="W25" s="73">
        <f t="shared" si="1"/>
        <v>9500.2000000000007</v>
      </c>
      <c r="X25" s="73">
        <f t="shared" si="1"/>
        <v>9197</v>
      </c>
      <c r="Y25" s="73">
        <f t="shared" si="1"/>
        <v>9223.4</v>
      </c>
      <c r="Z25" s="73">
        <f t="shared" si="1"/>
        <v>9205.6</v>
      </c>
      <c r="AA25" s="73">
        <f t="shared" si="1"/>
        <v>9275</v>
      </c>
      <c r="AB25" s="73">
        <f t="shared" si="1"/>
        <v>9051.6</v>
      </c>
      <c r="AC25" s="73">
        <f t="shared" si="1"/>
        <v>9271.6</v>
      </c>
      <c r="AD25" s="73">
        <f t="shared" si="1"/>
        <v>8903</v>
      </c>
      <c r="AE25" s="73">
        <f t="shared" si="1"/>
        <v>9113.4</v>
      </c>
      <c r="AF25" s="73">
        <f t="shared" si="1"/>
        <v>9125.7999999999993</v>
      </c>
      <c r="AG25" s="77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SUM(C3:BB3)</f>
        <v>311459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9">
        <f>'weekly deaths'!Q3-'weekly deaths'!Q13</f>
        <v>12303</v>
      </c>
      <c r="R3" s="79">
        <f>'weekly deaths'!R3-'weekly deaths'!R13</f>
        <v>13593</v>
      </c>
      <c r="S3" s="74">
        <f>'weekly deaths'!S3-'weekly deaths'!S13</f>
        <v>13760</v>
      </c>
      <c r="T3" s="13">
        <f>'weekly deaths'!T3-'weekly deaths'!T13</f>
        <v>11918</v>
      </c>
      <c r="U3" s="79">
        <f>'weekly deaths'!U3-'weekly deaths'!U13</f>
        <v>8727</v>
      </c>
      <c r="V3" s="74">
        <f>'weekly deaths'!V3-'weekly deaths'!V13</f>
        <v>10763</v>
      </c>
      <c r="W3" s="13">
        <f>'weekly deaths'!W3-'weekly deaths'!W13</f>
        <v>9699</v>
      </c>
      <c r="X3" s="79">
        <f>'weekly deaths'!X3-'weekly deaths'!X13</f>
        <v>8002</v>
      </c>
      <c r="Y3" s="74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80"/>
      <c r="AG3" s="80"/>
    </row>
    <row r="4" spans="1:55" x14ac:dyDescent="0.25">
      <c r="A4" s="62" t="s">
        <v>21</v>
      </c>
      <c r="B4" s="13">
        <f>SUM(C4:BB4)</f>
        <v>119660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13">
        <f t="shared" ref="P4:Z4" si="0">P3</f>
        <v>12912</v>
      </c>
      <c r="Q4" s="79">
        <f t="shared" si="0"/>
        <v>12303</v>
      </c>
      <c r="R4" s="79">
        <f t="shared" si="0"/>
        <v>13593</v>
      </c>
      <c r="S4" s="74">
        <f t="shared" si="0"/>
        <v>13760</v>
      </c>
      <c r="T4" s="13">
        <f t="shared" si="0"/>
        <v>11918</v>
      </c>
      <c r="U4" s="79">
        <f t="shared" si="0"/>
        <v>8727</v>
      </c>
      <c r="V4" s="74">
        <f t="shared" si="0"/>
        <v>10763</v>
      </c>
      <c r="W4" s="13">
        <f t="shared" si="0"/>
        <v>9699</v>
      </c>
      <c r="X4" s="79">
        <f t="shared" si="0"/>
        <v>8002</v>
      </c>
      <c r="Y4" s="74">
        <f t="shared" si="0"/>
        <v>9121</v>
      </c>
      <c r="Z4" s="13">
        <f t="shared" si="0"/>
        <v>8862</v>
      </c>
      <c r="AA4" s="80"/>
      <c r="AB4" s="80"/>
      <c r="AC4" s="80"/>
      <c r="AD4" s="80"/>
      <c r="AE4" s="80"/>
      <c r="AF4" s="80"/>
      <c r="AG4" s="8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SUM(C3:BC3)</f>
        <v>311459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9">
        <f>'step 1 - non-covid'!Q3</f>
        <v>12303</v>
      </c>
      <c r="R3" s="79">
        <f>'step 1 - non-covid'!R3</f>
        <v>13593</v>
      </c>
      <c r="S3" s="74">
        <f>'step 1 - non-covid'!S3</f>
        <v>13760</v>
      </c>
      <c r="T3" s="13">
        <f>'step 1 - non-covid'!T3</f>
        <v>11918</v>
      </c>
      <c r="U3" s="79">
        <f>'step 1 - non-covid'!U3</f>
        <v>8727</v>
      </c>
      <c r="V3" s="74">
        <f>'step 1 - non-covid'!V3</f>
        <v>10763</v>
      </c>
      <c r="W3" s="13">
        <f>'step 1 - non-covid'!W3</f>
        <v>9699</v>
      </c>
      <c r="X3" s="79">
        <f>'step 1 - non-covid'!X3</f>
        <v>8002</v>
      </c>
      <c r="Y3" s="74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93"/>
      <c r="AG3" s="93"/>
    </row>
    <row r="4" spans="1:55" x14ac:dyDescent="0.25">
      <c r="A4" s="62" t="s">
        <v>35</v>
      </c>
      <c r="B4" s="1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80"/>
      <c r="P4" s="80"/>
      <c r="Q4" s="79">
        <f>AVERAGE(R3:S3)-Q3</f>
        <v>1373.5</v>
      </c>
      <c r="R4" s="79">
        <f>Q4+(MAX(Q5,S3)-R3)</f>
        <v>1540.5</v>
      </c>
      <c r="S4" s="74">
        <f>R4/3</f>
        <v>513.5</v>
      </c>
      <c r="T4" s="80"/>
      <c r="U4" s="79">
        <f>(AVERAGE(T3,V3)-U3)/3*2</f>
        <v>1742.3333333333333</v>
      </c>
      <c r="V4" s="74">
        <f>U4/3</f>
        <v>580.77777777777771</v>
      </c>
      <c r="W4" s="80"/>
      <c r="X4" s="79">
        <f>(AVERAGE(W3,Y3)-X3)/2</f>
        <v>704</v>
      </c>
      <c r="Y4" s="74">
        <f>X4/3</f>
        <v>234.66666666666666</v>
      </c>
      <c r="Z4" s="80"/>
      <c r="AA4" s="93"/>
      <c r="AB4" s="93"/>
      <c r="AC4" s="93"/>
      <c r="AD4" s="93"/>
      <c r="AE4" s="93"/>
      <c r="AF4" s="93"/>
      <c r="AG4" s="93"/>
    </row>
    <row r="5" spans="1:55" x14ac:dyDescent="0.25">
      <c r="A5" s="62" t="s">
        <v>31</v>
      </c>
      <c r="B5" s="13">
        <f>SUM(C5:BC5)</f>
        <v>311459</v>
      </c>
      <c r="C5" s="13">
        <f t="shared" ref="C5:AE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9">
        <f t="shared" si="0"/>
        <v>13676.5</v>
      </c>
      <c r="R5" s="79">
        <f t="shared" si="0"/>
        <v>13760</v>
      </c>
      <c r="S5" s="74">
        <f t="shared" si="0"/>
        <v>12733</v>
      </c>
      <c r="T5" s="13">
        <f t="shared" si="0"/>
        <v>11404.5</v>
      </c>
      <c r="U5" s="79">
        <f t="shared" si="0"/>
        <v>10469.333333333334</v>
      </c>
      <c r="V5" s="74">
        <f t="shared" si="0"/>
        <v>9601.4444444444434</v>
      </c>
      <c r="W5" s="13">
        <f t="shared" si="0"/>
        <v>9118.2222222222226</v>
      </c>
      <c r="X5" s="79">
        <f t="shared" si="0"/>
        <v>8706</v>
      </c>
      <c r="Y5" s="74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93"/>
      <c r="AG5" s="93"/>
    </row>
    <row r="6" spans="1:55" x14ac:dyDescent="0.25">
      <c r="A6" s="62" t="s">
        <v>43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31</v>
      </c>
      <c r="B3" s="13">
        <f>SUM(C3:BC3)</f>
        <v>311459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9">
        <f>'step 2 - smooth'!Q5</f>
        <v>13676.5</v>
      </c>
      <c r="R3" s="79">
        <f>'step 2 - smooth'!R5</f>
        <v>13760</v>
      </c>
      <c r="S3" s="74">
        <f>'step 2 - smooth'!S5</f>
        <v>12733</v>
      </c>
      <c r="T3" s="13">
        <f>'step 2 - smooth'!T5</f>
        <v>11404.5</v>
      </c>
      <c r="U3" s="79">
        <f>'step 2 - smooth'!U5</f>
        <v>10469.333333333334</v>
      </c>
      <c r="V3" s="74">
        <f>'step 2 - smooth'!V5</f>
        <v>9601.4444444444434</v>
      </c>
      <c r="W3" s="13">
        <f>'step 2 - smooth'!W5</f>
        <v>9118.2222222222226</v>
      </c>
      <c r="X3" s="79">
        <f>'step 2 - smooth'!X5</f>
        <v>8706</v>
      </c>
      <c r="Y3" s="74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92"/>
      <c r="AG3" s="92"/>
    </row>
    <row r="4" spans="1:55" x14ac:dyDescent="0.25">
      <c r="A4" s="62" t="s">
        <v>37</v>
      </c>
      <c r="B4" s="13">
        <f>SUM(C4:BC4)</f>
        <v>300956.21999999991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9">
        <f>params!$B2*Q3+params!$B3*R3</f>
        <v>13720.755000000001</v>
      </c>
      <c r="R4" s="79">
        <f>params!$B2*R3+params!$B3*S3</f>
        <v>13215.69</v>
      </c>
      <c r="S4" s="74">
        <f>params!$B2*S3+params!$B3*T3</f>
        <v>12028.895</v>
      </c>
      <c r="T4" s="13">
        <f>params!$B2*T3+params!$B3*U3</f>
        <v>10908.861666666668</v>
      </c>
      <c r="U4" s="79">
        <f>params!$B2*U3+params!$B3*V3</f>
        <v>10009.352222222224</v>
      </c>
      <c r="V4" s="74">
        <f>params!$B2*V3+params!$B3*W3</f>
        <v>9345.3366666666661</v>
      </c>
      <c r="W4" s="13">
        <f>params!$B2*W3+params!$B3*X3</f>
        <v>8899.7444444444445</v>
      </c>
      <c r="X4" s="79">
        <f>params!$B2*X3+params!$B3*Y3</f>
        <v>8677.2033333333329</v>
      </c>
      <c r="Y4" s="74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92"/>
      <c r="AF4" s="92"/>
      <c r="AG4" s="92"/>
    </row>
    <row r="5" spans="1:55" x14ac:dyDescent="0.25">
      <c r="A5" s="62" t="s">
        <v>43</v>
      </c>
      <c r="B5" s="13">
        <f>B3-B4-params!B3*C3-params!B2*AE3</f>
        <v>8.6401996668428183E-11</v>
      </c>
    </row>
    <row r="6" spans="1:55" x14ac:dyDescent="0.25">
      <c r="B6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2020-07-30T12:50:25Z</dcterms:modified>
</cp:coreProperties>
</file>