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52451064-4A49-46B2-86B9-1A2EEFA310EA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definedNames>
    <definedName name="_xlnm._FilterDatabase" localSheetId="0" hidden="1">Sheet1!$A$1:$G$117</definedName>
    <definedName name="_xlchart.v1.0" hidden="1">Sheet1!$C$1</definedName>
    <definedName name="_xlchart.v1.1" hidden="1">Sheet1!$C$2:$C$124</definedName>
    <definedName name="_xlchart.v1.2" hidden="1">Sheet1!$D$1</definedName>
    <definedName name="_xlchart.v1.3" hidden="1">Sheet1!$D$2:$D$124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B119" i="1" l="1"/>
  <c r="I117" i="1"/>
  <c r="J117" i="1" s="1"/>
  <c r="I116" i="1"/>
  <c r="J116" i="1" s="1"/>
  <c r="I115" i="1"/>
  <c r="J115" i="1" s="1"/>
  <c r="I114" i="1"/>
  <c r="I113" i="1"/>
  <c r="F113" i="1" s="1"/>
  <c r="I112" i="1"/>
  <c r="I111" i="1"/>
  <c r="J111" i="1" s="1"/>
  <c r="I110" i="1"/>
  <c r="G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F103" i="1" s="1"/>
  <c r="I102" i="1"/>
  <c r="J102" i="1" s="1"/>
  <c r="I101" i="1"/>
  <c r="G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G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G64" i="1" s="1"/>
  <c r="I63" i="1"/>
  <c r="G63" i="1" s="1"/>
  <c r="I62" i="1"/>
  <c r="I61" i="1"/>
  <c r="F61" i="1" s="1"/>
  <c r="I60" i="1"/>
  <c r="I59" i="1"/>
  <c r="F59" i="1" s="1"/>
  <c r="I58" i="1"/>
  <c r="G58" i="1" s="1"/>
  <c r="I57" i="1"/>
  <c r="G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F48" i="1" s="1"/>
  <c r="I47" i="1"/>
  <c r="I46" i="1"/>
  <c r="J46" i="1" s="1"/>
  <c r="I45" i="1"/>
  <c r="G45" i="1" s="1"/>
  <c r="I44" i="1"/>
  <c r="J44" i="1" s="1"/>
  <c r="I43" i="1"/>
  <c r="I42" i="1"/>
  <c r="J42" i="1" s="1"/>
  <c r="I41" i="1"/>
  <c r="J41" i="1" s="1"/>
  <c r="I40" i="1"/>
  <c r="G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F33" i="1" s="1"/>
  <c r="I32" i="1"/>
  <c r="F32" i="1" s="1"/>
  <c r="I31" i="1"/>
  <c r="J31" i="1" s="1"/>
  <c r="I30" i="1"/>
  <c r="I29" i="1"/>
  <c r="J29" i="1" s="1"/>
  <c r="I28" i="1"/>
  <c r="F28" i="1" s="1"/>
  <c r="I27" i="1"/>
  <c r="J27" i="1" s="1"/>
  <c r="I26" i="1"/>
  <c r="J26" i="1" s="1"/>
  <c r="I25" i="1"/>
  <c r="I24" i="1"/>
  <c r="J24" i="1" s="1"/>
  <c r="I23" i="1"/>
  <c r="J23" i="1" s="1"/>
  <c r="I22" i="1"/>
  <c r="J22" i="1" s="1"/>
  <c r="I21" i="1"/>
  <c r="I20" i="1"/>
  <c r="I19" i="1"/>
  <c r="I18" i="1"/>
  <c r="F18" i="1" s="1"/>
  <c r="I17" i="1"/>
  <c r="J17" i="1" s="1"/>
  <c r="I16" i="1"/>
  <c r="J16" i="1" s="1"/>
  <c r="I15" i="1"/>
  <c r="J15" i="1" s="1"/>
  <c r="I14" i="1"/>
  <c r="J14" i="1" s="1"/>
  <c r="I13" i="1"/>
  <c r="F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G4" i="1" s="1"/>
  <c r="I3" i="1"/>
  <c r="J3" i="1" s="1"/>
  <c r="I2" i="1"/>
  <c r="J2" i="1" s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N62" i="1" s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N11" i="1" l="1"/>
  <c r="N27" i="1"/>
  <c r="N43" i="1"/>
  <c r="N59" i="1"/>
  <c r="N75" i="1"/>
  <c r="N107" i="1"/>
  <c r="N13" i="1"/>
  <c r="N61" i="1"/>
  <c r="N45" i="1"/>
  <c r="N109" i="1"/>
  <c r="N14" i="1"/>
  <c r="N46" i="1"/>
  <c r="N78" i="1"/>
  <c r="N110" i="1"/>
  <c r="N29" i="1"/>
  <c r="N77" i="1"/>
  <c r="N30" i="1"/>
  <c r="N94" i="1"/>
  <c r="N63" i="1"/>
  <c r="N100" i="1"/>
  <c r="N65" i="1"/>
  <c r="N26" i="1"/>
  <c r="N74" i="1"/>
  <c r="J40" i="1"/>
  <c r="N25" i="1"/>
  <c r="N12" i="1"/>
  <c r="N76" i="1"/>
  <c r="J103" i="1"/>
  <c r="J25" i="1"/>
  <c r="J57" i="1"/>
  <c r="J58" i="1"/>
  <c r="J74" i="1"/>
  <c r="J43" i="1"/>
  <c r="J59" i="1"/>
  <c r="J28" i="1"/>
  <c r="J60" i="1"/>
  <c r="J76" i="1"/>
  <c r="J13" i="1"/>
  <c r="J45" i="1"/>
  <c r="J61" i="1"/>
  <c r="J30" i="1"/>
  <c r="J62" i="1"/>
  <c r="J110" i="1"/>
  <c r="J47" i="1"/>
  <c r="J63" i="1"/>
  <c r="J79" i="1"/>
  <c r="J32" i="1"/>
  <c r="J48" i="1"/>
  <c r="J64" i="1"/>
  <c r="J112" i="1"/>
  <c r="J33" i="1"/>
  <c r="J113" i="1"/>
  <c r="J18" i="1"/>
  <c r="J114" i="1"/>
  <c r="J19" i="1"/>
  <c r="N99" i="1"/>
  <c r="J4" i="1"/>
  <c r="J20" i="1"/>
  <c r="J68" i="1"/>
  <c r="J100" i="1"/>
  <c r="J5" i="1"/>
  <c r="J21" i="1"/>
  <c r="J101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E119" i="1"/>
  <c r="F119" i="1"/>
  <c r="E121" i="1"/>
  <c r="E124" i="1"/>
  <c r="F121" i="1"/>
  <c r="F124" i="1"/>
  <c r="F123" i="1"/>
  <c r="E122" i="1"/>
  <c r="E123" i="1"/>
  <c r="F122" i="1"/>
  <c r="J124" i="1" l="1"/>
  <c r="N119" i="1"/>
  <c r="J123" i="1"/>
  <c r="J122" i="1"/>
  <c r="J121" i="1"/>
  <c r="G123" i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<sst xmlns="http://schemas.openxmlformats.org/spreadsheetml/2006/main" count="19" uniqueCount="17">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</sst>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4241989478718323E-2"/>
                  <c:y val="8.43995411213869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406504065040649"/>
                  <c:y val="2.0411520228647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8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6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 Times for UKWA - 2010 to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Times for UKWA - 2010 to 2023</a:t>
          </a:r>
        </a:p>
      </cx:txPr>
    </cx:title>
    <cx:plotArea>
      <cx:plotAreaRegion>
        <cx:series layoutId="clusteredColumn" uniqueId="{0C3C6711-4380-4A2A-9B4F-25CBC4A6D851}">
          <cx:tx>
            <cx:txData>
              <cx:f>_xlchart.v1.2</cx:f>
              <cx:v>median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25th Percentile for UKWA - 2010 to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25th Percentile for UKWA - 2010 to 2023</a:t>
          </a:r>
        </a:p>
      </cx:txPr>
    </cx:title>
    <cx:plotArea>
      <cx:plotAreaRegion>
        <cx:series layoutId="clusteredColumn" uniqueId="{0C3C6711-4380-4A2A-9B4F-25CBC4A6D851}">
          <cx:tx>
            <cx:txData>
              <cx:f>_xlchart.v1.0</cx:f>
              <cx:v>25th percentile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71</xdr:row>
      <xdr:rowOff>0</xdr:rowOff>
    </xdr:from>
    <xdr:to>
      <xdr:col>25</xdr:col>
      <xdr:colOff>600074</xdr:colOff>
      <xdr:row>90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1D035B-81A2-4CA4-9AFF-FD1488D4A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49" y="13525500"/>
              <a:ext cx="66960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92</xdr:row>
      <xdr:rowOff>0</xdr:rowOff>
    </xdr:from>
    <xdr:to>
      <xdr:col>25</xdr:col>
      <xdr:colOff>600075</xdr:colOff>
      <xdr:row>111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BCEF1ED-E10B-471F-A37F-792DD58CD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17526000"/>
              <a:ext cx="66960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Y124"/>
  <sheetViews>
    <sheetView tabSelected="1" workbookViewId="0">
      <selection activeCell="N3" sqref="N3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>IF($C2&lt;28,IF($C2&gt;27,C2-I2,""),"")</f>
        <v/>
      </c>
      <c r="G2" s="1" t="str">
        <f>IF($C2&lt;26,IF($C2&gt;25,C2-I2,""),"")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1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ref="F3:F66" si="2">IF($C3&lt;28,IF($C3&gt;27,C3-I3,""),"")</f>
        <v/>
      </c>
      <c r="G3" s="1" t="str">
        <f t="shared" ref="G3:G66" si="3">IF($C3&lt;26,IF($C3&gt;25,C3-I3,""),"")</f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1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2"/>
        <v/>
      </c>
      <c r="G4" s="1">
        <f t="shared" si="3"/>
        <v>1.7152561617997186</v>
      </c>
      <c r="I4" s="1">
        <f t="shared" si="4"/>
        <v>23.68474383820028</v>
      </c>
      <c r="J4" s="1">
        <f t="shared" si="5"/>
        <v>1.2252561617997202</v>
      </c>
      <c r="L4" s="5" t="str">
        <f t="shared" si="1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 t="str">
        <f t="shared" si="2"/>
        <v/>
      </c>
      <c r="G5" s="1" t="str">
        <f t="shared" si="3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2"/>
        <v/>
      </c>
      <c r="G6" s="1" t="str">
        <f t="shared" si="3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2"/>
        <v/>
      </c>
      <c r="G7" s="1" t="str">
        <f t="shared" si="3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2"/>
        <v/>
      </c>
      <c r="G8" s="1" t="str">
        <f t="shared" si="3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2"/>
        <v/>
      </c>
      <c r="G9" s="1" t="str">
        <f t="shared" si="3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2"/>
        <v/>
      </c>
      <c r="G10" s="1" t="str">
        <f t="shared" si="3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2"/>
        <v/>
      </c>
      <c r="G11" s="1" t="str">
        <f t="shared" si="3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2"/>
        <v/>
      </c>
      <c r="G12" s="1" t="str">
        <f t="shared" si="3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>
        <f t="shared" si="2"/>
        <v>1.8939994532014452</v>
      </c>
      <c r="G13" s="1" t="str">
        <f t="shared" si="3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2"/>
        <v/>
      </c>
      <c r="G14" s="1" t="str">
        <f t="shared" si="3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2"/>
        <v/>
      </c>
      <c r="G15" s="1" t="str">
        <f t="shared" si="3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2"/>
        <v/>
      </c>
      <c r="G16" s="1" t="str">
        <f t="shared" si="3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2"/>
        <v/>
      </c>
      <c r="G17" s="1" t="str">
        <f t="shared" si="3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>
        <f t="shared" si="2"/>
        <v>1.8899917560848145</v>
      </c>
      <c r="G18" s="1" t="str">
        <f t="shared" si="3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2"/>
        <v/>
      </c>
      <c r="G19" s="1" t="str">
        <f t="shared" si="3"/>
        <v/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 t="str">
        <f t="shared" si="2"/>
        <v/>
      </c>
      <c r="G20" s="1" t="str">
        <f t="shared" si="3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 t="str">
        <f t="shared" si="2"/>
        <v/>
      </c>
      <c r="G21" s="1" t="str">
        <f t="shared" si="3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2"/>
        <v/>
      </c>
      <c r="G22" s="1" t="str">
        <f t="shared" si="3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2"/>
        <v/>
      </c>
      <c r="G23" s="1" t="str">
        <f t="shared" si="3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2"/>
        <v/>
      </c>
      <c r="G24" s="1" t="str">
        <f t="shared" si="3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2"/>
        <v/>
      </c>
      <c r="G25" s="1" t="str">
        <f t="shared" si="3"/>
        <v/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2"/>
        <v/>
      </c>
      <c r="G26" s="1" t="str">
        <f t="shared" si="3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2"/>
        <v/>
      </c>
      <c r="G27" s="1" t="str">
        <f t="shared" si="3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>
        <f t="shared" si="2"/>
        <v>1.8811748224282283</v>
      </c>
      <c r="G28" s="1" t="str">
        <f t="shared" si="3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2"/>
        <v/>
      </c>
      <c r="G29" s="1" t="str">
        <f t="shared" si="3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2"/>
        <v/>
      </c>
      <c r="G30" s="1" t="str">
        <f t="shared" si="3"/>
        <v/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2"/>
        <v/>
      </c>
      <c r="G31" s="1" t="str">
        <f t="shared" si="3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>
        <f t="shared" si="2"/>
        <v>1.9004117685880573</v>
      </c>
      <c r="G32" s="1" t="str">
        <f t="shared" si="3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25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>
        <f t="shared" si="2"/>
        <v>1.8675486522316831</v>
      </c>
      <c r="G33" s="1" t="str">
        <f t="shared" si="3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25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2"/>
        <v/>
      </c>
      <c r="G34" s="1" t="str">
        <f t="shared" si="3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25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2"/>
        <v/>
      </c>
      <c r="G35" s="1" t="str">
        <f t="shared" si="3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25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2"/>
        <v/>
      </c>
      <c r="G36" s="1" t="str">
        <f t="shared" si="3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25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2"/>
        <v/>
      </c>
      <c r="G37" s="1" t="str">
        <f t="shared" si="3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25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2"/>
        <v/>
      </c>
      <c r="G38" s="1" t="str">
        <f t="shared" si="3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25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2"/>
        <v/>
      </c>
      <c r="G39" s="1" t="str">
        <f t="shared" si="3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25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2"/>
        <v/>
      </c>
      <c r="G40" s="1">
        <f t="shared" si="3"/>
        <v>1.7048361492964794</v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25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2"/>
        <v/>
      </c>
      <c r="G41" s="1" t="str">
        <f t="shared" si="3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25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2"/>
        <v/>
      </c>
      <c r="G42" s="1" t="str">
        <f t="shared" si="3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25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 t="str">
        <f t="shared" si="2"/>
        <v/>
      </c>
      <c r="G43" s="1" t="str">
        <f t="shared" si="3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25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2"/>
        <v/>
      </c>
      <c r="G44" s="1" t="str">
        <f t="shared" si="3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25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2"/>
        <v/>
      </c>
      <c r="G45" s="1">
        <f t="shared" si="3"/>
        <v>1.7561346723893507</v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25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2"/>
        <v/>
      </c>
      <c r="G46" s="1" t="str">
        <f t="shared" si="3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25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 t="str">
        <f t="shared" si="2"/>
        <v/>
      </c>
      <c r="G47" s="1" t="str">
        <f t="shared" si="3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25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>
        <f t="shared" si="2"/>
        <v>1.8859840589681838</v>
      </c>
      <c r="G48" s="1" t="str">
        <f t="shared" si="3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27</v>
      </c>
      <c r="T48" s="1">
        <v>26</v>
      </c>
      <c r="U48" s="1">
        <v>25</v>
      </c>
      <c r="V48" s="1">
        <v>24</v>
      </c>
      <c r="W48" s="1">
        <v>23</v>
      </c>
      <c r="X48" s="1">
        <v>22</v>
      </c>
      <c r="Y48" s="1">
        <v>21</v>
      </c>
    </row>
    <row r="49" spans="1:25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2"/>
        <v/>
      </c>
      <c r="G49" s="1" t="str">
        <f t="shared" si="3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 t="shared" ref="R49:Y49" si="10">FORECAST(R48,$D2:$D117,$C2:$C117)</f>
        <v>26.076343588135487</v>
      </c>
      <c r="S49" s="2">
        <f t="shared" si="10"/>
        <v>25.156497530468101</v>
      </c>
      <c r="T49" s="2">
        <f t="shared" si="10"/>
        <v>24.236651472800713</v>
      </c>
      <c r="U49" s="2">
        <f t="shared" si="10"/>
        <v>23.316805415133324</v>
      </c>
      <c r="V49" s="2">
        <f t="shared" si="10"/>
        <v>22.396959357465938</v>
      </c>
      <c r="W49" s="2">
        <f t="shared" si="10"/>
        <v>21.477113299798553</v>
      </c>
      <c r="X49" s="2">
        <f t="shared" si="10"/>
        <v>20.557267242131164</v>
      </c>
      <c r="Y49" s="2">
        <f t="shared" si="10"/>
        <v>19.637421184463776</v>
      </c>
    </row>
    <row r="50" spans="1:25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2"/>
        <v/>
      </c>
      <c r="G50" s="1" t="str">
        <f t="shared" si="3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25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2"/>
        <v/>
      </c>
      <c r="G51" s="1" t="str">
        <f t="shared" si="3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25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2"/>
        <v/>
      </c>
      <c r="G52" s="1" t="str">
        <f t="shared" si="3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25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2"/>
        <v/>
      </c>
      <c r="G53" s="1" t="str">
        <f t="shared" si="3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25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2"/>
        <v/>
      </c>
      <c r="G54" s="1" t="str">
        <f t="shared" si="3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25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2"/>
        <v/>
      </c>
      <c r="G55" s="1" t="str">
        <f t="shared" si="3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25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2"/>
        <v/>
      </c>
      <c r="G56" s="1" t="str">
        <f t="shared" si="3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25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2"/>
        <v/>
      </c>
      <c r="G57" s="1">
        <f t="shared" si="3"/>
        <v>1.701629991603177</v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25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2"/>
        <v/>
      </c>
      <c r="G58" s="1">
        <f t="shared" si="3"/>
        <v>1.7304854108429168</v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25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>
        <f t="shared" si="2"/>
        <v>1.9060225445513375</v>
      </c>
      <c r="G59" s="1" t="str">
        <f t="shared" si="3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25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2"/>
        <v/>
      </c>
      <c r="G60" s="1" t="str">
        <f t="shared" si="3"/>
        <v/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25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>
        <f t="shared" si="2"/>
        <v>1.8595332579984216</v>
      </c>
      <c r="G61" s="1" t="str">
        <f t="shared" si="3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25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 t="str">
        <f t="shared" si="2"/>
        <v/>
      </c>
      <c r="G62" s="1" t="str">
        <f t="shared" si="3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25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2"/>
        <v/>
      </c>
      <c r="G63" s="1">
        <f t="shared" si="3"/>
        <v>1.6960192156398932</v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25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2"/>
        <v/>
      </c>
      <c r="G64" s="1">
        <f t="shared" si="3"/>
        <v>1.7160577012230469</v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2"/>
        <v/>
      </c>
      <c r="G65" s="1" t="str">
        <f t="shared" si="3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1">C66-D66</f>
        <v>2.7399999999999984</v>
      </c>
      <c r="F66" s="1" t="str">
        <f t="shared" si="2"/>
        <v/>
      </c>
      <c r="G66" s="1" t="str">
        <f t="shared" si="3"/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1"/>
        <v>1.6000000000000014</v>
      </c>
      <c r="F67" s="1" t="str">
        <f t="shared" ref="F67:F117" si="12">IF($C67&lt;28,IF($C67&gt;27,C67-I67,""),"")</f>
        <v/>
      </c>
      <c r="G67" s="1" t="str">
        <f t="shared" ref="G67:G117" si="13">IF($C67&lt;26,IF($C67&gt;25,C67-I67,""),"")</f>
        <v/>
      </c>
      <c r="I67" s="1">
        <f t="shared" ref="I67:I117" si="14">FORECAST(C67,$D$2:$D$117,$C$2:$C$117)</f>
        <v>19.619024263310429</v>
      </c>
      <c r="J67" s="1">
        <f t="shared" ref="J67:J117" si="15">D67-I67</f>
        <v>-0.23902426331043003</v>
      </c>
      <c r="L67" s="5" t="str">
        <f t="shared" si="8"/>
        <v/>
      </c>
      <c r="M67" s="5" t="str">
        <f t="shared" ref="M67:M117" si="16">IF(D67&gt;=26,"Y","")</f>
        <v/>
      </c>
      <c r="N67" s="5" t="str">
        <f t="shared" ref="N67:N117" si="17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1"/>
        <v>1.9299999999999997</v>
      </c>
      <c r="F68" s="1" t="str">
        <f t="shared" si="12"/>
        <v/>
      </c>
      <c r="G68" s="1" t="str">
        <f t="shared" si="13"/>
        <v/>
      </c>
      <c r="I68" s="1">
        <f t="shared" si="14"/>
        <v>26.683441986195962</v>
      </c>
      <c r="J68" s="1">
        <f t="shared" si="15"/>
        <v>4.6558013804038012E-2</v>
      </c>
      <c r="L68" s="5" t="str">
        <f t="shared" si="8"/>
        <v>Y</v>
      </c>
      <c r="M68" s="5" t="str">
        <f t="shared" si="16"/>
        <v>Y</v>
      </c>
      <c r="N68" s="5" t="str">
        <f t="shared" si="17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1"/>
        <v>0</v>
      </c>
      <c r="F69" s="1" t="str">
        <f t="shared" si="12"/>
        <v/>
      </c>
      <c r="G69" s="1" t="str">
        <f t="shared" si="13"/>
        <v/>
      </c>
      <c r="I69" s="1">
        <f t="shared" si="14"/>
        <v>20.548068781554488</v>
      </c>
      <c r="J69" s="1">
        <f t="shared" si="15"/>
        <v>1.4419312184455109</v>
      </c>
      <c r="L69" s="5" t="str">
        <f t="shared" si="8"/>
        <v/>
      </c>
      <c r="M69" s="5" t="str">
        <f t="shared" si="16"/>
        <v/>
      </c>
      <c r="N69" s="5" t="str">
        <f t="shared" si="17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1"/>
        <v>3.41</v>
      </c>
      <c r="F70" s="1" t="str">
        <f t="shared" si="12"/>
        <v/>
      </c>
      <c r="G70" s="1" t="str">
        <f t="shared" si="13"/>
        <v/>
      </c>
      <c r="I70" s="1">
        <f t="shared" si="14"/>
        <v>31.797786066826632</v>
      </c>
      <c r="J70" s="1">
        <f t="shared" si="15"/>
        <v>-0.98778606682663295</v>
      </c>
      <c r="L70" s="5" t="str">
        <f t="shared" ref="L70:L117" si="18">IF(C70&gt;=28,"Y","")</f>
        <v>Y</v>
      </c>
      <c r="M70" s="5" t="str">
        <f t="shared" si="16"/>
        <v>Y</v>
      </c>
      <c r="N70" s="5" t="str">
        <f t="shared" si="17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1"/>
        <v>2.2099999999999973</v>
      </c>
      <c r="F71" s="1" t="str">
        <f t="shared" si="12"/>
        <v/>
      </c>
      <c r="G71" s="1" t="str">
        <f t="shared" si="13"/>
        <v/>
      </c>
      <c r="I71" s="1">
        <f t="shared" si="14"/>
        <v>27.98962338808365</v>
      </c>
      <c r="J71" s="1">
        <f t="shared" si="15"/>
        <v>-0.11962338808364947</v>
      </c>
      <c r="L71" s="5" t="str">
        <f t="shared" si="18"/>
        <v>Y</v>
      </c>
      <c r="M71" s="5" t="str">
        <f t="shared" si="16"/>
        <v>Y</v>
      </c>
      <c r="N71" s="5" t="str">
        <f t="shared" si="17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1"/>
        <v>3.1400000000000006</v>
      </c>
      <c r="F72" s="1" t="str">
        <f t="shared" si="12"/>
        <v/>
      </c>
      <c r="G72" s="1" t="str">
        <f t="shared" si="13"/>
        <v/>
      </c>
      <c r="I72" s="1">
        <f t="shared" si="14"/>
        <v>27.226151160219722</v>
      </c>
      <c r="J72" s="1">
        <f t="shared" si="15"/>
        <v>-1.1161511602197223</v>
      </c>
      <c r="L72" s="5" t="str">
        <f t="shared" si="18"/>
        <v>Y</v>
      </c>
      <c r="M72" s="5" t="str">
        <f t="shared" si="16"/>
        <v>Y</v>
      </c>
      <c r="N72" s="5" t="str">
        <f t="shared" si="17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1"/>
        <v>2.129999999999999</v>
      </c>
      <c r="F73" s="1" t="str">
        <f t="shared" si="12"/>
        <v/>
      </c>
      <c r="G73" s="1" t="str">
        <f t="shared" si="13"/>
        <v/>
      </c>
      <c r="I73" s="1">
        <f t="shared" si="14"/>
        <v>28.145997217887107</v>
      </c>
      <c r="J73" s="1">
        <f t="shared" si="15"/>
        <v>-2.5997217887105961E-2</v>
      </c>
      <c r="L73" s="5" t="str">
        <f t="shared" si="18"/>
        <v>Y</v>
      </c>
      <c r="M73" s="5" t="str">
        <f t="shared" si="16"/>
        <v>Y</v>
      </c>
      <c r="N73" s="5" t="str">
        <f t="shared" si="17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1"/>
        <v>1.5299999999999976</v>
      </c>
      <c r="F74" s="1" t="str">
        <f t="shared" si="12"/>
        <v/>
      </c>
      <c r="G74" s="1">
        <f t="shared" si="13"/>
        <v>1.7296838714195886</v>
      </c>
      <c r="I74" s="1">
        <f t="shared" si="14"/>
        <v>23.85031612858041</v>
      </c>
      <c r="J74" s="1">
        <f t="shared" si="15"/>
        <v>0.19968387141959099</v>
      </c>
      <c r="L74" s="5" t="str">
        <f t="shared" si="18"/>
        <v/>
      </c>
      <c r="M74" s="5" t="str">
        <f t="shared" si="16"/>
        <v/>
      </c>
      <c r="N74" s="5" t="str">
        <f t="shared" si="17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1"/>
        <v>1.5500000000000007</v>
      </c>
      <c r="F75" s="1" t="str">
        <f t="shared" si="12"/>
        <v/>
      </c>
      <c r="G75" s="1" t="str">
        <f t="shared" si="13"/>
        <v/>
      </c>
      <c r="I75" s="1">
        <f t="shared" si="14"/>
        <v>28.265577205383867</v>
      </c>
      <c r="J75" s="1">
        <f t="shared" si="15"/>
        <v>0.56442279461613154</v>
      </c>
      <c r="L75" s="5" t="str">
        <f t="shared" si="18"/>
        <v>Y</v>
      </c>
      <c r="M75" s="5" t="str">
        <f t="shared" si="16"/>
        <v>Y</v>
      </c>
      <c r="N75" s="5" t="str">
        <f t="shared" si="17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1"/>
        <v>2.1699999999999982</v>
      </c>
      <c r="F76" s="1" t="str">
        <f t="shared" si="12"/>
        <v/>
      </c>
      <c r="G76" s="1" t="str">
        <f t="shared" si="13"/>
        <v/>
      </c>
      <c r="I76" s="1">
        <f t="shared" si="14"/>
        <v>24.549399132407626</v>
      </c>
      <c r="J76" s="1">
        <f t="shared" si="15"/>
        <v>-0.3793991324076238</v>
      </c>
      <c r="L76" s="5" t="str">
        <f t="shared" si="18"/>
        <v/>
      </c>
      <c r="M76" s="5" t="str">
        <f t="shared" si="16"/>
        <v/>
      </c>
      <c r="N76" s="5" t="str">
        <f t="shared" si="17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1"/>
        <v>0</v>
      </c>
      <c r="F77" s="1" t="str">
        <f t="shared" si="12"/>
        <v/>
      </c>
      <c r="G77" s="1" t="str">
        <f t="shared" si="13"/>
        <v/>
      </c>
      <c r="I77" s="1">
        <f t="shared" si="14"/>
        <v>12.333843486584724</v>
      </c>
      <c r="J77" s="1">
        <f t="shared" si="15"/>
        <v>0.72615651341527609</v>
      </c>
      <c r="L77" s="5" t="str">
        <f t="shared" si="18"/>
        <v/>
      </c>
      <c r="M77" s="5" t="str">
        <f t="shared" si="16"/>
        <v/>
      </c>
      <c r="N77" s="5" t="str">
        <f t="shared" si="17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1"/>
        <v>1.3999999999999986</v>
      </c>
      <c r="F78" s="1" t="str">
        <f t="shared" si="12"/>
        <v/>
      </c>
      <c r="G78" s="1" t="str">
        <f t="shared" si="13"/>
        <v/>
      </c>
      <c r="I78" s="1">
        <f t="shared" si="14"/>
        <v>22.102608619012376</v>
      </c>
      <c r="J78" s="1">
        <f t="shared" si="15"/>
        <v>0.17739138098762552</v>
      </c>
      <c r="L78" s="5" t="str">
        <f t="shared" si="18"/>
        <v/>
      </c>
      <c r="M78" s="5" t="str">
        <f t="shared" si="16"/>
        <v/>
      </c>
      <c r="N78" s="5" t="str">
        <f t="shared" si="17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1"/>
        <v>2.5199999999999996</v>
      </c>
      <c r="F79" s="1" t="str">
        <f t="shared" si="12"/>
        <v/>
      </c>
      <c r="G79" s="1" t="str">
        <f t="shared" si="13"/>
        <v/>
      </c>
      <c r="I79" s="1">
        <f t="shared" si="14"/>
        <v>26.646648143889266</v>
      </c>
      <c r="J79" s="1">
        <f t="shared" si="15"/>
        <v>-0.5466481438892643</v>
      </c>
      <c r="L79" s="5" t="str">
        <f t="shared" si="18"/>
        <v>Y</v>
      </c>
      <c r="M79" s="5" t="str">
        <f t="shared" si="16"/>
        <v>Y</v>
      </c>
      <c r="N79" s="5" t="str">
        <f t="shared" si="17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1"/>
        <v>2.0300000000000011</v>
      </c>
      <c r="F80" s="1" t="str">
        <f t="shared" si="12"/>
        <v/>
      </c>
      <c r="G80" s="1" t="str">
        <f t="shared" si="13"/>
        <v/>
      </c>
      <c r="I80" s="1">
        <f t="shared" si="14"/>
        <v>18.358835164306107</v>
      </c>
      <c r="J80" s="1">
        <f t="shared" si="15"/>
        <v>-0.77883516430610911</v>
      </c>
      <c r="L80" s="5" t="str">
        <f t="shared" si="18"/>
        <v/>
      </c>
      <c r="M80" s="5" t="str">
        <f t="shared" si="16"/>
        <v/>
      </c>
      <c r="N80" s="5" t="str">
        <f t="shared" si="17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1"/>
        <v>1.2199999999999989</v>
      </c>
      <c r="F81" s="1" t="str">
        <f t="shared" si="12"/>
        <v/>
      </c>
      <c r="G81" s="1" t="str">
        <f t="shared" si="13"/>
        <v/>
      </c>
      <c r="I81" s="1">
        <f t="shared" si="14"/>
        <v>29.019850972671126</v>
      </c>
      <c r="J81" s="1">
        <f t="shared" si="15"/>
        <v>0.96014902732887464</v>
      </c>
      <c r="L81" s="5" t="str">
        <f t="shared" si="18"/>
        <v>Y</v>
      </c>
      <c r="M81" s="5" t="str">
        <f t="shared" si="16"/>
        <v>Y</v>
      </c>
      <c r="N81" s="5" t="str">
        <f t="shared" si="17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1"/>
        <v>1.5199999999999996</v>
      </c>
      <c r="F82" s="1" t="str">
        <f t="shared" si="12"/>
        <v/>
      </c>
      <c r="G82" s="1" t="str">
        <f t="shared" si="13"/>
        <v/>
      </c>
      <c r="I82" s="1">
        <f t="shared" si="14"/>
        <v>28.3943556534573</v>
      </c>
      <c r="J82" s="1">
        <f t="shared" si="15"/>
        <v>0.60564434654270016</v>
      </c>
      <c r="L82" s="5" t="str">
        <f t="shared" si="18"/>
        <v>Y</v>
      </c>
      <c r="M82" s="5" t="str">
        <f t="shared" si="16"/>
        <v>Y</v>
      </c>
      <c r="N82" s="5" t="str">
        <f t="shared" si="17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1"/>
        <v>2.3500000000000014</v>
      </c>
      <c r="F83" s="1" t="str">
        <f t="shared" si="12"/>
        <v/>
      </c>
      <c r="G83" s="1" t="str">
        <f t="shared" si="13"/>
        <v/>
      </c>
      <c r="I83" s="1">
        <f t="shared" si="14"/>
        <v>31.586221473563135</v>
      </c>
      <c r="J83" s="1">
        <f t="shared" si="15"/>
        <v>5.3778526436865093E-2</v>
      </c>
      <c r="L83" s="5" t="str">
        <f t="shared" si="18"/>
        <v>Y</v>
      </c>
      <c r="M83" s="5" t="str">
        <f t="shared" si="16"/>
        <v>Y</v>
      </c>
      <c r="N83" s="5" t="str">
        <f t="shared" si="17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1"/>
        <v>1.7299999999999969</v>
      </c>
      <c r="F84" s="1" t="str">
        <f t="shared" si="12"/>
        <v/>
      </c>
      <c r="G84" s="1" t="str">
        <f t="shared" si="13"/>
        <v/>
      </c>
      <c r="I84" s="1">
        <f t="shared" si="14"/>
        <v>31.181489208189483</v>
      </c>
      <c r="J84" s="1">
        <f t="shared" si="15"/>
        <v>0.63851079181051773</v>
      </c>
      <c r="L84" s="5" t="str">
        <f t="shared" si="18"/>
        <v>Y</v>
      </c>
      <c r="M84" s="5" t="str">
        <f t="shared" si="16"/>
        <v>Y</v>
      </c>
      <c r="N84" s="5" t="str">
        <f t="shared" si="17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1"/>
        <v>2.0300000000000011</v>
      </c>
      <c r="F85" s="1" t="str">
        <f t="shared" si="12"/>
        <v/>
      </c>
      <c r="G85" s="1" t="str">
        <f t="shared" si="13"/>
        <v/>
      </c>
      <c r="I85" s="1">
        <f t="shared" si="14"/>
        <v>29.948895490915188</v>
      </c>
      <c r="J85" s="1">
        <f t="shared" si="15"/>
        <v>0.23110450908481184</v>
      </c>
      <c r="L85" s="5" t="str">
        <f t="shared" si="18"/>
        <v>Y</v>
      </c>
      <c r="M85" s="5" t="str">
        <f t="shared" si="16"/>
        <v>Y</v>
      </c>
      <c r="N85" s="5" t="str">
        <f t="shared" si="17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1"/>
        <v>1.9800000000000004</v>
      </c>
      <c r="F86" s="1" t="str">
        <f t="shared" si="12"/>
        <v/>
      </c>
      <c r="G86" s="1" t="str">
        <f t="shared" si="13"/>
        <v/>
      </c>
      <c r="I86" s="1">
        <f t="shared" si="14"/>
        <v>29.240614026511299</v>
      </c>
      <c r="J86" s="1">
        <f t="shared" si="15"/>
        <v>0.21938597348870204</v>
      </c>
      <c r="L86" s="5" t="str">
        <f t="shared" si="18"/>
        <v>Y</v>
      </c>
      <c r="M86" s="5" t="str">
        <f t="shared" si="16"/>
        <v>Y</v>
      </c>
      <c r="N86" s="5" t="str">
        <f t="shared" si="17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1"/>
        <v>1.6400000000000006</v>
      </c>
      <c r="F87" s="1" t="str">
        <f t="shared" si="12"/>
        <v/>
      </c>
      <c r="G87" s="1" t="str">
        <f t="shared" si="13"/>
        <v/>
      </c>
      <c r="I87" s="1">
        <f t="shared" si="14"/>
        <v>28.734698694794236</v>
      </c>
      <c r="J87" s="1">
        <f t="shared" si="15"/>
        <v>0.51530130520576378</v>
      </c>
      <c r="L87" s="5" t="str">
        <f t="shared" si="18"/>
        <v>Y</v>
      </c>
      <c r="M87" s="5" t="str">
        <f t="shared" si="16"/>
        <v>Y</v>
      </c>
      <c r="N87" s="5" t="str">
        <f t="shared" si="17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1"/>
        <v>1.0199999999999996</v>
      </c>
      <c r="F88" s="1" t="str">
        <f t="shared" si="12"/>
        <v/>
      </c>
      <c r="G88" s="1" t="str">
        <f t="shared" si="13"/>
        <v/>
      </c>
      <c r="I88" s="1">
        <f t="shared" si="14"/>
        <v>30.454810822632247</v>
      </c>
      <c r="J88" s="1">
        <f t="shared" si="15"/>
        <v>1.2851891773677515</v>
      </c>
      <c r="L88" s="5" t="str">
        <f t="shared" si="18"/>
        <v>Y</v>
      </c>
      <c r="M88" s="5" t="str">
        <f t="shared" si="16"/>
        <v>Y</v>
      </c>
      <c r="N88" s="5" t="str">
        <f t="shared" si="17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1"/>
        <v>1.3200000000000003</v>
      </c>
      <c r="F89" s="1" t="str">
        <f t="shared" si="12"/>
        <v/>
      </c>
      <c r="G89" s="1" t="str">
        <f t="shared" si="13"/>
        <v/>
      </c>
      <c r="I89" s="1">
        <f t="shared" si="14"/>
        <v>29.590155528424905</v>
      </c>
      <c r="J89" s="1">
        <f t="shared" si="15"/>
        <v>0.90984447157509507</v>
      </c>
      <c r="L89" s="5" t="str">
        <f t="shared" si="18"/>
        <v>Y</v>
      </c>
      <c r="M89" s="5" t="str">
        <f t="shared" si="16"/>
        <v>Y</v>
      </c>
      <c r="N89" s="5" t="str">
        <f t="shared" si="17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1"/>
        <v>2.759999999999998</v>
      </c>
      <c r="F90" s="1" t="str">
        <f t="shared" si="12"/>
        <v/>
      </c>
      <c r="G90" s="1" t="str">
        <f t="shared" si="13"/>
        <v/>
      </c>
      <c r="I90" s="1">
        <f t="shared" si="14"/>
        <v>30.326032374558814</v>
      </c>
      <c r="J90" s="1">
        <f t="shared" si="15"/>
        <v>-0.46603237455881441</v>
      </c>
      <c r="L90" s="5" t="str">
        <f t="shared" si="18"/>
        <v>Y</v>
      </c>
      <c r="M90" s="5" t="str">
        <f t="shared" si="16"/>
        <v>Y</v>
      </c>
      <c r="N90" s="5" t="str">
        <f t="shared" si="17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1"/>
        <v>2.9299999999999997</v>
      </c>
      <c r="F91" s="1" t="str">
        <f t="shared" si="12"/>
        <v/>
      </c>
      <c r="G91" s="1" t="str">
        <f t="shared" si="13"/>
        <v/>
      </c>
      <c r="I91" s="1">
        <f t="shared" si="14"/>
        <v>33.793852011964866</v>
      </c>
      <c r="J91" s="1">
        <f t="shared" si="15"/>
        <v>-0.33385201196486491</v>
      </c>
      <c r="L91" s="5" t="str">
        <f t="shared" si="18"/>
        <v>Y</v>
      </c>
      <c r="M91" s="5" t="str">
        <f t="shared" si="16"/>
        <v>Y</v>
      </c>
      <c r="N91" s="5" t="str">
        <f t="shared" si="17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1"/>
        <v>2.519999999999996</v>
      </c>
      <c r="F92" s="1" t="str">
        <f t="shared" si="12"/>
        <v/>
      </c>
      <c r="G92" s="1" t="str">
        <f t="shared" si="13"/>
        <v/>
      </c>
      <c r="I92" s="1">
        <f t="shared" si="14"/>
        <v>32.947593638910867</v>
      </c>
      <c r="J92" s="1">
        <f t="shared" si="15"/>
        <v>2.4063610891360554E-3</v>
      </c>
      <c r="L92" s="5" t="str">
        <f t="shared" si="18"/>
        <v>Y</v>
      </c>
      <c r="M92" s="5" t="str">
        <f t="shared" si="16"/>
        <v>Y</v>
      </c>
      <c r="N92" s="5" t="str">
        <f t="shared" si="17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1"/>
        <v>2.4599999999999973</v>
      </c>
      <c r="F93" s="1" t="str">
        <f t="shared" si="12"/>
        <v/>
      </c>
      <c r="G93" s="1" t="str">
        <f t="shared" si="13"/>
        <v/>
      </c>
      <c r="I93" s="1">
        <f t="shared" si="14"/>
        <v>22.222188606509135</v>
      </c>
      <c r="J93" s="1">
        <f t="shared" si="15"/>
        <v>-0.87218860650913399</v>
      </c>
      <c r="L93" s="5" t="str">
        <f t="shared" si="18"/>
        <v/>
      </c>
      <c r="M93" s="5" t="str">
        <f t="shared" si="16"/>
        <v/>
      </c>
      <c r="N93" s="5" t="str">
        <f t="shared" si="17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1"/>
        <v>1.7099999999999973</v>
      </c>
      <c r="F94" s="1" t="str">
        <f t="shared" si="12"/>
        <v/>
      </c>
      <c r="G94" s="1" t="str">
        <f t="shared" si="13"/>
        <v/>
      </c>
      <c r="I94" s="1">
        <f t="shared" si="14"/>
        <v>20.446885715211078</v>
      </c>
      <c r="J94" s="1">
        <f t="shared" si="15"/>
        <v>-0.27688571521107619</v>
      </c>
      <c r="L94" s="5" t="str">
        <f t="shared" si="18"/>
        <v/>
      </c>
      <c r="M94" s="5" t="str">
        <f t="shared" si="16"/>
        <v/>
      </c>
      <c r="N94" s="5" t="str">
        <f t="shared" si="17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1"/>
        <v>3.75</v>
      </c>
      <c r="F95" s="1" t="str">
        <f t="shared" si="12"/>
        <v/>
      </c>
      <c r="G95" s="1" t="str">
        <f t="shared" si="13"/>
        <v/>
      </c>
      <c r="I95" s="1">
        <f t="shared" si="14"/>
        <v>22.047417855552332</v>
      </c>
      <c r="J95" s="1">
        <f t="shared" si="15"/>
        <v>-2.1774178555523314</v>
      </c>
      <c r="L95" s="5" t="str">
        <f t="shared" si="18"/>
        <v/>
      </c>
      <c r="M95" s="5" t="str">
        <f t="shared" si="16"/>
        <v/>
      </c>
      <c r="N95" s="5" t="str">
        <f t="shared" si="17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1"/>
        <v>2</v>
      </c>
      <c r="F96" s="1" t="str">
        <f t="shared" si="12"/>
        <v/>
      </c>
      <c r="G96" s="1" t="str">
        <f t="shared" si="13"/>
        <v/>
      </c>
      <c r="I96" s="1">
        <f t="shared" si="14"/>
        <v>19.425856591200279</v>
      </c>
      <c r="J96" s="1">
        <f t="shared" si="15"/>
        <v>-0.65585659120027984</v>
      </c>
      <c r="L96" s="5" t="str">
        <f t="shared" si="18"/>
        <v/>
      </c>
      <c r="M96" s="5" t="str">
        <f t="shared" si="16"/>
        <v/>
      </c>
      <c r="N96" s="5" t="str">
        <f t="shared" si="17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1"/>
        <v>4.57</v>
      </c>
      <c r="F97" s="1" t="str">
        <f t="shared" si="12"/>
        <v/>
      </c>
      <c r="G97" s="1" t="str">
        <f t="shared" si="13"/>
        <v/>
      </c>
      <c r="I97" s="1">
        <f t="shared" si="14"/>
        <v>21.311541009418423</v>
      </c>
      <c r="J97" s="1">
        <f t="shared" si="15"/>
        <v>-3.0615410094184234</v>
      </c>
      <c r="L97" s="5" t="str">
        <f t="shared" si="18"/>
        <v/>
      </c>
      <c r="M97" s="5" t="str">
        <f t="shared" si="16"/>
        <v/>
      </c>
      <c r="N97" s="5" t="str">
        <f t="shared" si="17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9">C98-D98</f>
        <v>3.2799999999999976</v>
      </c>
      <c r="F98" s="1" t="str">
        <f t="shared" si="12"/>
        <v/>
      </c>
      <c r="G98" s="1" t="str">
        <f t="shared" si="13"/>
        <v/>
      </c>
      <c r="I98" s="1">
        <f t="shared" si="14"/>
        <v>28.118401836157084</v>
      </c>
      <c r="J98" s="1">
        <f t="shared" si="15"/>
        <v>-1.1784018361570823</v>
      </c>
      <c r="L98" s="5" t="str">
        <f t="shared" si="18"/>
        <v>Y</v>
      </c>
      <c r="M98" s="5" t="str">
        <f t="shared" si="16"/>
        <v>Y</v>
      </c>
      <c r="N98" s="5" t="str">
        <f t="shared" si="17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9"/>
        <v>2.09</v>
      </c>
      <c r="F99" s="1" t="str">
        <f t="shared" si="12"/>
        <v/>
      </c>
      <c r="G99" s="1" t="str">
        <f t="shared" si="13"/>
        <v/>
      </c>
      <c r="I99" s="1">
        <f t="shared" si="14"/>
        <v>29.737330897651688</v>
      </c>
      <c r="J99" s="1">
        <f t="shared" si="15"/>
        <v>0.15266910234831244</v>
      </c>
      <c r="L99" s="5" t="str">
        <f t="shared" si="18"/>
        <v>Y</v>
      </c>
      <c r="M99" s="5" t="str">
        <f t="shared" si="16"/>
        <v>Y</v>
      </c>
      <c r="N99" s="5" t="str">
        <f t="shared" si="17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9"/>
        <v>1.9299999999999997</v>
      </c>
      <c r="F100" s="1" t="str">
        <f t="shared" si="12"/>
        <v/>
      </c>
      <c r="G100" s="1" t="str">
        <f t="shared" si="13"/>
        <v/>
      </c>
      <c r="I100" s="1">
        <f t="shared" si="14"/>
        <v>25.009322161241318</v>
      </c>
      <c r="J100" s="1">
        <f t="shared" si="15"/>
        <v>-9.9322161241317986E-2</v>
      </c>
      <c r="L100" s="5" t="str">
        <f t="shared" si="18"/>
        <v/>
      </c>
      <c r="M100" s="5" t="str">
        <f t="shared" si="16"/>
        <v/>
      </c>
      <c r="N100" s="5" t="str">
        <f t="shared" si="17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9"/>
        <v>1.1400000000000006</v>
      </c>
      <c r="F101" s="1" t="str">
        <f t="shared" si="12"/>
        <v/>
      </c>
      <c r="G101" s="1">
        <f t="shared" si="13"/>
        <v>1.7449131204627868</v>
      </c>
      <c r="I101" s="1">
        <f t="shared" si="14"/>
        <v>24.025086879537213</v>
      </c>
      <c r="J101" s="1">
        <f t="shared" si="15"/>
        <v>0.60491312046278622</v>
      </c>
      <c r="L101" s="5" t="str">
        <f t="shared" si="18"/>
        <v/>
      </c>
      <c r="M101" s="5" t="str">
        <f t="shared" si="16"/>
        <v/>
      </c>
      <c r="N101" s="5" t="str">
        <f t="shared" si="17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9"/>
        <v>0.41000000000000014</v>
      </c>
      <c r="F102" s="1" t="str">
        <f t="shared" si="12"/>
        <v/>
      </c>
      <c r="G102" s="1" t="str">
        <f t="shared" si="13"/>
        <v/>
      </c>
      <c r="I102" s="1">
        <f t="shared" si="14"/>
        <v>21.63348712960201</v>
      </c>
      <c r="J102" s="1">
        <f t="shared" si="15"/>
        <v>1.1265128703979919</v>
      </c>
      <c r="L102" s="5" t="str">
        <f t="shared" si="18"/>
        <v/>
      </c>
      <c r="M102" s="5" t="str">
        <f t="shared" si="16"/>
        <v/>
      </c>
      <c r="N102" s="5" t="str">
        <f t="shared" si="17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9"/>
        <v>1.629999999999999</v>
      </c>
      <c r="F103" s="1">
        <f t="shared" si="12"/>
        <v>1.9020148474347067</v>
      </c>
      <c r="G103" s="1" t="str">
        <f t="shared" si="13"/>
        <v/>
      </c>
      <c r="I103" s="1">
        <f t="shared" si="14"/>
        <v>25.827985152565294</v>
      </c>
      <c r="J103" s="1">
        <f t="shared" si="15"/>
        <v>0.27201484743470772</v>
      </c>
      <c r="L103" s="5" t="str">
        <f t="shared" si="18"/>
        <v/>
      </c>
      <c r="M103" s="5" t="str">
        <f t="shared" si="16"/>
        <v>Y</v>
      </c>
      <c r="N103" s="7" t="str">
        <f t="shared" si="17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9"/>
        <v>6.5</v>
      </c>
      <c r="F104" s="1" t="str">
        <f t="shared" si="12"/>
        <v/>
      </c>
      <c r="G104" s="1" t="str">
        <f t="shared" si="13"/>
        <v/>
      </c>
      <c r="I104" s="1">
        <f t="shared" si="14"/>
        <v>28.421951035187323</v>
      </c>
      <c r="J104" s="1">
        <f t="shared" si="15"/>
        <v>-4.3719510351873225</v>
      </c>
      <c r="L104" s="5" t="str">
        <f t="shared" si="18"/>
        <v>Y</v>
      </c>
      <c r="M104" s="5" t="str">
        <f t="shared" si="16"/>
        <v/>
      </c>
      <c r="N104" s="8" t="str">
        <f t="shared" si="17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9"/>
        <v>3.2100000000000009</v>
      </c>
      <c r="F105" s="1" t="str">
        <f t="shared" si="12"/>
        <v/>
      </c>
      <c r="G105" s="1" t="str">
        <f t="shared" si="13"/>
        <v/>
      </c>
      <c r="I105" s="1">
        <f t="shared" si="14"/>
        <v>27.778058794820154</v>
      </c>
      <c r="J105" s="1">
        <f t="shared" si="15"/>
        <v>-1.1380587948201537</v>
      </c>
      <c r="L105" s="5" t="str">
        <f t="shared" si="18"/>
        <v>Y</v>
      </c>
      <c r="M105" s="5" t="str">
        <f t="shared" si="16"/>
        <v>Y</v>
      </c>
      <c r="N105" s="5" t="str">
        <f t="shared" si="17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9"/>
        <v>3.7300000000000004</v>
      </c>
      <c r="F106" s="1" t="str">
        <f t="shared" si="12"/>
        <v/>
      </c>
      <c r="G106" s="1" t="str">
        <f t="shared" si="13"/>
        <v/>
      </c>
      <c r="I106" s="1">
        <f t="shared" si="14"/>
        <v>29.010652512094453</v>
      </c>
      <c r="J106" s="1">
        <f t="shared" si="15"/>
        <v>-1.5506525120944517</v>
      </c>
      <c r="L106" s="5" t="str">
        <f t="shared" si="18"/>
        <v>Y</v>
      </c>
      <c r="M106" s="5" t="str">
        <f t="shared" si="16"/>
        <v>Y</v>
      </c>
      <c r="N106" s="5" t="str">
        <f t="shared" si="17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9"/>
        <v>3.009999999999998</v>
      </c>
      <c r="F107" s="1" t="str">
        <f t="shared" si="12"/>
        <v/>
      </c>
      <c r="G107" s="1" t="str">
        <f t="shared" si="13"/>
        <v/>
      </c>
      <c r="I107" s="1">
        <f t="shared" si="14"/>
        <v>29.663743213038295</v>
      </c>
      <c r="J107" s="1">
        <f t="shared" si="15"/>
        <v>-0.77374321303829419</v>
      </c>
      <c r="L107" s="5" t="str">
        <f t="shared" si="18"/>
        <v>Y</v>
      </c>
      <c r="M107" s="5" t="str">
        <f t="shared" si="16"/>
        <v>Y</v>
      </c>
      <c r="N107" s="5" t="str">
        <f t="shared" si="17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9"/>
        <v>0.92000000000000171</v>
      </c>
      <c r="F108" s="1" t="str">
        <f t="shared" si="12"/>
        <v/>
      </c>
      <c r="G108" s="1" t="str">
        <f t="shared" si="13"/>
        <v/>
      </c>
      <c r="I108" s="1">
        <f t="shared" si="14"/>
        <v>21.293144088265073</v>
      </c>
      <c r="J108" s="1">
        <f t="shared" si="15"/>
        <v>0.58685591173492568</v>
      </c>
      <c r="L108" s="5" t="str">
        <f t="shared" si="18"/>
        <v/>
      </c>
      <c r="M108" s="5" t="str">
        <f t="shared" si="16"/>
        <v/>
      </c>
      <c r="N108" s="5" t="str">
        <f t="shared" si="17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20">C109-D109</f>
        <v>1.1699999999999982</v>
      </c>
      <c r="F109" s="1" t="str">
        <f t="shared" si="12"/>
        <v/>
      </c>
      <c r="G109" s="1" t="str">
        <f t="shared" si="13"/>
        <v/>
      </c>
      <c r="I109" s="1">
        <f t="shared" si="14"/>
        <v>21.679479432485376</v>
      </c>
      <c r="J109" s="1">
        <f t="shared" si="15"/>
        <v>0.37052056751462459</v>
      </c>
      <c r="L109" s="5" t="str">
        <f t="shared" si="18"/>
        <v/>
      </c>
      <c r="M109" s="5" t="str">
        <f t="shared" si="16"/>
        <v/>
      </c>
      <c r="N109" s="5" t="str">
        <f t="shared" si="17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20"/>
        <v>0.86000000000000298</v>
      </c>
      <c r="F110" s="1" t="str">
        <f t="shared" si="12"/>
        <v/>
      </c>
      <c r="G110" s="1">
        <f t="shared" si="13"/>
        <v>1.683996124290001</v>
      </c>
      <c r="I110" s="1">
        <f t="shared" si="14"/>
        <v>23.326003875710001</v>
      </c>
      <c r="J110" s="1">
        <f t="shared" si="15"/>
        <v>0.82399612428999802</v>
      </c>
      <c r="L110" s="5" t="str">
        <f t="shared" si="18"/>
        <v/>
      </c>
      <c r="M110" s="5" t="str">
        <f t="shared" si="16"/>
        <v/>
      </c>
      <c r="N110" s="5" t="str">
        <f t="shared" si="17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20"/>
        <v>1.2699999999999996</v>
      </c>
      <c r="F111" s="1" t="str">
        <f t="shared" si="12"/>
        <v/>
      </c>
      <c r="G111" s="1" t="str">
        <f t="shared" si="13"/>
        <v/>
      </c>
      <c r="I111" s="1">
        <f t="shared" si="14"/>
        <v>22.286577830545852</v>
      </c>
      <c r="J111" s="1">
        <f t="shared" si="15"/>
        <v>0.32342216945414748</v>
      </c>
      <c r="L111" s="5" t="str">
        <f t="shared" si="18"/>
        <v/>
      </c>
      <c r="M111" s="5" t="str">
        <f t="shared" si="16"/>
        <v/>
      </c>
      <c r="N111" s="5" t="str">
        <f t="shared" si="17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20"/>
        <v>1.0599999999999987</v>
      </c>
      <c r="F112" s="1" t="str">
        <f t="shared" si="12"/>
        <v/>
      </c>
      <c r="G112" s="1" t="str">
        <f t="shared" si="13"/>
        <v/>
      </c>
      <c r="I112" s="1">
        <f t="shared" si="14"/>
        <v>24.898940634321232</v>
      </c>
      <c r="J112" s="1">
        <f t="shared" si="15"/>
        <v>0.76105936567876853</v>
      </c>
      <c r="L112" s="5" t="str">
        <f t="shared" si="18"/>
        <v/>
      </c>
      <c r="M112" s="5" t="str">
        <f t="shared" si="16"/>
        <v/>
      </c>
      <c r="N112" s="5" t="str">
        <f t="shared" si="17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20"/>
        <v>1.1600000000000001</v>
      </c>
      <c r="F113" s="1">
        <f t="shared" si="12"/>
        <v>1.8915948349314675</v>
      </c>
      <c r="G113" s="1" t="str">
        <f t="shared" si="13"/>
        <v/>
      </c>
      <c r="I113" s="1">
        <f t="shared" si="14"/>
        <v>25.708405165068534</v>
      </c>
      <c r="J113" s="1">
        <f t="shared" si="15"/>
        <v>0.73159483493146737</v>
      </c>
      <c r="L113" s="5" t="str">
        <f t="shared" si="18"/>
        <v/>
      </c>
      <c r="M113" s="5" t="str">
        <f t="shared" si="16"/>
        <v>Y</v>
      </c>
      <c r="N113" s="7" t="str">
        <f t="shared" si="17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20"/>
        <v>2.5800000000000018</v>
      </c>
      <c r="F114" s="1" t="str">
        <f t="shared" si="12"/>
        <v/>
      </c>
      <c r="G114" s="1" t="str">
        <f t="shared" si="13"/>
        <v/>
      </c>
      <c r="I114" s="1">
        <f t="shared" si="14"/>
        <v>24.871345252591212</v>
      </c>
      <c r="J114" s="1">
        <f t="shared" si="15"/>
        <v>-0.76134525259121233</v>
      </c>
      <c r="L114" s="5" t="str">
        <f t="shared" si="18"/>
        <v/>
      </c>
      <c r="M114" s="5" t="str">
        <f t="shared" si="16"/>
        <v/>
      </c>
      <c r="N114" s="5" t="str">
        <f t="shared" si="17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20"/>
        <v>1.9499999999999993</v>
      </c>
      <c r="F115" s="1" t="str">
        <f t="shared" si="12"/>
        <v/>
      </c>
      <c r="G115" s="1" t="str">
        <f t="shared" si="13"/>
        <v/>
      </c>
      <c r="I115" s="1">
        <f t="shared" si="14"/>
        <v>27.069777330416262</v>
      </c>
      <c r="J115" s="1">
        <f t="shared" si="15"/>
        <v>6.0222669583737343E-2</v>
      </c>
      <c r="L115" s="5" t="str">
        <f t="shared" si="18"/>
        <v>Y</v>
      </c>
      <c r="M115" s="5" t="str">
        <f t="shared" si="16"/>
        <v>Y</v>
      </c>
      <c r="N115" s="5" t="str">
        <f t="shared" si="17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20"/>
        <v>1.3399999999999999</v>
      </c>
      <c r="F116" s="1" t="str">
        <f t="shared" si="12"/>
        <v/>
      </c>
      <c r="G116" s="1" t="str">
        <f t="shared" si="13"/>
        <v/>
      </c>
      <c r="I116" s="1">
        <f t="shared" si="14"/>
        <v>28.909469445751036</v>
      </c>
      <c r="J116" s="1">
        <f t="shared" si="15"/>
        <v>0.83053055424896272</v>
      </c>
      <c r="L116" s="5" t="str">
        <f t="shared" si="18"/>
        <v>Y</v>
      </c>
      <c r="M116" s="5" t="str">
        <f t="shared" si="16"/>
        <v>Y</v>
      </c>
      <c r="N116" s="5" t="str">
        <f t="shared" si="17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20"/>
        <v>2.3300000000000018</v>
      </c>
      <c r="F117" s="1" t="str">
        <f t="shared" si="12"/>
        <v/>
      </c>
      <c r="G117" s="1" t="str">
        <f t="shared" si="13"/>
        <v/>
      </c>
      <c r="I117" s="1">
        <f t="shared" si="14"/>
        <v>30.114467781295318</v>
      </c>
      <c r="J117" s="1">
        <f t="shared" si="15"/>
        <v>-5.4467781295318929E-2</v>
      </c>
      <c r="L117" s="5" t="str">
        <f t="shared" si="18"/>
        <v>Y</v>
      </c>
      <c r="M117" s="5" t="str">
        <f t="shared" si="16"/>
        <v>Y</v>
      </c>
      <c r="N117" s="5" t="str">
        <f t="shared" si="17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A119" t="s">
        <v>8</v>
      </c>
      <c r="B119" s="4">
        <f>SUM(B$2:B$117)</f>
        <v>1784</v>
      </c>
      <c r="E119" s="4">
        <f>COUNT(E$2:E$117)</f>
        <v>116</v>
      </c>
      <c r="F119" s="4">
        <f t="shared" ref="F119:I119" si="21">COUNT(F$2:F$117)</f>
        <v>10</v>
      </c>
      <c r="G119" s="4">
        <f t="shared" si="21"/>
        <v>10</v>
      </c>
      <c r="H119" s="4"/>
      <c r="I119" s="4">
        <f t="shared" si="21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1.8595332579984216</v>
      </c>
      <c r="G121" s="9">
        <f>MIN(G$2:G$117)</f>
        <v>1.683996124290001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1.890793295508141</v>
      </c>
      <c r="G122" s="10">
        <f>MEDIAN(G$2:G$117)</f>
        <v>1.7156569315113828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1.8878275996418346</v>
      </c>
      <c r="G123" s="10">
        <f>AVERAGE(G$2:G$117)</f>
        <v>1.7179012418966959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1.9060225445513375</v>
      </c>
      <c r="G124" s="9">
        <f>MAX(G$2:G$117)</f>
        <v>1.7561346723893507</v>
      </c>
      <c r="I124" s="3"/>
      <c r="J124" s="9">
        <f>MAX(J$2:J$117)</f>
        <v>1.5196805425081443</v>
      </c>
    </row>
  </sheetData>
  <autoFilter ref="A1:G117" xr:uid="{CEF0D37A-FE3E-4993-BE94-996EF6CE4A41}"/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2024-09-10T05:42:29Z</dcterms:modified>
</cp:coreProperties>
</file>