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home\mike\projects\work\wsw-results\resources\ukwa\analysis\"/>
    </mc:Choice>
  </mc:AlternateContent>
  <xr:revisionPtr revIDLastSave="0" documentId="13_ncr:1_{59BE892F-E394-42E1-BD1F-15539C13815E}" xr6:coauthVersionLast="47" xr6:coauthVersionMax="47" xr10:uidLastSave="{00000000-0000-0000-0000-000000000000}"/>
  <bookViews>
    <workbookView xWindow="-23138" yWindow="-98" windowWidth="23236" windowHeight="13875" activeTab="3" xr2:uid="{BD181CCE-9618-40BD-B81E-11581A24D510}"/>
  </bookViews>
  <sheets>
    <sheet name="20111019-highlighted" sheetId="1" r:id="rId1"/>
    <sheet name="rounding-thoughts" sheetId="2" r:id="rId2"/>
    <sheet name="summary" sheetId="3" r:id="rId3"/>
    <sheet name="all-legs" sheetId="4" r:id="rId4"/>
  </sheets>
  <definedNames>
    <definedName name="_xlnm._FilterDatabase" localSheetId="2" hidden="1">summary!$B$2:$L$16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4" l="1"/>
  <c r="G79" i="4"/>
  <c r="G62" i="4"/>
  <c r="N4" i="3"/>
  <c r="D52" i="4"/>
  <c r="D53" i="4" s="1"/>
  <c r="A52" i="4"/>
  <c r="A53" i="4" s="1"/>
  <c r="N13" i="3"/>
  <c r="A13" i="3"/>
  <c r="A4" i="3"/>
  <c r="L4" i="3"/>
  <c r="N16" i="3"/>
  <c r="N15" i="3"/>
  <c r="N14" i="3"/>
  <c r="N12" i="3"/>
  <c r="N11" i="3"/>
  <c r="N10" i="3"/>
  <c r="N9" i="3"/>
  <c r="N8" i="3"/>
  <c r="N7" i="3"/>
  <c r="N6" i="3"/>
  <c r="N5" i="3"/>
  <c r="N3" i="3"/>
  <c r="A16" i="3"/>
  <c r="A15" i="3"/>
  <c r="A14" i="3"/>
  <c r="A12" i="3"/>
  <c r="A11" i="3"/>
  <c r="A10" i="3"/>
  <c r="A9" i="3"/>
  <c r="A8" i="3"/>
  <c r="A7" i="3"/>
  <c r="A6" i="3"/>
  <c r="A5" i="3"/>
  <c r="A3" i="3"/>
  <c r="F15" i="3"/>
  <c r="L14" i="3"/>
  <c r="F14" i="3"/>
  <c r="L11" i="3"/>
  <c r="F11" i="3"/>
  <c r="L9" i="3"/>
  <c r="L7" i="3"/>
  <c r="F7" i="3"/>
  <c r="L3" i="3"/>
  <c r="F3" i="3"/>
  <c r="G27" i="1"/>
  <c r="I25" i="1"/>
  <c r="I24" i="1"/>
  <c r="I23" i="1"/>
  <c r="I22" i="1"/>
  <c r="I21" i="1"/>
  <c r="H25" i="1"/>
  <c r="H24" i="1"/>
  <c r="H23" i="1"/>
  <c r="H22" i="1"/>
  <c r="H21" i="1"/>
  <c r="G25" i="1"/>
  <c r="G24" i="1"/>
  <c r="G23" i="1"/>
  <c r="G22" i="1"/>
  <c r="G21" i="1"/>
  <c r="H6" i="1"/>
  <c r="H10" i="1"/>
  <c r="H14" i="1"/>
  <c r="N18" i="3" l="1"/>
  <c r="N19" i="3" s="1"/>
  <c r="A18" i="3"/>
  <c r="A19" i="3" s="1"/>
</calcChain>
</file>

<file path=xl/sharedStrings.xml><?xml version="1.0" encoding="utf-8"?>
<sst xmlns="http://schemas.openxmlformats.org/spreadsheetml/2006/main" count="139" uniqueCount="91">
  <si>
    <t>Antony Baker</t>
  </si>
  <si>
    <t xml:space="preserve"> GBR</t>
  </si>
  <si>
    <t>Pro Fleet</t>
  </si>
  <si>
    <t>Kevin Greenslade</t>
  </si>
  <si>
    <t>Gold Fleet</t>
  </si>
  <si>
    <t>Martyn Ogier</t>
  </si>
  <si>
    <t xml:space="preserve"> GSY</t>
  </si>
  <si>
    <t>Adrian Wallis</t>
  </si>
  <si>
    <t>Nigel Spriggs</t>
  </si>
  <si>
    <t>Dave Strudwick</t>
  </si>
  <si>
    <t>Michael George</t>
  </si>
  <si>
    <t>Allan Cross</t>
  </si>
  <si>
    <t>Daniel Skudder</t>
  </si>
  <si>
    <t>Tony Attfield</t>
  </si>
  <si>
    <t>Amateur</t>
  </si>
  <si>
    <t>Jamie Walker</t>
  </si>
  <si>
    <t>Gordon Roach</t>
  </si>
  <si>
    <t>Stephen Chatten</t>
  </si>
  <si>
    <t>Nic Dodd</t>
  </si>
  <si>
    <t>Mark Collins</t>
  </si>
  <si>
    <t>Martin Allman</t>
  </si>
  <si>
    <t>Neil Greentree</t>
  </si>
  <si>
    <t>Gavin Nicholson</t>
  </si>
  <si>
    <t>exc</t>
  </si>
  <si>
    <t>inc</t>
  </si>
  <si>
    <t>median</t>
  </si>
  <si>
    <t>PERCENTILE.EXC is appealling, but would be a fiddle for 75% (top 25%)</t>
  </si>
  <si>
    <t>20111019.png</t>
  </si>
  <si>
    <t>20121010.png</t>
  </si>
  <si>
    <t>20131014.png</t>
  </si>
  <si>
    <t>20141018_L1.png</t>
  </si>
  <si>
    <t>20141018_L2.png</t>
  </si>
  <si>
    <t>20151004.png</t>
  </si>
  <si>
    <t>20151005.png</t>
  </si>
  <si>
    <t>20161012.png</t>
  </si>
  <si>
    <t>20221018.png</t>
  </si>
  <si>
    <t>20231011_L1.png</t>
  </si>
  <si>
    <t>20231011_L2.png</t>
  </si>
  <si>
    <t>persons</t>
  </si>
  <si>
    <t>25%-ish</t>
  </si>
  <si>
    <t>50%-ish</t>
  </si>
  <si>
    <t>Works</t>
  </si>
  <si>
    <t>COUNT</t>
  </si>
  <si>
    <t>6 to 8</t>
  </si>
  <si>
    <t>Everyone - 1 or 2 runs</t>
  </si>
  <si>
    <t>Shouldn’t count - PD</t>
  </si>
  <si>
    <t>Should count - PD</t>
  </si>
  <si>
    <t>Borderline - MG</t>
  </si>
  <si>
    <t>Observations</t>
  </si>
  <si>
    <t>Joint comment</t>
  </si>
  <si>
    <t>Should count</t>
  </si>
  <si>
    <t>50%-ish consistent with 25%-ish by ignoring DNF</t>
  </si>
  <si>
    <t>See red bubbles</t>
  </si>
  <si>
    <t>Should count (MG) - see green bubbles (below)</t>
  </si>
  <si>
    <t>Borderline (MG) - see green bubbles (below)</t>
  </si>
  <si>
    <t>Evaluation of 25%-ish and 50%-ish rules</t>
  </si>
  <si>
    <t>Finishers only - 2 runs</t>
  </si>
  <si>
    <t>Debatable (MG) - See red bubbles</t>
  </si>
  <si>
    <t>q3 - q2</t>
  </si>
  <si>
    <t>q3-q2</t>
  </si>
  <si>
    <t>mean</t>
  </si>
  <si>
    <t>factor</t>
  </si>
  <si>
    <t>Consideration of median for 26 kts criteria</t>
  </si>
  <si>
    <t>20121009_L2.png</t>
  </si>
  <si>
    <t>20121009_L1.png</t>
  </si>
  <si>
    <t>20221016.png</t>
  </si>
  <si>
    <t>valid old</t>
  </si>
  <si>
    <t>valid new</t>
  </si>
  <si>
    <t>invalid</t>
  </si>
  <si>
    <t>removed due to small size</t>
  </si>
  <si>
    <t>Mention above / below trend line</t>
  </si>
  <si>
    <t>Include summary + 49 (old) + 12 (new)</t>
  </si>
  <si>
    <t>25% increase</t>
  </si>
  <si>
    <t>Completmentrary symmetry</t>
  </si>
  <si>
    <t>plus another borderline case on 11 Oct 2023</t>
  </si>
  <si>
    <t>3 of the 12 affected 2022 and 2023</t>
  </si>
  <si>
    <t>Other notes:</t>
  </si>
  <si>
    <t>Median extends beyond 50%</t>
  </si>
  <si>
    <t>Should never need more than 25%, or more than 50%</t>
  </si>
  <si>
    <t>Anything to right of 28 kts is floor division</t>
  </si>
  <si>
    <t>Anything to the left of 28 kts is the 26 kts rule</t>
  </si>
  <si>
    <t>of total</t>
  </si>
  <si>
    <t>increase</t>
  </si>
  <si>
    <t>Describe median for even number of finishers</t>
  </si>
  <si>
    <t>Discuss percentiles, rounding and medians</t>
  </si>
  <si>
    <t>Darker spots are releiant on 2 run average</t>
  </si>
  <si>
    <t>Need rules must be easy to understand, consistent, unambiguous, and easy to apply mentally</t>
  </si>
  <si>
    <t>No possibility of 25%-ish being less than 27.5 knots</t>
  </si>
  <si>
    <t>Minimum of 4 finishers, otherwise nobody needs to meet the criteria</t>
  </si>
  <si>
    <t>31.35 + 26.04 (11 persons)</t>
  </si>
  <si>
    <t>https://results.weymouthspeedweek.com/events/2022/20221019/ukwa.html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</si>
</sst>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7" borderId="0" xfId="0" applyFill="1"/>
    <xf numFmtId="9" fontId="0" fillId="0" borderId="0" xfId="1" applyFont="1"/>
    <xf numFmtId="0" fontId="4" fillId="0" borderId="0" xfId="2"/>
  </cellXfs>
  <cellStyles count="3">
    <cellStyle name="Hyperlink" xfId="2" builtinId="8"/>
    <cellStyle name="Normal" xfId="0" builtinId="0"/>
    <cellStyle name="Percent" xfId="1" builtinId="5"/>
  </cellStyles>
  <dxfs count="16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Consideration of a 27 knot exception (1 rider)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D2-458C-866A-968A5909971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F6-4279-8F26-7A0CFDF38E1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F6-4279-8F26-7A0CFDF38E1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F6-4279-8F26-7A0CFDF38E1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6D2-458C-866A-968A5909971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6D2-458C-866A-968A5909971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F6-4279-8F26-7A0CFDF38E1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5"/>
            <c:dispRSqr val="0"/>
            <c:dispEq val="0"/>
          </c:trendline>
          <c:xVal>
            <c:numRef>
              <c:f>summary!$E$3:$E$16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25.94</c:v>
                </c:pt>
                <c:pt idx="3">
                  <c:v>26.81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25.66</c:v>
                </c:pt>
                <c:pt idx="13">
                  <c:v>26.7</c:v>
                </c:pt>
              </c:numCache>
            </c:numRef>
          </c:xVal>
          <c:yVal>
            <c:numRef>
              <c:f>summary!$D$3:$D$16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29.65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F6-4279-8F26-7A0CFDF3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864"/>
        <c:axId val="170917344"/>
      </c:scatterChart>
      <c:valAx>
        <c:axId val="170916864"/>
        <c:scaling>
          <c:orientation val="minMax"/>
          <c:max val="27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summary!$E$2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344"/>
        <c:crosses val="autoZero"/>
        <c:crossBetween val="midCat"/>
        <c:majorUnit val="0.5"/>
      </c:valAx>
      <c:valAx>
        <c:axId val="170917344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summary!$D$2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summary!$I$1</c:f>
          <c:strCache>
            <c:ptCount val="1"/>
            <c:pt idx="0">
              <c:v>Evaluation of 25%-ish and 50%-ish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30A-4FA4-8EDB-2DC63633553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41E-4E6A-B050-54F2B56B9A7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41E-4E6A-B050-54F2B56B9A7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0A-4FA4-8EDB-2DC63633553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30A-4FA4-8EDB-2DC63633553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41E-4E6A-B050-54F2B56B9A7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41E-4E6A-B050-54F2B56B9A74}"/>
              </c:ext>
            </c:extLst>
          </c:dPt>
          <c:xVal>
            <c:numRef>
              <c:f>summary!$K$3:$K$16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26.18</c:v>
                </c:pt>
                <c:pt idx="3">
                  <c:v>27.43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25.68</c:v>
                </c:pt>
                <c:pt idx="13">
                  <c:v>26.86</c:v>
                </c:pt>
              </c:numCache>
            </c:numRef>
          </c:xVal>
          <c:yVal>
            <c:numRef>
              <c:f>summary!$J$3:$J$16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29.7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1E-4E6A-B050-54F2B56B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18896"/>
        <c:axId val="1320522736"/>
      </c:scatterChart>
      <c:valAx>
        <c:axId val="1320518896"/>
        <c:scaling>
          <c:orientation val="minMax"/>
          <c:max val="27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summary!$K$2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2736"/>
        <c:crosses val="autoZero"/>
        <c:crossBetween val="midCat"/>
      </c:valAx>
      <c:valAx>
        <c:axId val="1320522736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summary!$J$2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8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UKWA Legs</a:t>
            </a:r>
            <a:r>
              <a:rPr lang="en-GB" baseline="0"/>
              <a:t> 2010-2023</a:t>
            </a:r>
            <a:br>
              <a:rPr lang="en-GB" baseline="0"/>
            </a:br>
            <a:r>
              <a:rPr lang="en-GB" sz="1100" baseline="0"/>
              <a:t>Minimum of 4 finishers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Invalid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'all-legs'!$G$2:$G$60</c:f>
              <c:numCache>
                <c:formatCode>General</c:formatCode>
                <c:ptCount val="59"/>
                <c:pt idx="10" formatCode="0.00">
                  <c:v>16.420000000000002</c:v>
                </c:pt>
                <c:pt idx="11" formatCode="0.00">
                  <c:v>17.07</c:v>
                </c:pt>
                <c:pt idx="12" formatCode="0.00">
                  <c:v>18.91</c:v>
                </c:pt>
                <c:pt idx="13" formatCode="0.00">
                  <c:v>19.149999999999999</c:v>
                </c:pt>
                <c:pt idx="14" formatCode="0.00">
                  <c:v>19.55</c:v>
                </c:pt>
                <c:pt idx="15" formatCode="0.00">
                  <c:v>20.34</c:v>
                </c:pt>
                <c:pt idx="16" formatCode="0.00">
                  <c:v>20.350000000000001</c:v>
                </c:pt>
                <c:pt idx="17" formatCode="0.00">
                  <c:v>20.82</c:v>
                </c:pt>
                <c:pt idx="18" formatCode="0.00">
                  <c:v>20.95</c:v>
                </c:pt>
                <c:pt idx="19" formatCode="0.00">
                  <c:v>21.21</c:v>
                </c:pt>
                <c:pt idx="20" formatCode="0.00">
                  <c:v>21.46</c:v>
                </c:pt>
                <c:pt idx="21" formatCode="0.00">
                  <c:v>21.71</c:v>
                </c:pt>
                <c:pt idx="22" formatCode="0.00">
                  <c:v>21.76</c:v>
                </c:pt>
                <c:pt idx="23" formatCode="0.00">
                  <c:v>22.68</c:v>
                </c:pt>
                <c:pt idx="26" formatCode="0.00">
                  <c:v>23.1</c:v>
                </c:pt>
                <c:pt idx="27" formatCode="0.00">
                  <c:v>23.22</c:v>
                </c:pt>
                <c:pt idx="28" formatCode="0.00">
                  <c:v>23.52</c:v>
                </c:pt>
                <c:pt idx="29" formatCode="0.00">
                  <c:v>23.54</c:v>
                </c:pt>
                <c:pt idx="30" formatCode="0.00">
                  <c:v>23.55</c:v>
                </c:pt>
                <c:pt idx="31" formatCode="0.00">
                  <c:v>23.62</c:v>
                </c:pt>
                <c:pt idx="32" formatCode="0.00">
                  <c:v>23.66</c:v>
                </c:pt>
                <c:pt idx="33" formatCode="0.00">
                  <c:v>23.78</c:v>
                </c:pt>
                <c:pt idx="34" formatCode="0.00">
                  <c:v>23.91</c:v>
                </c:pt>
                <c:pt idx="35" formatCode="0.00">
                  <c:v>23.93</c:v>
                </c:pt>
                <c:pt idx="36" formatCode="0.00">
                  <c:v>24.08</c:v>
                </c:pt>
                <c:pt idx="37" formatCode="0.00">
                  <c:v>24.13</c:v>
                </c:pt>
                <c:pt idx="38" formatCode="0.00">
                  <c:v>24.38</c:v>
                </c:pt>
                <c:pt idx="39" formatCode="0.00">
                  <c:v>24.51</c:v>
                </c:pt>
                <c:pt idx="40" formatCode="0.00">
                  <c:v>24.69</c:v>
                </c:pt>
                <c:pt idx="41" formatCode="0.00">
                  <c:v>24.71</c:v>
                </c:pt>
                <c:pt idx="42" formatCode="0.00">
                  <c:v>24.93</c:v>
                </c:pt>
                <c:pt idx="43" formatCode="0.00">
                  <c:v>25.23</c:v>
                </c:pt>
                <c:pt idx="44" formatCode="0.00">
                  <c:v>25.55</c:v>
                </c:pt>
                <c:pt idx="45" formatCode="0.00">
                  <c:v>25.55</c:v>
                </c:pt>
                <c:pt idx="46" formatCode="0.00">
                  <c:v>25.6</c:v>
                </c:pt>
                <c:pt idx="47" formatCode="0.00">
                  <c:v>25.75</c:v>
                </c:pt>
                <c:pt idx="48" formatCode="0.00">
                  <c:v>25.95</c:v>
                </c:pt>
                <c:pt idx="49" formatCode="0.00">
                  <c:v>25.99</c:v>
                </c:pt>
                <c:pt idx="50" formatCode="0.00">
                  <c:v>26</c:v>
                </c:pt>
                <c:pt idx="51" formatCode="0.00">
                  <c:v>26.17</c:v>
                </c:pt>
                <c:pt idx="52" formatCode="0.00">
                  <c:v>26.37</c:v>
                </c:pt>
                <c:pt idx="53" formatCode="0.00">
                  <c:v>26.44</c:v>
                </c:pt>
                <c:pt idx="54" formatCode="0.00">
                  <c:v>27.03</c:v>
                </c:pt>
                <c:pt idx="55" formatCode="0.00">
                  <c:v>27.15</c:v>
                </c:pt>
                <c:pt idx="56" formatCode="0.00">
                  <c:v>27.2</c:v>
                </c:pt>
                <c:pt idx="57" formatCode="0.00">
                  <c:v>27.22</c:v>
                </c:pt>
                <c:pt idx="58" formatCode="0.00">
                  <c:v>27.43</c:v>
                </c:pt>
              </c:numCache>
            </c:numRef>
          </c:xVal>
          <c:yVal>
            <c:numRef>
              <c:f>'all-legs'!$H$2:$H$60</c:f>
              <c:numCache>
                <c:formatCode>General</c:formatCode>
                <c:ptCount val="59"/>
                <c:pt idx="10" formatCode="0.00">
                  <c:v>14.79</c:v>
                </c:pt>
                <c:pt idx="11" formatCode="0.00">
                  <c:v>14.93</c:v>
                </c:pt>
                <c:pt idx="12" formatCode="0.00">
                  <c:v>16.239999999999998</c:v>
                </c:pt>
                <c:pt idx="13" formatCode="0.00">
                  <c:v>18.72</c:v>
                </c:pt>
                <c:pt idx="14" formatCode="0.00">
                  <c:v>18.04</c:v>
                </c:pt>
                <c:pt idx="15" formatCode="0.00">
                  <c:v>17.97</c:v>
                </c:pt>
                <c:pt idx="16" formatCode="0.00">
                  <c:v>20</c:v>
                </c:pt>
                <c:pt idx="17" formatCode="0.00">
                  <c:v>18.54</c:v>
                </c:pt>
                <c:pt idx="18" formatCode="0.00">
                  <c:v>20.07</c:v>
                </c:pt>
                <c:pt idx="19" formatCode="0.00">
                  <c:v>19.57</c:v>
                </c:pt>
                <c:pt idx="20" formatCode="0.00">
                  <c:v>19.45</c:v>
                </c:pt>
                <c:pt idx="21" formatCode="0.00">
                  <c:v>19.55</c:v>
                </c:pt>
                <c:pt idx="22" formatCode="0.00">
                  <c:v>18.55</c:v>
                </c:pt>
                <c:pt idx="23" formatCode="0.00">
                  <c:v>21.97</c:v>
                </c:pt>
                <c:pt idx="26" formatCode="0.00">
                  <c:v>19.87</c:v>
                </c:pt>
                <c:pt idx="27" formatCode="0.00">
                  <c:v>22.05</c:v>
                </c:pt>
                <c:pt idx="28" formatCode="0.00">
                  <c:v>21.81</c:v>
                </c:pt>
                <c:pt idx="29" formatCode="0.00">
                  <c:v>22.73</c:v>
                </c:pt>
                <c:pt idx="30" formatCode="0.00">
                  <c:v>21.79</c:v>
                </c:pt>
                <c:pt idx="31" formatCode="0.00">
                  <c:v>19.87</c:v>
                </c:pt>
                <c:pt idx="32" formatCode="0.00">
                  <c:v>22.32</c:v>
                </c:pt>
                <c:pt idx="33" formatCode="0.00">
                  <c:v>19.45</c:v>
                </c:pt>
                <c:pt idx="34" formatCode="0.00">
                  <c:v>21.35</c:v>
                </c:pt>
                <c:pt idx="35" formatCode="0.00">
                  <c:v>22.28</c:v>
                </c:pt>
                <c:pt idx="36" formatCode="0.00">
                  <c:v>23.17</c:v>
                </c:pt>
                <c:pt idx="37" formatCode="0.00">
                  <c:v>22.87</c:v>
                </c:pt>
                <c:pt idx="38" formatCode="0.00">
                  <c:v>23.47</c:v>
                </c:pt>
                <c:pt idx="39" formatCode="0.00">
                  <c:v>22.7</c:v>
                </c:pt>
                <c:pt idx="40" formatCode="0.00">
                  <c:v>22.57</c:v>
                </c:pt>
                <c:pt idx="41" formatCode="0.00">
                  <c:v>22.48</c:v>
                </c:pt>
                <c:pt idx="42" formatCode="0.00">
                  <c:v>23.5</c:v>
                </c:pt>
                <c:pt idx="43" formatCode="0.00">
                  <c:v>22.82</c:v>
                </c:pt>
                <c:pt idx="44" formatCode="0.00">
                  <c:v>25.17</c:v>
                </c:pt>
                <c:pt idx="45" formatCode="0.00">
                  <c:v>23.72</c:v>
                </c:pt>
                <c:pt idx="46" formatCode="0.00">
                  <c:v>25.57</c:v>
                </c:pt>
                <c:pt idx="47" formatCode="0.00">
                  <c:v>24.54</c:v>
                </c:pt>
                <c:pt idx="48" formatCode="0.00">
                  <c:v>23.88</c:v>
                </c:pt>
                <c:pt idx="49" formatCode="0.00">
                  <c:v>25.64</c:v>
                </c:pt>
                <c:pt idx="50" formatCode="0.00">
                  <c:v>24.84</c:v>
                </c:pt>
                <c:pt idx="51" formatCode="0.00">
                  <c:v>24.71</c:v>
                </c:pt>
                <c:pt idx="52" formatCode="0.00">
                  <c:v>24.17</c:v>
                </c:pt>
                <c:pt idx="53" formatCode="0.00">
                  <c:v>24.05</c:v>
                </c:pt>
                <c:pt idx="54" formatCode="0.00">
                  <c:v>25.66</c:v>
                </c:pt>
                <c:pt idx="55" formatCode="0.00">
                  <c:v>24.24</c:v>
                </c:pt>
                <c:pt idx="56" formatCode="0.00">
                  <c:v>23.88</c:v>
                </c:pt>
                <c:pt idx="57" formatCode="0.00">
                  <c:v>24.57</c:v>
                </c:pt>
                <c:pt idx="58" formatCode="0.00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C-46EF-A8B7-67B40C1E203E}"/>
            </c:ext>
          </c:extLst>
        </c:ser>
        <c:ser>
          <c:idx val="1"/>
          <c:order val="1"/>
          <c:tx>
            <c:v>Valid (new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'all-legs'!$D$2:$D$13</c:f>
              <c:numCache>
                <c:formatCode>0.00</c:formatCode>
                <c:ptCount val="12"/>
                <c:pt idx="0">
                  <c:v>27.53</c:v>
                </c:pt>
                <c:pt idx="1">
                  <c:v>27.73</c:v>
                </c:pt>
                <c:pt idx="2">
                  <c:v>27.86</c:v>
                </c:pt>
                <c:pt idx="3">
                  <c:v>27.88</c:v>
                </c:pt>
                <c:pt idx="4">
                  <c:v>27.92</c:v>
                </c:pt>
                <c:pt idx="5">
                  <c:v>27.96</c:v>
                </c:pt>
                <c:pt idx="6">
                  <c:v>28.25</c:v>
                </c:pt>
                <c:pt idx="7">
                  <c:v>28.37</c:v>
                </c:pt>
                <c:pt idx="8">
                  <c:v>29</c:v>
                </c:pt>
                <c:pt idx="9">
                  <c:v>29.12</c:v>
                </c:pt>
                <c:pt idx="10">
                  <c:v>29.19</c:v>
                </c:pt>
                <c:pt idx="11">
                  <c:v>29.65</c:v>
                </c:pt>
              </c:numCache>
            </c:numRef>
          </c:xVal>
          <c:yVal>
            <c:numRef>
              <c:f>'all-legs'!$E$2:$E$13</c:f>
              <c:numCache>
                <c:formatCode>0.00</c:formatCode>
                <c:ptCount val="12"/>
                <c:pt idx="0">
                  <c:v>26.21</c:v>
                </c:pt>
                <c:pt idx="1">
                  <c:v>26.35</c:v>
                </c:pt>
                <c:pt idx="2">
                  <c:v>26.7</c:v>
                </c:pt>
                <c:pt idx="3">
                  <c:v>26.39</c:v>
                </c:pt>
                <c:pt idx="4">
                  <c:v>26.25</c:v>
                </c:pt>
                <c:pt idx="5">
                  <c:v>26.05</c:v>
                </c:pt>
                <c:pt idx="6">
                  <c:v>26.16</c:v>
                </c:pt>
                <c:pt idx="7">
                  <c:v>26.1</c:v>
                </c:pt>
                <c:pt idx="8">
                  <c:v>25.23</c:v>
                </c:pt>
                <c:pt idx="9">
                  <c:v>25.94</c:v>
                </c:pt>
                <c:pt idx="10">
                  <c:v>25.67</c:v>
                </c:pt>
                <c:pt idx="11">
                  <c:v>26.81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C-46EF-A8B7-67B40C1E203E}"/>
            </c:ext>
          </c:extLst>
        </c:ser>
        <c:ser>
          <c:idx val="2"/>
          <c:order val="2"/>
          <c:tx>
            <c:v>Valid (old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'all-legs'!$A$2:$A$50</c:f>
              <c:numCache>
                <c:formatCode>0.00</c:formatCode>
                <c:ptCount val="49"/>
                <c:pt idx="0">
                  <c:v>28.49</c:v>
                </c:pt>
                <c:pt idx="1">
                  <c:v>28.64</c:v>
                </c:pt>
                <c:pt idx="2">
                  <c:v>28.74</c:v>
                </c:pt>
                <c:pt idx="3">
                  <c:v>28.86</c:v>
                </c:pt>
                <c:pt idx="4">
                  <c:v>28.93</c:v>
                </c:pt>
                <c:pt idx="5">
                  <c:v>29</c:v>
                </c:pt>
                <c:pt idx="6">
                  <c:v>29.31</c:v>
                </c:pt>
                <c:pt idx="7">
                  <c:v>29.43</c:v>
                </c:pt>
                <c:pt idx="8">
                  <c:v>29.57</c:v>
                </c:pt>
                <c:pt idx="9">
                  <c:v>29.58</c:v>
                </c:pt>
                <c:pt idx="10">
                  <c:v>29.7</c:v>
                </c:pt>
                <c:pt idx="11">
                  <c:v>29.85</c:v>
                </c:pt>
                <c:pt idx="12">
                  <c:v>30.12</c:v>
                </c:pt>
                <c:pt idx="13">
                  <c:v>30.14</c:v>
                </c:pt>
                <c:pt idx="14">
                  <c:v>30.58</c:v>
                </c:pt>
                <c:pt idx="15">
                  <c:v>30.58</c:v>
                </c:pt>
                <c:pt idx="16">
                  <c:v>30.59</c:v>
                </c:pt>
                <c:pt idx="17">
                  <c:v>30.62</c:v>
                </c:pt>
                <c:pt idx="18">
                  <c:v>30.64</c:v>
                </c:pt>
                <c:pt idx="19">
                  <c:v>30.64</c:v>
                </c:pt>
                <c:pt idx="20">
                  <c:v>30.75</c:v>
                </c:pt>
                <c:pt idx="21">
                  <c:v>30.98</c:v>
                </c:pt>
                <c:pt idx="22">
                  <c:v>31.08</c:v>
                </c:pt>
                <c:pt idx="23">
                  <c:v>31.1</c:v>
                </c:pt>
                <c:pt idx="24">
                  <c:v>31.19</c:v>
                </c:pt>
                <c:pt idx="25">
                  <c:v>31.35</c:v>
                </c:pt>
                <c:pt idx="26">
                  <c:v>31.38</c:v>
                </c:pt>
                <c:pt idx="27">
                  <c:v>31.56</c:v>
                </c:pt>
                <c:pt idx="28">
                  <c:v>31.59</c:v>
                </c:pt>
                <c:pt idx="29">
                  <c:v>31.76</c:v>
                </c:pt>
                <c:pt idx="30">
                  <c:v>31.81</c:v>
                </c:pt>
                <c:pt idx="31">
                  <c:v>31.9</c:v>
                </c:pt>
                <c:pt idx="32">
                  <c:v>32.21</c:v>
                </c:pt>
                <c:pt idx="33">
                  <c:v>32.39</c:v>
                </c:pt>
                <c:pt idx="34">
                  <c:v>32.450000000000003</c:v>
                </c:pt>
                <c:pt idx="35">
                  <c:v>32.619999999999997</c:v>
                </c:pt>
                <c:pt idx="36">
                  <c:v>32.71</c:v>
                </c:pt>
                <c:pt idx="37">
                  <c:v>32.86</c:v>
                </c:pt>
                <c:pt idx="38">
                  <c:v>32.89</c:v>
                </c:pt>
                <c:pt idx="39">
                  <c:v>32.92</c:v>
                </c:pt>
                <c:pt idx="40">
                  <c:v>33.11</c:v>
                </c:pt>
                <c:pt idx="41">
                  <c:v>33.549999999999997</c:v>
                </c:pt>
                <c:pt idx="42">
                  <c:v>33.869999999999997</c:v>
                </c:pt>
                <c:pt idx="43">
                  <c:v>34</c:v>
                </c:pt>
                <c:pt idx="44">
                  <c:v>34.22</c:v>
                </c:pt>
                <c:pt idx="45">
                  <c:v>34.36</c:v>
                </c:pt>
                <c:pt idx="46">
                  <c:v>34.409999999999997</c:v>
                </c:pt>
                <c:pt idx="47">
                  <c:v>35.76</c:v>
                </c:pt>
                <c:pt idx="48">
                  <c:v>36.39</c:v>
                </c:pt>
              </c:numCache>
            </c:numRef>
          </c:xVal>
          <c:yVal>
            <c:numRef>
              <c:f>'all-legs'!$B$2:$B$50</c:f>
              <c:numCache>
                <c:formatCode>0.00</c:formatCode>
                <c:ptCount val="49"/>
                <c:pt idx="0">
                  <c:v>26.7</c:v>
                </c:pt>
                <c:pt idx="1">
                  <c:v>26.71</c:v>
                </c:pt>
                <c:pt idx="2">
                  <c:v>26.66</c:v>
                </c:pt>
                <c:pt idx="3">
                  <c:v>27.28</c:v>
                </c:pt>
                <c:pt idx="4">
                  <c:v>27.04</c:v>
                </c:pt>
                <c:pt idx="5">
                  <c:v>27.15</c:v>
                </c:pt>
                <c:pt idx="6">
                  <c:v>27.56</c:v>
                </c:pt>
                <c:pt idx="7">
                  <c:v>26.3</c:v>
                </c:pt>
                <c:pt idx="8">
                  <c:v>27.13</c:v>
                </c:pt>
                <c:pt idx="9">
                  <c:v>26.13</c:v>
                </c:pt>
                <c:pt idx="10">
                  <c:v>27.99</c:v>
                </c:pt>
                <c:pt idx="11">
                  <c:v>26.64</c:v>
                </c:pt>
                <c:pt idx="12">
                  <c:v>26.7</c:v>
                </c:pt>
                <c:pt idx="13">
                  <c:v>28.94</c:v>
                </c:pt>
                <c:pt idx="14">
                  <c:v>28.28</c:v>
                </c:pt>
                <c:pt idx="15">
                  <c:v>28.83</c:v>
                </c:pt>
                <c:pt idx="16">
                  <c:v>28.12</c:v>
                </c:pt>
                <c:pt idx="17">
                  <c:v>27.61</c:v>
                </c:pt>
                <c:pt idx="18">
                  <c:v>28.02</c:v>
                </c:pt>
                <c:pt idx="19">
                  <c:v>27.02</c:v>
                </c:pt>
                <c:pt idx="20">
                  <c:v>28.97</c:v>
                </c:pt>
                <c:pt idx="21">
                  <c:v>28.65</c:v>
                </c:pt>
                <c:pt idx="22">
                  <c:v>29.74</c:v>
                </c:pt>
                <c:pt idx="23">
                  <c:v>28.98</c:v>
                </c:pt>
                <c:pt idx="24">
                  <c:v>27.46</c:v>
                </c:pt>
                <c:pt idx="25">
                  <c:v>26.04</c:v>
                </c:pt>
                <c:pt idx="26">
                  <c:v>29.12</c:v>
                </c:pt>
                <c:pt idx="27">
                  <c:v>29.36</c:v>
                </c:pt>
                <c:pt idx="28">
                  <c:v>28.28</c:v>
                </c:pt>
                <c:pt idx="29">
                  <c:v>29.12</c:v>
                </c:pt>
                <c:pt idx="30">
                  <c:v>29.54</c:v>
                </c:pt>
                <c:pt idx="31">
                  <c:v>28.89</c:v>
                </c:pt>
                <c:pt idx="32">
                  <c:v>30.18</c:v>
                </c:pt>
                <c:pt idx="33">
                  <c:v>30.06</c:v>
                </c:pt>
                <c:pt idx="34">
                  <c:v>30.5</c:v>
                </c:pt>
                <c:pt idx="35">
                  <c:v>29.86</c:v>
                </c:pt>
                <c:pt idx="36">
                  <c:v>30.48</c:v>
                </c:pt>
                <c:pt idx="37">
                  <c:v>29.98</c:v>
                </c:pt>
                <c:pt idx="38">
                  <c:v>32.24</c:v>
                </c:pt>
                <c:pt idx="39">
                  <c:v>29.89</c:v>
                </c:pt>
                <c:pt idx="40">
                  <c:v>29.49</c:v>
                </c:pt>
                <c:pt idx="41">
                  <c:v>29.41</c:v>
                </c:pt>
                <c:pt idx="42">
                  <c:v>31.27</c:v>
                </c:pt>
                <c:pt idx="43">
                  <c:v>33.450000000000003</c:v>
                </c:pt>
                <c:pt idx="44">
                  <c:v>32.25</c:v>
                </c:pt>
                <c:pt idx="45">
                  <c:v>33.69</c:v>
                </c:pt>
                <c:pt idx="46">
                  <c:v>33.53</c:v>
                </c:pt>
                <c:pt idx="47">
                  <c:v>33.159999999999997</c:v>
                </c:pt>
                <c:pt idx="48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C-46EF-A8B7-67B40C1E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8176"/>
        <c:axId val="180959136"/>
      </c:scatterChart>
      <c:valAx>
        <c:axId val="18095817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25 percent-ish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136"/>
        <c:crosses val="autoZero"/>
        <c:crossBetween val="midCat"/>
      </c:valAx>
      <c:valAx>
        <c:axId val="180959136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50 percent-ish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UKWA Legs 2010-2023</a:t>
            </a:r>
            <a:br>
              <a:rPr lang="en-US"/>
            </a:br>
            <a:r>
              <a:rPr lang="en-US" sz="1200"/>
              <a:t>Minimum of 4 finishers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Invalid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'all-legs'!$G$2:$G$60</c:f>
              <c:numCache>
                <c:formatCode>General</c:formatCode>
                <c:ptCount val="59"/>
                <c:pt idx="10" formatCode="0.00">
                  <c:v>16.420000000000002</c:v>
                </c:pt>
                <c:pt idx="11" formatCode="0.00">
                  <c:v>17.07</c:v>
                </c:pt>
                <c:pt idx="12" formatCode="0.00">
                  <c:v>18.91</c:v>
                </c:pt>
                <c:pt idx="13" formatCode="0.00">
                  <c:v>19.149999999999999</c:v>
                </c:pt>
                <c:pt idx="14" formatCode="0.00">
                  <c:v>19.55</c:v>
                </c:pt>
                <c:pt idx="15" formatCode="0.00">
                  <c:v>20.34</c:v>
                </c:pt>
                <c:pt idx="16" formatCode="0.00">
                  <c:v>20.350000000000001</c:v>
                </c:pt>
                <c:pt idx="17" formatCode="0.00">
                  <c:v>20.82</c:v>
                </c:pt>
                <c:pt idx="18" formatCode="0.00">
                  <c:v>20.95</c:v>
                </c:pt>
                <c:pt idx="19" formatCode="0.00">
                  <c:v>21.21</c:v>
                </c:pt>
                <c:pt idx="20" formatCode="0.00">
                  <c:v>21.46</c:v>
                </c:pt>
                <c:pt idx="21" formatCode="0.00">
                  <c:v>21.71</c:v>
                </c:pt>
                <c:pt idx="22" formatCode="0.00">
                  <c:v>21.76</c:v>
                </c:pt>
                <c:pt idx="23" formatCode="0.00">
                  <c:v>22.68</c:v>
                </c:pt>
                <c:pt idx="26" formatCode="0.00">
                  <c:v>23.1</c:v>
                </c:pt>
                <c:pt idx="27" formatCode="0.00">
                  <c:v>23.22</c:v>
                </c:pt>
                <c:pt idx="28" formatCode="0.00">
                  <c:v>23.52</c:v>
                </c:pt>
                <c:pt idx="29" formatCode="0.00">
                  <c:v>23.54</c:v>
                </c:pt>
                <c:pt idx="30" formatCode="0.00">
                  <c:v>23.55</c:v>
                </c:pt>
                <c:pt idx="31" formatCode="0.00">
                  <c:v>23.62</c:v>
                </c:pt>
                <c:pt idx="32" formatCode="0.00">
                  <c:v>23.66</c:v>
                </c:pt>
                <c:pt idx="33" formatCode="0.00">
                  <c:v>23.78</c:v>
                </c:pt>
                <c:pt idx="34" formatCode="0.00">
                  <c:v>23.91</c:v>
                </c:pt>
                <c:pt idx="35" formatCode="0.00">
                  <c:v>23.93</c:v>
                </c:pt>
                <c:pt idx="36" formatCode="0.00">
                  <c:v>24.08</c:v>
                </c:pt>
                <c:pt idx="37" formatCode="0.00">
                  <c:v>24.13</c:v>
                </c:pt>
                <c:pt idx="38" formatCode="0.00">
                  <c:v>24.38</c:v>
                </c:pt>
                <c:pt idx="39" formatCode="0.00">
                  <c:v>24.51</c:v>
                </c:pt>
                <c:pt idx="40" formatCode="0.00">
                  <c:v>24.69</c:v>
                </c:pt>
                <c:pt idx="41" formatCode="0.00">
                  <c:v>24.71</c:v>
                </c:pt>
                <c:pt idx="42" formatCode="0.00">
                  <c:v>24.93</c:v>
                </c:pt>
                <c:pt idx="43" formatCode="0.00">
                  <c:v>25.23</c:v>
                </c:pt>
                <c:pt idx="44" formatCode="0.00">
                  <c:v>25.55</c:v>
                </c:pt>
                <c:pt idx="45" formatCode="0.00">
                  <c:v>25.55</c:v>
                </c:pt>
                <c:pt idx="46" formatCode="0.00">
                  <c:v>25.6</c:v>
                </c:pt>
                <c:pt idx="47" formatCode="0.00">
                  <c:v>25.75</c:v>
                </c:pt>
                <c:pt idx="48" formatCode="0.00">
                  <c:v>25.95</c:v>
                </c:pt>
                <c:pt idx="49" formatCode="0.00">
                  <c:v>25.99</c:v>
                </c:pt>
                <c:pt idx="50" formatCode="0.00">
                  <c:v>26</c:v>
                </c:pt>
                <c:pt idx="51" formatCode="0.00">
                  <c:v>26.17</c:v>
                </c:pt>
                <c:pt idx="52" formatCode="0.00">
                  <c:v>26.37</c:v>
                </c:pt>
                <c:pt idx="53" formatCode="0.00">
                  <c:v>26.44</c:v>
                </c:pt>
                <c:pt idx="54" formatCode="0.00">
                  <c:v>27.03</c:v>
                </c:pt>
                <c:pt idx="55" formatCode="0.00">
                  <c:v>27.15</c:v>
                </c:pt>
                <c:pt idx="56" formatCode="0.00">
                  <c:v>27.2</c:v>
                </c:pt>
                <c:pt idx="57" formatCode="0.00">
                  <c:v>27.22</c:v>
                </c:pt>
                <c:pt idx="58" formatCode="0.00">
                  <c:v>27.43</c:v>
                </c:pt>
              </c:numCache>
            </c:numRef>
          </c:xVal>
          <c:yVal>
            <c:numRef>
              <c:f>'all-legs'!$H$2:$H$60</c:f>
              <c:numCache>
                <c:formatCode>General</c:formatCode>
                <c:ptCount val="59"/>
                <c:pt idx="10" formatCode="0.00">
                  <c:v>14.79</c:v>
                </c:pt>
                <c:pt idx="11" formatCode="0.00">
                  <c:v>14.93</c:v>
                </c:pt>
                <c:pt idx="12" formatCode="0.00">
                  <c:v>16.239999999999998</c:v>
                </c:pt>
                <c:pt idx="13" formatCode="0.00">
                  <c:v>18.72</c:v>
                </c:pt>
                <c:pt idx="14" formatCode="0.00">
                  <c:v>18.04</c:v>
                </c:pt>
                <c:pt idx="15" formatCode="0.00">
                  <c:v>17.97</c:v>
                </c:pt>
                <c:pt idx="16" formatCode="0.00">
                  <c:v>20</c:v>
                </c:pt>
                <c:pt idx="17" formatCode="0.00">
                  <c:v>18.54</c:v>
                </c:pt>
                <c:pt idx="18" formatCode="0.00">
                  <c:v>20.07</c:v>
                </c:pt>
                <c:pt idx="19" formatCode="0.00">
                  <c:v>19.57</c:v>
                </c:pt>
                <c:pt idx="20" formatCode="0.00">
                  <c:v>19.45</c:v>
                </c:pt>
                <c:pt idx="21" formatCode="0.00">
                  <c:v>19.55</c:v>
                </c:pt>
                <c:pt idx="22" formatCode="0.00">
                  <c:v>18.55</c:v>
                </c:pt>
                <c:pt idx="23" formatCode="0.00">
                  <c:v>21.97</c:v>
                </c:pt>
                <c:pt idx="26" formatCode="0.00">
                  <c:v>19.87</c:v>
                </c:pt>
                <c:pt idx="27" formatCode="0.00">
                  <c:v>22.05</c:v>
                </c:pt>
                <c:pt idx="28" formatCode="0.00">
                  <c:v>21.81</c:v>
                </c:pt>
                <c:pt idx="29" formatCode="0.00">
                  <c:v>22.73</c:v>
                </c:pt>
                <c:pt idx="30" formatCode="0.00">
                  <c:v>21.79</c:v>
                </c:pt>
                <c:pt idx="31" formatCode="0.00">
                  <c:v>19.87</c:v>
                </c:pt>
                <c:pt idx="32" formatCode="0.00">
                  <c:v>22.32</c:v>
                </c:pt>
                <c:pt idx="33" formatCode="0.00">
                  <c:v>19.45</c:v>
                </c:pt>
                <c:pt idx="34" formatCode="0.00">
                  <c:v>21.35</c:v>
                </c:pt>
                <c:pt idx="35" formatCode="0.00">
                  <c:v>22.28</c:v>
                </c:pt>
                <c:pt idx="36" formatCode="0.00">
                  <c:v>23.17</c:v>
                </c:pt>
                <c:pt idx="37" formatCode="0.00">
                  <c:v>22.87</c:v>
                </c:pt>
                <c:pt idx="38" formatCode="0.00">
                  <c:v>23.47</c:v>
                </c:pt>
                <c:pt idx="39" formatCode="0.00">
                  <c:v>22.7</c:v>
                </c:pt>
                <c:pt idx="40" formatCode="0.00">
                  <c:v>22.57</c:v>
                </c:pt>
                <c:pt idx="41" formatCode="0.00">
                  <c:v>22.48</c:v>
                </c:pt>
                <c:pt idx="42" formatCode="0.00">
                  <c:v>23.5</c:v>
                </c:pt>
                <c:pt idx="43" formatCode="0.00">
                  <c:v>22.82</c:v>
                </c:pt>
                <c:pt idx="44" formatCode="0.00">
                  <c:v>25.17</c:v>
                </c:pt>
                <c:pt idx="45" formatCode="0.00">
                  <c:v>23.72</c:v>
                </c:pt>
                <c:pt idx="46" formatCode="0.00">
                  <c:v>25.57</c:v>
                </c:pt>
                <c:pt idx="47" formatCode="0.00">
                  <c:v>24.54</c:v>
                </c:pt>
                <c:pt idx="48" formatCode="0.00">
                  <c:v>23.88</c:v>
                </c:pt>
                <c:pt idx="49" formatCode="0.00">
                  <c:v>25.64</c:v>
                </c:pt>
                <c:pt idx="50" formatCode="0.00">
                  <c:v>24.84</c:v>
                </c:pt>
                <c:pt idx="51" formatCode="0.00">
                  <c:v>24.71</c:v>
                </c:pt>
                <c:pt idx="52" formatCode="0.00">
                  <c:v>24.17</c:v>
                </c:pt>
                <c:pt idx="53" formatCode="0.00">
                  <c:v>24.05</c:v>
                </c:pt>
                <c:pt idx="54" formatCode="0.00">
                  <c:v>25.66</c:v>
                </c:pt>
                <c:pt idx="55" formatCode="0.00">
                  <c:v>24.24</c:v>
                </c:pt>
                <c:pt idx="56" formatCode="0.00">
                  <c:v>23.88</c:v>
                </c:pt>
                <c:pt idx="57" formatCode="0.00">
                  <c:v>24.57</c:v>
                </c:pt>
                <c:pt idx="58" formatCode="0.00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9-4040-AFFD-8F59450CE036}"/>
            </c:ext>
          </c:extLst>
        </c:ser>
        <c:ser>
          <c:idx val="1"/>
          <c:order val="1"/>
          <c:tx>
            <c:v>Valid (new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1587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349-4040-AFFD-8F59450CE03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1587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349-4040-AFFD-8F59450CE03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1587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349-4040-AFFD-8F59450CE03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1587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349-4040-AFFD-8F59450CE03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1587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49-4040-AFFD-8F59450CE03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1587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64-4AD7-9617-7A14B15A59B0}"/>
              </c:ext>
            </c:extLst>
          </c:dPt>
          <c:xVal>
            <c:numRef>
              <c:f>'all-legs'!$D$2:$D$13</c:f>
              <c:numCache>
                <c:formatCode>0.00</c:formatCode>
                <c:ptCount val="12"/>
                <c:pt idx="0">
                  <c:v>27.53</c:v>
                </c:pt>
                <c:pt idx="1">
                  <c:v>27.73</c:v>
                </c:pt>
                <c:pt idx="2">
                  <c:v>27.86</c:v>
                </c:pt>
                <c:pt idx="3">
                  <c:v>27.88</c:v>
                </c:pt>
                <c:pt idx="4">
                  <c:v>27.92</c:v>
                </c:pt>
                <c:pt idx="5">
                  <c:v>27.96</c:v>
                </c:pt>
                <c:pt idx="6">
                  <c:v>28.25</c:v>
                </c:pt>
                <c:pt idx="7">
                  <c:v>28.37</c:v>
                </c:pt>
                <c:pt idx="8">
                  <c:v>29</c:v>
                </c:pt>
                <c:pt idx="9">
                  <c:v>29.12</c:v>
                </c:pt>
                <c:pt idx="10">
                  <c:v>29.19</c:v>
                </c:pt>
                <c:pt idx="11">
                  <c:v>29.65</c:v>
                </c:pt>
              </c:numCache>
            </c:numRef>
          </c:xVal>
          <c:yVal>
            <c:numRef>
              <c:f>'all-legs'!$E$2:$E$13</c:f>
              <c:numCache>
                <c:formatCode>0.00</c:formatCode>
                <c:ptCount val="12"/>
                <c:pt idx="0">
                  <c:v>26.21</c:v>
                </c:pt>
                <c:pt idx="1">
                  <c:v>26.35</c:v>
                </c:pt>
                <c:pt idx="2">
                  <c:v>26.7</c:v>
                </c:pt>
                <c:pt idx="3">
                  <c:v>26.39</c:v>
                </c:pt>
                <c:pt idx="4">
                  <c:v>26.25</c:v>
                </c:pt>
                <c:pt idx="5">
                  <c:v>26.05</c:v>
                </c:pt>
                <c:pt idx="6">
                  <c:v>26.16</c:v>
                </c:pt>
                <c:pt idx="7">
                  <c:v>26.1</c:v>
                </c:pt>
                <c:pt idx="8">
                  <c:v>25.23</c:v>
                </c:pt>
                <c:pt idx="9">
                  <c:v>25.94</c:v>
                </c:pt>
                <c:pt idx="10">
                  <c:v>25.67</c:v>
                </c:pt>
                <c:pt idx="11">
                  <c:v>26.81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9-4040-AFFD-8F59450CE036}"/>
            </c:ext>
          </c:extLst>
        </c:ser>
        <c:ser>
          <c:idx val="2"/>
          <c:order val="2"/>
          <c:tx>
            <c:v>Valid (old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'all-legs'!$A$2:$A$50</c:f>
              <c:numCache>
                <c:formatCode>0.00</c:formatCode>
                <c:ptCount val="49"/>
                <c:pt idx="0">
                  <c:v>28.49</c:v>
                </c:pt>
                <c:pt idx="1">
                  <c:v>28.64</c:v>
                </c:pt>
                <c:pt idx="2">
                  <c:v>28.74</c:v>
                </c:pt>
                <c:pt idx="3">
                  <c:v>28.86</c:v>
                </c:pt>
                <c:pt idx="4">
                  <c:v>28.93</c:v>
                </c:pt>
                <c:pt idx="5">
                  <c:v>29</c:v>
                </c:pt>
                <c:pt idx="6">
                  <c:v>29.31</c:v>
                </c:pt>
                <c:pt idx="7">
                  <c:v>29.43</c:v>
                </c:pt>
                <c:pt idx="8">
                  <c:v>29.57</c:v>
                </c:pt>
                <c:pt idx="9">
                  <c:v>29.58</c:v>
                </c:pt>
                <c:pt idx="10">
                  <c:v>29.7</c:v>
                </c:pt>
                <c:pt idx="11">
                  <c:v>29.85</c:v>
                </c:pt>
                <c:pt idx="12">
                  <c:v>30.12</c:v>
                </c:pt>
                <c:pt idx="13">
                  <c:v>30.14</c:v>
                </c:pt>
                <c:pt idx="14">
                  <c:v>30.58</c:v>
                </c:pt>
                <c:pt idx="15">
                  <c:v>30.58</c:v>
                </c:pt>
                <c:pt idx="16">
                  <c:v>30.59</c:v>
                </c:pt>
                <c:pt idx="17">
                  <c:v>30.62</c:v>
                </c:pt>
                <c:pt idx="18">
                  <c:v>30.64</c:v>
                </c:pt>
                <c:pt idx="19">
                  <c:v>30.64</c:v>
                </c:pt>
                <c:pt idx="20">
                  <c:v>30.75</c:v>
                </c:pt>
                <c:pt idx="21">
                  <c:v>30.98</c:v>
                </c:pt>
                <c:pt idx="22">
                  <c:v>31.08</c:v>
                </c:pt>
                <c:pt idx="23">
                  <c:v>31.1</c:v>
                </c:pt>
                <c:pt idx="24">
                  <c:v>31.19</c:v>
                </c:pt>
                <c:pt idx="25">
                  <c:v>31.35</c:v>
                </c:pt>
                <c:pt idx="26">
                  <c:v>31.38</c:v>
                </c:pt>
                <c:pt idx="27">
                  <c:v>31.56</c:v>
                </c:pt>
                <c:pt idx="28">
                  <c:v>31.59</c:v>
                </c:pt>
                <c:pt idx="29">
                  <c:v>31.76</c:v>
                </c:pt>
                <c:pt idx="30">
                  <c:v>31.81</c:v>
                </c:pt>
                <c:pt idx="31">
                  <c:v>31.9</c:v>
                </c:pt>
                <c:pt idx="32">
                  <c:v>32.21</c:v>
                </c:pt>
                <c:pt idx="33">
                  <c:v>32.39</c:v>
                </c:pt>
                <c:pt idx="34">
                  <c:v>32.450000000000003</c:v>
                </c:pt>
                <c:pt idx="35">
                  <c:v>32.619999999999997</c:v>
                </c:pt>
                <c:pt idx="36">
                  <c:v>32.71</c:v>
                </c:pt>
                <c:pt idx="37">
                  <c:v>32.86</c:v>
                </c:pt>
                <c:pt idx="38">
                  <c:v>32.89</c:v>
                </c:pt>
                <c:pt idx="39">
                  <c:v>32.92</c:v>
                </c:pt>
                <c:pt idx="40">
                  <c:v>33.11</c:v>
                </c:pt>
                <c:pt idx="41">
                  <c:v>33.549999999999997</c:v>
                </c:pt>
                <c:pt idx="42">
                  <c:v>33.869999999999997</c:v>
                </c:pt>
                <c:pt idx="43">
                  <c:v>34</c:v>
                </c:pt>
                <c:pt idx="44">
                  <c:v>34.22</c:v>
                </c:pt>
                <c:pt idx="45">
                  <c:v>34.36</c:v>
                </c:pt>
                <c:pt idx="46">
                  <c:v>34.409999999999997</c:v>
                </c:pt>
                <c:pt idx="47">
                  <c:v>35.76</c:v>
                </c:pt>
                <c:pt idx="48">
                  <c:v>36.39</c:v>
                </c:pt>
              </c:numCache>
            </c:numRef>
          </c:xVal>
          <c:yVal>
            <c:numRef>
              <c:f>'all-legs'!$B$2:$B$50</c:f>
              <c:numCache>
                <c:formatCode>0.00</c:formatCode>
                <c:ptCount val="49"/>
                <c:pt idx="0">
                  <c:v>26.7</c:v>
                </c:pt>
                <c:pt idx="1">
                  <c:v>26.71</c:v>
                </c:pt>
                <c:pt idx="2">
                  <c:v>26.66</c:v>
                </c:pt>
                <c:pt idx="3">
                  <c:v>27.28</c:v>
                </c:pt>
                <c:pt idx="4">
                  <c:v>27.04</c:v>
                </c:pt>
                <c:pt idx="5">
                  <c:v>27.15</c:v>
                </c:pt>
                <c:pt idx="6">
                  <c:v>27.56</c:v>
                </c:pt>
                <c:pt idx="7">
                  <c:v>26.3</c:v>
                </c:pt>
                <c:pt idx="8">
                  <c:v>27.13</c:v>
                </c:pt>
                <c:pt idx="9">
                  <c:v>26.13</c:v>
                </c:pt>
                <c:pt idx="10">
                  <c:v>27.99</c:v>
                </c:pt>
                <c:pt idx="11">
                  <c:v>26.64</c:v>
                </c:pt>
                <c:pt idx="12">
                  <c:v>26.7</c:v>
                </c:pt>
                <c:pt idx="13">
                  <c:v>28.94</c:v>
                </c:pt>
                <c:pt idx="14">
                  <c:v>28.28</c:v>
                </c:pt>
                <c:pt idx="15">
                  <c:v>28.83</c:v>
                </c:pt>
                <c:pt idx="16">
                  <c:v>28.12</c:v>
                </c:pt>
                <c:pt idx="17">
                  <c:v>27.61</c:v>
                </c:pt>
                <c:pt idx="18">
                  <c:v>28.02</c:v>
                </c:pt>
                <c:pt idx="19">
                  <c:v>27.02</c:v>
                </c:pt>
                <c:pt idx="20">
                  <c:v>28.97</c:v>
                </c:pt>
                <c:pt idx="21">
                  <c:v>28.65</c:v>
                </c:pt>
                <c:pt idx="22">
                  <c:v>29.74</c:v>
                </c:pt>
                <c:pt idx="23">
                  <c:v>28.98</c:v>
                </c:pt>
                <c:pt idx="24">
                  <c:v>27.46</c:v>
                </c:pt>
                <c:pt idx="25">
                  <c:v>26.04</c:v>
                </c:pt>
                <c:pt idx="26">
                  <c:v>29.12</c:v>
                </c:pt>
                <c:pt idx="27">
                  <c:v>29.36</c:v>
                </c:pt>
                <c:pt idx="28">
                  <c:v>28.28</c:v>
                </c:pt>
                <c:pt idx="29">
                  <c:v>29.12</c:v>
                </c:pt>
                <c:pt idx="30">
                  <c:v>29.54</c:v>
                </c:pt>
                <c:pt idx="31">
                  <c:v>28.89</c:v>
                </c:pt>
                <c:pt idx="32">
                  <c:v>30.18</c:v>
                </c:pt>
                <c:pt idx="33">
                  <c:v>30.06</c:v>
                </c:pt>
                <c:pt idx="34">
                  <c:v>30.5</c:v>
                </c:pt>
                <c:pt idx="35">
                  <c:v>29.86</c:v>
                </c:pt>
                <c:pt idx="36">
                  <c:v>30.48</c:v>
                </c:pt>
                <c:pt idx="37">
                  <c:v>29.98</c:v>
                </c:pt>
                <c:pt idx="38">
                  <c:v>32.24</c:v>
                </c:pt>
                <c:pt idx="39">
                  <c:v>29.89</c:v>
                </c:pt>
                <c:pt idx="40">
                  <c:v>29.49</c:v>
                </c:pt>
                <c:pt idx="41">
                  <c:v>29.41</c:v>
                </c:pt>
                <c:pt idx="42">
                  <c:v>31.27</c:v>
                </c:pt>
                <c:pt idx="43">
                  <c:v>33.450000000000003</c:v>
                </c:pt>
                <c:pt idx="44">
                  <c:v>32.25</c:v>
                </c:pt>
                <c:pt idx="45">
                  <c:v>33.69</c:v>
                </c:pt>
                <c:pt idx="46">
                  <c:v>33.53</c:v>
                </c:pt>
                <c:pt idx="47">
                  <c:v>33.159999999999997</c:v>
                </c:pt>
                <c:pt idx="48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9-4040-AFFD-8F59450C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8176"/>
        <c:axId val="180959136"/>
      </c:scatterChart>
      <c:valAx>
        <c:axId val="180958176"/>
        <c:scaling>
          <c:orientation val="minMax"/>
          <c:max val="30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25</a:t>
                </a:r>
                <a:r>
                  <a:rPr lang="en-GB" sz="1100" baseline="0"/>
                  <a:t> percent</a:t>
                </a:r>
                <a:r>
                  <a:rPr lang="en-GB" sz="1100"/>
                  <a:t>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136"/>
        <c:crosses val="autoZero"/>
        <c:crossBetween val="midCat"/>
        <c:majorUnit val="0.5"/>
      </c:valAx>
      <c:valAx>
        <c:axId val="180959136"/>
        <c:scaling>
          <c:orientation val="minMax"/>
          <c:max val="28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50</a:t>
                </a:r>
                <a:r>
                  <a:rPr lang="en-GB" sz="1100" baseline="0"/>
                  <a:t> percent</a:t>
                </a:r>
                <a:r>
                  <a:rPr lang="en-GB" sz="1100"/>
                  <a:t>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81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UKWA Legs</a:t>
            </a:r>
            <a:r>
              <a:rPr lang="en-GB" baseline="0"/>
              <a:t> 2010-2023</a:t>
            </a:r>
            <a:br>
              <a:rPr lang="en-GB" baseline="0"/>
            </a:br>
            <a:r>
              <a:rPr lang="en-GB" sz="1200" baseline="0"/>
              <a:t>Minimum of 4 finishers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Invalid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'all-legs'!$G$2:$G$60</c:f>
              <c:numCache>
                <c:formatCode>General</c:formatCode>
                <c:ptCount val="59"/>
                <c:pt idx="10" formatCode="0.00">
                  <c:v>16.420000000000002</c:v>
                </c:pt>
                <c:pt idx="11" formatCode="0.00">
                  <c:v>17.07</c:v>
                </c:pt>
                <c:pt idx="12" formatCode="0.00">
                  <c:v>18.91</c:v>
                </c:pt>
                <c:pt idx="13" formatCode="0.00">
                  <c:v>19.149999999999999</c:v>
                </c:pt>
                <c:pt idx="14" formatCode="0.00">
                  <c:v>19.55</c:v>
                </c:pt>
                <c:pt idx="15" formatCode="0.00">
                  <c:v>20.34</c:v>
                </c:pt>
                <c:pt idx="16" formatCode="0.00">
                  <c:v>20.350000000000001</c:v>
                </c:pt>
                <c:pt idx="17" formatCode="0.00">
                  <c:v>20.82</c:v>
                </c:pt>
                <c:pt idx="18" formatCode="0.00">
                  <c:v>20.95</c:v>
                </c:pt>
                <c:pt idx="19" formatCode="0.00">
                  <c:v>21.21</c:v>
                </c:pt>
                <c:pt idx="20" formatCode="0.00">
                  <c:v>21.46</c:v>
                </c:pt>
                <c:pt idx="21" formatCode="0.00">
                  <c:v>21.71</c:v>
                </c:pt>
                <c:pt idx="22" formatCode="0.00">
                  <c:v>21.76</c:v>
                </c:pt>
                <c:pt idx="23" formatCode="0.00">
                  <c:v>22.68</c:v>
                </c:pt>
                <c:pt idx="26" formatCode="0.00">
                  <c:v>23.1</c:v>
                </c:pt>
                <c:pt idx="27" formatCode="0.00">
                  <c:v>23.22</c:v>
                </c:pt>
                <c:pt idx="28" formatCode="0.00">
                  <c:v>23.52</c:v>
                </c:pt>
                <c:pt idx="29" formatCode="0.00">
                  <c:v>23.54</c:v>
                </c:pt>
                <c:pt idx="30" formatCode="0.00">
                  <c:v>23.55</c:v>
                </c:pt>
                <c:pt idx="31" formatCode="0.00">
                  <c:v>23.62</c:v>
                </c:pt>
                <c:pt idx="32" formatCode="0.00">
                  <c:v>23.66</c:v>
                </c:pt>
                <c:pt idx="33" formatCode="0.00">
                  <c:v>23.78</c:v>
                </c:pt>
                <c:pt idx="34" formatCode="0.00">
                  <c:v>23.91</c:v>
                </c:pt>
                <c:pt idx="35" formatCode="0.00">
                  <c:v>23.93</c:v>
                </c:pt>
                <c:pt idx="36" formatCode="0.00">
                  <c:v>24.08</c:v>
                </c:pt>
                <c:pt idx="37" formatCode="0.00">
                  <c:v>24.13</c:v>
                </c:pt>
                <c:pt idx="38" formatCode="0.00">
                  <c:v>24.38</c:v>
                </c:pt>
                <c:pt idx="39" formatCode="0.00">
                  <c:v>24.51</c:v>
                </c:pt>
                <c:pt idx="40" formatCode="0.00">
                  <c:v>24.69</c:v>
                </c:pt>
                <c:pt idx="41" formatCode="0.00">
                  <c:v>24.71</c:v>
                </c:pt>
                <c:pt idx="42" formatCode="0.00">
                  <c:v>24.93</c:v>
                </c:pt>
                <c:pt idx="43" formatCode="0.00">
                  <c:v>25.23</c:v>
                </c:pt>
                <c:pt idx="44" formatCode="0.00">
                  <c:v>25.55</c:v>
                </c:pt>
                <c:pt idx="45" formatCode="0.00">
                  <c:v>25.55</c:v>
                </c:pt>
                <c:pt idx="46" formatCode="0.00">
                  <c:v>25.6</c:v>
                </c:pt>
                <c:pt idx="47" formatCode="0.00">
                  <c:v>25.75</c:v>
                </c:pt>
                <c:pt idx="48" formatCode="0.00">
                  <c:v>25.95</c:v>
                </c:pt>
                <c:pt idx="49" formatCode="0.00">
                  <c:v>25.99</c:v>
                </c:pt>
                <c:pt idx="50" formatCode="0.00">
                  <c:v>26</c:v>
                </c:pt>
                <c:pt idx="51" formatCode="0.00">
                  <c:v>26.17</c:v>
                </c:pt>
                <c:pt idx="52" formatCode="0.00">
                  <c:v>26.37</c:v>
                </c:pt>
                <c:pt idx="53" formatCode="0.00">
                  <c:v>26.44</c:v>
                </c:pt>
                <c:pt idx="54" formatCode="0.00">
                  <c:v>27.03</c:v>
                </c:pt>
                <c:pt idx="55" formatCode="0.00">
                  <c:v>27.15</c:v>
                </c:pt>
                <c:pt idx="56" formatCode="0.00">
                  <c:v>27.2</c:v>
                </c:pt>
                <c:pt idx="57" formatCode="0.00">
                  <c:v>27.22</c:v>
                </c:pt>
                <c:pt idx="58" formatCode="0.00">
                  <c:v>27.43</c:v>
                </c:pt>
              </c:numCache>
            </c:numRef>
          </c:xVal>
          <c:yVal>
            <c:numRef>
              <c:f>'all-legs'!$H$2:$H$60</c:f>
              <c:numCache>
                <c:formatCode>General</c:formatCode>
                <c:ptCount val="59"/>
                <c:pt idx="10" formatCode="0.00">
                  <c:v>14.79</c:v>
                </c:pt>
                <c:pt idx="11" formatCode="0.00">
                  <c:v>14.93</c:v>
                </c:pt>
                <c:pt idx="12" formatCode="0.00">
                  <c:v>16.239999999999998</c:v>
                </c:pt>
                <c:pt idx="13" formatCode="0.00">
                  <c:v>18.72</c:v>
                </c:pt>
                <c:pt idx="14" formatCode="0.00">
                  <c:v>18.04</c:v>
                </c:pt>
                <c:pt idx="15" formatCode="0.00">
                  <c:v>17.97</c:v>
                </c:pt>
                <c:pt idx="16" formatCode="0.00">
                  <c:v>20</c:v>
                </c:pt>
                <c:pt idx="17" formatCode="0.00">
                  <c:v>18.54</c:v>
                </c:pt>
                <c:pt idx="18" formatCode="0.00">
                  <c:v>20.07</c:v>
                </c:pt>
                <c:pt idx="19" formatCode="0.00">
                  <c:v>19.57</c:v>
                </c:pt>
                <c:pt idx="20" formatCode="0.00">
                  <c:v>19.45</c:v>
                </c:pt>
                <c:pt idx="21" formatCode="0.00">
                  <c:v>19.55</c:v>
                </c:pt>
                <c:pt idx="22" formatCode="0.00">
                  <c:v>18.55</c:v>
                </c:pt>
                <c:pt idx="23" formatCode="0.00">
                  <c:v>21.97</c:v>
                </c:pt>
                <c:pt idx="26" formatCode="0.00">
                  <c:v>19.87</c:v>
                </c:pt>
                <c:pt idx="27" formatCode="0.00">
                  <c:v>22.05</c:v>
                </c:pt>
                <c:pt idx="28" formatCode="0.00">
                  <c:v>21.81</c:v>
                </c:pt>
                <c:pt idx="29" formatCode="0.00">
                  <c:v>22.73</c:v>
                </c:pt>
                <c:pt idx="30" formatCode="0.00">
                  <c:v>21.79</c:v>
                </c:pt>
                <c:pt idx="31" formatCode="0.00">
                  <c:v>19.87</c:v>
                </c:pt>
                <c:pt idx="32" formatCode="0.00">
                  <c:v>22.32</c:v>
                </c:pt>
                <c:pt idx="33" formatCode="0.00">
                  <c:v>19.45</c:v>
                </c:pt>
                <c:pt idx="34" formatCode="0.00">
                  <c:v>21.35</c:v>
                </c:pt>
                <c:pt idx="35" formatCode="0.00">
                  <c:v>22.28</c:v>
                </c:pt>
                <c:pt idx="36" formatCode="0.00">
                  <c:v>23.17</c:v>
                </c:pt>
                <c:pt idx="37" formatCode="0.00">
                  <c:v>22.87</c:v>
                </c:pt>
                <c:pt idx="38" formatCode="0.00">
                  <c:v>23.47</c:v>
                </c:pt>
                <c:pt idx="39" formatCode="0.00">
                  <c:v>22.7</c:v>
                </c:pt>
                <c:pt idx="40" formatCode="0.00">
                  <c:v>22.57</c:v>
                </c:pt>
                <c:pt idx="41" formatCode="0.00">
                  <c:v>22.48</c:v>
                </c:pt>
                <c:pt idx="42" formatCode="0.00">
                  <c:v>23.5</c:v>
                </c:pt>
                <c:pt idx="43" formatCode="0.00">
                  <c:v>22.82</c:v>
                </c:pt>
                <c:pt idx="44" formatCode="0.00">
                  <c:v>25.17</c:v>
                </c:pt>
                <c:pt idx="45" formatCode="0.00">
                  <c:v>23.72</c:v>
                </c:pt>
                <c:pt idx="46" formatCode="0.00">
                  <c:v>25.57</c:v>
                </c:pt>
                <c:pt idx="47" formatCode="0.00">
                  <c:v>24.54</c:v>
                </c:pt>
                <c:pt idx="48" formatCode="0.00">
                  <c:v>23.88</c:v>
                </c:pt>
                <c:pt idx="49" formatCode="0.00">
                  <c:v>25.64</c:v>
                </c:pt>
                <c:pt idx="50" formatCode="0.00">
                  <c:v>24.84</c:v>
                </c:pt>
                <c:pt idx="51" formatCode="0.00">
                  <c:v>24.71</c:v>
                </c:pt>
                <c:pt idx="52" formatCode="0.00">
                  <c:v>24.17</c:v>
                </c:pt>
                <c:pt idx="53" formatCode="0.00">
                  <c:v>24.05</c:v>
                </c:pt>
                <c:pt idx="54" formatCode="0.00">
                  <c:v>25.66</c:v>
                </c:pt>
                <c:pt idx="55" formatCode="0.00">
                  <c:v>24.24</c:v>
                </c:pt>
                <c:pt idx="56" formatCode="0.00">
                  <c:v>23.88</c:v>
                </c:pt>
                <c:pt idx="57" formatCode="0.00">
                  <c:v>24.57</c:v>
                </c:pt>
                <c:pt idx="58" formatCode="0.00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623-97CF-18E6D42E139E}"/>
            </c:ext>
          </c:extLst>
        </c:ser>
        <c:ser>
          <c:idx val="1"/>
          <c:order val="1"/>
          <c:tx>
            <c:v>Valid (new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'all-legs'!$D$2:$D$13</c:f>
              <c:numCache>
                <c:formatCode>0.00</c:formatCode>
                <c:ptCount val="12"/>
                <c:pt idx="0">
                  <c:v>27.53</c:v>
                </c:pt>
                <c:pt idx="1">
                  <c:v>27.73</c:v>
                </c:pt>
                <c:pt idx="2">
                  <c:v>27.86</c:v>
                </c:pt>
                <c:pt idx="3">
                  <c:v>27.88</c:v>
                </c:pt>
                <c:pt idx="4">
                  <c:v>27.92</c:v>
                </c:pt>
                <c:pt idx="5">
                  <c:v>27.96</c:v>
                </c:pt>
                <c:pt idx="6">
                  <c:v>28.25</c:v>
                </c:pt>
                <c:pt idx="7">
                  <c:v>28.37</c:v>
                </c:pt>
                <c:pt idx="8">
                  <c:v>29</c:v>
                </c:pt>
                <c:pt idx="9">
                  <c:v>29.12</c:v>
                </c:pt>
                <c:pt idx="10">
                  <c:v>29.19</c:v>
                </c:pt>
                <c:pt idx="11">
                  <c:v>29.65</c:v>
                </c:pt>
              </c:numCache>
            </c:numRef>
          </c:xVal>
          <c:yVal>
            <c:numRef>
              <c:f>'all-legs'!$E$2:$E$13</c:f>
              <c:numCache>
                <c:formatCode>0.00</c:formatCode>
                <c:ptCount val="12"/>
                <c:pt idx="0">
                  <c:v>26.21</c:v>
                </c:pt>
                <c:pt idx="1">
                  <c:v>26.35</c:v>
                </c:pt>
                <c:pt idx="2">
                  <c:v>26.7</c:v>
                </c:pt>
                <c:pt idx="3">
                  <c:v>26.39</c:v>
                </c:pt>
                <c:pt idx="4">
                  <c:v>26.25</c:v>
                </c:pt>
                <c:pt idx="5">
                  <c:v>26.05</c:v>
                </c:pt>
                <c:pt idx="6">
                  <c:v>26.16</c:v>
                </c:pt>
                <c:pt idx="7">
                  <c:v>26.1</c:v>
                </c:pt>
                <c:pt idx="8">
                  <c:v>25.23</c:v>
                </c:pt>
                <c:pt idx="9">
                  <c:v>25.94</c:v>
                </c:pt>
                <c:pt idx="10">
                  <c:v>25.67</c:v>
                </c:pt>
                <c:pt idx="11">
                  <c:v>26.81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C-4623-97CF-18E6D42E139E}"/>
            </c:ext>
          </c:extLst>
        </c:ser>
        <c:ser>
          <c:idx val="2"/>
          <c:order val="2"/>
          <c:tx>
            <c:v>Valid (old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'all-legs'!$A$2:$A$50</c:f>
              <c:numCache>
                <c:formatCode>0.00</c:formatCode>
                <c:ptCount val="49"/>
                <c:pt idx="0">
                  <c:v>28.49</c:v>
                </c:pt>
                <c:pt idx="1">
                  <c:v>28.64</c:v>
                </c:pt>
                <c:pt idx="2">
                  <c:v>28.74</c:v>
                </c:pt>
                <c:pt idx="3">
                  <c:v>28.86</c:v>
                </c:pt>
                <c:pt idx="4">
                  <c:v>28.93</c:v>
                </c:pt>
                <c:pt idx="5">
                  <c:v>29</c:v>
                </c:pt>
                <c:pt idx="6">
                  <c:v>29.31</c:v>
                </c:pt>
                <c:pt idx="7">
                  <c:v>29.43</c:v>
                </c:pt>
                <c:pt idx="8">
                  <c:v>29.57</c:v>
                </c:pt>
                <c:pt idx="9">
                  <c:v>29.58</c:v>
                </c:pt>
                <c:pt idx="10">
                  <c:v>29.7</c:v>
                </c:pt>
                <c:pt idx="11">
                  <c:v>29.85</c:v>
                </c:pt>
                <c:pt idx="12">
                  <c:v>30.12</c:v>
                </c:pt>
                <c:pt idx="13">
                  <c:v>30.14</c:v>
                </c:pt>
                <c:pt idx="14">
                  <c:v>30.58</c:v>
                </c:pt>
                <c:pt idx="15">
                  <c:v>30.58</c:v>
                </c:pt>
                <c:pt idx="16">
                  <c:v>30.59</c:v>
                </c:pt>
                <c:pt idx="17">
                  <c:v>30.62</c:v>
                </c:pt>
                <c:pt idx="18">
                  <c:v>30.64</c:v>
                </c:pt>
                <c:pt idx="19">
                  <c:v>30.64</c:v>
                </c:pt>
                <c:pt idx="20">
                  <c:v>30.75</c:v>
                </c:pt>
                <c:pt idx="21">
                  <c:v>30.98</c:v>
                </c:pt>
                <c:pt idx="22">
                  <c:v>31.08</c:v>
                </c:pt>
                <c:pt idx="23">
                  <c:v>31.1</c:v>
                </c:pt>
                <c:pt idx="24">
                  <c:v>31.19</c:v>
                </c:pt>
                <c:pt idx="25">
                  <c:v>31.35</c:v>
                </c:pt>
                <c:pt idx="26">
                  <c:v>31.38</c:v>
                </c:pt>
                <c:pt idx="27">
                  <c:v>31.56</c:v>
                </c:pt>
                <c:pt idx="28">
                  <c:v>31.59</c:v>
                </c:pt>
                <c:pt idx="29">
                  <c:v>31.76</c:v>
                </c:pt>
                <c:pt idx="30">
                  <c:v>31.81</c:v>
                </c:pt>
                <c:pt idx="31">
                  <c:v>31.9</c:v>
                </c:pt>
                <c:pt idx="32">
                  <c:v>32.21</c:v>
                </c:pt>
                <c:pt idx="33">
                  <c:v>32.39</c:v>
                </c:pt>
                <c:pt idx="34">
                  <c:v>32.450000000000003</c:v>
                </c:pt>
                <c:pt idx="35">
                  <c:v>32.619999999999997</c:v>
                </c:pt>
                <c:pt idx="36">
                  <c:v>32.71</c:v>
                </c:pt>
                <c:pt idx="37">
                  <c:v>32.86</c:v>
                </c:pt>
                <c:pt idx="38">
                  <c:v>32.89</c:v>
                </c:pt>
                <c:pt idx="39">
                  <c:v>32.92</c:v>
                </c:pt>
                <c:pt idx="40">
                  <c:v>33.11</c:v>
                </c:pt>
                <c:pt idx="41">
                  <c:v>33.549999999999997</c:v>
                </c:pt>
                <c:pt idx="42">
                  <c:v>33.869999999999997</c:v>
                </c:pt>
                <c:pt idx="43">
                  <c:v>34</c:v>
                </c:pt>
                <c:pt idx="44">
                  <c:v>34.22</c:v>
                </c:pt>
                <c:pt idx="45">
                  <c:v>34.36</c:v>
                </c:pt>
                <c:pt idx="46">
                  <c:v>34.409999999999997</c:v>
                </c:pt>
                <c:pt idx="47">
                  <c:v>35.76</c:v>
                </c:pt>
                <c:pt idx="48">
                  <c:v>36.39</c:v>
                </c:pt>
              </c:numCache>
            </c:numRef>
          </c:xVal>
          <c:yVal>
            <c:numRef>
              <c:f>'all-legs'!$B$2:$B$50</c:f>
              <c:numCache>
                <c:formatCode>0.00</c:formatCode>
                <c:ptCount val="49"/>
                <c:pt idx="0">
                  <c:v>26.7</c:v>
                </c:pt>
                <c:pt idx="1">
                  <c:v>26.71</c:v>
                </c:pt>
                <c:pt idx="2">
                  <c:v>26.66</c:v>
                </c:pt>
                <c:pt idx="3">
                  <c:v>27.28</c:v>
                </c:pt>
                <c:pt idx="4">
                  <c:v>27.04</c:v>
                </c:pt>
                <c:pt idx="5">
                  <c:v>27.15</c:v>
                </c:pt>
                <c:pt idx="6">
                  <c:v>27.56</c:v>
                </c:pt>
                <c:pt idx="7">
                  <c:v>26.3</c:v>
                </c:pt>
                <c:pt idx="8">
                  <c:v>27.13</c:v>
                </c:pt>
                <c:pt idx="9">
                  <c:v>26.13</c:v>
                </c:pt>
                <c:pt idx="10">
                  <c:v>27.99</c:v>
                </c:pt>
                <c:pt idx="11">
                  <c:v>26.64</c:v>
                </c:pt>
                <c:pt idx="12">
                  <c:v>26.7</c:v>
                </c:pt>
                <c:pt idx="13">
                  <c:v>28.94</c:v>
                </c:pt>
                <c:pt idx="14">
                  <c:v>28.28</c:v>
                </c:pt>
                <c:pt idx="15">
                  <c:v>28.83</c:v>
                </c:pt>
                <c:pt idx="16">
                  <c:v>28.12</c:v>
                </c:pt>
                <c:pt idx="17">
                  <c:v>27.61</c:v>
                </c:pt>
                <c:pt idx="18">
                  <c:v>28.02</c:v>
                </c:pt>
                <c:pt idx="19">
                  <c:v>27.02</c:v>
                </c:pt>
                <c:pt idx="20">
                  <c:v>28.97</c:v>
                </c:pt>
                <c:pt idx="21">
                  <c:v>28.65</c:v>
                </c:pt>
                <c:pt idx="22">
                  <c:v>29.74</c:v>
                </c:pt>
                <c:pt idx="23">
                  <c:v>28.98</c:v>
                </c:pt>
                <c:pt idx="24">
                  <c:v>27.46</c:v>
                </c:pt>
                <c:pt idx="25">
                  <c:v>26.04</c:v>
                </c:pt>
                <c:pt idx="26">
                  <c:v>29.12</c:v>
                </c:pt>
                <c:pt idx="27">
                  <c:v>29.36</c:v>
                </c:pt>
                <c:pt idx="28">
                  <c:v>28.28</c:v>
                </c:pt>
                <c:pt idx="29">
                  <c:v>29.12</c:v>
                </c:pt>
                <c:pt idx="30">
                  <c:v>29.54</c:v>
                </c:pt>
                <c:pt idx="31">
                  <c:v>28.89</c:v>
                </c:pt>
                <c:pt idx="32">
                  <c:v>30.18</c:v>
                </c:pt>
                <c:pt idx="33">
                  <c:v>30.06</c:v>
                </c:pt>
                <c:pt idx="34">
                  <c:v>30.5</c:v>
                </c:pt>
                <c:pt idx="35">
                  <c:v>29.86</c:v>
                </c:pt>
                <c:pt idx="36">
                  <c:v>30.48</c:v>
                </c:pt>
                <c:pt idx="37">
                  <c:v>29.98</c:v>
                </c:pt>
                <c:pt idx="38">
                  <c:v>32.24</c:v>
                </c:pt>
                <c:pt idx="39">
                  <c:v>29.89</c:v>
                </c:pt>
                <c:pt idx="40">
                  <c:v>29.49</c:v>
                </c:pt>
                <c:pt idx="41">
                  <c:v>29.41</c:v>
                </c:pt>
                <c:pt idx="42">
                  <c:v>31.27</c:v>
                </c:pt>
                <c:pt idx="43">
                  <c:v>33.450000000000003</c:v>
                </c:pt>
                <c:pt idx="44">
                  <c:v>32.25</c:v>
                </c:pt>
                <c:pt idx="45">
                  <c:v>33.69</c:v>
                </c:pt>
                <c:pt idx="46">
                  <c:v>33.53</c:v>
                </c:pt>
                <c:pt idx="47">
                  <c:v>33.159999999999997</c:v>
                </c:pt>
                <c:pt idx="48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C-4623-97CF-18E6D42E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8176"/>
        <c:axId val="180959136"/>
      </c:scatterChart>
      <c:valAx>
        <c:axId val="18095817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25 percent-ish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136"/>
        <c:crosses val="autoZero"/>
        <c:crossBetween val="midCat"/>
      </c:valAx>
      <c:valAx>
        <c:axId val="180959136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50 percent-ish (knots)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Invalid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'all-legs'!$G$2:$G$60</c:f>
              <c:numCache>
                <c:formatCode>General</c:formatCode>
                <c:ptCount val="59"/>
                <c:pt idx="10" formatCode="0.00">
                  <c:v>16.420000000000002</c:v>
                </c:pt>
                <c:pt idx="11" formatCode="0.00">
                  <c:v>17.07</c:v>
                </c:pt>
                <c:pt idx="12" formatCode="0.00">
                  <c:v>18.91</c:v>
                </c:pt>
                <c:pt idx="13" formatCode="0.00">
                  <c:v>19.149999999999999</c:v>
                </c:pt>
                <c:pt idx="14" formatCode="0.00">
                  <c:v>19.55</c:v>
                </c:pt>
                <c:pt idx="15" formatCode="0.00">
                  <c:v>20.34</c:v>
                </c:pt>
                <c:pt idx="16" formatCode="0.00">
                  <c:v>20.350000000000001</c:v>
                </c:pt>
                <c:pt idx="17" formatCode="0.00">
                  <c:v>20.82</c:v>
                </c:pt>
                <c:pt idx="18" formatCode="0.00">
                  <c:v>20.95</c:v>
                </c:pt>
                <c:pt idx="19" formatCode="0.00">
                  <c:v>21.21</c:v>
                </c:pt>
                <c:pt idx="20" formatCode="0.00">
                  <c:v>21.46</c:v>
                </c:pt>
                <c:pt idx="21" formatCode="0.00">
                  <c:v>21.71</c:v>
                </c:pt>
                <c:pt idx="22" formatCode="0.00">
                  <c:v>21.76</c:v>
                </c:pt>
                <c:pt idx="23" formatCode="0.00">
                  <c:v>22.68</c:v>
                </c:pt>
                <c:pt idx="26" formatCode="0.00">
                  <c:v>23.1</c:v>
                </c:pt>
                <c:pt idx="27" formatCode="0.00">
                  <c:v>23.22</c:v>
                </c:pt>
                <c:pt idx="28" formatCode="0.00">
                  <c:v>23.52</c:v>
                </c:pt>
                <c:pt idx="29" formatCode="0.00">
                  <c:v>23.54</c:v>
                </c:pt>
                <c:pt idx="30" formatCode="0.00">
                  <c:v>23.55</c:v>
                </c:pt>
                <c:pt idx="31" formatCode="0.00">
                  <c:v>23.62</c:v>
                </c:pt>
                <c:pt idx="32" formatCode="0.00">
                  <c:v>23.66</c:v>
                </c:pt>
                <c:pt idx="33" formatCode="0.00">
                  <c:v>23.78</c:v>
                </c:pt>
                <c:pt idx="34" formatCode="0.00">
                  <c:v>23.91</c:v>
                </c:pt>
                <c:pt idx="35" formatCode="0.00">
                  <c:v>23.93</c:v>
                </c:pt>
                <c:pt idx="36" formatCode="0.00">
                  <c:v>24.08</c:v>
                </c:pt>
                <c:pt idx="37" formatCode="0.00">
                  <c:v>24.13</c:v>
                </c:pt>
                <c:pt idx="38" formatCode="0.00">
                  <c:v>24.38</c:v>
                </c:pt>
                <c:pt idx="39" formatCode="0.00">
                  <c:v>24.51</c:v>
                </c:pt>
                <c:pt idx="40" formatCode="0.00">
                  <c:v>24.69</c:v>
                </c:pt>
                <c:pt idx="41" formatCode="0.00">
                  <c:v>24.71</c:v>
                </c:pt>
                <c:pt idx="42" formatCode="0.00">
                  <c:v>24.93</c:v>
                </c:pt>
                <c:pt idx="43" formatCode="0.00">
                  <c:v>25.23</c:v>
                </c:pt>
                <c:pt idx="44" formatCode="0.00">
                  <c:v>25.55</c:v>
                </c:pt>
                <c:pt idx="45" formatCode="0.00">
                  <c:v>25.55</c:v>
                </c:pt>
                <c:pt idx="46" formatCode="0.00">
                  <c:v>25.6</c:v>
                </c:pt>
                <c:pt idx="47" formatCode="0.00">
                  <c:v>25.75</c:v>
                </c:pt>
                <c:pt idx="48" formatCode="0.00">
                  <c:v>25.95</c:v>
                </c:pt>
                <c:pt idx="49" formatCode="0.00">
                  <c:v>25.99</c:v>
                </c:pt>
                <c:pt idx="50" formatCode="0.00">
                  <c:v>26</c:v>
                </c:pt>
                <c:pt idx="51" formatCode="0.00">
                  <c:v>26.17</c:v>
                </c:pt>
                <c:pt idx="52" formatCode="0.00">
                  <c:v>26.37</c:v>
                </c:pt>
                <c:pt idx="53" formatCode="0.00">
                  <c:v>26.44</c:v>
                </c:pt>
                <c:pt idx="54" formatCode="0.00">
                  <c:v>27.03</c:v>
                </c:pt>
                <c:pt idx="55" formatCode="0.00">
                  <c:v>27.15</c:v>
                </c:pt>
                <c:pt idx="56" formatCode="0.00">
                  <c:v>27.2</c:v>
                </c:pt>
                <c:pt idx="57" formatCode="0.00">
                  <c:v>27.22</c:v>
                </c:pt>
                <c:pt idx="58" formatCode="0.00">
                  <c:v>27.43</c:v>
                </c:pt>
              </c:numCache>
            </c:numRef>
          </c:xVal>
          <c:yVal>
            <c:numRef>
              <c:f>'all-legs'!$H$2:$H$60</c:f>
              <c:numCache>
                <c:formatCode>General</c:formatCode>
                <c:ptCount val="59"/>
                <c:pt idx="10" formatCode="0.00">
                  <c:v>14.79</c:v>
                </c:pt>
                <c:pt idx="11" formatCode="0.00">
                  <c:v>14.93</c:v>
                </c:pt>
                <c:pt idx="12" formatCode="0.00">
                  <c:v>16.239999999999998</c:v>
                </c:pt>
                <c:pt idx="13" formatCode="0.00">
                  <c:v>18.72</c:v>
                </c:pt>
                <c:pt idx="14" formatCode="0.00">
                  <c:v>18.04</c:v>
                </c:pt>
                <c:pt idx="15" formatCode="0.00">
                  <c:v>17.97</c:v>
                </c:pt>
                <c:pt idx="16" formatCode="0.00">
                  <c:v>20</c:v>
                </c:pt>
                <c:pt idx="17" formatCode="0.00">
                  <c:v>18.54</c:v>
                </c:pt>
                <c:pt idx="18" formatCode="0.00">
                  <c:v>20.07</c:v>
                </c:pt>
                <c:pt idx="19" formatCode="0.00">
                  <c:v>19.57</c:v>
                </c:pt>
                <c:pt idx="20" formatCode="0.00">
                  <c:v>19.45</c:v>
                </c:pt>
                <c:pt idx="21" formatCode="0.00">
                  <c:v>19.55</c:v>
                </c:pt>
                <c:pt idx="22" formatCode="0.00">
                  <c:v>18.55</c:v>
                </c:pt>
                <c:pt idx="23" formatCode="0.00">
                  <c:v>21.97</c:v>
                </c:pt>
                <c:pt idx="26" formatCode="0.00">
                  <c:v>19.87</c:v>
                </c:pt>
                <c:pt idx="27" formatCode="0.00">
                  <c:v>22.05</c:v>
                </c:pt>
                <c:pt idx="28" formatCode="0.00">
                  <c:v>21.81</c:v>
                </c:pt>
                <c:pt idx="29" formatCode="0.00">
                  <c:v>22.73</c:v>
                </c:pt>
                <c:pt idx="30" formatCode="0.00">
                  <c:v>21.79</c:v>
                </c:pt>
                <c:pt idx="31" formatCode="0.00">
                  <c:v>19.87</c:v>
                </c:pt>
                <c:pt idx="32" formatCode="0.00">
                  <c:v>22.32</c:v>
                </c:pt>
                <c:pt idx="33" formatCode="0.00">
                  <c:v>19.45</c:v>
                </c:pt>
                <c:pt idx="34" formatCode="0.00">
                  <c:v>21.35</c:v>
                </c:pt>
                <c:pt idx="35" formatCode="0.00">
                  <c:v>22.28</c:v>
                </c:pt>
                <c:pt idx="36" formatCode="0.00">
                  <c:v>23.17</c:v>
                </c:pt>
                <c:pt idx="37" formatCode="0.00">
                  <c:v>22.87</c:v>
                </c:pt>
                <c:pt idx="38" formatCode="0.00">
                  <c:v>23.47</c:v>
                </c:pt>
                <c:pt idx="39" formatCode="0.00">
                  <c:v>22.7</c:v>
                </c:pt>
                <c:pt idx="40" formatCode="0.00">
                  <c:v>22.57</c:v>
                </c:pt>
                <c:pt idx="41" formatCode="0.00">
                  <c:v>22.48</c:v>
                </c:pt>
                <c:pt idx="42" formatCode="0.00">
                  <c:v>23.5</c:v>
                </c:pt>
                <c:pt idx="43" formatCode="0.00">
                  <c:v>22.82</c:v>
                </c:pt>
                <c:pt idx="44" formatCode="0.00">
                  <c:v>25.17</c:v>
                </c:pt>
                <c:pt idx="45" formatCode="0.00">
                  <c:v>23.72</c:v>
                </c:pt>
                <c:pt idx="46" formatCode="0.00">
                  <c:v>25.57</c:v>
                </c:pt>
                <c:pt idx="47" formatCode="0.00">
                  <c:v>24.54</c:v>
                </c:pt>
                <c:pt idx="48" formatCode="0.00">
                  <c:v>23.88</c:v>
                </c:pt>
                <c:pt idx="49" formatCode="0.00">
                  <c:v>25.64</c:v>
                </c:pt>
                <c:pt idx="50" formatCode="0.00">
                  <c:v>24.84</c:v>
                </c:pt>
                <c:pt idx="51" formatCode="0.00">
                  <c:v>24.71</c:v>
                </c:pt>
                <c:pt idx="52" formatCode="0.00">
                  <c:v>24.17</c:v>
                </c:pt>
                <c:pt idx="53" formatCode="0.00">
                  <c:v>24.05</c:v>
                </c:pt>
                <c:pt idx="54" formatCode="0.00">
                  <c:v>25.66</c:v>
                </c:pt>
                <c:pt idx="55" formatCode="0.00">
                  <c:v>24.24</c:v>
                </c:pt>
                <c:pt idx="56" formatCode="0.00">
                  <c:v>23.88</c:v>
                </c:pt>
                <c:pt idx="57" formatCode="0.00">
                  <c:v>24.57</c:v>
                </c:pt>
                <c:pt idx="58" formatCode="0.00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0-4E1E-83D4-8692A6DD99F0}"/>
            </c:ext>
          </c:extLst>
        </c:ser>
        <c:ser>
          <c:idx val="1"/>
          <c:order val="1"/>
          <c:tx>
            <c:v>Valid (new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'all-legs'!$D$2:$D$13</c:f>
              <c:numCache>
                <c:formatCode>0.00</c:formatCode>
                <c:ptCount val="12"/>
                <c:pt idx="0">
                  <c:v>27.53</c:v>
                </c:pt>
                <c:pt idx="1">
                  <c:v>27.73</c:v>
                </c:pt>
                <c:pt idx="2">
                  <c:v>27.86</c:v>
                </c:pt>
                <c:pt idx="3">
                  <c:v>27.88</c:v>
                </c:pt>
                <c:pt idx="4">
                  <c:v>27.92</c:v>
                </c:pt>
                <c:pt idx="5">
                  <c:v>27.96</c:v>
                </c:pt>
                <c:pt idx="6">
                  <c:v>28.25</c:v>
                </c:pt>
                <c:pt idx="7">
                  <c:v>28.37</c:v>
                </c:pt>
                <c:pt idx="8">
                  <c:v>29</c:v>
                </c:pt>
                <c:pt idx="9">
                  <c:v>29.12</c:v>
                </c:pt>
                <c:pt idx="10">
                  <c:v>29.19</c:v>
                </c:pt>
                <c:pt idx="11">
                  <c:v>29.65</c:v>
                </c:pt>
              </c:numCache>
            </c:numRef>
          </c:xVal>
          <c:yVal>
            <c:numRef>
              <c:f>'all-legs'!$E$2:$E$13</c:f>
              <c:numCache>
                <c:formatCode>0.00</c:formatCode>
                <c:ptCount val="12"/>
                <c:pt idx="0">
                  <c:v>26.21</c:v>
                </c:pt>
                <c:pt idx="1">
                  <c:v>26.35</c:v>
                </c:pt>
                <c:pt idx="2">
                  <c:v>26.7</c:v>
                </c:pt>
                <c:pt idx="3">
                  <c:v>26.39</c:v>
                </c:pt>
                <c:pt idx="4">
                  <c:v>26.25</c:v>
                </c:pt>
                <c:pt idx="5">
                  <c:v>26.05</c:v>
                </c:pt>
                <c:pt idx="6">
                  <c:v>26.16</c:v>
                </c:pt>
                <c:pt idx="7">
                  <c:v>26.1</c:v>
                </c:pt>
                <c:pt idx="8">
                  <c:v>25.23</c:v>
                </c:pt>
                <c:pt idx="9">
                  <c:v>25.94</c:v>
                </c:pt>
                <c:pt idx="10">
                  <c:v>25.67</c:v>
                </c:pt>
                <c:pt idx="11">
                  <c:v>26.81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0-4E1E-83D4-8692A6DD99F0}"/>
            </c:ext>
          </c:extLst>
        </c:ser>
        <c:ser>
          <c:idx val="2"/>
          <c:order val="2"/>
          <c:tx>
            <c:v>Valid (old rules)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'all-legs'!$A$2:$A$50</c:f>
              <c:numCache>
                <c:formatCode>0.00</c:formatCode>
                <c:ptCount val="49"/>
                <c:pt idx="0">
                  <c:v>28.49</c:v>
                </c:pt>
                <c:pt idx="1">
                  <c:v>28.64</c:v>
                </c:pt>
                <c:pt idx="2">
                  <c:v>28.74</c:v>
                </c:pt>
                <c:pt idx="3">
                  <c:v>28.86</c:v>
                </c:pt>
                <c:pt idx="4">
                  <c:v>28.93</c:v>
                </c:pt>
                <c:pt idx="5">
                  <c:v>29</c:v>
                </c:pt>
                <c:pt idx="6">
                  <c:v>29.31</c:v>
                </c:pt>
                <c:pt idx="7">
                  <c:v>29.43</c:v>
                </c:pt>
                <c:pt idx="8">
                  <c:v>29.57</c:v>
                </c:pt>
                <c:pt idx="9">
                  <c:v>29.58</c:v>
                </c:pt>
                <c:pt idx="10">
                  <c:v>29.7</c:v>
                </c:pt>
                <c:pt idx="11">
                  <c:v>29.85</c:v>
                </c:pt>
                <c:pt idx="12">
                  <c:v>30.12</c:v>
                </c:pt>
                <c:pt idx="13">
                  <c:v>30.14</c:v>
                </c:pt>
                <c:pt idx="14">
                  <c:v>30.58</c:v>
                </c:pt>
                <c:pt idx="15">
                  <c:v>30.58</c:v>
                </c:pt>
                <c:pt idx="16">
                  <c:v>30.59</c:v>
                </c:pt>
                <c:pt idx="17">
                  <c:v>30.62</c:v>
                </c:pt>
                <c:pt idx="18">
                  <c:v>30.64</c:v>
                </c:pt>
                <c:pt idx="19">
                  <c:v>30.64</c:v>
                </c:pt>
                <c:pt idx="20">
                  <c:v>30.75</c:v>
                </c:pt>
                <c:pt idx="21">
                  <c:v>30.98</c:v>
                </c:pt>
                <c:pt idx="22">
                  <c:v>31.08</c:v>
                </c:pt>
                <c:pt idx="23">
                  <c:v>31.1</c:v>
                </c:pt>
                <c:pt idx="24">
                  <c:v>31.19</c:v>
                </c:pt>
                <c:pt idx="25">
                  <c:v>31.35</c:v>
                </c:pt>
                <c:pt idx="26">
                  <c:v>31.38</c:v>
                </c:pt>
                <c:pt idx="27">
                  <c:v>31.56</c:v>
                </c:pt>
                <c:pt idx="28">
                  <c:v>31.59</c:v>
                </c:pt>
                <c:pt idx="29">
                  <c:v>31.76</c:v>
                </c:pt>
                <c:pt idx="30">
                  <c:v>31.81</c:v>
                </c:pt>
                <c:pt idx="31">
                  <c:v>31.9</c:v>
                </c:pt>
                <c:pt idx="32">
                  <c:v>32.21</c:v>
                </c:pt>
                <c:pt idx="33">
                  <c:v>32.39</c:v>
                </c:pt>
                <c:pt idx="34">
                  <c:v>32.450000000000003</c:v>
                </c:pt>
                <c:pt idx="35">
                  <c:v>32.619999999999997</c:v>
                </c:pt>
                <c:pt idx="36">
                  <c:v>32.71</c:v>
                </c:pt>
                <c:pt idx="37">
                  <c:v>32.86</c:v>
                </c:pt>
                <c:pt idx="38">
                  <c:v>32.89</c:v>
                </c:pt>
                <c:pt idx="39">
                  <c:v>32.92</c:v>
                </c:pt>
                <c:pt idx="40">
                  <c:v>33.11</c:v>
                </c:pt>
                <c:pt idx="41">
                  <c:v>33.549999999999997</c:v>
                </c:pt>
                <c:pt idx="42">
                  <c:v>33.869999999999997</c:v>
                </c:pt>
                <c:pt idx="43">
                  <c:v>34</c:v>
                </c:pt>
                <c:pt idx="44">
                  <c:v>34.22</c:v>
                </c:pt>
                <c:pt idx="45">
                  <c:v>34.36</c:v>
                </c:pt>
                <c:pt idx="46">
                  <c:v>34.409999999999997</c:v>
                </c:pt>
                <c:pt idx="47">
                  <c:v>35.76</c:v>
                </c:pt>
                <c:pt idx="48">
                  <c:v>36.39</c:v>
                </c:pt>
              </c:numCache>
            </c:numRef>
          </c:xVal>
          <c:yVal>
            <c:numRef>
              <c:f>'all-legs'!$B$2:$B$50</c:f>
              <c:numCache>
                <c:formatCode>0.00</c:formatCode>
                <c:ptCount val="49"/>
                <c:pt idx="0">
                  <c:v>26.7</c:v>
                </c:pt>
                <c:pt idx="1">
                  <c:v>26.71</c:v>
                </c:pt>
                <c:pt idx="2">
                  <c:v>26.66</c:v>
                </c:pt>
                <c:pt idx="3">
                  <c:v>27.28</c:v>
                </c:pt>
                <c:pt idx="4">
                  <c:v>27.04</c:v>
                </c:pt>
                <c:pt idx="5">
                  <c:v>27.15</c:v>
                </c:pt>
                <c:pt idx="6">
                  <c:v>27.56</c:v>
                </c:pt>
                <c:pt idx="7">
                  <c:v>26.3</c:v>
                </c:pt>
                <c:pt idx="8">
                  <c:v>27.13</c:v>
                </c:pt>
                <c:pt idx="9">
                  <c:v>26.13</c:v>
                </c:pt>
                <c:pt idx="10">
                  <c:v>27.99</c:v>
                </c:pt>
                <c:pt idx="11">
                  <c:v>26.64</c:v>
                </c:pt>
                <c:pt idx="12">
                  <c:v>26.7</c:v>
                </c:pt>
                <c:pt idx="13">
                  <c:v>28.94</c:v>
                </c:pt>
                <c:pt idx="14">
                  <c:v>28.28</c:v>
                </c:pt>
                <c:pt idx="15">
                  <c:v>28.83</c:v>
                </c:pt>
                <c:pt idx="16">
                  <c:v>28.12</c:v>
                </c:pt>
                <c:pt idx="17">
                  <c:v>27.61</c:v>
                </c:pt>
                <c:pt idx="18">
                  <c:v>28.02</c:v>
                </c:pt>
                <c:pt idx="19">
                  <c:v>27.02</c:v>
                </c:pt>
                <c:pt idx="20">
                  <c:v>28.97</c:v>
                </c:pt>
                <c:pt idx="21">
                  <c:v>28.65</c:v>
                </c:pt>
                <c:pt idx="22">
                  <c:v>29.74</c:v>
                </c:pt>
                <c:pt idx="23">
                  <c:v>28.98</c:v>
                </c:pt>
                <c:pt idx="24">
                  <c:v>27.46</c:v>
                </c:pt>
                <c:pt idx="25">
                  <c:v>26.04</c:v>
                </c:pt>
                <c:pt idx="26">
                  <c:v>29.12</c:v>
                </c:pt>
                <c:pt idx="27">
                  <c:v>29.36</c:v>
                </c:pt>
                <c:pt idx="28">
                  <c:v>28.28</c:v>
                </c:pt>
                <c:pt idx="29">
                  <c:v>29.12</c:v>
                </c:pt>
                <c:pt idx="30">
                  <c:v>29.54</c:v>
                </c:pt>
                <c:pt idx="31">
                  <c:v>28.89</c:v>
                </c:pt>
                <c:pt idx="32">
                  <c:v>30.18</c:v>
                </c:pt>
                <c:pt idx="33">
                  <c:v>30.06</c:v>
                </c:pt>
                <c:pt idx="34">
                  <c:v>30.5</c:v>
                </c:pt>
                <c:pt idx="35">
                  <c:v>29.86</c:v>
                </c:pt>
                <c:pt idx="36">
                  <c:v>30.48</c:v>
                </c:pt>
                <c:pt idx="37">
                  <c:v>29.98</c:v>
                </c:pt>
                <c:pt idx="38">
                  <c:v>32.24</c:v>
                </c:pt>
                <c:pt idx="39">
                  <c:v>29.89</c:v>
                </c:pt>
                <c:pt idx="40">
                  <c:v>29.49</c:v>
                </c:pt>
                <c:pt idx="41">
                  <c:v>29.41</c:v>
                </c:pt>
                <c:pt idx="42">
                  <c:v>31.27</c:v>
                </c:pt>
                <c:pt idx="43">
                  <c:v>33.450000000000003</c:v>
                </c:pt>
                <c:pt idx="44">
                  <c:v>32.25</c:v>
                </c:pt>
                <c:pt idx="45">
                  <c:v>33.69</c:v>
                </c:pt>
                <c:pt idx="46">
                  <c:v>33.53</c:v>
                </c:pt>
                <c:pt idx="47">
                  <c:v>33.159999999999997</c:v>
                </c:pt>
                <c:pt idx="48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0-4E1E-83D4-8692A6DD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8176"/>
        <c:axId val="180959136"/>
      </c:scatterChart>
      <c:valAx>
        <c:axId val="180958176"/>
        <c:scaling>
          <c:orientation val="minMax"/>
          <c:max val="30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9136"/>
        <c:crosses val="autoZero"/>
        <c:crossBetween val="midCat"/>
        <c:majorUnit val="1"/>
      </c:valAx>
      <c:valAx>
        <c:axId val="180959136"/>
        <c:scaling>
          <c:orientation val="minMax"/>
          <c:max val="28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81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summary!$C$1</c:f>
          <c:strCache>
            <c:ptCount val="1"/>
            <c:pt idx="0">
              <c:v>Evaluation of 25%-ish and 50%-ish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A0-42B5-B3C3-0DF413073B7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F66-494C-87EB-265D1047328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F66-494C-87EB-265D1047328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A0-42B5-B3C3-0DF413073B7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A0-42B5-B3C3-0DF413073B7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A0-42B5-B3C3-0DF413073B7D}"/>
              </c:ext>
            </c:extLst>
          </c:dPt>
          <c:xVal>
            <c:numRef>
              <c:f>summary!$E$3:$E$16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25.94</c:v>
                </c:pt>
                <c:pt idx="3">
                  <c:v>26.81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25.66</c:v>
                </c:pt>
                <c:pt idx="13">
                  <c:v>26.7</c:v>
                </c:pt>
              </c:numCache>
            </c:numRef>
          </c:xVal>
          <c:yVal>
            <c:numRef>
              <c:f>summary!$D$3:$D$16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29.65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6-494C-87EB-265D1047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864"/>
        <c:axId val="170917344"/>
      </c:scatterChart>
      <c:valAx>
        <c:axId val="170916864"/>
        <c:scaling>
          <c:orientation val="minMax"/>
          <c:max val="27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summary!$E$2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344"/>
        <c:crosses val="autoZero"/>
        <c:crossBetween val="midCat"/>
        <c:majorUnit val="0.5"/>
      </c:valAx>
      <c:valAx>
        <c:axId val="170917344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summary!$D$2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Consideration</a:t>
            </a:r>
            <a:r>
              <a:rPr lang="en-US" baseline="0"/>
              <a:t> of</a:t>
            </a:r>
            <a:r>
              <a:rPr lang="en-US"/>
              <a:t> a 27 knot exception (1 rider)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52-4690-863E-D5373A22422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65-4C27-A738-C87AEA190BF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65-4C27-A738-C87AEA190BF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765-4C27-A738-C87AEA190BF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52-4690-863E-D5373A22422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52-4690-863E-D5373A22422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765-4C27-A738-C87AEA190BF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summary!$K$3:$K$16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26.18</c:v>
                </c:pt>
                <c:pt idx="3">
                  <c:v>27.43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25.68</c:v>
                </c:pt>
                <c:pt idx="13">
                  <c:v>26.86</c:v>
                </c:pt>
              </c:numCache>
            </c:numRef>
          </c:xVal>
          <c:yVal>
            <c:numRef>
              <c:f>summary!$J$3:$J$16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29.7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65-4C27-A738-C87AEA19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18896"/>
        <c:axId val="1320522736"/>
      </c:scatterChart>
      <c:valAx>
        <c:axId val="1320518896"/>
        <c:scaling>
          <c:orientation val="minMax"/>
          <c:max val="27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summary!$K$2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2736"/>
        <c:crosses val="autoZero"/>
        <c:crossBetween val="midCat"/>
      </c:valAx>
      <c:valAx>
        <c:axId val="1320522736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summary!$J$2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8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summary!$I$1</c:f>
          <c:strCache>
            <c:ptCount val="1"/>
            <c:pt idx="0">
              <c:v>Evaluation of 25%-ish and 50%-ish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4D-4E80-9CED-10E37A166A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A51-47A0-A892-E04C3E219E4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A51-47A0-A892-E04C3E219E4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4D-4E80-9CED-10E37A166A9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4D-4E80-9CED-10E37A166A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A51-47A0-A892-E04C3E219E4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A51-47A0-A892-E04C3E219E4D}"/>
              </c:ext>
            </c:extLst>
          </c:dPt>
          <c:xVal>
            <c:numRef>
              <c:f>summary!$K$3:$K$16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26.18</c:v>
                </c:pt>
                <c:pt idx="3">
                  <c:v>27.43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25.68</c:v>
                </c:pt>
                <c:pt idx="13">
                  <c:v>26.86</c:v>
                </c:pt>
              </c:numCache>
            </c:numRef>
          </c:xVal>
          <c:yVal>
            <c:numRef>
              <c:f>summary!$J$3:$J$16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29.7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51-47A0-A892-E04C3E21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18896"/>
        <c:axId val="1320522736"/>
      </c:scatterChart>
      <c:valAx>
        <c:axId val="1320518896"/>
        <c:scaling>
          <c:orientation val="minMax"/>
          <c:max val="27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summary!$K$2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2736"/>
        <c:crosses val="autoZero"/>
        <c:crossBetween val="midCat"/>
      </c:valAx>
      <c:valAx>
        <c:axId val="1320522736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summary!$J$2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8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 between 25%</a:t>
            </a:r>
            <a:r>
              <a:rPr lang="en-GB" baseline="0"/>
              <a:t>-ish and 50%-ish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summary!$A$3:$A$16</c:f>
              <c:numCache>
                <c:formatCode>0.00</c:formatCode>
                <c:ptCount val="14"/>
                <c:pt idx="0">
                  <c:v>1.370000000000001</c:v>
                </c:pt>
                <c:pt idx="1">
                  <c:v>3.759999999999998</c:v>
                </c:pt>
                <c:pt idx="2">
                  <c:v>3.1799999999999997</c:v>
                </c:pt>
                <c:pt idx="3">
                  <c:v>2.84</c:v>
                </c:pt>
                <c:pt idx="4">
                  <c:v>1.4899999999999984</c:v>
                </c:pt>
                <c:pt idx="5">
                  <c:v>1.6700000000000017</c:v>
                </c:pt>
                <c:pt idx="6">
                  <c:v>2.09</c:v>
                </c:pt>
                <c:pt idx="7">
                  <c:v>0.34999999999999787</c:v>
                </c:pt>
                <c:pt idx="8">
                  <c:v>1.3200000000000003</c:v>
                </c:pt>
                <c:pt idx="9">
                  <c:v>1.9100000000000001</c:v>
                </c:pt>
                <c:pt idx="10">
                  <c:v>3.5199999999999996</c:v>
                </c:pt>
                <c:pt idx="11">
                  <c:v>2.2699999999999996</c:v>
                </c:pt>
                <c:pt idx="12">
                  <c:v>1.370000000000001</c:v>
                </c:pt>
                <c:pt idx="13">
                  <c:v>1.1600000000000001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515-B9FB-7864205F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92400"/>
        <c:axId val="132493360"/>
      </c:barChart>
      <c:catAx>
        <c:axId val="1324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3360"/>
        <c:crosses val="autoZero"/>
        <c:auto val="1"/>
        <c:lblAlgn val="ctr"/>
        <c:lblOffset val="100"/>
        <c:noMultiLvlLbl val="0"/>
      </c:catAx>
      <c:valAx>
        <c:axId val="1324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25%-ish and 50%-ish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summary!$N$3:$N$16</c:f>
              <c:numCache>
                <c:formatCode>0.00</c:formatCode>
                <c:ptCount val="14"/>
                <c:pt idx="0">
                  <c:v>1.370000000000001</c:v>
                </c:pt>
                <c:pt idx="1">
                  <c:v>3.759999999999998</c:v>
                </c:pt>
                <c:pt idx="2">
                  <c:v>2.9400000000000013</c:v>
                </c:pt>
                <c:pt idx="3">
                  <c:v>2.2699999999999996</c:v>
                </c:pt>
                <c:pt idx="4">
                  <c:v>1.4899999999999984</c:v>
                </c:pt>
                <c:pt idx="5">
                  <c:v>1.6700000000000017</c:v>
                </c:pt>
                <c:pt idx="6">
                  <c:v>2.09</c:v>
                </c:pt>
                <c:pt idx="7">
                  <c:v>0.34999999999999787</c:v>
                </c:pt>
                <c:pt idx="8">
                  <c:v>1.3200000000000003</c:v>
                </c:pt>
                <c:pt idx="9">
                  <c:v>1.9100000000000001</c:v>
                </c:pt>
                <c:pt idx="10">
                  <c:v>3.5199999999999996</c:v>
                </c:pt>
                <c:pt idx="11">
                  <c:v>2.2699999999999996</c:v>
                </c:pt>
                <c:pt idx="12">
                  <c:v>1.3500000000000014</c:v>
                </c:pt>
                <c:pt idx="13">
                  <c:v>1.3599999999999994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1-441E-AE13-DCE876F9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40704"/>
        <c:axId val="193345024"/>
      </c:barChart>
      <c:catAx>
        <c:axId val="1933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5024"/>
        <c:crosses val="autoZero"/>
        <c:auto val="1"/>
        <c:lblAlgn val="ctr"/>
        <c:lblOffset val="100"/>
        <c:noMultiLvlLbl val="0"/>
      </c:catAx>
      <c:valAx>
        <c:axId val="193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summary!$H$1</c:f>
          <c:strCache>
            <c:ptCount val="1"/>
            <c:pt idx="0">
              <c:v>Consideration of median for 26 kts criteria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17-4632-A4DE-818ED8299A1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17-4632-A4DE-818ED8299A1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61-4204-895B-5F014F63EC7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17-4632-A4DE-818ED8299A1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17-4632-A4DE-818ED8299A1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61-4204-895B-5F014F63EC7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061-4204-895B-5F014F63EC7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A17-4632-A4DE-818ED8299A1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A17-4632-A4DE-818ED8299A1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A17-4632-A4DE-818ED8299A11}"/>
              </c:ext>
            </c:extLst>
          </c:dPt>
          <c:xVal>
            <c:numRef>
              <c:f>summary!$E$3:$E$16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25.94</c:v>
                </c:pt>
                <c:pt idx="3">
                  <c:v>26.81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25.66</c:v>
                </c:pt>
                <c:pt idx="13">
                  <c:v>26.7</c:v>
                </c:pt>
              </c:numCache>
            </c:numRef>
          </c:xVal>
          <c:yVal>
            <c:numRef>
              <c:f>summary!$D$3:$D$16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29.65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17-4632-A4DE-818ED829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864"/>
        <c:axId val="170917344"/>
      </c:scatterChart>
      <c:valAx>
        <c:axId val="170916864"/>
        <c:scaling>
          <c:orientation val="minMax"/>
          <c:max val="27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summary!$E$2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344"/>
        <c:crosses val="autoZero"/>
        <c:crossBetween val="midCat"/>
        <c:majorUnit val="0.5"/>
      </c:valAx>
      <c:valAx>
        <c:axId val="170917344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summary!$D$2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summary!$C$1</c:f>
          <c:strCache>
            <c:ptCount val="1"/>
            <c:pt idx="0">
              <c:v>Evaluation of 25%-ish and 50%-ish rules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5A-4976-9508-FAE5C991D54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21-4481-9326-1567AA999A0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21-4481-9326-1567AA999A0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5A-4976-9508-FAE5C991D54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5A-4976-9508-FAE5C991D54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5A-4976-9508-FAE5C991D547}"/>
              </c:ext>
            </c:extLst>
          </c:dPt>
          <c:xVal>
            <c:numRef>
              <c:f>summary!$E$3:$E$16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25.94</c:v>
                </c:pt>
                <c:pt idx="3">
                  <c:v>26.81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25.66</c:v>
                </c:pt>
                <c:pt idx="13">
                  <c:v>26.7</c:v>
                </c:pt>
              </c:numCache>
            </c:numRef>
          </c:xVal>
          <c:yVal>
            <c:numRef>
              <c:f>summary!$D$3:$D$16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29.65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21-4481-9326-1567AA99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6864"/>
        <c:axId val="170917344"/>
      </c:scatterChart>
      <c:valAx>
        <c:axId val="170916864"/>
        <c:scaling>
          <c:orientation val="minMax"/>
          <c:max val="27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summary!$E$2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344"/>
        <c:crosses val="autoZero"/>
        <c:crossBetween val="midCat"/>
        <c:majorUnit val="0.5"/>
      </c:valAx>
      <c:valAx>
        <c:axId val="170917344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summary!$D$2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68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summary!$H$1</c:f>
          <c:strCache>
            <c:ptCount val="1"/>
            <c:pt idx="0">
              <c:v>Consideration of median for 26 kts criteria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D6-43A1-87A5-6746ED1AE9E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D6-43A1-87A5-6746ED1AE9E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AD6-43A1-87A5-6746ED1AE9E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D6-43A1-87A5-6746ED1AE9E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D6-43A1-87A5-6746ED1AE9E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3FB-48BB-B9E4-B49D7A594D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3FB-48BB-B9E4-B49D7A594D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AD6-43A1-87A5-6746ED1AE9E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3FB-48BB-B9E4-B49D7A594DE8}"/>
              </c:ext>
            </c:extLst>
          </c:dPt>
          <c:xVal>
            <c:numRef>
              <c:f>summary!$K$3:$K$16</c:f>
              <c:numCache>
                <c:formatCode>0.00</c:formatCode>
                <c:ptCount val="14"/>
                <c:pt idx="0">
                  <c:v>26.36</c:v>
                </c:pt>
                <c:pt idx="1">
                  <c:v>25.23</c:v>
                </c:pt>
                <c:pt idx="2">
                  <c:v>26.18</c:v>
                </c:pt>
                <c:pt idx="3">
                  <c:v>27.43</c:v>
                </c:pt>
                <c:pt idx="4">
                  <c:v>26.39</c:v>
                </c:pt>
                <c:pt idx="5">
                  <c:v>26.25</c:v>
                </c:pt>
                <c:pt idx="6">
                  <c:v>26.16</c:v>
                </c:pt>
                <c:pt idx="7">
                  <c:v>25.64</c:v>
                </c:pt>
                <c:pt idx="8">
                  <c:v>26.21</c:v>
                </c:pt>
                <c:pt idx="9">
                  <c:v>26.05</c:v>
                </c:pt>
                <c:pt idx="10">
                  <c:v>25.67</c:v>
                </c:pt>
                <c:pt idx="11">
                  <c:v>26.1</c:v>
                </c:pt>
                <c:pt idx="12">
                  <c:v>25.68</c:v>
                </c:pt>
                <c:pt idx="13">
                  <c:v>26.86</c:v>
                </c:pt>
              </c:numCache>
            </c:numRef>
          </c:xVal>
          <c:yVal>
            <c:numRef>
              <c:f>summary!$J$3:$J$16</c:f>
              <c:numCache>
                <c:formatCode>0.00</c:formatCode>
                <c:ptCount val="14"/>
                <c:pt idx="0">
                  <c:v>27.73</c:v>
                </c:pt>
                <c:pt idx="1">
                  <c:v>28.99</c:v>
                </c:pt>
                <c:pt idx="2">
                  <c:v>29.12</c:v>
                </c:pt>
                <c:pt idx="3">
                  <c:v>29.7</c:v>
                </c:pt>
                <c:pt idx="4">
                  <c:v>27.88</c:v>
                </c:pt>
                <c:pt idx="5">
                  <c:v>27.92</c:v>
                </c:pt>
                <c:pt idx="6">
                  <c:v>28.25</c:v>
                </c:pt>
                <c:pt idx="7">
                  <c:v>25.99</c:v>
                </c:pt>
                <c:pt idx="8">
                  <c:v>27.53</c:v>
                </c:pt>
                <c:pt idx="9">
                  <c:v>27.96</c:v>
                </c:pt>
                <c:pt idx="10">
                  <c:v>29.19</c:v>
                </c:pt>
                <c:pt idx="11">
                  <c:v>28.37</c:v>
                </c:pt>
                <c:pt idx="12">
                  <c:v>27.03</c:v>
                </c:pt>
                <c:pt idx="1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D6-43A1-87A5-6746ED1A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18896"/>
        <c:axId val="1320522736"/>
      </c:scatterChart>
      <c:valAx>
        <c:axId val="1320518896"/>
        <c:scaling>
          <c:orientation val="minMax"/>
          <c:max val="27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summary!$K$2</c:f>
              <c:strCache>
                <c:ptCount val="1"/>
                <c:pt idx="0">
                  <c:v>50%-ish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2736"/>
        <c:crosses val="autoZero"/>
        <c:crossBetween val="midCat"/>
      </c:valAx>
      <c:valAx>
        <c:axId val="1320522736"/>
        <c:scaling>
          <c:orientation val="minMax"/>
          <c:max val="3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summary!$J$2</c:f>
              <c:strCache>
                <c:ptCount val="1"/>
                <c:pt idx="0">
                  <c:v>25%-ish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18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6</xdr:col>
      <xdr:colOff>733425</xdr:colOff>
      <xdr:row>78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482D4AA-46A6-4A81-BA5E-D4060C86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733425</xdr:colOff>
      <xdr:row>33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7B9B850-B82B-4021-9DC3-17586F26E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10</xdr:col>
      <xdr:colOff>276225</xdr:colOff>
      <xdr:row>78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B5B1399-3B76-4A5B-8317-2C3E191E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10</xdr:col>
      <xdr:colOff>276225</xdr:colOff>
      <xdr:row>33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3214869-BD2F-4E9C-8205-51FE791F0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6</xdr:col>
      <xdr:colOff>733425</xdr:colOff>
      <xdr:row>93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80FE6F0-4B9A-4201-841F-B85B6740B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10</xdr:col>
      <xdr:colOff>276225</xdr:colOff>
      <xdr:row>93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C76EAE-629F-4CF4-BA7F-E4CB7AD9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733425</xdr:colOff>
      <xdr:row>63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1C4EF8C-4AA9-4E24-888B-BD74ECA9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6</xdr:col>
      <xdr:colOff>733425</xdr:colOff>
      <xdr:row>48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2A5B6C99-D6F6-4EFF-9FFB-6C10758D7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10</xdr:col>
      <xdr:colOff>276225</xdr:colOff>
      <xdr:row>63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AFBEDAD1-CFAD-467C-97FC-84051DA50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10</xdr:col>
      <xdr:colOff>276225</xdr:colOff>
      <xdr:row>48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8C42BAB-1543-4AA3-8BFA-629AB6E7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242888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918D8-5C98-41D9-B2E4-8302C4B67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37</xdr:row>
      <xdr:rowOff>1</xdr:rowOff>
    </xdr:from>
    <xdr:to>
      <xdr:col>19</xdr:col>
      <xdr:colOff>242888</xdr:colOff>
      <xdr:row>69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2ECE74-F931-4CF2-9D22-6D59CF0CF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19</xdr:col>
      <xdr:colOff>242888</xdr:colOff>
      <xdr:row>104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E08789-DCF1-4FDB-9287-ECE6BACBC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87</xdr:row>
      <xdr:rowOff>133351</xdr:rowOff>
    </xdr:from>
    <xdr:to>
      <xdr:col>18</xdr:col>
      <xdr:colOff>581025</xdr:colOff>
      <xdr:row>100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462A42-7091-4EA3-A367-FC5849B9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0.73871</cdr:x>
      <cdr:y>0.74102</cdr:y>
    </cdr:from>
    <cdr:to>
      <cdr:x>0.89055</cdr:x>
      <cdr:y>0.78047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B9F0DFC6-8669-5EBD-E188-09E121573C74}"/>
            </a:ext>
          </a:extLst>
        </cdr:cNvPr>
        <cdr:cNvSpPr txBox="1"/>
      </cdr:nvSpPr>
      <cdr:spPr>
        <a:xfrm xmlns:a="http://schemas.openxmlformats.org/drawingml/2006/main">
          <a:off x="4232275" y="4651375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16</a:t>
          </a:r>
          <a:r>
            <a:rPr lang="en-GB" sz="1100" baseline="0"/>
            <a:t> Oct 2022</a:t>
          </a:r>
          <a:endParaRPr lang="en-GB" sz="1100"/>
        </a:p>
      </cdr:txBody>
    </cdr:sp>
  </cdr:relSizeAnchor>
  <cdr:relSizeAnchor xmlns:cdr="http://schemas.openxmlformats.org/drawingml/2006/chartDrawing">
    <cdr:from>
      <cdr:x>0.24273</cdr:x>
      <cdr:y>0.43096</cdr:y>
    </cdr:from>
    <cdr:to>
      <cdr:x>0.42062</cdr:x>
      <cdr:y>0.72231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42D18306-EC9B-D984-EDCD-531B21A89A73}"/>
            </a:ext>
          </a:extLst>
        </cdr:cNvPr>
        <cdr:cNvSpPr/>
      </cdr:nvSpPr>
      <cdr:spPr>
        <a:xfrm xmlns:a="http://schemas.openxmlformats.org/drawingml/2006/main">
          <a:off x="1390650" y="2705100"/>
          <a:ext cx="1019175" cy="18288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0.20837</cdr:x>
      <cdr:y>0.43753</cdr:y>
    </cdr:from>
    <cdr:to>
      <cdr:x>0.36021</cdr:x>
      <cdr:y>0.47698</cdr:y>
    </cdr:to>
    <cdr:sp macro="" textlink="">
      <cdr:nvSpPr>
        <cdr:cNvPr id="4" name="TextBox 36">
          <a:extLst xmlns:a="http://schemas.openxmlformats.org/drawingml/2006/main">
            <a:ext uri="{FF2B5EF4-FFF2-40B4-BE49-F238E27FC236}">
              <a16:creationId xmlns:a16="http://schemas.microsoft.com/office/drawing/2014/main" id="{4B0E725E-D0E0-17D8-1828-C8913F25DDCE}"/>
            </a:ext>
          </a:extLst>
        </cdr:cNvPr>
        <cdr:cNvSpPr txBox="1"/>
      </cdr:nvSpPr>
      <cdr:spPr>
        <a:xfrm xmlns:a="http://schemas.openxmlformats.org/drawingml/2006/main">
          <a:off x="1193800" y="2746375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11</a:t>
          </a:r>
          <a:r>
            <a:rPr lang="en-GB" sz="1100" baseline="0"/>
            <a:t> Oct 2023</a:t>
          </a:r>
          <a:endParaRPr lang="en-GB" sz="1100"/>
        </a:p>
      </cdr:txBody>
    </cdr:sp>
  </cdr:relSizeAnchor>
  <cdr:relSizeAnchor xmlns:cdr="http://schemas.openxmlformats.org/drawingml/2006/chartDrawing">
    <cdr:from>
      <cdr:x>0.50596</cdr:x>
      <cdr:y>0.58928</cdr:y>
    </cdr:from>
    <cdr:to>
      <cdr:x>0.6578</cdr:x>
      <cdr:y>0.62873</cdr:y>
    </cdr:to>
    <cdr:sp macro="" textlink="">
      <cdr:nvSpPr>
        <cdr:cNvPr id="3" name="TextBox 36">
          <a:extLst xmlns:a="http://schemas.openxmlformats.org/drawingml/2006/main">
            <a:ext uri="{FF2B5EF4-FFF2-40B4-BE49-F238E27FC236}">
              <a16:creationId xmlns:a16="http://schemas.microsoft.com/office/drawing/2014/main" id="{923554AC-35DC-BDBE-66BA-A7D650033895}"/>
            </a:ext>
          </a:extLst>
        </cdr:cNvPr>
        <cdr:cNvSpPr txBox="1"/>
      </cdr:nvSpPr>
      <cdr:spPr>
        <a:xfrm xmlns:a="http://schemas.openxmlformats.org/drawingml/2006/main">
          <a:off x="2898775" y="3698875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18</a:t>
          </a:r>
          <a:r>
            <a:rPr lang="en-GB" sz="1100" baseline="0"/>
            <a:t> Oct 2022</a:t>
          </a:r>
          <a:endParaRPr lang="en-GB" sz="1100"/>
        </a:p>
      </cdr:txBody>
    </cdr:sp>
  </cdr:relSizeAnchor>
  <cdr:relSizeAnchor xmlns:cdr="http://schemas.openxmlformats.org/drawingml/2006/chartDrawing">
    <cdr:from>
      <cdr:x>0.12857</cdr:x>
      <cdr:y>0.74254</cdr:y>
    </cdr:from>
    <cdr:to>
      <cdr:x>0.28041</cdr:x>
      <cdr:y>0.78199</cdr:y>
    </cdr:to>
    <cdr:sp macro="" textlink="">
      <cdr:nvSpPr>
        <cdr:cNvPr id="6" name="TextBox 36">
          <a:extLst xmlns:a="http://schemas.openxmlformats.org/drawingml/2006/main">
            <a:ext uri="{FF2B5EF4-FFF2-40B4-BE49-F238E27FC236}">
              <a16:creationId xmlns:a16="http://schemas.microsoft.com/office/drawing/2014/main" id="{D1CB446F-AA59-B1FF-30D8-DC8A9227D8B8}"/>
            </a:ext>
          </a:extLst>
        </cdr:cNvPr>
        <cdr:cNvSpPr txBox="1"/>
      </cdr:nvSpPr>
      <cdr:spPr>
        <a:xfrm xmlns:a="http://schemas.openxmlformats.org/drawingml/2006/main">
          <a:off x="736600" y="4660900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11</a:t>
          </a:r>
          <a:r>
            <a:rPr lang="en-GB" sz="1100" baseline="0"/>
            <a:t> Oct 2023</a:t>
          </a:r>
          <a:endParaRPr lang="en-GB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0.51372</cdr:x>
      <cdr:y>0.36006</cdr:y>
    </cdr:from>
    <cdr:to>
      <cdr:x>0.61981</cdr:x>
      <cdr:y>0.45386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BD042E7D-069F-2A78-C958-FAF20857930A}"/>
            </a:ext>
          </a:extLst>
        </cdr:cNvPr>
        <cdr:cNvSpPr/>
      </cdr:nvSpPr>
      <cdr:spPr>
        <a:xfrm xmlns:a="http://schemas.openxmlformats.org/drawingml/2006/main">
          <a:off x="2943226" y="2266951"/>
          <a:ext cx="607842" cy="590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7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0.23188</cdr:x>
      <cdr:y>0.35271</cdr:y>
    </cdr:from>
    <cdr:to>
      <cdr:x>0.41667</cdr:x>
      <cdr:y>0.6938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BEE87DA4-E146-4C83-82D8-95A267EAB441}"/>
            </a:ext>
          </a:extLst>
        </cdr:cNvPr>
        <cdr:cNvSpPr/>
      </cdr:nvSpPr>
      <cdr:spPr>
        <a:xfrm xmlns:a="http://schemas.openxmlformats.org/drawingml/2006/main">
          <a:off x="609600" y="866774"/>
          <a:ext cx="485775" cy="8382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  <a:prstDash val="sysDot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0.54861</cdr:x>
      <cdr:y>0.1713</cdr:y>
    </cdr:from>
    <cdr:to>
      <cdr:x>0.5507</cdr:x>
      <cdr:y>0.7963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D4AB5A-7106-3DAB-1576-6128A5C5A3C1}"/>
            </a:ext>
          </a:extLst>
        </cdr:cNvPr>
        <cdr:cNvCxnSpPr/>
      </cdr:nvCxnSpPr>
      <cdr:spPr>
        <a:xfrm xmlns:a="http://schemas.openxmlformats.org/drawingml/2006/main">
          <a:off x="2508230" y="469904"/>
          <a:ext cx="9555" cy="171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0.15903</cdr:x>
      <cdr:y>0.48032</cdr:y>
    </cdr:from>
    <cdr:to>
      <cdr:x>0.94444</cdr:x>
      <cdr:y>0.48727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3A09534-754A-2975-22B3-1E720001317B}"/>
            </a:ext>
          </a:extLst>
        </cdr:cNvPr>
        <cdr:cNvCxnSpPr/>
      </cdr:nvCxnSpPr>
      <cdr:spPr>
        <a:xfrm xmlns:a="http://schemas.openxmlformats.org/drawingml/2006/main" flipV="1">
          <a:off x="727075" y="1317625"/>
          <a:ext cx="359092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0.55278</cdr:x>
      <cdr:y>0.48264</cdr:y>
    </cdr:from>
    <cdr:to>
      <cdr:x>0.75</cdr:x>
      <cdr:y>0.54977</cdr:y>
    </cdr:to>
    <cdr:sp macro="" textlink="">
      <cdr:nvSpPr>
        <cdr:cNvPr id="6" name="Right Triangle 5">
          <a:extLst xmlns:a="http://schemas.openxmlformats.org/drawingml/2006/main">
            <a:ext uri="{FF2B5EF4-FFF2-40B4-BE49-F238E27FC236}">
              <a16:creationId xmlns:a16="http://schemas.microsoft.com/office/drawing/2014/main" id="{27354E03-10BB-E3EF-226F-3085E5503B60}"/>
            </a:ext>
          </a:extLst>
        </cdr:cNvPr>
        <cdr:cNvSpPr/>
      </cdr:nvSpPr>
      <cdr:spPr>
        <a:xfrm xmlns:a="http://schemas.openxmlformats.org/drawingml/2006/main" rot="5400000">
          <a:off x="2886079" y="965209"/>
          <a:ext cx="184151" cy="901689"/>
        </a:xfrm>
        <a:prstGeom xmlns:a="http://schemas.openxmlformats.org/drawingml/2006/main" prst="rtTriangle">
          <a:avLst/>
        </a:prstGeom>
        <a:solidFill xmlns:a="http://schemas.openxmlformats.org/drawingml/2006/main">
          <a:schemeClr val="tx2">
            <a:lumMod val="25000"/>
            <a:lumOff val="75000"/>
          </a:schemeClr>
        </a:solidFill>
        <a:ln xmlns:a="http://schemas.openxmlformats.org/drawingml/2006/main">
          <a:solidFill>
            <a:schemeClr val="tx2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0.19583</cdr:x>
      <cdr:y>0.49769</cdr:y>
    </cdr:from>
    <cdr:to>
      <cdr:x>0.38611</cdr:x>
      <cdr:y>0.58796</cdr:y>
    </cdr:to>
    <cdr:sp macro="" textlink="">
      <cdr:nvSpPr>
        <cdr:cNvPr id="5" name="TextBox 36">
          <a:extLst xmlns:a="http://schemas.openxmlformats.org/drawingml/2006/main">
            <a:ext uri="{FF2B5EF4-FFF2-40B4-BE49-F238E27FC236}">
              <a16:creationId xmlns:a16="http://schemas.microsoft.com/office/drawing/2014/main" id="{7B29B29A-3A21-15A8-9CF1-5B755B002950}"/>
            </a:ext>
          </a:extLst>
        </cdr:cNvPr>
        <cdr:cNvSpPr txBox="1"/>
      </cdr:nvSpPr>
      <cdr:spPr>
        <a:xfrm xmlns:a="http://schemas.openxmlformats.org/drawingml/2006/main">
          <a:off x="895350" y="1365263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11</a:t>
          </a:r>
          <a:r>
            <a:rPr lang="en-GB" sz="1100" baseline="0"/>
            <a:t> Oct 2023</a:t>
          </a:r>
          <a:endParaRPr lang="en-GB" sz="1100"/>
        </a:p>
      </cdr:txBody>
    </cdr:sp>
  </cdr:relSizeAnchor>
  <cdr:relSizeAnchor xmlns:cdr="http://schemas.openxmlformats.org/drawingml/2006/chartDrawing">
    <cdr:from>
      <cdr:x>0.20625</cdr:x>
      <cdr:y>0.62963</cdr:y>
    </cdr:from>
    <cdr:to>
      <cdr:x>0.37986</cdr:x>
      <cdr:y>0.71991</cdr:y>
    </cdr:to>
    <cdr:sp macro="" textlink="">
      <cdr:nvSpPr>
        <cdr:cNvPr id="7" name="TextBox 36">
          <a:extLst xmlns:a="http://schemas.openxmlformats.org/drawingml/2006/main">
            <a:ext uri="{FF2B5EF4-FFF2-40B4-BE49-F238E27FC236}">
              <a16:creationId xmlns:a16="http://schemas.microsoft.com/office/drawing/2014/main" id="{790C51F6-79CF-73FC-8F6A-6907C7CEF592}"/>
            </a:ext>
          </a:extLst>
        </cdr:cNvPr>
        <cdr:cNvSpPr txBox="1"/>
      </cdr:nvSpPr>
      <cdr:spPr>
        <a:xfrm xmlns:a="http://schemas.openxmlformats.org/drawingml/2006/main">
          <a:off x="942975" y="1727201"/>
          <a:ext cx="79374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4</a:t>
          </a:r>
          <a:r>
            <a:rPr lang="en-GB" sz="1100" baseline="0"/>
            <a:t> Oct 2015</a:t>
          </a:r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0.15417</cdr:x>
      <cdr:y>0.47917</cdr:y>
    </cdr:from>
    <cdr:to>
      <cdr:x>0.93958</cdr:x>
      <cdr:y>0.48611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2CDE1E-D1C5-D434-1CFE-37C2F7E19412}"/>
            </a:ext>
          </a:extLst>
        </cdr:cNvPr>
        <cdr:cNvCxnSpPr/>
      </cdr:nvCxnSpPr>
      <cdr:spPr>
        <a:xfrm xmlns:a="http://schemas.openxmlformats.org/drawingml/2006/main" flipV="1">
          <a:off x="704850" y="1314450"/>
          <a:ext cx="359092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0.46944</cdr:x>
      <cdr:y>0.1713</cdr:y>
    </cdr:from>
    <cdr:to>
      <cdr:x>0.47153</cdr:x>
      <cdr:y>0.7963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9D4AB5A-7106-3DAB-1576-6128A5C5A3C1}"/>
            </a:ext>
          </a:extLst>
        </cdr:cNvPr>
        <cdr:cNvCxnSpPr/>
      </cdr:nvCxnSpPr>
      <cdr:spPr>
        <a:xfrm xmlns:a="http://schemas.openxmlformats.org/drawingml/2006/main">
          <a:off x="2146280" y="469910"/>
          <a:ext cx="9555" cy="171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0.47153</cdr:x>
      <cdr:y>0.48264</cdr:y>
    </cdr:from>
    <cdr:to>
      <cdr:x>0.63125</cdr:x>
      <cdr:y>0.54977</cdr:y>
    </cdr:to>
    <cdr:sp macro="" textlink="">
      <cdr:nvSpPr>
        <cdr:cNvPr id="4" name="Right Triangle 3">
          <a:extLst xmlns:a="http://schemas.openxmlformats.org/drawingml/2006/main">
            <a:ext uri="{FF2B5EF4-FFF2-40B4-BE49-F238E27FC236}">
              <a16:creationId xmlns:a16="http://schemas.microsoft.com/office/drawing/2014/main" id="{E99164BC-A9F0-81AF-B64B-41613CBF276E}"/>
            </a:ext>
          </a:extLst>
        </cdr:cNvPr>
        <cdr:cNvSpPr/>
      </cdr:nvSpPr>
      <cdr:spPr>
        <a:xfrm xmlns:a="http://schemas.openxmlformats.org/drawingml/2006/main" rot="5400000">
          <a:off x="2428879" y="1050934"/>
          <a:ext cx="184152" cy="730239"/>
        </a:xfrm>
        <a:prstGeom xmlns:a="http://schemas.openxmlformats.org/drawingml/2006/main" prst="rtTriangle">
          <a:avLst/>
        </a:prstGeom>
        <a:solidFill xmlns:a="http://schemas.openxmlformats.org/drawingml/2006/main">
          <a:schemeClr val="tx2">
            <a:lumMod val="25000"/>
            <a:lumOff val="75000"/>
          </a:schemeClr>
        </a:solidFill>
        <a:ln xmlns:a="http://schemas.openxmlformats.org/drawingml/2006/main">
          <a:solidFill>
            <a:schemeClr val="tx2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0.16111</cdr:x>
      <cdr:y>0.61922</cdr:y>
    </cdr:from>
    <cdr:to>
      <cdr:x>0.33542</cdr:x>
      <cdr:y>0.7095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790C51F6-79CF-73FC-8F6A-6907C7CEF592}"/>
            </a:ext>
          </a:extLst>
        </cdr:cNvPr>
        <cdr:cNvSpPr txBox="1"/>
      </cdr:nvSpPr>
      <cdr:spPr>
        <a:xfrm xmlns:a="http://schemas.openxmlformats.org/drawingml/2006/main">
          <a:off x="736595" y="1698632"/>
          <a:ext cx="796930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2015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0.16111</cdr:x>
      <cdr:y>0.49421</cdr:y>
    </cdr:from>
    <cdr:to>
      <cdr:x>0.35208</cdr:x>
      <cdr:y>0.58448</cdr:y>
    </cdr:to>
    <cdr:sp macro="" textlink="">
      <cdr:nvSpPr>
        <cdr:cNvPr id="3" name="TextBox 36">
          <a:extLst xmlns:a="http://schemas.openxmlformats.org/drawingml/2006/main">
            <a:ext uri="{FF2B5EF4-FFF2-40B4-BE49-F238E27FC236}">
              <a16:creationId xmlns:a16="http://schemas.microsoft.com/office/drawing/2014/main" id="{6E5FAA62-1AA3-6487-E395-FE095A352DD8}"/>
            </a:ext>
          </a:extLst>
        </cdr:cNvPr>
        <cdr:cNvSpPr txBox="1"/>
      </cdr:nvSpPr>
      <cdr:spPr>
        <a:xfrm xmlns:a="http://schemas.openxmlformats.org/drawingml/2006/main">
          <a:off x="736600" y="1355725"/>
          <a:ext cx="87312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2023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0.19792</cdr:x>
      <cdr:y>0.6331</cdr:y>
    </cdr:from>
    <cdr:to>
      <cdr:x>0.37569</cdr:x>
      <cdr:y>0.72338</cdr:y>
    </cdr:to>
    <cdr:sp macro="" textlink="">
      <cdr:nvSpPr>
        <cdr:cNvPr id="4" name="TextBox 36">
          <a:extLst xmlns:a="http://schemas.openxmlformats.org/drawingml/2006/main">
            <a:ext uri="{FF2B5EF4-FFF2-40B4-BE49-F238E27FC236}">
              <a16:creationId xmlns:a16="http://schemas.microsoft.com/office/drawing/2014/main" id="{7B29B29A-3A21-15A8-9CF1-5B755B002950}"/>
            </a:ext>
          </a:extLst>
        </cdr:cNvPr>
        <cdr:cNvSpPr txBox="1"/>
      </cdr:nvSpPr>
      <cdr:spPr>
        <a:xfrm xmlns:a="http://schemas.openxmlformats.org/drawingml/2006/main">
          <a:off x="904876" y="1736720"/>
          <a:ext cx="812780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2015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0.19583</cdr:x>
      <cdr:y>0.49769</cdr:y>
    </cdr:from>
    <cdr:to>
      <cdr:x>0.38611</cdr:x>
      <cdr:y>0.58796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7B29B29A-3A21-15A8-9CF1-5B755B002950}"/>
            </a:ext>
          </a:extLst>
        </cdr:cNvPr>
        <cdr:cNvSpPr txBox="1"/>
      </cdr:nvSpPr>
      <cdr:spPr>
        <a:xfrm xmlns:a="http://schemas.openxmlformats.org/drawingml/2006/main">
          <a:off x="895351" y="1365250"/>
          <a:ext cx="8699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2023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0.54861</cdr:x>
      <cdr:y>0.1713</cdr:y>
    </cdr:from>
    <cdr:to>
      <cdr:x>0.5507</cdr:x>
      <cdr:y>0.7963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D4AB5A-7106-3DAB-1576-6128A5C5A3C1}"/>
            </a:ext>
          </a:extLst>
        </cdr:cNvPr>
        <cdr:cNvCxnSpPr/>
      </cdr:nvCxnSpPr>
      <cdr:spPr>
        <a:xfrm xmlns:a="http://schemas.openxmlformats.org/drawingml/2006/main">
          <a:off x="2508230" y="469904"/>
          <a:ext cx="9555" cy="171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0.15903</cdr:x>
      <cdr:y>0.48032</cdr:y>
    </cdr:from>
    <cdr:to>
      <cdr:x>0.94444</cdr:x>
      <cdr:y>0.48727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3A09534-754A-2975-22B3-1E720001317B}"/>
            </a:ext>
          </a:extLst>
        </cdr:cNvPr>
        <cdr:cNvCxnSpPr/>
      </cdr:nvCxnSpPr>
      <cdr:spPr>
        <a:xfrm xmlns:a="http://schemas.openxmlformats.org/drawingml/2006/main" flipV="1">
          <a:off x="727075" y="1317625"/>
          <a:ext cx="359092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0.20833</cdr:x>
      <cdr:y>0.62269</cdr:y>
    </cdr:from>
    <cdr:to>
      <cdr:x>0.38194</cdr:x>
      <cdr:y>0.71296</cdr:y>
    </cdr:to>
    <cdr:sp macro="" textlink="">
      <cdr:nvSpPr>
        <cdr:cNvPr id="7" name="TextBox 36">
          <a:extLst xmlns:a="http://schemas.openxmlformats.org/drawingml/2006/main">
            <a:ext uri="{FF2B5EF4-FFF2-40B4-BE49-F238E27FC236}">
              <a16:creationId xmlns:a16="http://schemas.microsoft.com/office/drawing/2014/main" id="{790C51F6-79CF-73FC-8F6A-6907C7CEF592}"/>
            </a:ext>
          </a:extLst>
        </cdr:cNvPr>
        <cdr:cNvSpPr txBox="1"/>
      </cdr:nvSpPr>
      <cdr:spPr>
        <a:xfrm xmlns:a="http://schemas.openxmlformats.org/drawingml/2006/main">
          <a:off x="952501" y="1708163"/>
          <a:ext cx="793730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Oct 2015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0.20208</cdr:x>
      <cdr:y>0.49769</cdr:y>
    </cdr:from>
    <cdr:to>
      <cdr:x>0.39236</cdr:x>
      <cdr:y>0.58796</cdr:y>
    </cdr:to>
    <cdr:sp macro="" textlink="">
      <cdr:nvSpPr>
        <cdr:cNvPr id="8" name="TextBox 36">
          <a:extLst xmlns:a="http://schemas.openxmlformats.org/drawingml/2006/main">
            <a:ext uri="{FF2B5EF4-FFF2-40B4-BE49-F238E27FC236}">
              <a16:creationId xmlns:a16="http://schemas.microsoft.com/office/drawing/2014/main" id="{E2EECB5C-E823-C2BA-2F11-7F3D1781B0D0}"/>
            </a:ext>
          </a:extLst>
        </cdr:cNvPr>
        <cdr:cNvSpPr txBox="1"/>
      </cdr:nvSpPr>
      <cdr:spPr>
        <a:xfrm xmlns:a="http://schemas.openxmlformats.org/drawingml/2006/main">
          <a:off x="923925" y="1365263"/>
          <a:ext cx="86994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2023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0.15694</cdr:x>
      <cdr:y>0.41782</cdr:y>
    </cdr:from>
    <cdr:to>
      <cdr:x>0.94235</cdr:x>
      <cdr:y>0.42477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66135F6-AB2A-B7EF-A538-0D7F4DCC29D7}"/>
            </a:ext>
          </a:extLst>
        </cdr:cNvPr>
        <cdr:cNvCxnSpPr/>
      </cdr:nvCxnSpPr>
      <cdr:spPr>
        <a:xfrm xmlns:a="http://schemas.openxmlformats.org/drawingml/2006/main" flipV="1">
          <a:off x="717550" y="1146175"/>
          <a:ext cx="3590895" cy="190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0.15903</cdr:x>
      <cdr:y>0.50116</cdr:y>
    </cdr:from>
    <cdr:to>
      <cdr:x>0.34792</cdr:x>
      <cdr:y>0.59143</cdr:y>
    </cdr:to>
    <cdr:sp macro="" textlink="">
      <cdr:nvSpPr>
        <cdr:cNvPr id="3" name="TextBox 36">
          <a:extLst xmlns:a="http://schemas.openxmlformats.org/drawingml/2006/main">
            <a:ext uri="{FF2B5EF4-FFF2-40B4-BE49-F238E27FC236}">
              <a16:creationId xmlns:a16="http://schemas.microsoft.com/office/drawing/2014/main" id="{7B29B29A-3A21-15A8-9CF1-5B755B002950}"/>
            </a:ext>
          </a:extLst>
        </cdr:cNvPr>
        <cdr:cNvSpPr txBox="1"/>
      </cdr:nvSpPr>
      <cdr:spPr>
        <a:xfrm xmlns:a="http://schemas.openxmlformats.org/drawingml/2006/main">
          <a:off x="727070" y="1374788"/>
          <a:ext cx="863605" cy="2476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2023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0.16111</cdr:x>
      <cdr:y>0.62963</cdr:y>
    </cdr:from>
    <cdr:to>
      <cdr:x>0.3375</cdr:x>
      <cdr:y>0.71991</cdr:y>
    </cdr:to>
    <cdr:sp macro="" textlink="">
      <cdr:nvSpPr>
        <cdr:cNvPr id="4" name="TextBox 36">
          <a:extLst xmlns:a="http://schemas.openxmlformats.org/drawingml/2006/main">
            <a:ext uri="{FF2B5EF4-FFF2-40B4-BE49-F238E27FC236}">
              <a16:creationId xmlns:a16="http://schemas.microsoft.com/office/drawing/2014/main" id="{04CD3A88-2AAF-F460-3C4A-36C38197FBC3}"/>
            </a:ext>
          </a:extLst>
        </cdr:cNvPr>
        <cdr:cNvSpPr txBox="1"/>
      </cdr:nvSpPr>
      <cdr:spPr>
        <a:xfrm xmlns:a="http://schemas.openxmlformats.org/drawingml/2006/main">
          <a:off x="736610" y="1727207"/>
          <a:ext cx="80645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2015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0.15417</cdr:x>
      <cdr:y>0.47917</cdr:y>
    </cdr:from>
    <cdr:to>
      <cdr:x>0.93958</cdr:x>
      <cdr:y>0.48611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F2CDE1E-D1C5-D434-1CFE-37C2F7E19412}"/>
            </a:ext>
          </a:extLst>
        </cdr:cNvPr>
        <cdr:cNvCxnSpPr/>
      </cdr:nvCxnSpPr>
      <cdr:spPr>
        <a:xfrm xmlns:a="http://schemas.openxmlformats.org/drawingml/2006/main" flipV="1">
          <a:off x="704850" y="1314450"/>
          <a:ext cx="359092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0.47152</cdr:x>
      <cdr:y>0.16436</cdr:y>
    </cdr:from>
    <cdr:to>
      <cdr:x>0.47361</cdr:x>
      <cdr:y>0.78936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9D4AB5A-7106-3DAB-1576-6128A5C5A3C1}"/>
            </a:ext>
          </a:extLst>
        </cdr:cNvPr>
        <cdr:cNvCxnSpPr/>
      </cdr:nvCxnSpPr>
      <cdr:spPr>
        <a:xfrm xmlns:a="http://schemas.openxmlformats.org/drawingml/2006/main">
          <a:off x="2155805" y="450860"/>
          <a:ext cx="9555" cy="171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0.15694</cdr:x>
      <cdr:y>0.62616</cdr:y>
    </cdr:from>
    <cdr:to>
      <cdr:x>0.33125</cdr:x>
      <cdr:y>0.71644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790C51F6-79CF-73FC-8F6A-6907C7CEF592}"/>
            </a:ext>
          </a:extLst>
        </cdr:cNvPr>
        <cdr:cNvSpPr txBox="1"/>
      </cdr:nvSpPr>
      <cdr:spPr>
        <a:xfrm xmlns:a="http://schemas.openxmlformats.org/drawingml/2006/main">
          <a:off x="717530" y="1717676"/>
          <a:ext cx="79694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2015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0.15903</cdr:x>
      <cdr:y>0.49769</cdr:y>
    </cdr:from>
    <cdr:to>
      <cdr:x>0.34792</cdr:x>
      <cdr:y>0.58797</cdr:y>
    </cdr:to>
    <cdr:sp macro="" textlink="">
      <cdr:nvSpPr>
        <cdr:cNvPr id="5" name="TextBox 36">
          <a:extLst xmlns:a="http://schemas.openxmlformats.org/drawingml/2006/main">
            <a:ext uri="{FF2B5EF4-FFF2-40B4-BE49-F238E27FC236}">
              <a16:creationId xmlns:a16="http://schemas.microsoft.com/office/drawing/2014/main" id="{E2EECB5C-E823-C2BA-2F11-7F3D1781B0D0}"/>
            </a:ext>
          </a:extLst>
        </cdr:cNvPr>
        <cdr:cNvSpPr txBox="1"/>
      </cdr:nvSpPr>
      <cdr:spPr>
        <a:xfrm xmlns:a="http://schemas.openxmlformats.org/drawingml/2006/main">
          <a:off x="727070" y="1365257"/>
          <a:ext cx="863605" cy="2476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Oct 2023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0.15694</cdr:x>
      <cdr:y>0.41782</cdr:y>
    </cdr:from>
    <cdr:to>
      <cdr:x>0.94235</cdr:x>
      <cdr:y>0.42477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71A26B2-ADCA-9A83-9D30-D8C209195D14}"/>
            </a:ext>
          </a:extLst>
        </cdr:cNvPr>
        <cdr:cNvCxnSpPr/>
      </cdr:nvCxnSpPr>
      <cdr:spPr>
        <a:xfrm xmlns:a="http://schemas.openxmlformats.org/drawingml/2006/main" flipV="1">
          <a:off x="717550" y="1146175"/>
          <a:ext cx="3590895" cy="190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results.weymouthspeedweek.com/events/2022/20221019/ukw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EA3F-53C1-4E1D-8194-A91815C0C621}">
  <dimension ref="A1:I29"/>
  <sheetViews>
    <sheetView workbookViewId="0">
      <selection activeCell="A29" sqref="A29"/>
    </sheetView>
  </sheetViews>
  <sheetFormatPr defaultRowHeight="15" x14ac:dyDescent="0.25"/>
  <sheetData>
    <row r="1" spans="1:8" x14ac:dyDescent="0.25">
      <c r="A1">
        <v>1</v>
      </c>
      <c r="B1" t="s">
        <v>0</v>
      </c>
      <c r="C1" t="s">
        <v>1</v>
      </c>
      <c r="D1" t="s">
        <v>2</v>
      </c>
      <c r="E1">
        <v>31.22</v>
      </c>
      <c r="F1">
        <v>29.61</v>
      </c>
      <c r="G1" s="1">
        <v>30.42</v>
      </c>
    </row>
    <row r="2" spans="1:8" x14ac:dyDescent="0.25">
      <c r="A2">
        <v>2</v>
      </c>
      <c r="B2" t="s">
        <v>3</v>
      </c>
      <c r="C2" t="s">
        <v>1</v>
      </c>
      <c r="D2" t="s">
        <v>4</v>
      </c>
      <c r="E2">
        <v>31.05</v>
      </c>
      <c r="F2">
        <v>29.52</v>
      </c>
      <c r="G2">
        <v>30.28</v>
      </c>
    </row>
    <row r="3" spans="1:8" x14ac:dyDescent="0.25">
      <c r="A3">
        <v>3</v>
      </c>
      <c r="B3" t="s">
        <v>5</v>
      </c>
      <c r="C3" t="s">
        <v>6</v>
      </c>
      <c r="D3" t="s">
        <v>2</v>
      </c>
      <c r="E3">
        <v>28.54</v>
      </c>
      <c r="F3">
        <v>28.46</v>
      </c>
      <c r="G3">
        <v>28.5</v>
      </c>
    </row>
    <row r="4" spans="1:8" x14ac:dyDescent="0.25">
      <c r="A4" s="5">
        <v>4</v>
      </c>
      <c r="B4" s="5" t="s">
        <v>7</v>
      </c>
      <c r="C4" s="5" t="s">
        <v>1</v>
      </c>
      <c r="D4" s="5" t="s">
        <v>4</v>
      </c>
      <c r="E4" s="5">
        <v>27.82</v>
      </c>
      <c r="F4" s="5">
        <v>27.63</v>
      </c>
      <c r="G4" s="5">
        <v>27.73</v>
      </c>
    </row>
    <row r="5" spans="1:8" x14ac:dyDescent="0.25">
      <c r="A5">
        <v>5</v>
      </c>
      <c r="B5" t="s">
        <v>8</v>
      </c>
      <c r="C5" t="s">
        <v>1</v>
      </c>
      <c r="D5" t="s">
        <v>4</v>
      </c>
      <c r="E5">
        <v>29.18</v>
      </c>
      <c r="F5">
        <v>26.09</v>
      </c>
      <c r="G5" s="3">
        <v>27.63</v>
      </c>
    </row>
    <row r="6" spans="1:8" x14ac:dyDescent="0.25">
      <c r="A6">
        <v>6</v>
      </c>
      <c r="B6" t="s">
        <v>9</v>
      </c>
      <c r="C6" t="s">
        <v>1</v>
      </c>
      <c r="D6" t="s">
        <v>4</v>
      </c>
      <c r="E6">
        <v>28.69</v>
      </c>
      <c r="F6">
        <v>26.09</v>
      </c>
      <c r="G6" s="3">
        <v>27.39</v>
      </c>
      <c r="H6" s="3">
        <f>AVERAGE(G5:G6)</f>
        <v>27.509999999999998</v>
      </c>
    </row>
    <row r="7" spans="1:8" x14ac:dyDescent="0.25">
      <c r="A7">
        <v>7</v>
      </c>
      <c r="B7" t="s">
        <v>10</v>
      </c>
      <c r="C7" t="s">
        <v>1</v>
      </c>
      <c r="D7" t="s">
        <v>4</v>
      </c>
      <c r="E7">
        <v>28.29</v>
      </c>
      <c r="F7">
        <v>26.17</v>
      </c>
      <c r="G7">
        <v>27.23</v>
      </c>
    </row>
    <row r="8" spans="1:8" x14ac:dyDescent="0.25">
      <c r="A8">
        <v>8</v>
      </c>
      <c r="B8" t="s">
        <v>11</v>
      </c>
      <c r="C8" t="s">
        <v>1</v>
      </c>
      <c r="D8" t="s">
        <v>4</v>
      </c>
      <c r="E8">
        <v>26.49</v>
      </c>
      <c r="F8">
        <v>26.42</v>
      </c>
      <c r="G8">
        <v>26.46</v>
      </c>
    </row>
    <row r="9" spans="1:8" x14ac:dyDescent="0.25">
      <c r="A9" s="5">
        <v>9</v>
      </c>
      <c r="B9" s="5" t="s">
        <v>12</v>
      </c>
      <c r="C9" s="5" t="s">
        <v>1</v>
      </c>
      <c r="D9" s="5" t="s">
        <v>4</v>
      </c>
      <c r="E9" s="5">
        <v>26.58</v>
      </c>
      <c r="F9" s="5">
        <v>26.12</v>
      </c>
      <c r="G9" s="4">
        <v>26.35</v>
      </c>
    </row>
    <row r="10" spans="1:8" x14ac:dyDescent="0.25">
      <c r="A10" s="5">
        <v>10</v>
      </c>
      <c r="B10" s="5" t="s">
        <v>13</v>
      </c>
      <c r="C10" s="5" t="s">
        <v>1</v>
      </c>
      <c r="D10" s="5" t="s">
        <v>14</v>
      </c>
      <c r="E10" s="5">
        <v>27.66</v>
      </c>
      <c r="F10" s="5">
        <v>24.87</v>
      </c>
      <c r="G10" s="4">
        <v>26.26</v>
      </c>
      <c r="H10" s="4">
        <f>AVERAGE(G9:G10)</f>
        <v>26.305</v>
      </c>
    </row>
    <row r="11" spans="1:8" x14ac:dyDescent="0.25">
      <c r="A11">
        <v>11</v>
      </c>
      <c r="B11" t="s">
        <v>15</v>
      </c>
      <c r="C11" t="s">
        <v>1</v>
      </c>
      <c r="D11" t="s">
        <v>4</v>
      </c>
      <c r="E11">
        <v>27.26</v>
      </c>
      <c r="F11">
        <v>25.06</v>
      </c>
      <c r="G11">
        <v>26.16</v>
      </c>
    </row>
    <row r="12" spans="1:8" x14ac:dyDescent="0.25">
      <c r="A12">
        <v>12</v>
      </c>
      <c r="B12" t="s">
        <v>16</v>
      </c>
      <c r="C12" t="s">
        <v>1</v>
      </c>
      <c r="D12" t="s">
        <v>14</v>
      </c>
      <c r="E12">
        <v>26.15</v>
      </c>
      <c r="F12">
        <v>24.4</v>
      </c>
      <c r="G12">
        <v>25.27</v>
      </c>
    </row>
    <row r="13" spans="1:8" x14ac:dyDescent="0.25">
      <c r="A13">
        <v>13</v>
      </c>
      <c r="B13" t="s">
        <v>17</v>
      </c>
      <c r="C13" t="s">
        <v>1</v>
      </c>
      <c r="D13" t="s">
        <v>4</v>
      </c>
      <c r="E13">
        <v>25.29</v>
      </c>
      <c r="F13">
        <v>25.19</v>
      </c>
      <c r="G13" s="2">
        <v>25.24</v>
      </c>
    </row>
    <row r="14" spans="1:8" x14ac:dyDescent="0.25">
      <c r="A14">
        <v>14</v>
      </c>
      <c r="B14" t="s">
        <v>18</v>
      </c>
      <c r="C14" t="s">
        <v>1</v>
      </c>
      <c r="D14" t="s">
        <v>4</v>
      </c>
      <c r="E14">
        <v>24.2</v>
      </c>
      <c r="F14">
        <v>23.23</v>
      </c>
      <c r="G14" s="2">
        <v>23.71</v>
      </c>
      <c r="H14" s="2">
        <f>AVERAGE(G13:G14)</f>
        <v>24.475000000000001</v>
      </c>
    </row>
    <row r="15" spans="1:8" x14ac:dyDescent="0.25">
      <c r="A15">
        <v>15</v>
      </c>
      <c r="B15" t="s">
        <v>19</v>
      </c>
      <c r="C15" t="s">
        <v>1</v>
      </c>
      <c r="D15" t="s">
        <v>14</v>
      </c>
      <c r="E15">
        <v>23.41</v>
      </c>
      <c r="F15">
        <v>22.82</v>
      </c>
      <c r="G15">
        <v>23.11</v>
      </c>
    </row>
    <row r="16" spans="1:8" x14ac:dyDescent="0.25">
      <c r="A16">
        <v>16</v>
      </c>
      <c r="B16" t="s">
        <v>20</v>
      </c>
      <c r="C16" t="s">
        <v>1</v>
      </c>
      <c r="D16" t="s">
        <v>14</v>
      </c>
      <c r="E16">
        <v>23.67</v>
      </c>
      <c r="F16">
        <v>22.45</v>
      </c>
      <c r="G16">
        <v>23.06</v>
      </c>
    </row>
    <row r="17" spans="1:9" x14ac:dyDescent="0.25">
      <c r="A17">
        <v>17</v>
      </c>
      <c r="B17" t="s">
        <v>21</v>
      </c>
      <c r="C17" t="s">
        <v>1</v>
      </c>
      <c r="D17" t="s">
        <v>14</v>
      </c>
      <c r="E17">
        <v>23.89</v>
      </c>
      <c r="F17">
        <v>21.4</v>
      </c>
      <c r="G17">
        <v>22.65</v>
      </c>
    </row>
    <row r="18" spans="1:9" x14ac:dyDescent="0.25">
      <c r="A18">
        <v>18</v>
      </c>
      <c r="B18" t="s">
        <v>22</v>
      </c>
      <c r="C18" t="s">
        <v>1</v>
      </c>
      <c r="D18" t="s">
        <v>4</v>
      </c>
      <c r="E18">
        <v>22.35</v>
      </c>
      <c r="F18">
        <v>21</v>
      </c>
      <c r="G18" s="1">
        <v>21.67</v>
      </c>
    </row>
    <row r="20" spans="1:9" x14ac:dyDescent="0.25">
      <c r="H20" t="s">
        <v>23</v>
      </c>
      <c r="I20" t="s">
        <v>24</v>
      </c>
    </row>
    <row r="21" spans="1:9" x14ac:dyDescent="0.25">
      <c r="F21">
        <v>0</v>
      </c>
      <c r="G21" s="1">
        <f>PERCENTILE($G$1:$G$18,$F21)</f>
        <v>21.67</v>
      </c>
      <c r="H21" s="1" t="e">
        <f>_xlfn.PERCENTILE.EXC($G$1:$G$18,$F21)</f>
        <v>#NUM!</v>
      </c>
      <c r="I21" s="1">
        <f>_xlfn.PERCENTILE.INC($G$1:$G$18,$F21)</f>
        <v>21.67</v>
      </c>
    </row>
    <row r="22" spans="1:9" x14ac:dyDescent="0.25">
      <c r="F22">
        <v>0.25</v>
      </c>
      <c r="G22" s="2">
        <f t="shared" ref="G22:G25" si="0">PERCENTILE($G$1:$G$18,$F22)</f>
        <v>24.092500000000001</v>
      </c>
      <c r="H22" s="2">
        <f t="shared" ref="H22:H25" si="1">_xlfn.PERCENTILE.EXC($G$1:$G$18,$F22)</f>
        <v>23.560000000000002</v>
      </c>
      <c r="I22" s="2">
        <f t="shared" ref="I22:I25" si="2">_xlfn.PERCENTILE.INC($G$1:$G$18,$F22)</f>
        <v>24.092500000000001</v>
      </c>
    </row>
    <row r="23" spans="1:9" x14ac:dyDescent="0.25">
      <c r="F23">
        <v>0.5</v>
      </c>
      <c r="G23" s="4">
        <f t="shared" si="0"/>
        <v>26.305</v>
      </c>
      <c r="H23" s="4">
        <f t="shared" si="1"/>
        <v>26.305</v>
      </c>
      <c r="I23" s="4">
        <f t="shared" si="2"/>
        <v>26.305</v>
      </c>
    </row>
    <row r="24" spans="1:9" x14ac:dyDescent="0.25">
      <c r="F24">
        <v>0.75</v>
      </c>
      <c r="G24" s="3">
        <f t="shared" si="0"/>
        <v>27.57</v>
      </c>
      <c r="H24" s="3">
        <f t="shared" si="1"/>
        <v>27.655000000000001</v>
      </c>
      <c r="I24" s="3">
        <f t="shared" si="2"/>
        <v>27.57</v>
      </c>
    </row>
    <row r="25" spans="1:9" x14ac:dyDescent="0.25">
      <c r="F25">
        <v>1</v>
      </c>
      <c r="G25" s="1">
        <f t="shared" si="0"/>
        <v>30.42</v>
      </c>
      <c r="H25" s="1" t="e">
        <f t="shared" si="1"/>
        <v>#NUM!</v>
      </c>
      <c r="I25" s="1">
        <f t="shared" si="2"/>
        <v>30.42</v>
      </c>
    </row>
    <row r="27" spans="1:9" x14ac:dyDescent="0.25">
      <c r="F27" t="s">
        <v>25</v>
      </c>
      <c r="G27">
        <f>MEDIAN(G1:G18)</f>
        <v>26.305</v>
      </c>
    </row>
    <row r="29" spans="1:9" x14ac:dyDescent="0.25">
      <c r="B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9B1-FBB9-415E-8FDB-550DC6B3EC2A}">
  <dimension ref="A1:C125"/>
  <sheetViews>
    <sheetView topLeftCell="A55" workbookViewId="0">
      <selection activeCell="D60" sqref="D60"/>
    </sheetView>
  </sheetViews>
  <sheetFormatPr defaultRowHeight="15" x14ac:dyDescent="0.25"/>
  <sheetData>
    <row r="1" spans="1:3" x14ac:dyDescent="0.25">
      <c r="A1">
        <v>1</v>
      </c>
      <c r="B1">
        <v>1</v>
      </c>
      <c r="C1" s="5">
        <v>1</v>
      </c>
    </row>
    <row r="2" spans="1:3" x14ac:dyDescent="0.25">
      <c r="A2">
        <v>2</v>
      </c>
      <c r="B2" s="5">
        <v>2</v>
      </c>
    </row>
    <row r="3" spans="1:3" x14ac:dyDescent="0.25">
      <c r="A3">
        <v>3</v>
      </c>
    </row>
    <row r="4" spans="1:3" x14ac:dyDescent="0.25">
      <c r="A4" s="5">
        <v>4</v>
      </c>
    </row>
    <row r="6" spans="1:3" x14ac:dyDescent="0.25">
      <c r="A6">
        <v>1</v>
      </c>
      <c r="B6">
        <v>1</v>
      </c>
      <c r="C6" s="5">
        <v>1</v>
      </c>
    </row>
    <row r="7" spans="1:3" x14ac:dyDescent="0.25">
      <c r="A7">
        <v>2</v>
      </c>
      <c r="B7" s="5">
        <v>2</v>
      </c>
    </row>
    <row r="8" spans="1:3" x14ac:dyDescent="0.25">
      <c r="A8">
        <v>3</v>
      </c>
    </row>
    <row r="9" spans="1:3" x14ac:dyDescent="0.25">
      <c r="A9">
        <v>4</v>
      </c>
    </row>
    <row r="10" spans="1:3" x14ac:dyDescent="0.25">
      <c r="A10" s="5">
        <v>5</v>
      </c>
    </row>
    <row r="12" spans="1:3" x14ac:dyDescent="0.25">
      <c r="A12">
        <v>1</v>
      </c>
      <c r="B12">
        <v>1</v>
      </c>
      <c r="C12" s="5">
        <v>1</v>
      </c>
    </row>
    <row r="13" spans="1:3" x14ac:dyDescent="0.25">
      <c r="A13">
        <v>2</v>
      </c>
      <c r="B13">
        <v>2</v>
      </c>
    </row>
    <row r="14" spans="1:3" x14ac:dyDescent="0.25">
      <c r="A14">
        <v>3</v>
      </c>
      <c r="B14" s="5">
        <v>3</v>
      </c>
    </row>
    <row r="15" spans="1:3" x14ac:dyDescent="0.25">
      <c r="A15">
        <v>4</v>
      </c>
    </row>
    <row r="16" spans="1:3" x14ac:dyDescent="0.25">
      <c r="A16">
        <v>5</v>
      </c>
    </row>
    <row r="17" spans="1:3" x14ac:dyDescent="0.25">
      <c r="A17" s="5">
        <v>6</v>
      </c>
    </row>
    <row r="19" spans="1:3" x14ac:dyDescent="0.25">
      <c r="A19">
        <v>1</v>
      </c>
      <c r="B19">
        <v>1</v>
      </c>
      <c r="C19" s="5">
        <v>1</v>
      </c>
    </row>
    <row r="20" spans="1:3" x14ac:dyDescent="0.25">
      <c r="A20">
        <v>2</v>
      </c>
      <c r="B20">
        <v>2</v>
      </c>
    </row>
    <row r="21" spans="1:3" x14ac:dyDescent="0.25">
      <c r="A21">
        <v>3</v>
      </c>
      <c r="B21" s="5">
        <v>3</v>
      </c>
    </row>
    <row r="22" spans="1:3" x14ac:dyDescent="0.25">
      <c r="A22">
        <v>4</v>
      </c>
    </row>
    <row r="23" spans="1:3" x14ac:dyDescent="0.25">
      <c r="A23">
        <v>5</v>
      </c>
    </row>
    <row r="24" spans="1:3" x14ac:dyDescent="0.25">
      <c r="A24">
        <v>6</v>
      </c>
    </row>
    <row r="25" spans="1:3" x14ac:dyDescent="0.25">
      <c r="A25" s="5">
        <v>7</v>
      </c>
    </row>
    <row r="27" spans="1:3" x14ac:dyDescent="0.25">
      <c r="A27">
        <v>1</v>
      </c>
      <c r="B27">
        <v>1</v>
      </c>
      <c r="C27">
        <v>1</v>
      </c>
    </row>
    <row r="28" spans="1:3" x14ac:dyDescent="0.25">
      <c r="A28">
        <v>2</v>
      </c>
      <c r="B28">
        <v>2</v>
      </c>
      <c r="C28" s="5">
        <v>2</v>
      </c>
    </row>
    <row r="29" spans="1:3" x14ac:dyDescent="0.25">
      <c r="A29">
        <v>3</v>
      </c>
      <c r="B29">
        <v>3</v>
      </c>
    </row>
    <row r="30" spans="1:3" x14ac:dyDescent="0.25">
      <c r="A30">
        <v>4</v>
      </c>
      <c r="B30" s="5">
        <v>4</v>
      </c>
    </row>
    <row r="31" spans="1:3" x14ac:dyDescent="0.25">
      <c r="A31">
        <v>5</v>
      </c>
    </row>
    <row r="32" spans="1:3" x14ac:dyDescent="0.25">
      <c r="A32">
        <v>6</v>
      </c>
    </row>
    <row r="33" spans="1:3" x14ac:dyDescent="0.25">
      <c r="A33">
        <v>7</v>
      </c>
    </row>
    <row r="34" spans="1:3" x14ac:dyDescent="0.25">
      <c r="A34" s="5">
        <v>8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2</v>
      </c>
      <c r="B37">
        <v>2</v>
      </c>
      <c r="C37" s="5">
        <v>2</v>
      </c>
    </row>
    <row r="38" spans="1:3" x14ac:dyDescent="0.25">
      <c r="A38">
        <v>3</v>
      </c>
      <c r="B38">
        <v>3</v>
      </c>
    </row>
    <row r="39" spans="1:3" x14ac:dyDescent="0.25">
      <c r="A39">
        <v>4</v>
      </c>
      <c r="B39" s="5">
        <v>4</v>
      </c>
    </row>
    <row r="40" spans="1:3" x14ac:dyDescent="0.25">
      <c r="A40">
        <v>5</v>
      </c>
    </row>
    <row r="41" spans="1:3" x14ac:dyDescent="0.25">
      <c r="A41">
        <v>6</v>
      </c>
    </row>
    <row r="42" spans="1:3" x14ac:dyDescent="0.25">
      <c r="A42">
        <v>7</v>
      </c>
    </row>
    <row r="43" spans="1:3" x14ac:dyDescent="0.25">
      <c r="A43">
        <v>8</v>
      </c>
    </row>
    <row r="44" spans="1:3" x14ac:dyDescent="0.25">
      <c r="A44" s="5">
        <v>9</v>
      </c>
    </row>
    <row r="46" spans="1:3" x14ac:dyDescent="0.25">
      <c r="A46">
        <v>1</v>
      </c>
      <c r="B46">
        <v>1</v>
      </c>
      <c r="C46">
        <v>1</v>
      </c>
    </row>
    <row r="47" spans="1:3" x14ac:dyDescent="0.25">
      <c r="A47">
        <v>2</v>
      </c>
      <c r="B47">
        <v>2</v>
      </c>
      <c r="C47" s="5">
        <v>2</v>
      </c>
    </row>
    <row r="48" spans="1:3" x14ac:dyDescent="0.25">
      <c r="A48">
        <v>3</v>
      </c>
      <c r="B48">
        <v>3</v>
      </c>
    </row>
    <row r="49" spans="1:3" x14ac:dyDescent="0.25">
      <c r="A49">
        <v>4</v>
      </c>
      <c r="B49">
        <v>4</v>
      </c>
    </row>
    <row r="50" spans="1:3" x14ac:dyDescent="0.25">
      <c r="A50">
        <v>5</v>
      </c>
      <c r="B50" s="5">
        <v>5</v>
      </c>
    </row>
    <row r="51" spans="1:3" x14ac:dyDescent="0.25">
      <c r="A51">
        <v>6</v>
      </c>
    </row>
    <row r="52" spans="1:3" x14ac:dyDescent="0.25">
      <c r="A52">
        <v>7</v>
      </c>
    </row>
    <row r="53" spans="1:3" x14ac:dyDescent="0.25">
      <c r="A53">
        <v>8</v>
      </c>
    </row>
    <row r="54" spans="1:3" x14ac:dyDescent="0.25">
      <c r="A54">
        <v>9</v>
      </c>
    </row>
    <row r="55" spans="1:3" x14ac:dyDescent="0.25">
      <c r="A55" s="5">
        <v>10</v>
      </c>
    </row>
    <row r="57" spans="1:3" x14ac:dyDescent="0.25">
      <c r="A57">
        <v>1</v>
      </c>
      <c r="B57">
        <v>1</v>
      </c>
      <c r="C57">
        <v>1</v>
      </c>
    </row>
    <row r="58" spans="1:3" x14ac:dyDescent="0.25">
      <c r="A58">
        <v>2</v>
      </c>
      <c r="B58">
        <v>2</v>
      </c>
      <c r="C58" s="5">
        <v>2</v>
      </c>
    </row>
    <row r="59" spans="1:3" x14ac:dyDescent="0.25">
      <c r="A59">
        <v>3</v>
      </c>
      <c r="B59">
        <v>3</v>
      </c>
    </row>
    <row r="60" spans="1:3" x14ac:dyDescent="0.25">
      <c r="A60">
        <v>4</v>
      </c>
      <c r="B60">
        <v>4</v>
      </c>
    </row>
    <row r="61" spans="1:3" x14ac:dyDescent="0.25">
      <c r="A61">
        <v>5</v>
      </c>
      <c r="B61" s="5">
        <v>5</v>
      </c>
    </row>
    <row r="62" spans="1:3" x14ac:dyDescent="0.25">
      <c r="A62">
        <v>6</v>
      </c>
    </row>
    <row r="63" spans="1:3" x14ac:dyDescent="0.25">
      <c r="A63">
        <v>7</v>
      </c>
    </row>
    <row r="64" spans="1:3" x14ac:dyDescent="0.25">
      <c r="A64">
        <v>8</v>
      </c>
    </row>
    <row r="65" spans="1:3" x14ac:dyDescent="0.25">
      <c r="A65">
        <v>9</v>
      </c>
    </row>
    <row r="66" spans="1:3" x14ac:dyDescent="0.25">
      <c r="A66">
        <v>10</v>
      </c>
    </row>
    <row r="67" spans="1:3" x14ac:dyDescent="0.25">
      <c r="A67" s="5">
        <v>11</v>
      </c>
    </row>
    <row r="69" spans="1:3" x14ac:dyDescent="0.25">
      <c r="A69">
        <v>1</v>
      </c>
      <c r="B69">
        <v>1</v>
      </c>
      <c r="C69">
        <v>1</v>
      </c>
    </row>
    <row r="70" spans="1:3" x14ac:dyDescent="0.25">
      <c r="A70">
        <v>2</v>
      </c>
      <c r="B70">
        <v>2</v>
      </c>
      <c r="C70">
        <v>2</v>
      </c>
    </row>
    <row r="71" spans="1:3" x14ac:dyDescent="0.25">
      <c r="A71">
        <v>3</v>
      </c>
      <c r="B71">
        <v>3</v>
      </c>
      <c r="C71" s="5">
        <v>3</v>
      </c>
    </row>
    <row r="72" spans="1:3" x14ac:dyDescent="0.25">
      <c r="A72">
        <v>4</v>
      </c>
      <c r="B72">
        <v>4</v>
      </c>
    </row>
    <row r="73" spans="1:3" x14ac:dyDescent="0.25">
      <c r="A73">
        <v>5</v>
      </c>
      <c r="B73">
        <v>5</v>
      </c>
    </row>
    <row r="74" spans="1:3" x14ac:dyDescent="0.25">
      <c r="A74">
        <v>6</v>
      </c>
      <c r="B74" s="5">
        <v>6</v>
      </c>
    </row>
    <row r="75" spans="1:3" x14ac:dyDescent="0.25">
      <c r="A75">
        <v>7</v>
      </c>
    </row>
    <row r="76" spans="1:3" x14ac:dyDescent="0.25">
      <c r="A76">
        <v>8</v>
      </c>
    </row>
    <row r="77" spans="1:3" x14ac:dyDescent="0.25">
      <c r="A77">
        <v>9</v>
      </c>
    </row>
    <row r="78" spans="1:3" x14ac:dyDescent="0.25">
      <c r="A78">
        <v>10</v>
      </c>
    </row>
    <row r="79" spans="1:3" x14ac:dyDescent="0.25">
      <c r="A79">
        <v>11</v>
      </c>
    </row>
    <row r="80" spans="1:3" x14ac:dyDescent="0.25">
      <c r="A80" s="5">
        <v>12</v>
      </c>
    </row>
    <row r="82" spans="1:3" x14ac:dyDescent="0.25">
      <c r="A82">
        <v>1</v>
      </c>
      <c r="B82">
        <v>1</v>
      </c>
      <c r="C82">
        <v>1</v>
      </c>
    </row>
    <row r="83" spans="1:3" x14ac:dyDescent="0.25">
      <c r="A83">
        <v>2</v>
      </c>
      <c r="B83">
        <v>2</v>
      </c>
      <c r="C83">
        <v>2</v>
      </c>
    </row>
    <row r="84" spans="1:3" x14ac:dyDescent="0.25">
      <c r="A84">
        <v>3</v>
      </c>
      <c r="B84">
        <v>3</v>
      </c>
      <c r="C84" s="5">
        <v>3</v>
      </c>
    </row>
    <row r="85" spans="1:3" x14ac:dyDescent="0.25">
      <c r="A85">
        <v>4</v>
      </c>
      <c r="B85">
        <v>4</v>
      </c>
    </row>
    <row r="86" spans="1:3" x14ac:dyDescent="0.25">
      <c r="A86">
        <v>5</v>
      </c>
      <c r="B86">
        <v>5</v>
      </c>
    </row>
    <row r="87" spans="1:3" x14ac:dyDescent="0.25">
      <c r="A87">
        <v>6</v>
      </c>
      <c r="B87" s="5">
        <v>6</v>
      </c>
    </row>
    <row r="88" spans="1:3" x14ac:dyDescent="0.25">
      <c r="A88">
        <v>7</v>
      </c>
    </row>
    <row r="89" spans="1:3" x14ac:dyDescent="0.25">
      <c r="A89">
        <v>8</v>
      </c>
    </row>
    <row r="90" spans="1:3" x14ac:dyDescent="0.25">
      <c r="A90">
        <v>9</v>
      </c>
    </row>
    <row r="91" spans="1:3" x14ac:dyDescent="0.25">
      <c r="A91">
        <v>10</v>
      </c>
    </row>
    <row r="92" spans="1:3" x14ac:dyDescent="0.25">
      <c r="A92">
        <v>11</v>
      </c>
    </row>
    <row r="93" spans="1:3" x14ac:dyDescent="0.25">
      <c r="A93">
        <v>12</v>
      </c>
    </row>
    <row r="94" spans="1:3" x14ac:dyDescent="0.25">
      <c r="A94" s="5">
        <v>13</v>
      </c>
    </row>
    <row r="96" spans="1:3" x14ac:dyDescent="0.25">
      <c r="A96">
        <v>1</v>
      </c>
      <c r="B96">
        <v>1</v>
      </c>
      <c r="C96">
        <v>1</v>
      </c>
    </row>
    <row r="97" spans="1:3" x14ac:dyDescent="0.25">
      <c r="A97">
        <v>2</v>
      </c>
      <c r="B97">
        <v>2</v>
      </c>
      <c r="C97">
        <v>2</v>
      </c>
    </row>
    <row r="98" spans="1:3" x14ac:dyDescent="0.25">
      <c r="A98">
        <v>3</v>
      </c>
      <c r="B98">
        <v>3</v>
      </c>
      <c r="C98" s="5">
        <v>3</v>
      </c>
    </row>
    <row r="99" spans="1:3" x14ac:dyDescent="0.25">
      <c r="A99">
        <v>4</v>
      </c>
      <c r="B99">
        <v>4</v>
      </c>
    </row>
    <row r="100" spans="1:3" x14ac:dyDescent="0.25">
      <c r="A100">
        <v>5</v>
      </c>
      <c r="B100">
        <v>5</v>
      </c>
    </row>
    <row r="101" spans="1:3" x14ac:dyDescent="0.25">
      <c r="A101">
        <v>6</v>
      </c>
      <c r="B101">
        <v>6</v>
      </c>
    </row>
    <row r="102" spans="1:3" x14ac:dyDescent="0.25">
      <c r="A102">
        <v>7</v>
      </c>
      <c r="B102" s="5">
        <v>7</v>
      </c>
    </row>
    <row r="103" spans="1:3" x14ac:dyDescent="0.25">
      <c r="A103">
        <v>8</v>
      </c>
    </row>
    <row r="104" spans="1:3" x14ac:dyDescent="0.25">
      <c r="A104">
        <v>9</v>
      </c>
    </row>
    <row r="105" spans="1:3" x14ac:dyDescent="0.25">
      <c r="A105">
        <v>10</v>
      </c>
    </row>
    <row r="106" spans="1:3" x14ac:dyDescent="0.25">
      <c r="A106">
        <v>11</v>
      </c>
    </row>
    <row r="107" spans="1:3" x14ac:dyDescent="0.25">
      <c r="A107">
        <v>12</v>
      </c>
    </row>
    <row r="108" spans="1:3" x14ac:dyDescent="0.25">
      <c r="A108">
        <v>13</v>
      </c>
    </row>
    <row r="109" spans="1:3" x14ac:dyDescent="0.25">
      <c r="A109" s="5">
        <v>14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2</v>
      </c>
      <c r="B112">
        <v>2</v>
      </c>
      <c r="C112">
        <v>2</v>
      </c>
    </row>
    <row r="113" spans="1:3" x14ac:dyDescent="0.25">
      <c r="A113">
        <v>3</v>
      </c>
      <c r="B113">
        <v>3</v>
      </c>
      <c r="C113" s="5">
        <v>3</v>
      </c>
    </row>
    <row r="114" spans="1:3" x14ac:dyDescent="0.25">
      <c r="A114">
        <v>4</v>
      </c>
      <c r="B114">
        <v>4</v>
      </c>
    </row>
    <row r="115" spans="1:3" x14ac:dyDescent="0.25">
      <c r="A115">
        <v>5</v>
      </c>
      <c r="B115">
        <v>5</v>
      </c>
    </row>
    <row r="116" spans="1:3" x14ac:dyDescent="0.25">
      <c r="A116">
        <v>6</v>
      </c>
      <c r="B116">
        <v>6</v>
      </c>
    </row>
    <row r="117" spans="1:3" x14ac:dyDescent="0.25">
      <c r="A117">
        <v>7</v>
      </c>
      <c r="B117" s="5">
        <v>7</v>
      </c>
    </row>
    <row r="118" spans="1:3" x14ac:dyDescent="0.25">
      <c r="A118">
        <v>8</v>
      </c>
    </row>
    <row r="119" spans="1:3" x14ac:dyDescent="0.25">
      <c r="A119">
        <v>9</v>
      </c>
    </row>
    <row r="120" spans="1:3" x14ac:dyDescent="0.25">
      <c r="A120">
        <v>10</v>
      </c>
    </row>
    <row r="121" spans="1:3" x14ac:dyDescent="0.25">
      <c r="A121">
        <v>11</v>
      </c>
    </row>
    <row r="122" spans="1:3" x14ac:dyDescent="0.25">
      <c r="A122">
        <v>12</v>
      </c>
    </row>
    <row r="123" spans="1:3" x14ac:dyDescent="0.25">
      <c r="A123">
        <v>13</v>
      </c>
    </row>
    <row r="124" spans="1:3" x14ac:dyDescent="0.25">
      <c r="A124">
        <v>14</v>
      </c>
    </row>
    <row r="125" spans="1:3" x14ac:dyDescent="0.25">
      <c r="A125" s="5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EE75-DFCA-4D2A-9F33-3B90421E5696}">
  <dimension ref="A1:N19"/>
  <sheetViews>
    <sheetView topLeftCell="A76" workbookViewId="0">
      <selection activeCell="M5" sqref="M5"/>
    </sheetView>
  </sheetViews>
  <sheetFormatPr defaultRowHeight="15" x14ac:dyDescent="0.25"/>
  <cols>
    <col min="2" max="2" width="15.7109375" bestFit="1" customWidth="1"/>
    <col min="3" max="3" width="11.28515625" customWidth="1"/>
    <col min="4" max="5" width="10.28515625" bestFit="1" customWidth="1"/>
    <col min="6" max="6" width="10" bestFit="1" customWidth="1"/>
    <col min="7" max="7" width="20.85546875" customWidth="1"/>
    <col min="8" max="8" width="43" bestFit="1" customWidth="1"/>
    <col min="9" max="9" width="11.140625" customWidth="1"/>
    <col min="10" max="11" width="10.28515625" bestFit="1" customWidth="1"/>
    <col min="12" max="12" width="10" bestFit="1" customWidth="1"/>
    <col min="13" max="13" width="41" bestFit="1" customWidth="1"/>
  </cols>
  <sheetData>
    <row r="1" spans="1:14" s="6" customFormat="1" x14ac:dyDescent="0.25">
      <c r="C1" s="6" t="s">
        <v>55</v>
      </c>
      <c r="G1" s="6" t="s">
        <v>44</v>
      </c>
      <c r="H1" s="6" t="s">
        <v>62</v>
      </c>
      <c r="I1" s="6" t="s">
        <v>55</v>
      </c>
      <c r="M1" s="6" t="s">
        <v>56</v>
      </c>
    </row>
    <row r="2" spans="1:14" s="6" customFormat="1" x14ac:dyDescent="0.25">
      <c r="A2" s="6" t="s">
        <v>58</v>
      </c>
      <c r="C2" s="6" t="s">
        <v>38</v>
      </c>
      <c r="D2" s="7" t="s">
        <v>39</v>
      </c>
      <c r="E2" s="7" t="s">
        <v>40</v>
      </c>
      <c r="F2" s="6" t="s">
        <v>25</v>
      </c>
      <c r="G2" s="6" t="s">
        <v>49</v>
      </c>
      <c r="H2" s="6" t="s">
        <v>48</v>
      </c>
      <c r="I2" s="6" t="s">
        <v>38</v>
      </c>
      <c r="J2" s="7" t="s">
        <v>39</v>
      </c>
      <c r="K2" s="7" t="s">
        <v>40</v>
      </c>
      <c r="L2" s="6" t="s">
        <v>25</v>
      </c>
      <c r="M2" s="6" t="s">
        <v>48</v>
      </c>
      <c r="N2" s="6" t="s">
        <v>59</v>
      </c>
    </row>
    <row r="3" spans="1:14" x14ac:dyDescent="0.25">
      <c r="A3" s="8">
        <f>D3-E3</f>
        <v>1.370000000000001</v>
      </c>
      <c r="B3" t="s">
        <v>27</v>
      </c>
      <c r="C3">
        <v>18</v>
      </c>
      <c r="D3" s="8">
        <v>27.73</v>
      </c>
      <c r="E3" s="8">
        <v>26.36</v>
      </c>
      <c r="F3" s="8">
        <f>AVERAGE(26.35,26.26)</f>
        <v>26.305</v>
      </c>
      <c r="G3" t="s">
        <v>41</v>
      </c>
      <c r="I3">
        <v>18</v>
      </c>
      <c r="J3" s="8">
        <v>27.73</v>
      </c>
      <c r="K3" s="8">
        <v>26.36</v>
      </c>
      <c r="L3" s="8">
        <f>AVERAGE(26.35,26.26)</f>
        <v>26.305</v>
      </c>
      <c r="N3" s="8">
        <f>J3-K3</f>
        <v>1.370000000000001</v>
      </c>
    </row>
    <row r="4" spans="1:14" x14ac:dyDescent="0.25">
      <c r="A4" s="8">
        <f>D4-E4</f>
        <v>3.759999999999998</v>
      </c>
      <c r="B4" t="s">
        <v>64</v>
      </c>
      <c r="C4">
        <v>19</v>
      </c>
      <c r="D4" s="8">
        <v>28.99</v>
      </c>
      <c r="E4" s="8">
        <v>25.23</v>
      </c>
      <c r="F4" s="8">
        <v>24.81</v>
      </c>
      <c r="G4" t="s">
        <v>50</v>
      </c>
      <c r="I4">
        <v>18</v>
      </c>
      <c r="J4" s="8">
        <v>28.99</v>
      </c>
      <c r="K4" s="8">
        <v>25.23</v>
      </c>
      <c r="L4" s="8">
        <f>AVERAGE(25.23,24.81)</f>
        <v>25.02</v>
      </c>
      <c r="N4" s="8">
        <f t="shared" ref="N4:N16" si="0">J4-K4</f>
        <v>3.759999999999998</v>
      </c>
    </row>
    <row r="5" spans="1:14" x14ac:dyDescent="0.25">
      <c r="A5" s="8">
        <f t="shared" ref="A5:A16" si="1">D5-E5</f>
        <v>3.1799999999999997</v>
      </c>
      <c r="B5" t="s">
        <v>63</v>
      </c>
      <c r="C5" s="1">
        <v>19</v>
      </c>
      <c r="D5" s="8">
        <v>29.12</v>
      </c>
      <c r="E5" s="8">
        <v>25.94</v>
      </c>
      <c r="F5" s="8">
        <v>25.62</v>
      </c>
      <c r="G5" t="s">
        <v>50</v>
      </c>
      <c r="I5" s="1">
        <v>17</v>
      </c>
      <c r="J5" s="8">
        <v>29.12</v>
      </c>
      <c r="K5" s="8">
        <v>26.18</v>
      </c>
      <c r="L5" s="9">
        <v>25.94</v>
      </c>
      <c r="M5" t="s">
        <v>51</v>
      </c>
      <c r="N5" s="8">
        <f t="shared" si="0"/>
        <v>2.9400000000000013</v>
      </c>
    </row>
    <row r="6" spans="1:14" x14ac:dyDescent="0.25">
      <c r="A6" s="8">
        <f t="shared" si="1"/>
        <v>2.84</v>
      </c>
      <c r="B6" t="s">
        <v>28</v>
      </c>
      <c r="C6" s="1">
        <v>13</v>
      </c>
      <c r="D6" s="8">
        <v>29.65</v>
      </c>
      <c r="E6" s="8">
        <v>26.81</v>
      </c>
      <c r="F6" s="9">
        <v>25.6</v>
      </c>
      <c r="G6" t="s">
        <v>46</v>
      </c>
      <c r="I6" s="1">
        <v>11</v>
      </c>
      <c r="J6" s="8">
        <v>29.7</v>
      </c>
      <c r="K6" s="8">
        <v>27.43</v>
      </c>
      <c r="L6" s="8">
        <v>26.81</v>
      </c>
      <c r="N6" s="8">
        <f t="shared" si="0"/>
        <v>2.2699999999999996</v>
      </c>
    </row>
    <row r="7" spans="1:14" x14ac:dyDescent="0.25">
      <c r="A7" s="8">
        <f t="shared" si="1"/>
        <v>1.4899999999999984</v>
      </c>
      <c r="B7" t="s">
        <v>29</v>
      </c>
      <c r="C7">
        <v>18</v>
      </c>
      <c r="D7" s="8">
        <v>27.88</v>
      </c>
      <c r="E7" s="8">
        <v>26.39</v>
      </c>
      <c r="F7" s="8">
        <f>AVERAGE(26.39,26.28)</f>
        <v>26.335000000000001</v>
      </c>
      <c r="G7" t="s">
        <v>41</v>
      </c>
      <c r="I7">
        <v>18</v>
      </c>
      <c r="J7" s="8">
        <v>27.88</v>
      </c>
      <c r="K7" s="8">
        <v>26.39</v>
      </c>
      <c r="L7" s="8">
        <f>AVERAGE(26.39,26.28)</f>
        <v>26.335000000000001</v>
      </c>
      <c r="N7" s="8">
        <f t="shared" si="0"/>
        <v>1.4899999999999984</v>
      </c>
    </row>
    <row r="8" spans="1:14" x14ac:dyDescent="0.25">
      <c r="A8" s="8">
        <f t="shared" si="1"/>
        <v>1.6700000000000017</v>
      </c>
      <c r="B8" t="s">
        <v>30</v>
      </c>
      <c r="C8">
        <v>19</v>
      </c>
      <c r="D8" s="8">
        <v>27.92</v>
      </c>
      <c r="E8" s="8">
        <v>26.25</v>
      </c>
      <c r="F8" s="9">
        <v>25.36</v>
      </c>
      <c r="G8" t="s">
        <v>45</v>
      </c>
      <c r="H8" t="s">
        <v>53</v>
      </c>
      <c r="I8">
        <v>19</v>
      </c>
      <c r="J8" s="8">
        <v>27.92</v>
      </c>
      <c r="K8" s="8">
        <v>26.25</v>
      </c>
      <c r="L8" s="9">
        <v>25.36</v>
      </c>
      <c r="N8" s="8">
        <f t="shared" si="0"/>
        <v>1.6700000000000017</v>
      </c>
    </row>
    <row r="9" spans="1:14" x14ac:dyDescent="0.25">
      <c r="A9" s="8">
        <f t="shared" si="1"/>
        <v>2.09</v>
      </c>
      <c r="B9" t="s">
        <v>31</v>
      </c>
      <c r="C9" s="1">
        <v>15</v>
      </c>
      <c r="D9" s="8">
        <v>28.25</v>
      </c>
      <c r="E9" s="8">
        <v>26.16</v>
      </c>
      <c r="F9" s="8">
        <v>25.44</v>
      </c>
      <c r="G9" t="s">
        <v>47</v>
      </c>
      <c r="I9" s="1">
        <v>14</v>
      </c>
      <c r="J9" s="8">
        <v>28.25</v>
      </c>
      <c r="K9" s="8">
        <v>26.16</v>
      </c>
      <c r="L9" s="9">
        <f>AVERAGE(26.16,25.44)</f>
        <v>25.8</v>
      </c>
      <c r="N9" s="8">
        <f t="shared" si="0"/>
        <v>2.09</v>
      </c>
    </row>
    <row r="10" spans="1:14" x14ac:dyDescent="0.25">
      <c r="A10" s="12">
        <f t="shared" si="1"/>
        <v>0.34999999999999787</v>
      </c>
      <c r="B10" s="14" t="s">
        <v>32</v>
      </c>
      <c r="C10">
        <v>21</v>
      </c>
      <c r="D10" s="8">
        <v>25.99</v>
      </c>
      <c r="E10" s="8">
        <v>25.64</v>
      </c>
      <c r="F10" s="8">
        <v>25.62</v>
      </c>
      <c r="G10" s="14" t="s">
        <v>45</v>
      </c>
      <c r="H10" t="s">
        <v>52</v>
      </c>
      <c r="I10">
        <v>21</v>
      </c>
      <c r="J10" s="8">
        <v>25.99</v>
      </c>
      <c r="K10" s="8">
        <v>25.64</v>
      </c>
      <c r="L10" s="8">
        <v>25.62</v>
      </c>
      <c r="M10">
        <v>2015</v>
      </c>
      <c r="N10" s="12">
        <f t="shared" si="0"/>
        <v>0.34999999999999787</v>
      </c>
    </row>
    <row r="11" spans="1:14" x14ac:dyDescent="0.25">
      <c r="A11" s="8">
        <f t="shared" si="1"/>
        <v>1.3200000000000003</v>
      </c>
      <c r="B11" t="s">
        <v>33</v>
      </c>
      <c r="C11">
        <v>24</v>
      </c>
      <c r="D11" s="8">
        <v>27.53</v>
      </c>
      <c r="E11" s="8">
        <v>26.21</v>
      </c>
      <c r="F11" s="8">
        <f>AVERAGE(26.21,26.08)</f>
        <v>26.145</v>
      </c>
      <c r="G11" t="s">
        <v>41</v>
      </c>
      <c r="I11">
        <v>24</v>
      </c>
      <c r="J11" s="8">
        <v>27.53</v>
      </c>
      <c r="K11" s="8">
        <v>26.21</v>
      </c>
      <c r="L11" s="8">
        <f>AVERAGE(26.21,26.08)</f>
        <v>26.145</v>
      </c>
      <c r="N11" s="8">
        <f t="shared" si="0"/>
        <v>1.3200000000000003</v>
      </c>
    </row>
    <row r="12" spans="1:14" x14ac:dyDescent="0.25">
      <c r="A12" s="8">
        <f t="shared" si="1"/>
        <v>1.9100000000000001</v>
      </c>
      <c r="B12" t="s">
        <v>34</v>
      </c>
      <c r="C12">
        <v>23</v>
      </c>
      <c r="D12" s="8">
        <v>27.96</v>
      </c>
      <c r="E12" s="8">
        <v>26.05</v>
      </c>
      <c r="F12" s="9">
        <v>25.58</v>
      </c>
      <c r="G12" t="s">
        <v>45</v>
      </c>
      <c r="H12" t="s">
        <v>54</v>
      </c>
      <c r="I12">
        <v>23</v>
      </c>
      <c r="J12" s="8">
        <v>27.96</v>
      </c>
      <c r="K12" s="8">
        <v>26.05</v>
      </c>
      <c r="L12" s="9">
        <v>25.58</v>
      </c>
      <c r="N12" s="8">
        <f t="shared" si="0"/>
        <v>1.9100000000000001</v>
      </c>
    </row>
    <row r="13" spans="1:14" x14ac:dyDescent="0.25">
      <c r="A13" s="8">
        <f t="shared" si="1"/>
        <v>3.5199999999999996</v>
      </c>
      <c r="B13" t="s">
        <v>65</v>
      </c>
      <c r="C13">
        <v>11</v>
      </c>
      <c r="D13" s="8">
        <v>29.19</v>
      </c>
      <c r="E13" s="8">
        <v>25.67</v>
      </c>
      <c r="F13" s="9">
        <v>24.91</v>
      </c>
      <c r="G13" s="11"/>
      <c r="I13">
        <v>11</v>
      </c>
      <c r="J13" s="8">
        <v>29.19</v>
      </c>
      <c r="K13" s="8">
        <v>25.67</v>
      </c>
      <c r="L13" s="9">
        <v>24.91</v>
      </c>
      <c r="N13" s="8">
        <f t="shared" si="0"/>
        <v>3.5199999999999996</v>
      </c>
    </row>
    <row r="14" spans="1:14" x14ac:dyDescent="0.25">
      <c r="A14" s="8">
        <f t="shared" si="1"/>
        <v>2.2699999999999996</v>
      </c>
      <c r="B14" t="s">
        <v>35</v>
      </c>
      <c r="C14">
        <v>22</v>
      </c>
      <c r="D14" s="8">
        <v>28.37</v>
      </c>
      <c r="E14" s="8">
        <v>26.1</v>
      </c>
      <c r="F14" s="8">
        <f>AVERAGE(26.1,25.92)</f>
        <v>26.01</v>
      </c>
      <c r="G14" t="s">
        <v>41</v>
      </c>
      <c r="I14">
        <v>22</v>
      </c>
      <c r="J14" s="8">
        <v>28.37</v>
      </c>
      <c r="K14" s="8">
        <v>26.1</v>
      </c>
      <c r="L14" s="8">
        <f>AVERAGE(26.1,25.92)</f>
        <v>26.01</v>
      </c>
      <c r="N14" s="8">
        <f t="shared" si="0"/>
        <v>2.2699999999999996</v>
      </c>
    </row>
    <row r="15" spans="1:14" x14ac:dyDescent="0.25">
      <c r="A15" s="8">
        <f t="shared" si="1"/>
        <v>1.370000000000001</v>
      </c>
      <c r="B15" s="14" t="s">
        <v>36</v>
      </c>
      <c r="C15" s="1">
        <v>22</v>
      </c>
      <c r="D15" s="8">
        <v>27.03</v>
      </c>
      <c r="E15" s="8">
        <v>25.66</v>
      </c>
      <c r="F15" s="8">
        <f>AVERAGE(25.66,25.42)</f>
        <v>25.54</v>
      </c>
      <c r="G15" s="14" t="s">
        <v>45</v>
      </c>
      <c r="H15" t="s">
        <v>57</v>
      </c>
      <c r="I15" s="1">
        <v>21</v>
      </c>
      <c r="J15" s="8">
        <v>27.03</v>
      </c>
      <c r="K15" s="8">
        <v>25.68</v>
      </c>
      <c r="L15" s="8">
        <v>25.66</v>
      </c>
      <c r="M15">
        <v>2023</v>
      </c>
      <c r="N15" s="8">
        <f t="shared" si="0"/>
        <v>1.3500000000000014</v>
      </c>
    </row>
    <row r="16" spans="1:14" x14ac:dyDescent="0.25">
      <c r="A16" s="8">
        <f t="shared" si="1"/>
        <v>1.1600000000000001</v>
      </c>
      <c r="B16" t="s">
        <v>37</v>
      </c>
      <c r="C16">
        <v>25</v>
      </c>
      <c r="D16" s="8">
        <v>27.86</v>
      </c>
      <c r="E16" s="8">
        <v>26.7</v>
      </c>
      <c r="F16" s="8">
        <v>26.44</v>
      </c>
      <c r="G16" t="s">
        <v>41</v>
      </c>
      <c r="I16">
        <v>23</v>
      </c>
      <c r="J16" s="8">
        <v>28.22</v>
      </c>
      <c r="K16" s="8">
        <v>26.86</v>
      </c>
      <c r="L16" s="8">
        <v>26.7</v>
      </c>
      <c r="N16" s="8">
        <f t="shared" si="0"/>
        <v>1.3599999999999994</v>
      </c>
    </row>
    <row r="18" spans="1:14" x14ac:dyDescent="0.25">
      <c r="A18" s="8">
        <f>AVERAGE(A3:A16)</f>
        <v>2.0214285714285714</v>
      </c>
      <c r="B18" t="s">
        <v>42</v>
      </c>
      <c r="D18">
        <v>4</v>
      </c>
      <c r="E18">
        <v>9</v>
      </c>
      <c r="F18">
        <v>5</v>
      </c>
      <c r="G18" t="s">
        <v>43</v>
      </c>
      <c r="J18">
        <v>5</v>
      </c>
      <c r="K18">
        <v>10</v>
      </c>
      <c r="L18">
        <v>6</v>
      </c>
      <c r="M18" s="13" t="s">
        <v>60</v>
      </c>
      <c r="N18" s="8">
        <f>AVERAGE(N3:N16)</f>
        <v>1.9764285714285712</v>
      </c>
    </row>
    <row r="19" spans="1:14" x14ac:dyDescent="0.25">
      <c r="A19" s="10">
        <f>A18/A10</f>
        <v>5.7755102040816677</v>
      </c>
      <c r="B19" t="s">
        <v>61</v>
      </c>
      <c r="M19" s="13" t="s">
        <v>61</v>
      </c>
      <c r="N19" s="10">
        <f>N18/N10</f>
        <v>5.6469387755102378</v>
      </c>
    </row>
  </sheetData>
  <autoFilter ref="B2:L16" xr:uid="{9966EE75-DFCA-4D2A-9F33-3B90421E5696}"/>
  <conditionalFormatting sqref="D3:D16">
    <cfRule type="expression" dxfId="15" priority="68" stopIfTrue="1">
      <formula>D3&gt;28</formula>
    </cfRule>
    <cfRule type="expression" dxfId="14" priority="75">
      <formula>D3&gt;=27.5</formula>
    </cfRule>
    <cfRule type="expression" dxfId="13" priority="76">
      <formula>D3&lt;27.5</formula>
    </cfRule>
  </conditionalFormatting>
  <conditionalFormatting sqref="E3:F16">
    <cfRule type="expression" dxfId="12" priority="60">
      <formula>E3&gt;=26</formula>
    </cfRule>
    <cfRule type="expression" dxfId="11" priority="73">
      <formula>E3&lt;26</formula>
    </cfRule>
  </conditionalFormatting>
  <conditionalFormatting sqref="J3:J6">
    <cfRule type="expression" dxfId="10" priority="62" stopIfTrue="1">
      <formula>J3&gt;28</formula>
    </cfRule>
    <cfRule type="expression" dxfId="9" priority="65">
      <formula>J3&gt;=27.5</formula>
    </cfRule>
    <cfRule type="expression" dxfId="8" priority="66">
      <formula>J3&lt;27.5</formula>
    </cfRule>
  </conditionalFormatting>
  <conditionalFormatting sqref="J5">
    <cfRule type="expression" dxfId="7" priority="55" stopIfTrue="1">
      <formula>J5&gt;28</formula>
    </cfRule>
    <cfRule type="expression" dxfId="6" priority="56">
      <formula>J5&gt;=27.5</formula>
    </cfRule>
    <cfRule type="expression" dxfId="5" priority="57">
      <formula>J5&lt;27.5</formula>
    </cfRule>
  </conditionalFormatting>
  <conditionalFormatting sqref="J7:J16">
    <cfRule type="expression" dxfId="4" priority="3" stopIfTrue="1">
      <formula>J7&gt;28</formula>
    </cfRule>
    <cfRule type="expression" dxfId="3" priority="6">
      <formula>J7&gt;=27.5</formula>
    </cfRule>
    <cfRule type="expression" dxfId="2" priority="7">
      <formula>J7&lt;27.5</formula>
    </cfRule>
  </conditionalFormatting>
  <conditionalFormatting sqref="K3:L16">
    <cfRule type="expression" dxfId="1" priority="1">
      <formula>K3&gt;=26</formula>
    </cfRule>
    <cfRule type="expression" dxfId="0" priority="4">
      <formula>K3&lt;26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4A94-1BD3-4E28-9005-61D0048CDF16}">
  <dimension ref="A1:U98"/>
  <sheetViews>
    <sheetView tabSelected="1" topLeftCell="F43" workbookViewId="0">
      <selection activeCell="U59" sqref="U59"/>
    </sheetView>
  </sheetViews>
  <sheetFormatPr defaultRowHeight="15" x14ac:dyDescent="0.25"/>
  <sheetData>
    <row r="1" spans="1:21" x14ac:dyDescent="0.25">
      <c r="A1" t="s">
        <v>66</v>
      </c>
      <c r="D1" t="s">
        <v>67</v>
      </c>
      <c r="G1" t="s">
        <v>68</v>
      </c>
    </row>
    <row r="2" spans="1:21" x14ac:dyDescent="0.25">
      <c r="A2" s="8">
        <v>28.49</v>
      </c>
      <c r="B2" s="8">
        <v>26.7</v>
      </c>
      <c r="D2" s="8">
        <v>27.53</v>
      </c>
      <c r="E2" s="8">
        <v>26.21</v>
      </c>
    </row>
    <row r="3" spans="1:21" x14ac:dyDescent="0.25">
      <c r="A3" s="8">
        <v>28.64</v>
      </c>
      <c r="B3" s="8">
        <v>26.71</v>
      </c>
      <c r="D3" s="8">
        <v>27.73</v>
      </c>
      <c r="E3" s="8">
        <v>26.35</v>
      </c>
    </row>
    <row r="4" spans="1:21" x14ac:dyDescent="0.25">
      <c r="A4" s="8">
        <v>28.74</v>
      </c>
      <c r="B4" s="8">
        <v>26.66</v>
      </c>
      <c r="D4" s="8">
        <v>27.86</v>
      </c>
      <c r="E4" s="8">
        <v>26.7</v>
      </c>
    </row>
    <row r="5" spans="1:21" x14ac:dyDescent="0.25">
      <c r="A5" s="8">
        <v>28.86</v>
      </c>
      <c r="B5" s="8">
        <v>27.28</v>
      </c>
      <c r="D5" s="8">
        <v>27.88</v>
      </c>
      <c r="E5" s="8">
        <v>26.39</v>
      </c>
    </row>
    <row r="6" spans="1:21" x14ac:dyDescent="0.25">
      <c r="A6" s="8">
        <v>28.93</v>
      </c>
      <c r="B6" s="8">
        <v>27.04</v>
      </c>
      <c r="D6" s="8">
        <v>27.92</v>
      </c>
      <c r="E6" s="8">
        <v>26.25</v>
      </c>
    </row>
    <row r="7" spans="1:21" x14ac:dyDescent="0.25">
      <c r="A7" s="8">
        <v>29</v>
      </c>
      <c r="B7" s="8">
        <v>27.15</v>
      </c>
      <c r="D7" s="8">
        <v>27.96</v>
      </c>
      <c r="E7" s="8">
        <v>26.05</v>
      </c>
    </row>
    <row r="8" spans="1:21" x14ac:dyDescent="0.25">
      <c r="A8" s="8">
        <v>29.31</v>
      </c>
      <c r="B8" s="8">
        <v>27.56</v>
      </c>
      <c r="D8" s="8">
        <v>28.25</v>
      </c>
      <c r="E8" s="8">
        <v>26.16</v>
      </c>
    </row>
    <row r="9" spans="1:21" x14ac:dyDescent="0.25">
      <c r="A9" s="8">
        <v>29.43</v>
      </c>
      <c r="B9" s="8">
        <v>26.3</v>
      </c>
      <c r="D9" s="8">
        <v>28.37</v>
      </c>
      <c r="E9" s="8">
        <v>26.1</v>
      </c>
    </row>
    <row r="10" spans="1:21" x14ac:dyDescent="0.25">
      <c r="A10" s="8">
        <v>29.57</v>
      </c>
      <c r="B10" s="8">
        <v>27.13</v>
      </c>
      <c r="D10" s="8">
        <v>29</v>
      </c>
      <c r="E10" s="8">
        <v>25.23</v>
      </c>
    </row>
    <row r="11" spans="1:21" x14ac:dyDescent="0.25">
      <c r="A11" s="8">
        <v>29.58</v>
      </c>
      <c r="B11" s="8">
        <v>26.13</v>
      </c>
      <c r="D11" s="8">
        <v>29.12</v>
      </c>
      <c r="E11" s="8">
        <v>25.94</v>
      </c>
    </row>
    <row r="12" spans="1:21" x14ac:dyDescent="0.25">
      <c r="A12" s="8">
        <v>29.7</v>
      </c>
      <c r="B12" s="8">
        <v>27.99</v>
      </c>
      <c r="D12" s="8">
        <v>29.19</v>
      </c>
      <c r="E12" s="8">
        <v>25.67</v>
      </c>
      <c r="G12" s="8">
        <v>16.420000000000002</v>
      </c>
      <c r="H12" s="8">
        <v>14.79</v>
      </c>
      <c r="I12">
        <v>12</v>
      </c>
    </row>
    <row r="13" spans="1:21" x14ac:dyDescent="0.25">
      <c r="A13" s="8">
        <v>29.85</v>
      </c>
      <c r="B13" s="8">
        <v>26.64</v>
      </c>
      <c r="D13" s="8">
        <v>29.65</v>
      </c>
      <c r="E13" s="8">
        <v>26.81</v>
      </c>
      <c r="G13" s="8">
        <v>17.07</v>
      </c>
      <c r="H13" s="8">
        <v>14.93</v>
      </c>
      <c r="I13">
        <v>5</v>
      </c>
      <c r="U13" t="s">
        <v>89</v>
      </c>
    </row>
    <row r="14" spans="1:21" x14ac:dyDescent="0.25">
      <c r="A14" s="8">
        <v>30.12</v>
      </c>
      <c r="B14" s="8">
        <v>26.7</v>
      </c>
      <c r="G14" s="8">
        <v>18.91</v>
      </c>
      <c r="H14" s="8">
        <v>16.239999999999998</v>
      </c>
      <c r="I14">
        <v>5</v>
      </c>
      <c r="U14" s="16" t="s">
        <v>90</v>
      </c>
    </row>
    <row r="15" spans="1:21" x14ac:dyDescent="0.25">
      <c r="A15" s="8">
        <v>30.14</v>
      </c>
      <c r="B15" s="8">
        <v>28.94</v>
      </c>
      <c r="G15" s="8">
        <v>19.149999999999999</v>
      </c>
      <c r="H15" s="8">
        <v>18.72</v>
      </c>
      <c r="I15">
        <v>6</v>
      </c>
    </row>
    <row r="16" spans="1:21" x14ac:dyDescent="0.25">
      <c r="A16" s="8">
        <v>30.58</v>
      </c>
      <c r="B16" s="8">
        <v>28.28</v>
      </c>
      <c r="G16" s="8">
        <v>19.55</v>
      </c>
      <c r="H16" s="8">
        <v>18.04</v>
      </c>
      <c r="I16">
        <v>6</v>
      </c>
    </row>
    <row r="17" spans="1:9" x14ac:dyDescent="0.25">
      <c r="A17" s="8">
        <v>30.58</v>
      </c>
      <c r="B17" s="8">
        <v>28.83</v>
      </c>
      <c r="G17" s="8">
        <v>20.34</v>
      </c>
      <c r="H17" s="8">
        <v>17.97</v>
      </c>
      <c r="I17">
        <v>8</v>
      </c>
    </row>
    <row r="18" spans="1:9" x14ac:dyDescent="0.25">
      <c r="A18" s="8">
        <v>30.59</v>
      </c>
      <c r="B18" s="8">
        <v>28.12</v>
      </c>
      <c r="G18" s="8">
        <v>20.350000000000001</v>
      </c>
      <c r="H18" s="8">
        <v>20</v>
      </c>
      <c r="I18">
        <v>7</v>
      </c>
    </row>
    <row r="19" spans="1:9" x14ac:dyDescent="0.25">
      <c r="A19" s="8">
        <v>30.62</v>
      </c>
      <c r="B19" s="8">
        <v>27.61</v>
      </c>
      <c r="G19" s="8">
        <v>20.82</v>
      </c>
      <c r="H19" s="8">
        <v>18.54</v>
      </c>
      <c r="I19">
        <v>14</v>
      </c>
    </row>
    <row r="20" spans="1:9" x14ac:dyDescent="0.25">
      <c r="A20" s="8">
        <v>30.64</v>
      </c>
      <c r="B20" s="8">
        <v>28.02</v>
      </c>
      <c r="G20" s="8">
        <v>20.95</v>
      </c>
      <c r="H20" s="8">
        <v>20.07</v>
      </c>
      <c r="I20">
        <v>4</v>
      </c>
    </row>
    <row r="21" spans="1:9" x14ac:dyDescent="0.25">
      <c r="A21" s="8">
        <v>30.64</v>
      </c>
      <c r="B21" s="8">
        <v>27.02</v>
      </c>
      <c r="G21" s="8">
        <v>21.21</v>
      </c>
      <c r="H21" s="8">
        <v>19.57</v>
      </c>
      <c r="I21">
        <v>7</v>
      </c>
    </row>
    <row r="22" spans="1:9" x14ac:dyDescent="0.25">
      <c r="A22" s="8">
        <v>30.75</v>
      </c>
      <c r="B22" s="8">
        <v>28.97</v>
      </c>
      <c r="G22" s="8">
        <v>21.46</v>
      </c>
      <c r="H22" s="8">
        <v>19.45</v>
      </c>
      <c r="I22">
        <v>7</v>
      </c>
    </row>
    <row r="23" spans="1:9" x14ac:dyDescent="0.25">
      <c r="A23" s="8">
        <v>30.98</v>
      </c>
      <c r="B23" s="8">
        <v>28.65</v>
      </c>
      <c r="G23" s="8">
        <v>21.71</v>
      </c>
      <c r="H23" s="8">
        <v>19.55</v>
      </c>
      <c r="I23">
        <v>4</v>
      </c>
    </row>
    <row r="24" spans="1:9" x14ac:dyDescent="0.25">
      <c r="A24" s="8">
        <v>31.08</v>
      </c>
      <c r="B24" s="8">
        <v>29.74</v>
      </c>
      <c r="G24" s="8">
        <v>21.76</v>
      </c>
      <c r="H24" s="8">
        <v>18.55</v>
      </c>
      <c r="I24">
        <v>6</v>
      </c>
    </row>
    <row r="25" spans="1:9" x14ac:dyDescent="0.25">
      <c r="A25" s="8">
        <v>31.1</v>
      </c>
      <c r="B25" s="8">
        <v>28.98</v>
      </c>
      <c r="G25" s="8">
        <v>22.68</v>
      </c>
      <c r="H25" s="8">
        <v>21.97</v>
      </c>
      <c r="I25">
        <v>6</v>
      </c>
    </row>
    <row r="26" spans="1:9" x14ac:dyDescent="0.25">
      <c r="A26" s="8">
        <v>31.19</v>
      </c>
      <c r="B26" s="8">
        <v>27.46</v>
      </c>
    </row>
    <row r="27" spans="1:9" x14ac:dyDescent="0.25">
      <c r="A27" s="8">
        <v>31.35</v>
      </c>
      <c r="B27" s="8">
        <v>26.04</v>
      </c>
    </row>
    <row r="28" spans="1:9" x14ac:dyDescent="0.25">
      <c r="A28" s="8">
        <v>31.38</v>
      </c>
      <c r="B28" s="8">
        <v>29.12</v>
      </c>
      <c r="G28" s="8">
        <v>23.1</v>
      </c>
      <c r="H28" s="8">
        <v>19.87</v>
      </c>
      <c r="I28">
        <v>13</v>
      </c>
    </row>
    <row r="29" spans="1:9" x14ac:dyDescent="0.25">
      <c r="A29" s="8">
        <v>31.56</v>
      </c>
      <c r="B29" s="8">
        <v>29.36</v>
      </c>
      <c r="G29" s="8">
        <v>23.22</v>
      </c>
      <c r="H29" s="8">
        <v>22.05</v>
      </c>
      <c r="I29">
        <v>12</v>
      </c>
    </row>
    <row r="30" spans="1:9" x14ac:dyDescent="0.25">
      <c r="A30" s="8">
        <v>31.59</v>
      </c>
      <c r="B30" s="8">
        <v>28.28</v>
      </c>
      <c r="G30" s="8">
        <v>23.52</v>
      </c>
      <c r="H30" s="8">
        <v>21.81</v>
      </c>
      <c r="I30">
        <v>5</v>
      </c>
    </row>
    <row r="31" spans="1:9" x14ac:dyDescent="0.25">
      <c r="A31" s="8">
        <v>31.76</v>
      </c>
      <c r="B31" s="8">
        <v>29.12</v>
      </c>
      <c r="G31" s="8">
        <v>23.54</v>
      </c>
      <c r="H31" s="8">
        <v>22.73</v>
      </c>
      <c r="I31">
        <v>19</v>
      </c>
    </row>
    <row r="32" spans="1:9" x14ac:dyDescent="0.25">
      <c r="A32" s="8">
        <v>31.81</v>
      </c>
      <c r="B32" s="8">
        <v>29.54</v>
      </c>
      <c r="G32" s="8">
        <v>23.55</v>
      </c>
      <c r="H32" s="8">
        <v>21.79</v>
      </c>
      <c r="I32">
        <v>9</v>
      </c>
    </row>
    <row r="33" spans="1:21" x14ac:dyDescent="0.25">
      <c r="A33" s="8">
        <v>31.9</v>
      </c>
      <c r="B33" s="8">
        <v>28.89</v>
      </c>
      <c r="G33" s="8">
        <v>23.62</v>
      </c>
      <c r="H33" s="8">
        <v>19.87</v>
      </c>
      <c r="I33">
        <v>8</v>
      </c>
    </row>
    <row r="34" spans="1:21" x14ac:dyDescent="0.25">
      <c r="A34" s="8">
        <v>32.21</v>
      </c>
      <c r="B34" s="8">
        <v>30.18</v>
      </c>
      <c r="G34" s="8">
        <v>23.66</v>
      </c>
      <c r="H34" s="8">
        <v>22.32</v>
      </c>
      <c r="I34">
        <v>17</v>
      </c>
    </row>
    <row r="35" spans="1:21" x14ac:dyDescent="0.25">
      <c r="A35" s="8">
        <v>32.39</v>
      </c>
      <c r="B35" s="8">
        <v>30.06</v>
      </c>
      <c r="G35" s="8">
        <v>23.78</v>
      </c>
      <c r="H35" s="8">
        <v>19.45</v>
      </c>
      <c r="I35">
        <v>6</v>
      </c>
    </row>
    <row r="36" spans="1:21" x14ac:dyDescent="0.25">
      <c r="A36" s="8">
        <v>32.450000000000003</v>
      </c>
      <c r="B36" s="8">
        <v>30.5</v>
      </c>
      <c r="G36" s="8">
        <v>23.91</v>
      </c>
      <c r="H36" s="8">
        <v>21.35</v>
      </c>
      <c r="I36">
        <v>6</v>
      </c>
    </row>
    <row r="37" spans="1:21" x14ac:dyDescent="0.25">
      <c r="A37" s="8">
        <v>32.619999999999997</v>
      </c>
      <c r="B37" s="8">
        <v>29.86</v>
      </c>
      <c r="G37" s="8">
        <v>23.93</v>
      </c>
      <c r="H37" s="8">
        <v>22.28</v>
      </c>
      <c r="I37">
        <v>6</v>
      </c>
    </row>
    <row r="38" spans="1:21" x14ac:dyDescent="0.25">
      <c r="A38" s="8">
        <v>32.71</v>
      </c>
      <c r="B38" s="8">
        <v>30.48</v>
      </c>
      <c r="G38" s="8">
        <v>24.08</v>
      </c>
      <c r="H38" s="8">
        <v>23.17</v>
      </c>
      <c r="I38">
        <v>5</v>
      </c>
    </row>
    <row r="39" spans="1:21" x14ac:dyDescent="0.25">
      <c r="A39" s="8">
        <v>32.86</v>
      </c>
      <c r="B39" s="8">
        <v>29.98</v>
      </c>
      <c r="G39" s="8">
        <v>24.13</v>
      </c>
      <c r="H39" s="8">
        <v>22.87</v>
      </c>
      <c r="I39">
        <v>13</v>
      </c>
    </row>
    <row r="40" spans="1:21" x14ac:dyDescent="0.25">
      <c r="A40" s="8">
        <v>32.89</v>
      </c>
      <c r="B40" s="8">
        <v>32.24</v>
      </c>
      <c r="G40" s="8">
        <v>24.38</v>
      </c>
      <c r="H40" s="8">
        <v>23.47</v>
      </c>
      <c r="I40">
        <v>23</v>
      </c>
    </row>
    <row r="41" spans="1:21" x14ac:dyDescent="0.25">
      <c r="A41" s="8">
        <v>32.92</v>
      </c>
      <c r="B41" s="8">
        <v>29.89</v>
      </c>
      <c r="G41" s="8">
        <v>24.51</v>
      </c>
      <c r="H41" s="8">
        <v>22.7</v>
      </c>
      <c r="I41">
        <v>18</v>
      </c>
    </row>
    <row r="42" spans="1:21" x14ac:dyDescent="0.25">
      <c r="A42" s="8">
        <v>33.11</v>
      </c>
      <c r="B42" s="8">
        <v>29.49</v>
      </c>
      <c r="G42" s="8">
        <v>24.69</v>
      </c>
      <c r="H42" s="8">
        <v>22.57</v>
      </c>
      <c r="I42">
        <v>18</v>
      </c>
    </row>
    <row r="43" spans="1:21" x14ac:dyDescent="0.25">
      <c r="A43" s="8">
        <v>33.549999999999997</v>
      </c>
      <c r="B43" s="8">
        <v>29.41</v>
      </c>
      <c r="G43" s="8">
        <v>24.71</v>
      </c>
      <c r="H43" s="8">
        <v>22.48</v>
      </c>
      <c r="I43">
        <v>10</v>
      </c>
    </row>
    <row r="44" spans="1:21" x14ac:dyDescent="0.25">
      <c r="A44" s="8">
        <v>33.869999999999997</v>
      </c>
      <c r="B44" s="8">
        <v>31.27</v>
      </c>
      <c r="G44" s="8">
        <v>24.93</v>
      </c>
      <c r="H44" s="8">
        <v>23.5</v>
      </c>
      <c r="I44">
        <v>24</v>
      </c>
    </row>
    <row r="45" spans="1:21" x14ac:dyDescent="0.25">
      <c r="A45" s="8">
        <v>34</v>
      </c>
      <c r="B45" s="8">
        <v>33.450000000000003</v>
      </c>
      <c r="G45" s="8">
        <v>25.23</v>
      </c>
      <c r="H45" s="8">
        <v>22.82</v>
      </c>
      <c r="I45">
        <v>16</v>
      </c>
    </row>
    <row r="46" spans="1:21" x14ac:dyDescent="0.25">
      <c r="A46" s="8">
        <v>34.22</v>
      </c>
      <c r="B46" s="8">
        <v>32.25</v>
      </c>
      <c r="G46" s="8">
        <v>25.55</v>
      </c>
      <c r="H46" s="8">
        <v>25.17</v>
      </c>
      <c r="I46">
        <v>21</v>
      </c>
    </row>
    <row r="47" spans="1:21" x14ac:dyDescent="0.25">
      <c r="A47" s="8">
        <v>34.36</v>
      </c>
      <c r="B47" s="8">
        <v>33.69</v>
      </c>
      <c r="G47" s="8">
        <v>25.55</v>
      </c>
      <c r="H47" s="8">
        <v>23.72</v>
      </c>
      <c r="I47">
        <v>19</v>
      </c>
    </row>
    <row r="48" spans="1:21" x14ac:dyDescent="0.25">
      <c r="A48" s="8">
        <v>34.409999999999997</v>
      </c>
      <c r="B48" s="8">
        <v>33.53</v>
      </c>
      <c r="G48" s="8">
        <v>25.6</v>
      </c>
      <c r="H48" s="8">
        <v>25.57</v>
      </c>
      <c r="I48">
        <v>9</v>
      </c>
      <c r="U48" t="s">
        <v>86</v>
      </c>
    </row>
    <row r="49" spans="1:21" x14ac:dyDescent="0.25">
      <c r="A49" s="8">
        <v>35.76</v>
      </c>
      <c r="B49" s="8">
        <v>33.159999999999997</v>
      </c>
      <c r="G49" s="8">
        <v>25.75</v>
      </c>
      <c r="H49" s="8">
        <v>24.54</v>
      </c>
      <c r="I49">
        <v>15</v>
      </c>
    </row>
    <row r="50" spans="1:21" x14ac:dyDescent="0.25">
      <c r="A50" s="8">
        <v>36.39</v>
      </c>
      <c r="B50" s="8">
        <v>33.46</v>
      </c>
      <c r="G50" s="8">
        <v>25.95</v>
      </c>
      <c r="H50" s="8">
        <v>23.88</v>
      </c>
      <c r="I50">
        <v>13</v>
      </c>
      <c r="U50" t="s">
        <v>79</v>
      </c>
    </row>
    <row r="51" spans="1:21" x14ac:dyDescent="0.25">
      <c r="G51" s="8">
        <v>25.99</v>
      </c>
      <c r="H51" s="8">
        <v>25.64</v>
      </c>
      <c r="I51">
        <v>21</v>
      </c>
      <c r="U51" t="s">
        <v>80</v>
      </c>
    </row>
    <row r="52" spans="1:21" x14ac:dyDescent="0.25">
      <c r="A52">
        <f>COUNT(A2:A50)</f>
        <v>49</v>
      </c>
      <c r="D52">
        <f>COUNT(D2:D50)</f>
        <v>12</v>
      </c>
      <c r="G52" s="8">
        <v>26</v>
      </c>
      <c r="H52" s="8">
        <v>24.84</v>
      </c>
      <c r="I52">
        <v>21</v>
      </c>
    </row>
    <row r="53" spans="1:21" x14ac:dyDescent="0.25">
      <c r="A53" s="15">
        <f>A52/($A$52+$D$52)</f>
        <v>0.80327868852459017</v>
      </c>
      <c r="B53" t="s">
        <v>81</v>
      </c>
      <c r="D53" s="15">
        <f>D52/($A$52+$D$52)</f>
        <v>0.19672131147540983</v>
      </c>
      <c r="E53" t="s">
        <v>81</v>
      </c>
      <c r="G53" s="8">
        <v>26.17</v>
      </c>
      <c r="H53" s="8">
        <v>24.71</v>
      </c>
      <c r="I53">
        <v>27</v>
      </c>
      <c r="U53" t="s">
        <v>85</v>
      </c>
    </row>
    <row r="54" spans="1:21" x14ac:dyDescent="0.25">
      <c r="G54" s="8">
        <v>26.37</v>
      </c>
      <c r="H54" s="8">
        <v>24.17</v>
      </c>
      <c r="I54">
        <v>22</v>
      </c>
    </row>
    <row r="55" spans="1:21" x14ac:dyDescent="0.25">
      <c r="D55" s="15">
        <f>D52/A52</f>
        <v>0.24489795918367346</v>
      </c>
      <c r="E55" t="s">
        <v>82</v>
      </c>
      <c r="G55" s="8">
        <v>26.44</v>
      </c>
      <c r="H55" s="8">
        <v>24.05</v>
      </c>
      <c r="I55">
        <v>9</v>
      </c>
      <c r="U55" t="s">
        <v>75</v>
      </c>
    </row>
    <row r="56" spans="1:21" x14ac:dyDescent="0.25">
      <c r="G56" s="8">
        <v>27.03</v>
      </c>
      <c r="H56" s="8">
        <v>25.66</v>
      </c>
      <c r="I56">
        <v>22</v>
      </c>
      <c r="U56" t="s">
        <v>74</v>
      </c>
    </row>
    <row r="57" spans="1:21" x14ac:dyDescent="0.25">
      <c r="G57" s="8">
        <v>27.15</v>
      </c>
      <c r="H57" s="8">
        <v>24.24</v>
      </c>
      <c r="I57">
        <v>27</v>
      </c>
    </row>
    <row r="58" spans="1:21" x14ac:dyDescent="0.25">
      <c r="G58" s="8">
        <v>27.2</v>
      </c>
      <c r="H58" s="8">
        <v>23.88</v>
      </c>
      <c r="I58">
        <v>12</v>
      </c>
    </row>
    <row r="59" spans="1:21" x14ac:dyDescent="0.25">
      <c r="G59" s="8">
        <v>27.22</v>
      </c>
      <c r="H59" s="8">
        <v>24.57</v>
      </c>
      <c r="I59">
        <v>23</v>
      </c>
    </row>
    <row r="60" spans="1:21" x14ac:dyDescent="0.25">
      <c r="G60" s="8">
        <v>27.43</v>
      </c>
      <c r="H60" s="8">
        <v>24.15</v>
      </c>
      <c r="I60">
        <v>14</v>
      </c>
    </row>
    <row r="62" spans="1:21" x14ac:dyDescent="0.25">
      <c r="G62">
        <f>COUNT(G28:G60)</f>
        <v>33</v>
      </c>
    </row>
    <row r="65" spans="7:9" x14ac:dyDescent="0.25">
      <c r="G65" t="s">
        <v>69</v>
      </c>
    </row>
    <row r="66" spans="7:9" x14ac:dyDescent="0.25">
      <c r="G66" s="8">
        <v>3.67</v>
      </c>
      <c r="H66" s="8">
        <v>3.67</v>
      </c>
      <c r="I66">
        <v>1</v>
      </c>
    </row>
    <row r="67" spans="7:9" x14ac:dyDescent="0.25">
      <c r="G67" s="8">
        <v>4.47</v>
      </c>
      <c r="H67" s="8">
        <v>4.47</v>
      </c>
      <c r="I67">
        <v>1</v>
      </c>
    </row>
    <row r="68" spans="7:9" x14ac:dyDescent="0.25">
      <c r="G68" s="8">
        <v>7.87</v>
      </c>
      <c r="H68" s="8">
        <v>7.87</v>
      </c>
      <c r="I68">
        <v>1</v>
      </c>
    </row>
    <row r="69" spans="7:9" x14ac:dyDescent="0.25">
      <c r="G69" s="8">
        <v>8.7100000000000009</v>
      </c>
      <c r="H69" s="8">
        <v>21.88</v>
      </c>
      <c r="I69">
        <v>3</v>
      </c>
    </row>
    <row r="70" spans="7:9" x14ac:dyDescent="0.25">
      <c r="G70" s="8">
        <v>8.75</v>
      </c>
      <c r="H70" s="8">
        <v>20.77</v>
      </c>
      <c r="I70">
        <v>3</v>
      </c>
    </row>
    <row r="71" spans="7:9" x14ac:dyDescent="0.25">
      <c r="G71" s="8">
        <v>10.46</v>
      </c>
      <c r="H71" s="8">
        <v>21.99</v>
      </c>
      <c r="I71">
        <v>2</v>
      </c>
    </row>
    <row r="72" spans="7:9" x14ac:dyDescent="0.25">
      <c r="G72" s="8">
        <v>10.93</v>
      </c>
      <c r="H72" s="8">
        <v>10.66</v>
      </c>
      <c r="I72">
        <v>5</v>
      </c>
    </row>
    <row r="73" spans="7:9" x14ac:dyDescent="0.25">
      <c r="G73" s="8">
        <v>12.79</v>
      </c>
      <c r="H73" s="8">
        <v>25.32</v>
      </c>
      <c r="I73">
        <v>3</v>
      </c>
    </row>
    <row r="74" spans="7:9" x14ac:dyDescent="0.25">
      <c r="G74" s="8">
        <v>13.06</v>
      </c>
      <c r="H74" s="8">
        <v>13.06</v>
      </c>
      <c r="I74">
        <v>1</v>
      </c>
    </row>
    <row r="75" spans="7:9" x14ac:dyDescent="0.25">
      <c r="G75" s="8">
        <v>15.63</v>
      </c>
      <c r="H75" s="8">
        <v>19.61</v>
      </c>
      <c r="I75">
        <v>3</v>
      </c>
    </row>
    <row r="76" spans="7:9" x14ac:dyDescent="0.25">
      <c r="G76" s="8">
        <v>22.77</v>
      </c>
      <c r="H76" s="8">
        <v>26.69</v>
      </c>
      <c r="I76">
        <v>3</v>
      </c>
    </row>
    <row r="77" spans="7:9" x14ac:dyDescent="0.25">
      <c r="G77" s="8">
        <v>22.96</v>
      </c>
      <c r="H77" s="8">
        <v>22.96</v>
      </c>
      <c r="I77">
        <v>1</v>
      </c>
    </row>
    <row r="79" spans="7:9" x14ac:dyDescent="0.25">
      <c r="G79">
        <f>COUNT(G66:G77)</f>
        <v>12</v>
      </c>
    </row>
    <row r="81" spans="21:21" x14ac:dyDescent="0.25">
      <c r="U81" t="s">
        <v>88</v>
      </c>
    </row>
    <row r="83" spans="21:21" x14ac:dyDescent="0.25">
      <c r="U83" t="s">
        <v>87</v>
      </c>
    </row>
    <row r="86" spans="21:21" x14ac:dyDescent="0.25">
      <c r="U86" t="s">
        <v>70</v>
      </c>
    </row>
    <row r="87" spans="21:21" x14ac:dyDescent="0.25">
      <c r="U87" t="s">
        <v>73</v>
      </c>
    </row>
    <row r="89" spans="21:21" x14ac:dyDescent="0.25">
      <c r="U89" t="s">
        <v>71</v>
      </c>
    </row>
    <row r="90" spans="21:21" x14ac:dyDescent="0.25">
      <c r="U90" t="s">
        <v>72</v>
      </c>
    </row>
    <row r="92" spans="21:21" x14ac:dyDescent="0.25">
      <c r="U92" t="s">
        <v>84</v>
      </c>
    </row>
    <row r="94" spans="21:21" x14ac:dyDescent="0.25">
      <c r="U94" t="s">
        <v>76</v>
      </c>
    </row>
    <row r="95" spans="21:21" x14ac:dyDescent="0.25">
      <c r="U95" t="s">
        <v>77</v>
      </c>
    </row>
    <row r="96" spans="21:21" x14ac:dyDescent="0.25">
      <c r="U96" t="s">
        <v>83</v>
      </c>
    </row>
    <row r="98" spans="21:21" x14ac:dyDescent="0.25">
      <c r="U98" t="s">
        <v>78</v>
      </c>
    </row>
  </sheetData>
  <sortState xmlns:xlrd2="http://schemas.microsoft.com/office/spreadsheetml/2017/richdata2" ref="G2:I60">
    <sortCondition ref="G2:G60"/>
  </sortState>
  <hyperlinks>
    <hyperlink ref="U14" r:id="rId1" xr:uid="{CF73FD23-2FFE-44E8-98E8-DE03D0DF5B4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20111019-highlighted</vt:lpstr>
      <vt:lpstr>rounding-thoughts</vt:lpstr>
      <vt:lpstr>summary</vt:lpstr>
      <vt:lpstr>all-legs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2024-09-13T07:32:19Z</dcterms:created>
  <dcterms:modified xsi:type="dcterms:W3CDTF">2024-09-14T15:55:01Z</dcterms:modified>
</cp:coreProperties>
</file>