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ike\projects\work\wsw-results\resources\ukwa\"/>
    </mc:Choice>
  </mc:AlternateContent>
  <xr:revisionPtr revIDLastSave="0" documentId="13_ncr:1_{E2104CE8-4EE7-4085-9279-6B959D405E6E}" xr6:coauthVersionLast="47" xr6:coauthVersionMax="47" xr10:uidLastSave="{00000000-0000-0000-0000-000000000000}"/>
  <bookViews>
    <workbookView xWindow="-120" yWindow="-120" windowWidth="29040" windowHeight="15720" xr2:uid="{BC2B614C-97CE-4BFB-A796-CE0AF27550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8" i="1" l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J117" i="1"/>
  <c r="I117" i="1"/>
  <c r="G114" i="1"/>
  <c r="F114" i="1"/>
  <c r="E114" i="1"/>
  <c r="G101" i="1"/>
  <c r="F101" i="1"/>
  <c r="E101" i="1"/>
  <c r="E110" i="1"/>
  <c r="F110" i="1" s="1"/>
  <c r="G110" i="1" s="1"/>
  <c r="F117" i="1"/>
  <c r="G117" i="1" s="1"/>
  <c r="E117" i="1"/>
  <c r="G116" i="1"/>
  <c r="F116" i="1"/>
  <c r="E116" i="1"/>
  <c r="G115" i="1"/>
  <c r="F115" i="1"/>
  <c r="E115" i="1"/>
  <c r="G108" i="1"/>
  <c r="F108" i="1"/>
  <c r="E108" i="1"/>
  <c r="E113" i="1"/>
  <c r="F113" i="1" s="1"/>
  <c r="G113" i="1" s="1"/>
  <c r="F112" i="1"/>
  <c r="G112" i="1" s="1"/>
  <c r="E112" i="1"/>
  <c r="G111" i="1"/>
  <c r="F111" i="1"/>
  <c r="E111" i="1"/>
  <c r="F98" i="1"/>
  <c r="G98" i="1" s="1"/>
  <c r="E98" i="1"/>
  <c r="E99" i="1"/>
  <c r="F99" i="1" s="1"/>
  <c r="G99" i="1" s="1"/>
  <c r="F105" i="1"/>
  <c r="G105" i="1" s="1"/>
  <c r="E105" i="1"/>
  <c r="G104" i="1"/>
  <c r="F104" i="1"/>
  <c r="E104" i="1"/>
  <c r="G106" i="1"/>
  <c r="F106" i="1"/>
  <c r="E106" i="1"/>
  <c r="F100" i="1"/>
  <c r="G100" i="1" s="1"/>
  <c r="E100" i="1"/>
  <c r="E103" i="1"/>
  <c r="F103" i="1" s="1"/>
  <c r="G103" i="1" s="1"/>
  <c r="G102" i="1"/>
  <c r="F102" i="1"/>
  <c r="E102" i="1"/>
  <c r="G107" i="1"/>
  <c r="F107" i="1"/>
  <c r="E107" i="1"/>
  <c r="G94" i="1"/>
  <c r="F94" i="1"/>
  <c r="E94" i="1"/>
  <c r="G96" i="1"/>
  <c r="F96" i="1"/>
  <c r="E96" i="1"/>
  <c r="G95" i="1"/>
  <c r="F95" i="1"/>
  <c r="E95" i="1"/>
  <c r="G93" i="1"/>
  <c r="F93" i="1"/>
  <c r="E93" i="1"/>
  <c r="G97" i="1"/>
  <c r="F97" i="1"/>
  <c r="E97" i="1"/>
  <c r="F4" i="1"/>
  <c r="F2" i="1"/>
  <c r="F8" i="1"/>
  <c r="F3" i="1"/>
  <c r="F6" i="1"/>
  <c r="F9" i="1"/>
  <c r="F10" i="1"/>
  <c r="F12" i="1"/>
  <c r="F14" i="1"/>
  <c r="F11" i="1"/>
  <c r="F24" i="1"/>
  <c r="F25" i="1"/>
  <c r="F19" i="1"/>
  <c r="F15" i="1"/>
  <c r="F22" i="1"/>
  <c r="F23" i="1"/>
  <c r="F16" i="1"/>
  <c r="F17" i="1"/>
  <c r="F29" i="1"/>
  <c r="F27" i="1"/>
  <c r="F31" i="1"/>
  <c r="F30" i="1"/>
  <c r="F26" i="1"/>
  <c r="F40" i="1"/>
  <c r="F41" i="1"/>
  <c r="F38" i="1"/>
  <c r="F39" i="1"/>
  <c r="F36" i="1"/>
  <c r="F37" i="1"/>
  <c r="F42" i="1"/>
  <c r="F34" i="1"/>
  <c r="F35" i="1"/>
  <c r="F44" i="1"/>
  <c r="F49" i="1"/>
  <c r="F50" i="1"/>
  <c r="F45" i="1"/>
  <c r="G45" i="1" s="1"/>
  <c r="F46" i="1"/>
  <c r="F51" i="1"/>
  <c r="G51" i="1" s="1"/>
  <c r="F52" i="1"/>
  <c r="F60" i="1"/>
  <c r="F56" i="1"/>
  <c r="F54" i="1"/>
  <c r="F55" i="1"/>
  <c r="F57" i="1"/>
  <c r="F58" i="1"/>
  <c r="F53" i="1"/>
  <c r="F63" i="1"/>
  <c r="F65" i="1"/>
  <c r="F66" i="1"/>
  <c r="F67" i="1"/>
  <c r="F64" i="1"/>
  <c r="F69" i="1"/>
  <c r="F70" i="1"/>
  <c r="F73" i="1"/>
  <c r="F78" i="1"/>
  <c r="F71" i="1"/>
  <c r="F72" i="1"/>
  <c r="G72" i="1" s="1"/>
  <c r="F74" i="1"/>
  <c r="F75" i="1"/>
  <c r="F76" i="1"/>
  <c r="F77" i="1"/>
  <c r="F80" i="1"/>
  <c r="F85" i="1"/>
  <c r="F86" i="1"/>
  <c r="F91" i="1"/>
  <c r="F92" i="1"/>
  <c r="F89" i="1"/>
  <c r="F90" i="1"/>
  <c r="F87" i="1"/>
  <c r="F88" i="1"/>
  <c r="F81" i="1"/>
  <c r="F82" i="1"/>
  <c r="F83" i="1"/>
  <c r="F84" i="1"/>
  <c r="F7" i="1"/>
  <c r="G84" i="1"/>
  <c r="G83" i="1"/>
  <c r="G82" i="1"/>
  <c r="G81" i="1"/>
  <c r="G88" i="1"/>
  <c r="G87" i="1"/>
  <c r="G90" i="1"/>
  <c r="G89" i="1"/>
  <c r="G92" i="1"/>
  <c r="G91" i="1"/>
  <c r="G86" i="1"/>
  <c r="G85" i="1"/>
  <c r="G80" i="1"/>
  <c r="G77" i="1"/>
  <c r="G76" i="1"/>
  <c r="G75" i="1"/>
  <c r="G74" i="1"/>
  <c r="G71" i="1"/>
  <c r="G78" i="1"/>
  <c r="G73" i="1"/>
  <c r="G70" i="1"/>
  <c r="G69" i="1"/>
  <c r="G64" i="1"/>
  <c r="G67" i="1"/>
  <c r="G66" i="1"/>
  <c r="G65" i="1"/>
  <c r="G63" i="1"/>
  <c r="G53" i="1"/>
  <c r="G61" i="1"/>
  <c r="G58" i="1"/>
  <c r="G57" i="1"/>
  <c r="G55" i="1"/>
  <c r="G54" i="1"/>
  <c r="G56" i="1"/>
  <c r="G60" i="1"/>
  <c r="G52" i="1"/>
  <c r="G46" i="1"/>
  <c r="G50" i="1"/>
  <c r="G49" i="1"/>
  <c r="G44" i="1"/>
  <c r="G35" i="1"/>
  <c r="G34" i="1"/>
  <c r="G43" i="1"/>
  <c r="G42" i="1"/>
  <c r="G37" i="1"/>
  <c r="G36" i="1"/>
  <c r="G39" i="1"/>
  <c r="G38" i="1"/>
  <c r="G41" i="1"/>
  <c r="G40" i="1"/>
  <c r="G26" i="1"/>
  <c r="G30" i="1"/>
  <c r="G31" i="1"/>
  <c r="G27" i="1"/>
  <c r="G29" i="1"/>
  <c r="G17" i="1"/>
  <c r="G16" i="1"/>
  <c r="G23" i="1"/>
  <c r="G22" i="1"/>
  <c r="G15" i="1"/>
  <c r="G19" i="1"/>
  <c r="G25" i="1"/>
  <c r="G24" i="1"/>
  <c r="G11" i="1"/>
  <c r="G14" i="1"/>
  <c r="G12" i="1"/>
  <c r="G10" i="1"/>
  <c r="G9" i="1"/>
  <c r="G6" i="1"/>
  <c r="G3" i="1"/>
  <c r="G8" i="1"/>
  <c r="G2" i="1"/>
  <c r="G4" i="1"/>
  <c r="G5" i="1"/>
  <c r="G7" i="1"/>
  <c r="E84" i="1"/>
  <c r="E83" i="1"/>
  <c r="E82" i="1"/>
  <c r="E81" i="1"/>
  <c r="E88" i="1"/>
  <c r="E87" i="1"/>
  <c r="E90" i="1"/>
  <c r="E89" i="1"/>
  <c r="E92" i="1"/>
  <c r="E91" i="1"/>
  <c r="E86" i="1"/>
  <c r="E85" i="1"/>
  <c r="E80" i="1"/>
  <c r="E77" i="1"/>
  <c r="E76" i="1"/>
  <c r="E75" i="1"/>
  <c r="E74" i="1"/>
  <c r="E72" i="1"/>
  <c r="E71" i="1"/>
  <c r="E79" i="1"/>
  <c r="F79" i="1" s="1"/>
  <c r="E78" i="1"/>
  <c r="E73" i="1"/>
  <c r="E70" i="1"/>
  <c r="E69" i="1"/>
  <c r="E68" i="1"/>
  <c r="F68" i="1" s="1"/>
  <c r="E64" i="1"/>
  <c r="E67" i="1"/>
  <c r="E66" i="1"/>
  <c r="E65" i="1"/>
  <c r="E63" i="1"/>
  <c r="E53" i="1"/>
  <c r="E62" i="1"/>
  <c r="F62" i="1" s="1"/>
  <c r="E61" i="1"/>
  <c r="F61" i="1" s="1"/>
  <c r="E58" i="1"/>
  <c r="E57" i="1"/>
  <c r="E55" i="1"/>
  <c r="E54" i="1"/>
  <c r="E56" i="1"/>
  <c r="E60" i="1"/>
  <c r="E59" i="1"/>
  <c r="F59" i="1" s="1"/>
  <c r="E52" i="1"/>
  <c r="E51" i="1"/>
  <c r="E46" i="1"/>
  <c r="E45" i="1"/>
  <c r="E50" i="1"/>
  <c r="E49" i="1"/>
  <c r="E48" i="1"/>
  <c r="F48" i="1" s="1"/>
  <c r="E47" i="1"/>
  <c r="F47" i="1" s="1"/>
  <c r="E44" i="1"/>
  <c r="E35" i="1"/>
  <c r="E34" i="1"/>
  <c r="E43" i="1"/>
  <c r="F43" i="1" s="1"/>
  <c r="E42" i="1"/>
  <c r="E37" i="1"/>
  <c r="E36" i="1"/>
  <c r="E33" i="1"/>
  <c r="F33" i="1" s="1"/>
  <c r="G33" i="1" s="1"/>
  <c r="E32" i="1"/>
  <c r="F32" i="1" s="1"/>
  <c r="E39" i="1"/>
  <c r="E38" i="1"/>
  <c r="E41" i="1"/>
  <c r="E40" i="1"/>
  <c r="E28" i="1"/>
  <c r="F28" i="1" s="1"/>
  <c r="E26" i="1"/>
  <c r="E30" i="1"/>
  <c r="E31" i="1"/>
  <c r="E27" i="1"/>
  <c r="E29" i="1"/>
  <c r="E17" i="1"/>
  <c r="E16" i="1"/>
  <c r="E23" i="1"/>
  <c r="E22" i="1"/>
  <c r="E15" i="1"/>
  <c r="E21" i="1"/>
  <c r="F21" i="1" s="1"/>
  <c r="G21" i="1" s="1"/>
  <c r="E20" i="1"/>
  <c r="F20" i="1" s="1"/>
  <c r="G20" i="1" s="1"/>
  <c r="E19" i="1"/>
  <c r="E18" i="1"/>
  <c r="F18" i="1" s="1"/>
  <c r="E25" i="1"/>
  <c r="E24" i="1"/>
  <c r="E11" i="1"/>
  <c r="E14" i="1"/>
  <c r="E12" i="1"/>
  <c r="E13" i="1"/>
  <c r="F13" i="1" s="1"/>
  <c r="E10" i="1"/>
  <c r="E9" i="1"/>
  <c r="E6" i="1"/>
  <c r="E3" i="1"/>
  <c r="E8" i="1"/>
  <c r="E2" i="1"/>
  <c r="E4" i="1"/>
  <c r="E5" i="1"/>
  <c r="F5" i="1" s="1"/>
  <c r="E7" i="1"/>
  <c r="K2" i="1" l="1"/>
  <c r="J118" i="1"/>
  <c r="I118" i="1"/>
  <c r="E118" i="1"/>
  <c r="F118" i="1"/>
  <c r="G32" i="1"/>
  <c r="G68" i="1"/>
  <c r="G28" i="1"/>
  <c r="G47" i="1"/>
  <c r="G62" i="1"/>
  <c r="G48" i="1"/>
  <c r="G18" i="1"/>
  <c r="G59" i="1"/>
  <c r="G79" i="1"/>
  <c r="G13" i="1"/>
  <c r="E120" i="1"/>
  <c r="E123" i="1"/>
  <c r="F120" i="1"/>
  <c r="F123" i="1"/>
  <c r="F122" i="1"/>
  <c r="E121" i="1"/>
  <c r="E122" i="1"/>
  <c r="F121" i="1"/>
  <c r="G122" i="1" l="1"/>
  <c r="G120" i="1"/>
  <c r="G123" i="1"/>
  <c r="G118" i="1"/>
  <c r="G121" i="1"/>
</calcChain>
</file>

<file path=xl/sharedStrings.xml><?xml version="1.0" encoding="utf-8"?>
<sst xmlns="http://schemas.openxmlformats.org/spreadsheetml/2006/main" count="14" uniqueCount="13">
  <si>
    <t>25th percentile</t>
  </si>
  <si>
    <t>median</t>
  </si>
  <si>
    <t>difference</t>
  </si>
  <si>
    <t>average</t>
  </si>
  <si>
    <t>min</t>
  </si>
  <si>
    <t>max</t>
  </si>
  <si>
    <t>diff @ 28 kts</t>
  </si>
  <si>
    <t>diff @ 26 kts</t>
  </si>
  <si>
    <t>count</t>
  </si>
  <si>
    <t>25% &gt; 28 knots</t>
  </si>
  <si>
    <t>50 % &gt; 26 knots</t>
  </si>
  <si>
    <t>Different?</t>
  </si>
  <si>
    <t>Note this is an illustration which uses average speeds, not second best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</si>
</sst>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1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comparisons</a:t>
            </a:r>
            <a:br>
              <a:rPr lang="en-GB"/>
            </a:br>
            <a:r>
              <a:rPr lang="en-GB"/>
              <a:t>50th percentile (median) vs 25th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Sheet1!$C$2:$C$116</c:f>
              <c:numCache>
                <c:formatCode>General</c:formatCode>
                <c:ptCount val="115"/>
                <c:pt idx="0">
                  <c:v>24.59</c:v>
                </c:pt>
                <c:pt idx="1">
                  <c:v>16.239999999999998</c:v>
                </c:pt>
                <c:pt idx="2">
                  <c:v>25.4</c:v>
                </c:pt>
                <c:pt idx="3">
                  <c:v>28.93</c:v>
                </c:pt>
                <c:pt idx="4">
                  <c:v>21.71</c:v>
                </c:pt>
                <c:pt idx="5">
                  <c:v>19.63</c:v>
                </c:pt>
                <c:pt idx="6">
                  <c:v>24.31</c:v>
                </c:pt>
                <c:pt idx="7">
                  <c:v>10.66</c:v>
                </c:pt>
                <c:pt idx="8">
                  <c:v>16.420000000000002</c:v>
                </c:pt>
                <c:pt idx="9">
                  <c:v>32.659999999999997</c:v>
                </c:pt>
                <c:pt idx="10">
                  <c:v>29.7</c:v>
                </c:pt>
                <c:pt idx="11">
                  <c:v>27.63</c:v>
                </c:pt>
                <c:pt idx="12">
                  <c:v>23.49</c:v>
                </c:pt>
                <c:pt idx="13">
                  <c:v>19.850000000000001</c:v>
                </c:pt>
                <c:pt idx="14">
                  <c:v>21.81</c:v>
                </c:pt>
                <c:pt idx="15">
                  <c:v>18.989999999999998</c:v>
                </c:pt>
                <c:pt idx="16">
                  <c:v>27.58</c:v>
                </c:pt>
                <c:pt idx="17">
                  <c:v>26.84</c:v>
                </c:pt>
                <c:pt idx="18">
                  <c:v>28.08</c:v>
                </c:pt>
                <c:pt idx="19">
                  <c:v>28.65</c:v>
                </c:pt>
                <c:pt idx="20">
                  <c:v>21.66</c:v>
                </c:pt>
                <c:pt idx="21">
                  <c:v>22.96</c:v>
                </c:pt>
                <c:pt idx="22">
                  <c:v>29</c:v>
                </c:pt>
                <c:pt idx="23">
                  <c:v>26.15</c:v>
                </c:pt>
                <c:pt idx="24">
                  <c:v>24.32</c:v>
                </c:pt>
                <c:pt idx="25">
                  <c:v>20.39</c:v>
                </c:pt>
                <c:pt idx="26">
                  <c:v>27.47</c:v>
                </c:pt>
                <c:pt idx="27">
                  <c:v>30.14</c:v>
                </c:pt>
                <c:pt idx="28">
                  <c:v>26.14</c:v>
                </c:pt>
                <c:pt idx="29">
                  <c:v>29.85</c:v>
                </c:pt>
                <c:pt idx="30">
                  <c:v>27.71</c:v>
                </c:pt>
                <c:pt idx="31">
                  <c:v>27.3</c:v>
                </c:pt>
                <c:pt idx="32">
                  <c:v>31.1</c:v>
                </c:pt>
                <c:pt idx="33">
                  <c:v>30.39</c:v>
                </c:pt>
                <c:pt idx="34">
                  <c:v>30.42</c:v>
                </c:pt>
                <c:pt idx="35">
                  <c:v>30.99</c:v>
                </c:pt>
                <c:pt idx="36">
                  <c:v>31.77</c:v>
                </c:pt>
                <c:pt idx="37">
                  <c:v>30.16</c:v>
                </c:pt>
                <c:pt idx="38">
                  <c:v>25.27</c:v>
                </c:pt>
                <c:pt idx="39">
                  <c:v>22.12</c:v>
                </c:pt>
                <c:pt idx="40">
                  <c:v>30.87</c:v>
                </c:pt>
                <c:pt idx="41">
                  <c:v>28.96</c:v>
                </c:pt>
                <c:pt idx="42">
                  <c:v>3.67</c:v>
                </c:pt>
                <c:pt idx="43">
                  <c:v>25.91</c:v>
                </c:pt>
                <c:pt idx="44">
                  <c:v>24.46</c:v>
                </c:pt>
                <c:pt idx="45">
                  <c:v>28.62</c:v>
                </c:pt>
                <c:pt idx="46">
                  <c:v>27.53</c:v>
                </c:pt>
                <c:pt idx="47">
                  <c:v>20.95</c:v>
                </c:pt>
                <c:pt idx="48">
                  <c:v>24.93</c:v>
                </c:pt>
                <c:pt idx="49">
                  <c:v>29.81</c:v>
                </c:pt>
                <c:pt idx="50">
                  <c:v>29.88</c:v>
                </c:pt>
                <c:pt idx="51">
                  <c:v>20.100000000000001</c:v>
                </c:pt>
                <c:pt idx="52">
                  <c:v>20.34</c:v>
                </c:pt>
                <c:pt idx="53">
                  <c:v>22</c:v>
                </c:pt>
                <c:pt idx="54">
                  <c:v>18.47</c:v>
                </c:pt>
                <c:pt idx="55">
                  <c:v>25.23</c:v>
                </c:pt>
                <c:pt idx="56">
                  <c:v>25.59</c:v>
                </c:pt>
                <c:pt idx="57">
                  <c:v>27.78</c:v>
                </c:pt>
                <c:pt idx="58">
                  <c:v>26.87</c:v>
                </c:pt>
                <c:pt idx="59">
                  <c:v>27.2</c:v>
                </c:pt>
                <c:pt idx="60">
                  <c:v>28.49</c:v>
                </c:pt>
                <c:pt idx="61">
                  <c:v>25.16</c:v>
                </c:pt>
                <c:pt idx="62">
                  <c:v>25.41</c:v>
                </c:pt>
                <c:pt idx="63">
                  <c:v>34.25</c:v>
                </c:pt>
                <c:pt idx="64">
                  <c:v>33.68</c:v>
                </c:pt>
                <c:pt idx="65">
                  <c:v>20.98</c:v>
                </c:pt>
                <c:pt idx="66">
                  <c:v>28.66</c:v>
                </c:pt>
                <c:pt idx="67">
                  <c:v>21.99</c:v>
                </c:pt>
                <c:pt idx="68">
                  <c:v>34.22</c:v>
                </c:pt>
                <c:pt idx="69">
                  <c:v>30.08</c:v>
                </c:pt>
                <c:pt idx="70">
                  <c:v>29.25</c:v>
                </c:pt>
                <c:pt idx="71">
                  <c:v>30.25</c:v>
                </c:pt>
                <c:pt idx="72">
                  <c:v>25.58</c:v>
                </c:pt>
                <c:pt idx="73">
                  <c:v>30.38</c:v>
                </c:pt>
                <c:pt idx="74">
                  <c:v>26.34</c:v>
                </c:pt>
                <c:pt idx="75">
                  <c:v>13.06</c:v>
                </c:pt>
                <c:pt idx="76">
                  <c:v>23.68</c:v>
                </c:pt>
                <c:pt idx="77">
                  <c:v>28.62</c:v>
                </c:pt>
                <c:pt idx="78">
                  <c:v>19.61</c:v>
                </c:pt>
                <c:pt idx="79">
                  <c:v>31.2</c:v>
                </c:pt>
                <c:pt idx="80">
                  <c:v>30.52</c:v>
                </c:pt>
                <c:pt idx="81">
                  <c:v>33.99</c:v>
                </c:pt>
                <c:pt idx="82">
                  <c:v>33.549999999999997</c:v>
                </c:pt>
                <c:pt idx="83">
                  <c:v>32.21</c:v>
                </c:pt>
                <c:pt idx="84">
                  <c:v>31.44</c:v>
                </c:pt>
                <c:pt idx="85">
                  <c:v>30.89</c:v>
                </c:pt>
                <c:pt idx="86">
                  <c:v>32.76</c:v>
                </c:pt>
                <c:pt idx="87">
                  <c:v>31.82</c:v>
                </c:pt>
                <c:pt idx="88">
                  <c:v>32.619999999999997</c:v>
                </c:pt>
                <c:pt idx="89">
                  <c:v>36.39</c:v>
                </c:pt>
                <c:pt idx="90">
                  <c:v>35.47</c:v>
                </c:pt>
                <c:pt idx="91">
                  <c:v>23.81</c:v>
                </c:pt>
                <c:pt idx="92">
                  <c:v>21.88</c:v>
                </c:pt>
                <c:pt idx="93">
                  <c:v>23.62</c:v>
                </c:pt>
                <c:pt idx="94">
                  <c:v>20.77</c:v>
                </c:pt>
                <c:pt idx="95">
                  <c:v>22.82</c:v>
                </c:pt>
                <c:pt idx="96">
                  <c:v>30.22</c:v>
                </c:pt>
                <c:pt idx="97">
                  <c:v>31.98</c:v>
                </c:pt>
                <c:pt idx="98">
                  <c:v>26.84</c:v>
                </c:pt>
                <c:pt idx="99">
                  <c:v>25.77</c:v>
                </c:pt>
                <c:pt idx="100">
                  <c:v>23.17</c:v>
                </c:pt>
                <c:pt idx="101">
                  <c:v>27.73</c:v>
                </c:pt>
                <c:pt idx="102">
                  <c:v>30.55</c:v>
                </c:pt>
                <c:pt idx="103">
                  <c:v>29.85</c:v>
                </c:pt>
                <c:pt idx="104">
                  <c:v>31.19</c:v>
                </c:pt>
                <c:pt idx="105">
                  <c:v>31.9</c:v>
                </c:pt>
                <c:pt idx="106">
                  <c:v>22.8</c:v>
                </c:pt>
                <c:pt idx="107">
                  <c:v>23.22</c:v>
                </c:pt>
                <c:pt idx="108">
                  <c:v>25.01</c:v>
                </c:pt>
                <c:pt idx="109">
                  <c:v>23.88</c:v>
                </c:pt>
                <c:pt idx="110">
                  <c:v>26.72</c:v>
                </c:pt>
                <c:pt idx="111">
                  <c:v>27.6</c:v>
                </c:pt>
                <c:pt idx="112">
                  <c:v>26.69</c:v>
                </c:pt>
                <c:pt idx="113">
                  <c:v>29.08</c:v>
                </c:pt>
                <c:pt idx="114">
                  <c:v>31.08</c:v>
                </c:pt>
              </c:numCache>
            </c:numRef>
          </c:xVal>
          <c:yVal>
            <c:numRef>
              <c:f>Sheet1!$D$2:$D$116</c:f>
              <c:numCache>
                <c:formatCode>General</c:formatCode>
                <c:ptCount val="115"/>
                <c:pt idx="0">
                  <c:v>22.57</c:v>
                </c:pt>
                <c:pt idx="1">
                  <c:v>16.13</c:v>
                </c:pt>
                <c:pt idx="2">
                  <c:v>24.91</c:v>
                </c:pt>
                <c:pt idx="3">
                  <c:v>27.04</c:v>
                </c:pt>
                <c:pt idx="4">
                  <c:v>19.55</c:v>
                </c:pt>
                <c:pt idx="5">
                  <c:v>18.55</c:v>
                </c:pt>
                <c:pt idx="6">
                  <c:v>23.24</c:v>
                </c:pt>
                <c:pt idx="7">
                  <c:v>9.01</c:v>
                </c:pt>
                <c:pt idx="8">
                  <c:v>14.79</c:v>
                </c:pt>
                <c:pt idx="9">
                  <c:v>30.34</c:v>
                </c:pt>
                <c:pt idx="10">
                  <c:v>27.99</c:v>
                </c:pt>
                <c:pt idx="11">
                  <c:v>26.35</c:v>
                </c:pt>
                <c:pt idx="12">
                  <c:v>22.69</c:v>
                </c:pt>
                <c:pt idx="13">
                  <c:v>19.55</c:v>
                </c:pt>
                <c:pt idx="14">
                  <c:v>20.05</c:v>
                </c:pt>
                <c:pt idx="15">
                  <c:v>18.72</c:v>
                </c:pt>
                <c:pt idx="16">
                  <c:v>25.62</c:v>
                </c:pt>
                <c:pt idx="17">
                  <c:v>24.81</c:v>
                </c:pt>
                <c:pt idx="18">
                  <c:v>25.6</c:v>
                </c:pt>
                <c:pt idx="19">
                  <c:v>26.13</c:v>
                </c:pt>
                <c:pt idx="20">
                  <c:v>19.45</c:v>
                </c:pt>
                <c:pt idx="21">
                  <c:v>22.96</c:v>
                </c:pt>
                <c:pt idx="22">
                  <c:v>27.15</c:v>
                </c:pt>
                <c:pt idx="23">
                  <c:v>24.14</c:v>
                </c:pt>
                <c:pt idx="24">
                  <c:v>22.7</c:v>
                </c:pt>
                <c:pt idx="25">
                  <c:v>18.54</c:v>
                </c:pt>
                <c:pt idx="26">
                  <c:v>26.39</c:v>
                </c:pt>
                <c:pt idx="27">
                  <c:v>28.94</c:v>
                </c:pt>
                <c:pt idx="28">
                  <c:v>24.57</c:v>
                </c:pt>
                <c:pt idx="29">
                  <c:v>28.28</c:v>
                </c:pt>
                <c:pt idx="30">
                  <c:v>25.44</c:v>
                </c:pt>
                <c:pt idx="31">
                  <c:v>25.36</c:v>
                </c:pt>
                <c:pt idx="32">
                  <c:v>28.98</c:v>
                </c:pt>
                <c:pt idx="33">
                  <c:v>28.28</c:v>
                </c:pt>
                <c:pt idx="34">
                  <c:v>29.24</c:v>
                </c:pt>
                <c:pt idx="35">
                  <c:v>28.93</c:v>
                </c:pt>
                <c:pt idx="36">
                  <c:v>29.54</c:v>
                </c:pt>
                <c:pt idx="37">
                  <c:v>27.61</c:v>
                </c:pt>
                <c:pt idx="38">
                  <c:v>24.43</c:v>
                </c:pt>
                <c:pt idx="39">
                  <c:v>21.97</c:v>
                </c:pt>
                <c:pt idx="40">
                  <c:v>28.59</c:v>
                </c:pt>
                <c:pt idx="41">
                  <c:v>27.56</c:v>
                </c:pt>
                <c:pt idx="42">
                  <c:v>3.67</c:v>
                </c:pt>
                <c:pt idx="43">
                  <c:v>25.62</c:v>
                </c:pt>
                <c:pt idx="44">
                  <c:v>22.48</c:v>
                </c:pt>
                <c:pt idx="45">
                  <c:v>26.35</c:v>
                </c:pt>
                <c:pt idx="46">
                  <c:v>26.21</c:v>
                </c:pt>
                <c:pt idx="47">
                  <c:v>20.07</c:v>
                </c:pt>
                <c:pt idx="48">
                  <c:v>23.5</c:v>
                </c:pt>
                <c:pt idx="49">
                  <c:v>26.7</c:v>
                </c:pt>
                <c:pt idx="50">
                  <c:v>28.97</c:v>
                </c:pt>
                <c:pt idx="51">
                  <c:v>19.12</c:v>
                </c:pt>
                <c:pt idx="52">
                  <c:v>17.97</c:v>
                </c:pt>
                <c:pt idx="53">
                  <c:v>19.77</c:v>
                </c:pt>
                <c:pt idx="54">
                  <c:v>18.04</c:v>
                </c:pt>
                <c:pt idx="55">
                  <c:v>22.82</c:v>
                </c:pt>
                <c:pt idx="56">
                  <c:v>23.5</c:v>
                </c:pt>
                <c:pt idx="57">
                  <c:v>25.58</c:v>
                </c:pt>
                <c:pt idx="58">
                  <c:v>24.41</c:v>
                </c:pt>
                <c:pt idx="59">
                  <c:v>23.88</c:v>
                </c:pt>
                <c:pt idx="60">
                  <c:v>26.7</c:v>
                </c:pt>
                <c:pt idx="61">
                  <c:v>24.01</c:v>
                </c:pt>
                <c:pt idx="62">
                  <c:v>23.35</c:v>
                </c:pt>
                <c:pt idx="63">
                  <c:v>33.25</c:v>
                </c:pt>
                <c:pt idx="64">
                  <c:v>30.94</c:v>
                </c:pt>
                <c:pt idx="65">
                  <c:v>19.38</c:v>
                </c:pt>
                <c:pt idx="66">
                  <c:v>26.73</c:v>
                </c:pt>
                <c:pt idx="67">
                  <c:v>21.99</c:v>
                </c:pt>
                <c:pt idx="68">
                  <c:v>30.81</c:v>
                </c:pt>
                <c:pt idx="69">
                  <c:v>27.87</c:v>
                </c:pt>
                <c:pt idx="70">
                  <c:v>26.11</c:v>
                </c:pt>
                <c:pt idx="71">
                  <c:v>28.12</c:v>
                </c:pt>
                <c:pt idx="72">
                  <c:v>24.05</c:v>
                </c:pt>
                <c:pt idx="73">
                  <c:v>28.83</c:v>
                </c:pt>
                <c:pt idx="74">
                  <c:v>24.17</c:v>
                </c:pt>
                <c:pt idx="75">
                  <c:v>13.06</c:v>
                </c:pt>
                <c:pt idx="76">
                  <c:v>22.28</c:v>
                </c:pt>
                <c:pt idx="77">
                  <c:v>26.1</c:v>
                </c:pt>
                <c:pt idx="78">
                  <c:v>17.579999999999998</c:v>
                </c:pt>
                <c:pt idx="79">
                  <c:v>29.98</c:v>
                </c:pt>
                <c:pt idx="80">
                  <c:v>29</c:v>
                </c:pt>
                <c:pt idx="81">
                  <c:v>31.64</c:v>
                </c:pt>
                <c:pt idx="82">
                  <c:v>31.82</c:v>
                </c:pt>
                <c:pt idx="83">
                  <c:v>30.18</c:v>
                </c:pt>
                <c:pt idx="84">
                  <c:v>29.46</c:v>
                </c:pt>
                <c:pt idx="85">
                  <c:v>29.25</c:v>
                </c:pt>
                <c:pt idx="86">
                  <c:v>31.74</c:v>
                </c:pt>
                <c:pt idx="87">
                  <c:v>30.5</c:v>
                </c:pt>
                <c:pt idx="88">
                  <c:v>29.86</c:v>
                </c:pt>
                <c:pt idx="89">
                  <c:v>33.46</c:v>
                </c:pt>
                <c:pt idx="90">
                  <c:v>32.950000000000003</c:v>
                </c:pt>
                <c:pt idx="91">
                  <c:v>21.35</c:v>
                </c:pt>
                <c:pt idx="92">
                  <c:v>20.170000000000002</c:v>
                </c:pt>
                <c:pt idx="93">
                  <c:v>19.87</c:v>
                </c:pt>
                <c:pt idx="94">
                  <c:v>18.77</c:v>
                </c:pt>
                <c:pt idx="95">
                  <c:v>18.25</c:v>
                </c:pt>
                <c:pt idx="96">
                  <c:v>26.94</c:v>
                </c:pt>
                <c:pt idx="97">
                  <c:v>29.89</c:v>
                </c:pt>
                <c:pt idx="98">
                  <c:v>24.91</c:v>
                </c:pt>
                <c:pt idx="99">
                  <c:v>24.63</c:v>
                </c:pt>
                <c:pt idx="100">
                  <c:v>22.76</c:v>
                </c:pt>
                <c:pt idx="101">
                  <c:v>26.1</c:v>
                </c:pt>
                <c:pt idx="102">
                  <c:v>24.05</c:v>
                </c:pt>
                <c:pt idx="103">
                  <c:v>26.64</c:v>
                </c:pt>
                <c:pt idx="104">
                  <c:v>27.46</c:v>
                </c:pt>
                <c:pt idx="105">
                  <c:v>28.89</c:v>
                </c:pt>
                <c:pt idx="106">
                  <c:v>21.88</c:v>
                </c:pt>
                <c:pt idx="107">
                  <c:v>22.05</c:v>
                </c:pt>
                <c:pt idx="108">
                  <c:v>24.15</c:v>
                </c:pt>
                <c:pt idx="109">
                  <c:v>22.61</c:v>
                </c:pt>
                <c:pt idx="110">
                  <c:v>25.66</c:v>
                </c:pt>
                <c:pt idx="111">
                  <c:v>26.44</c:v>
                </c:pt>
                <c:pt idx="112">
                  <c:v>24.11</c:v>
                </c:pt>
                <c:pt idx="113">
                  <c:v>27.13</c:v>
                </c:pt>
                <c:pt idx="114">
                  <c:v>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F-4206-9F23-6CB5416E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59152"/>
        <c:axId val="1230299248"/>
      </c:scatterChart>
      <c:valAx>
        <c:axId val="12319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25th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99248"/>
        <c:crosses val="autoZero"/>
        <c:crossBetween val="midCat"/>
      </c:valAx>
      <c:valAx>
        <c:axId val="12302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50th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5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comparisons - zoomed</a:t>
            </a:r>
          </a:p>
          <a:p>
            <a:pPr>
              <a:defRPr/>
            </a:pPr>
            <a:r>
              <a:rPr lang="en-GB"/>
              <a:t>50th percentile (median) vs 25th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Sheet1!$C$2:$C$116</c:f>
              <c:numCache>
                <c:formatCode>General</c:formatCode>
                <c:ptCount val="115"/>
                <c:pt idx="0">
                  <c:v>24.59</c:v>
                </c:pt>
                <c:pt idx="1">
                  <c:v>16.239999999999998</c:v>
                </c:pt>
                <c:pt idx="2">
                  <c:v>25.4</c:v>
                </c:pt>
                <c:pt idx="3">
                  <c:v>28.93</c:v>
                </c:pt>
                <c:pt idx="4">
                  <c:v>21.71</c:v>
                </c:pt>
                <c:pt idx="5">
                  <c:v>19.63</c:v>
                </c:pt>
                <c:pt idx="6">
                  <c:v>24.31</c:v>
                </c:pt>
                <c:pt idx="7">
                  <c:v>10.66</c:v>
                </c:pt>
                <c:pt idx="8">
                  <c:v>16.420000000000002</c:v>
                </c:pt>
                <c:pt idx="9">
                  <c:v>32.659999999999997</c:v>
                </c:pt>
                <c:pt idx="10">
                  <c:v>29.7</c:v>
                </c:pt>
                <c:pt idx="11">
                  <c:v>27.63</c:v>
                </c:pt>
                <c:pt idx="12">
                  <c:v>23.49</c:v>
                </c:pt>
                <c:pt idx="13">
                  <c:v>19.850000000000001</c:v>
                </c:pt>
                <c:pt idx="14">
                  <c:v>21.81</c:v>
                </c:pt>
                <c:pt idx="15">
                  <c:v>18.989999999999998</c:v>
                </c:pt>
                <c:pt idx="16">
                  <c:v>27.58</c:v>
                </c:pt>
                <c:pt idx="17">
                  <c:v>26.84</c:v>
                </c:pt>
                <c:pt idx="18">
                  <c:v>28.08</c:v>
                </c:pt>
                <c:pt idx="19">
                  <c:v>28.65</c:v>
                </c:pt>
                <c:pt idx="20">
                  <c:v>21.66</c:v>
                </c:pt>
                <c:pt idx="21">
                  <c:v>22.96</c:v>
                </c:pt>
                <c:pt idx="22">
                  <c:v>29</c:v>
                </c:pt>
                <c:pt idx="23">
                  <c:v>26.15</c:v>
                </c:pt>
                <c:pt idx="24">
                  <c:v>24.32</c:v>
                </c:pt>
                <c:pt idx="25">
                  <c:v>20.39</c:v>
                </c:pt>
                <c:pt idx="26">
                  <c:v>27.47</c:v>
                </c:pt>
                <c:pt idx="27">
                  <c:v>30.14</c:v>
                </c:pt>
                <c:pt idx="28">
                  <c:v>26.14</c:v>
                </c:pt>
                <c:pt idx="29">
                  <c:v>29.85</c:v>
                </c:pt>
                <c:pt idx="30">
                  <c:v>27.71</c:v>
                </c:pt>
                <c:pt idx="31">
                  <c:v>27.3</c:v>
                </c:pt>
                <c:pt idx="32">
                  <c:v>31.1</c:v>
                </c:pt>
                <c:pt idx="33">
                  <c:v>30.39</c:v>
                </c:pt>
                <c:pt idx="34">
                  <c:v>30.42</c:v>
                </c:pt>
                <c:pt idx="35">
                  <c:v>30.99</c:v>
                </c:pt>
                <c:pt idx="36">
                  <c:v>31.77</c:v>
                </c:pt>
                <c:pt idx="37">
                  <c:v>30.16</c:v>
                </c:pt>
                <c:pt idx="38">
                  <c:v>25.27</c:v>
                </c:pt>
                <c:pt idx="39">
                  <c:v>22.12</c:v>
                </c:pt>
                <c:pt idx="40">
                  <c:v>30.87</c:v>
                </c:pt>
                <c:pt idx="41">
                  <c:v>28.96</c:v>
                </c:pt>
                <c:pt idx="42">
                  <c:v>3.67</c:v>
                </c:pt>
                <c:pt idx="43">
                  <c:v>25.91</c:v>
                </c:pt>
                <c:pt idx="44">
                  <c:v>24.46</c:v>
                </c:pt>
                <c:pt idx="45">
                  <c:v>28.62</c:v>
                </c:pt>
                <c:pt idx="46">
                  <c:v>27.53</c:v>
                </c:pt>
                <c:pt idx="47">
                  <c:v>20.95</c:v>
                </c:pt>
                <c:pt idx="48">
                  <c:v>24.93</c:v>
                </c:pt>
                <c:pt idx="49">
                  <c:v>29.81</c:v>
                </c:pt>
                <c:pt idx="50">
                  <c:v>29.88</c:v>
                </c:pt>
                <c:pt idx="51">
                  <c:v>20.100000000000001</c:v>
                </c:pt>
                <c:pt idx="52">
                  <c:v>20.34</c:v>
                </c:pt>
                <c:pt idx="53">
                  <c:v>22</c:v>
                </c:pt>
                <c:pt idx="54">
                  <c:v>18.47</c:v>
                </c:pt>
                <c:pt idx="55">
                  <c:v>25.23</c:v>
                </c:pt>
                <c:pt idx="56">
                  <c:v>25.59</c:v>
                </c:pt>
                <c:pt idx="57">
                  <c:v>27.78</c:v>
                </c:pt>
                <c:pt idx="58">
                  <c:v>26.87</c:v>
                </c:pt>
                <c:pt idx="59">
                  <c:v>27.2</c:v>
                </c:pt>
                <c:pt idx="60">
                  <c:v>28.49</c:v>
                </c:pt>
                <c:pt idx="61">
                  <c:v>25.16</c:v>
                </c:pt>
                <c:pt idx="62">
                  <c:v>25.41</c:v>
                </c:pt>
                <c:pt idx="63">
                  <c:v>34.25</c:v>
                </c:pt>
                <c:pt idx="64">
                  <c:v>33.68</c:v>
                </c:pt>
                <c:pt idx="65">
                  <c:v>20.98</c:v>
                </c:pt>
                <c:pt idx="66">
                  <c:v>28.66</c:v>
                </c:pt>
                <c:pt idx="67">
                  <c:v>21.99</c:v>
                </c:pt>
                <c:pt idx="68">
                  <c:v>34.22</c:v>
                </c:pt>
                <c:pt idx="69">
                  <c:v>30.08</c:v>
                </c:pt>
                <c:pt idx="70">
                  <c:v>29.25</c:v>
                </c:pt>
                <c:pt idx="71">
                  <c:v>30.25</c:v>
                </c:pt>
                <c:pt idx="72">
                  <c:v>25.58</c:v>
                </c:pt>
                <c:pt idx="73">
                  <c:v>30.38</c:v>
                </c:pt>
                <c:pt idx="74">
                  <c:v>26.34</c:v>
                </c:pt>
                <c:pt idx="75">
                  <c:v>13.06</c:v>
                </c:pt>
                <c:pt idx="76">
                  <c:v>23.68</c:v>
                </c:pt>
                <c:pt idx="77">
                  <c:v>28.62</c:v>
                </c:pt>
                <c:pt idx="78">
                  <c:v>19.61</c:v>
                </c:pt>
                <c:pt idx="79">
                  <c:v>31.2</c:v>
                </c:pt>
                <c:pt idx="80">
                  <c:v>30.52</c:v>
                </c:pt>
                <c:pt idx="81">
                  <c:v>33.99</c:v>
                </c:pt>
                <c:pt idx="82">
                  <c:v>33.549999999999997</c:v>
                </c:pt>
                <c:pt idx="83">
                  <c:v>32.21</c:v>
                </c:pt>
                <c:pt idx="84">
                  <c:v>31.44</c:v>
                </c:pt>
                <c:pt idx="85">
                  <c:v>30.89</c:v>
                </c:pt>
                <c:pt idx="86">
                  <c:v>32.76</c:v>
                </c:pt>
                <c:pt idx="87">
                  <c:v>31.82</c:v>
                </c:pt>
                <c:pt idx="88">
                  <c:v>32.619999999999997</c:v>
                </c:pt>
                <c:pt idx="89">
                  <c:v>36.39</c:v>
                </c:pt>
                <c:pt idx="90">
                  <c:v>35.47</c:v>
                </c:pt>
                <c:pt idx="91">
                  <c:v>23.81</c:v>
                </c:pt>
                <c:pt idx="92">
                  <c:v>21.88</c:v>
                </c:pt>
                <c:pt idx="93">
                  <c:v>23.62</c:v>
                </c:pt>
                <c:pt idx="94">
                  <c:v>20.77</c:v>
                </c:pt>
                <c:pt idx="95">
                  <c:v>22.82</c:v>
                </c:pt>
                <c:pt idx="96">
                  <c:v>30.22</c:v>
                </c:pt>
                <c:pt idx="97">
                  <c:v>31.98</c:v>
                </c:pt>
                <c:pt idx="98">
                  <c:v>26.84</c:v>
                </c:pt>
                <c:pt idx="99">
                  <c:v>25.77</c:v>
                </c:pt>
                <c:pt idx="100">
                  <c:v>23.17</c:v>
                </c:pt>
                <c:pt idx="101">
                  <c:v>27.73</c:v>
                </c:pt>
                <c:pt idx="102">
                  <c:v>30.55</c:v>
                </c:pt>
                <c:pt idx="103">
                  <c:v>29.85</c:v>
                </c:pt>
                <c:pt idx="104">
                  <c:v>31.19</c:v>
                </c:pt>
                <c:pt idx="105">
                  <c:v>31.9</c:v>
                </c:pt>
                <c:pt idx="106">
                  <c:v>22.8</c:v>
                </c:pt>
                <c:pt idx="107">
                  <c:v>23.22</c:v>
                </c:pt>
                <c:pt idx="108">
                  <c:v>25.01</c:v>
                </c:pt>
                <c:pt idx="109">
                  <c:v>23.88</c:v>
                </c:pt>
                <c:pt idx="110">
                  <c:v>26.72</c:v>
                </c:pt>
                <c:pt idx="111">
                  <c:v>27.6</c:v>
                </c:pt>
                <c:pt idx="112">
                  <c:v>26.69</c:v>
                </c:pt>
                <c:pt idx="113">
                  <c:v>29.08</c:v>
                </c:pt>
                <c:pt idx="114">
                  <c:v>31.08</c:v>
                </c:pt>
              </c:numCache>
            </c:numRef>
          </c:xVal>
          <c:yVal>
            <c:numRef>
              <c:f>Sheet1!$D$2:$D$116</c:f>
              <c:numCache>
                <c:formatCode>General</c:formatCode>
                <c:ptCount val="115"/>
                <c:pt idx="0">
                  <c:v>22.57</c:v>
                </c:pt>
                <c:pt idx="1">
                  <c:v>16.13</c:v>
                </c:pt>
                <c:pt idx="2">
                  <c:v>24.91</c:v>
                </c:pt>
                <c:pt idx="3">
                  <c:v>27.04</c:v>
                </c:pt>
                <c:pt idx="4">
                  <c:v>19.55</c:v>
                </c:pt>
                <c:pt idx="5">
                  <c:v>18.55</c:v>
                </c:pt>
                <c:pt idx="6">
                  <c:v>23.24</c:v>
                </c:pt>
                <c:pt idx="7">
                  <c:v>9.01</c:v>
                </c:pt>
                <c:pt idx="8">
                  <c:v>14.79</c:v>
                </c:pt>
                <c:pt idx="9">
                  <c:v>30.34</c:v>
                </c:pt>
                <c:pt idx="10">
                  <c:v>27.99</c:v>
                </c:pt>
                <c:pt idx="11">
                  <c:v>26.35</c:v>
                </c:pt>
                <c:pt idx="12">
                  <c:v>22.69</c:v>
                </c:pt>
                <c:pt idx="13">
                  <c:v>19.55</c:v>
                </c:pt>
                <c:pt idx="14">
                  <c:v>20.05</c:v>
                </c:pt>
                <c:pt idx="15">
                  <c:v>18.72</c:v>
                </c:pt>
                <c:pt idx="16">
                  <c:v>25.62</c:v>
                </c:pt>
                <c:pt idx="17">
                  <c:v>24.81</c:v>
                </c:pt>
                <c:pt idx="18">
                  <c:v>25.6</c:v>
                </c:pt>
                <c:pt idx="19">
                  <c:v>26.13</c:v>
                </c:pt>
                <c:pt idx="20">
                  <c:v>19.45</c:v>
                </c:pt>
                <c:pt idx="21">
                  <c:v>22.96</c:v>
                </c:pt>
                <c:pt idx="22">
                  <c:v>27.15</c:v>
                </c:pt>
                <c:pt idx="23">
                  <c:v>24.14</c:v>
                </c:pt>
                <c:pt idx="24">
                  <c:v>22.7</c:v>
                </c:pt>
                <c:pt idx="25">
                  <c:v>18.54</c:v>
                </c:pt>
                <c:pt idx="26">
                  <c:v>26.39</c:v>
                </c:pt>
                <c:pt idx="27">
                  <c:v>28.94</c:v>
                </c:pt>
                <c:pt idx="28">
                  <c:v>24.57</c:v>
                </c:pt>
                <c:pt idx="29">
                  <c:v>28.28</c:v>
                </c:pt>
                <c:pt idx="30">
                  <c:v>25.44</c:v>
                </c:pt>
                <c:pt idx="31">
                  <c:v>25.36</c:v>
                </c:pt>
                <c:pt idx="32">
                  <c:v>28.98</c:v>
                </c:pt>
                <c:pt idx="33">
                  <c:v>28.28</c:v>
                </c:pt>
                <c:pt idx="34">
                  <c:v>29.24</c:v>
                </c:pt>
                <c:pt idx="35">
                  <c:v>28.93</c:v>
                </c:pt>
                <c:pt idx="36">
                  <c:v>29.54</c:v>
                </c:pt>
                <c:pt idx="37">
                  <c:v>27.61</c:v>
                </c:pt>
                <c:pt idx="38">
                  <c:v>24.43</c:v>
                </c:pt>
                <c:pt idx="39">
                  <c:v>21.97</c:v>
                </c:pt>
                <c:pt idx="40">
                  <c:v>28.59</c:v>
                </c:pt>
                <c:pt idx="41">
                  <c:v>27.56</c:v>
                </c:pt>
                <c:pt idx="42">
                  <c:v>3.67</c:v>
                </c:pt>
                <c:pt idx="43">
                  <c:v>25.62</c:v>
                </c:pt>
                <c:pt idx="44">
                  <c:v>22.48</c:v>
                </c:pt>
                <c:pt idx="45">
                  <c:v>26.35</c:v>
                </c:pt>
                <c:pt idx="46">
                  <c:v>26.21</c:v>
                </c:pt>
                <c:pt idx="47">
                  <c:v>20.07</c:v>
                </c:pt>
                <c:pt idx="48">
                  <c:v>23.5</c:v>
                </c:pt>
                <c:pt idx="49">
                  <c:v>26.7</c:v>
                </c:pt>
                <c:pt idx="50">
                  <c:v>28.97</c:v>
                </c:pt>
                <c:pt idx="51">
                  <c:v>19.12</c:v>
                </c:pt>
                <c:pt idx="52">
                  <c:v>17.97</c:v>
                </c:pt>
                <c:pt idx="53">
                  <c:v>19.77</c:v>
                </c:pt>
                <c:pt idx="54">
                  <c:v>18.04</c:v>
                </c:pt>
                <c:pt idx="55">
                  <c:v>22.82</c:v>
                </c:pt>
                <c:pt idx="56">
                  <c:v>23.5</c:v>
                </c:pt>
                <c:pt idx="57">
                  <c:v>25.58</c:v>
                </c:pt>
                <c:pt idx="58">
                  <c:v>24.41</c:v>
                </c:pt>
                <c:pt idx="59">
                  <c:v>23.88</c:v>
                </c:pt>
                <c:pt idx="60">
                  <c:v>26.7</c:v>
                </c:pt>
                <c:pt idx="61">
                  <c:v>24.01</c:v>
                </c:pt>
                <c:pt idx="62">
                  <c:v>23.35</c:v>
                </c:pt>
                <c:pt idx="63">
                  <c:v>33.25</c:v>
                </c:pt>
                <c:pt idx="64">
                  <c:v>30.94</c:v>
                </c:pt>
                <c:pt idx="65">
                  <c:v>19.38</c:v>
                </c:pt>
                <c:pt idx="66">
                  <c:v>26.73</c:v>
                </c:pt>
                <c:pt idx="67">
                  <c:v>21.99</c:v>
                </c:pt>
                <c:pt idx="68">
                  <c:v>30.81</c:v>
                </c:pt>
                <c:pt idx="69">
                  <c:v>27.87</c:v>
                </c:pt>
                <c:pt idx="70">
                  <c:v>26.11</c:v>
                </c:pt>
                <c:pt idx="71">
                  <c:v>28.12</c:v>
                </c:pt>
                <c:pt idx="72">
                  <c:v>24.05</c:v>
                </c:pt>
                <c:pt idx="73">
                  <c:v>28.83</c:v>
                </c:pt>
                <c:pt idx="74">
                  <c:v>24.17</c:v>
                </c:pt>
                <c:pt idx="75">
                  <c:v>13.06</c:v>
                </c:pt>
                <c:pt idx="76">
                  <c:v>22.28</c:v>
                </c:pt>
                <c:pt idx="77">
                  <c:v>26.1</c:v>
                </c:pt>
                <c:pt idx="78">
                  <c:v>17.579999999999998</c:v>
                </c:pt>
                <c:pt idx="79">
                  <c:v>29.98</c:v>
                </c:pt>
                <c:pt idx="80">
                  <c:v>29</c:v>
                </c:pt>
                <c:pt idx="81">
                  <c:v>31.64</c:v>
                </c:pt>
                <c:pt idx="82">
                  <c:v>31.82</c:v>
                </c:pt>
                <c:pt idx="83">
                  <c:v>30.18</c:v>
                </c:pt>
                <c:pt idx="84">
                  <c:v>29.46</c:v>
                </c:pt>
                <c:pt idx="85">
                  <c:v>29.25</c:v>
                </c:pt>
                <c:pt idx="86">
                  <c:v>31.74</c:v>
                </c:pt>
                <c:pt idx="87">
                  <c:v>30.5</c:v>
                </c:pt>
                <c:pt idx="88">
                  <c:v>29.86</c:v>
                </c:pt>
                <c:pt idx="89">
                  <c:v>33.46</c:v>
                </c:pt>
                <c:pt idx="90">
                  <c:v>32.950000000000003</c:v>
                </c:pt>
                <c:pt idx="91">
                  <c:v>21.35</c:v>
                </c:pt>
                <c:pt idx="92">
                  <c:v>20.170000000000002</c:v>
                </c:pt>
                <c:pt idx="93">
                  <c:v>19.87</c:v>
                </c:pt>
                <c:pt idx="94">
                  <c:v>18.77</c:v>
                </c:pt>
                <c:pt idx="95">
                  <c:v>18.25</c:v>
                </c:pt>
                <c:pt idx="96">
                  <c:v>26.94</c:v>
                </c:pt>
                <c:pt idx="97">
                  <c:v>29.89</c:v>
                </c:pt>
                <c:pt idx="98">
                  <c:v>24.91</c:v>
                </c:pt>
                <c:pt idx="99">
                  <c:v>24.63</c:v>
                </c:pt>
                <c:pt idx="100">
                  <c:v>22.76</c:v>
                </c:pt>
                <c:pt idx="101">
                  <c:v>26.1</c:v>
                </c:pt>
                <c:pt idx="102">
                  <c:v>24.05</c:v>
                </c:pt>
                <c:pt idx="103">
                  <c:v>26.64</c:v>
                </c:pt>
                <c:pt idx="104">
                  <c:v>27.46</c:v>
                </c:pt>
                <c:pt idx="105">
                  <c:v>28.89</c:v>
                </c:pt>
                <c:pt idx="106">
                  <c:v>21.88</c:v>
                </c:pt>
                <c:pt idx="107">
                  <c:v>22.05</c:v>
                </c:pt>
                <c:pt idx="108">
                  <c:v>24.15</c:v>
                </c:pt>
                <c:pt idx="109">
                  <c:v>22.61</c:v>
                </c:pt>
                <c:pt idx="110">
                  <c:v>25.66</c:v>
                </c:pt>
                <c:pt idx="111">
                  <c:v>26.44</c:v>
                </c:pt>
                <c:pt idx="112">
                  <c:v>24.11</c:v>
                </c:pt>
                <c:pt idx="113">
                  <c:v>27.13</c:v>
                </c:pt>
                <c:pt idx="114">
                  <c:v>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9-472F-9712-F20B6300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59152"/>
        <c:axId val="1230299248"/>
      </c:scatterChart>
      <c:valAx>
        <c:axId val="1231959152"/>
        <c:scaling>
          <c:orientation val="minMax"/>
          <c:max val="30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25th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99248"/>
        <c:crosses val="autoZero"/>
        <c:crossBetween val="midCat"/>
        <c:majorUnit val="1"/>
      </c:valAx>
      <c:valAx>
        <c:axId val="1230299248"/>
        <c:scaling>
          <c:orientation val="minMax"/>
          <c:max val="28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50th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591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23</xdr:col>
      <xdr:colOff>542925</xdr:colOff>
      <xdr:row>23</xdr:row>
      <xdr:rowOff>52388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56F1BF-862D-44A9-AE3E-D5CB7BE5B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542925</xdr:colOff>
      <xdr:row>46</xdr:row>
      <xdr:rowOff>52388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F8B164-C6CB-4213-BF64-5AF788644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0.08608</cdr:x>
      <cdr:y>0.11223</cdr:y>
    </cdr:from>
    <cdr:to>
      <cdr:x>0.97131</cdr:x>
      <cdr:y>0.86644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E65456D-D23F-9680-9643-B28BB35DD2EB}"/>
            </a:ext>
          </a:extLst>
        </cdr:cNvPr>
        <cdr:cNvCxnSpPr/>
      </cdr:nvCxnSpPr>
      <cdr:spPr>
        <a:xfrm xmlns:a="http://schemas.openxmlformats.org/drawingml/2006/main" flipV="1">
          <a:off x="571500" y="476250"/>
          <a:ext cx="5876925" cy="3200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D37A-FE3E-4993-BE94-996EF6CE4A41}">
  <dimension ref="A1:K123"/>
  <sheetViews>
    <sheetView tabSelected="1" topLeftCell="A19" workbookViewId="0">
      <selection activeCell="Z24" sqref="Z24"/>
    </sheetView>
  </sheetViews>
  <sheetFormatPr defaultRowHeight="15" x14ac:dyDescent="0.25"/>
  <cols>
    <col min="1" max="1" width="10.140625" customWidth="1"/>
    <col min="2" max="2" width="3" bestFit="1" customWidth="1"/>
    <col min="3" max="3" width="14.5703125" bestFit="1" customWidth="1"/>
    <col min="4" max="4" width="7.7109375" bestFit="1" customWidth="1"/>
    <col min="5" max="5" width="10.28515625" bestFit="1" customWidth="1"/>
    <col min="6" max="7" width="11.85546875" bestFit="1" customWidth="1"/>
    <col min="9" max="9" width="13.85546875" style="5" bestFit="1" customWidth="1"/>
    <col min="10" max="10" width="14.28515625" style="5" bestFit="1" customWidth="1"/>
    <col min="11" max="11" width="12" style="5" customWidth="1"/>
  </cols>
  <sheetData>
    <row r="1" spans="1:11" x14ac:dyDescent="0.25">
      <c r="C1" t="s">
        <v>0</v>
      </c>
      <c r="D1" t="s">
        <v>1</v>
      </c>
      <c r="E1" t="s">
        <v>2</v>
      </c>
      <c r="F1" t="s">
        <v>6</v>
      </c>
      <c r="G1" t="s">
        <v>7</v>
      </c>
      <c r="I1" s="5" t="s">
        <v>9</v>
      </c>
      <c r="J1" s="5" t="s">
        <v>10</v>
      </c>
      <c r="K1" s="5" t="s">
        <v>11</v>
      </c>
    </row>
    <row r="2" spans="1:11" x14ac:dyDescent="0.25">
      <c r="A2">
        <v>20101016</v>
      </c>
      <c r="B2">
        <v>18</v>
      </c>
      <c r="C2">
        <v>24.59</v>
      </c>
      <c r="D2">
        <v>22.57</v>
      </c>
      <c r="E2">
        <f t="shared" ref="E2:E33" si="0">C2-D2</f>
        <v>2.0199999999999996</v>
      </c>
      <c r="F2" t="str">
        <f>IF(C2&lt;29,IF(C2&gt;27,E2,""),"")</f>
        <v/>
      </c>
      <c r="G2" t="str">
        <f t="shared" ref="G2:G33" si="1">IF(D2&lt;27,IF(D2&gt;25,F2,""),"")</f>
        <v/>
      </c>
      <c r="I2" s="5" t="str">
        <f t="shared" ref="I2:I65" si="2">IF(C2&gt;28,"Y","")</f>
        <v/>
      </c>
      <c r="J2" s="5" t="str">
        <f t="shared" ref="J2:J65" si="3">IF(D2&gt;26,"Y","")</f>
        <v/>
      </c>
      <c r="K2" s="5" t="str">
        <f>IF(I2&lt;&gt;J2,"Y","")</f>
        <v/>
      </c>
    </row>
    <row r="3" spans="1:11" x14ac:dyDescent="0.25">
      <c r="A3">
        <v>20101017</v>
      </c>
      <c r="B3">
        <v>5</v>
      </c>
      <c r="C3">
        <v>16.239999999999998</v>
      </c>
      <c r="D3">
        <v>16.13</v>
      </c>
      <c r="E3">
        <f t="shared" si="0"/>
        <v>0.10999999999999943</v>
      </c>
      <c r="F3" t="str">
        <f>IF(C3&lt;29,IF(C3&gt;27,E3,""),"")</f>
        <v/>
      </c>
      <c r="G3" t="str">
        <f t="shared" si="1"/>
        <v/>
      </c>
      <c r="I3" s="5" t="str">
        <f t="shared" si="2"/>
        <v/>
      </c>
      <c r="J3" s="5" t="str">
        <f t="shared" si="3"/>
        <v/>
      </c>
      <c r="K3" s="5" t="str">
        <f t="shared" ref="K3:K66" si="4">IF(I3&lt;&gt;J3,"Y","")</f>
        <v/>
      </c>
    </row>
    <row r="4" spans="1:11" x14ac:dyDescent="0.25">
      <c r="A4">
        <v>20101018</v>
      </c>
      <c r="B4">
        <v>21</v>
      </c>
      <c r="C4">
        <v>25.4</v>
      </c>
      <c r="D4">
        <v>24.91</v>
      </c>
      <c r="E4">
        <f t="shared" si="0"/>
        <v>0.48999999999999844</v>
      </c>
      <c r="F4" t="str">
        <f>IF(C4&lt;29,IF(C4&gt;27,E4,""),"")</f>
        <v/>
      </c>
      <c r="G4" t="str">
        <f t="shared" si="1"/>
        <v/>
      </c>
      <c r="I4" s="5" t="str">
        <f t="shared" si="2"/>
        <v/>
      </c>
      <c r="J4" s="5" t="str">
        <f t="shared" si="3"/>
        <v/>
      </c>
      <c r="K4" s="5" t="str">
        <f t="shared" si="4"/>
        <v/>
      </c>
    </row>
    <row r="5" spans="1:11" x14ac:dyDescent="0.25">
      <c r="A5">
        <v>20101019</v>
      </c>
      <c r="B5">
        <v>32</v>
      </c>
      <c r="C5">
        <v>28.93</v>
      </c>
      <c r="D5">
        <v>27.04</v>
      </c>
      <c r="E5">
        <f t="shared" si="0"/>
        <v>1.8900000000000006</v>
      </c>
      <c r="F5">
        <f>IF(C5&lt;29,IF(C5&gt;27,E5,""),"")</f>
        <v>1.8900000000000006</v>
      </c>
      <c r="G5" t="str">
        <f t="shared" si="1"/>
        <v/>
      </c>
      <c r="I5" s="5" t="str">
        <f t="shared" si="2"/>
        <v>Y</v>
      </c>
      <c r="J5" s="5" t="str">
        <f t="shared" si="3"/>
        <v>Y</v>
      </c>
      <c r="K5" s="5" t="str">
        <f t="shared" si="4"/>
        <v/>
      </c>
    </row>
    <row r="6" spans="1:11" x14ac:dyDescent="0.25">
      <c r="A6">
        <v>20101020</v>
      </c>
      <c r="B6">
        <v>4</v>
      </c>
      <c r="C6">
        <v>21.71</v>
      </c>
      <c r="D6">
        <v>19.55</v>
      </c>
      <c r="E6">
        <f t="shared" si="0"/>
        <v>2.16</v>
      </c>
      <c r="F6" t="str">
        <f>IF(C6&lt;29,IF(C6&gt;27,E6,""),"")</f>
        <v/>
      </c>
      <c r="G6" t="str">
        <f t="shared" si="1"/>
        <v/>
      </c>
      <c r="I6" s="5" t="str">
        <f t="shared" si="2"/>
        <v/>
      </c>
      <c r="J6" s="5" t="str">
        <f t="shared" si="3"/>
        <v/>
      </c>
      <c r="K6" s="5" t="str">
        <f t="shared" si="4"/>
        <v/>
      </c>
    </row>
    <row r="7" spans="1:11" x14ac:dyDescent="0.25">
      <c r="A7">
        <v>20101021</v>
      </c>
      <c r="B7">
        <v>6</v>
      </c>
      <c r="C7">
        <v>19.63</v>
      </c>
      <c r="D7">
        <v>18.55</v>
      </c>
      <c r="E7">
        <f t="shared" si="0"/>
        <v>1.0799999999999983</v>
      </c>
      <c r="F7" t="str">
        <f>IF(C7&lt;29,IF(C7&gt;28,E7,""),"")</f>
        <v/>
      </c>
      <c r="G7" t="str">
        <f t="shared" si="1"/>
        <v/>
      </c>
      <c r="I7" s="5" t="str">
        <f t="shared" si="2"/>
        <v/>
      </c>
      <c r="J7" s="5" t="str">
        <f t="shared" si="3"/>
        <v/>
      </c>
      <c r="K7" s="5" t="str">
        <f t="shared" si="4"/>
        <v/>
      </c>
    </row>
    <row r="8" spans="1:11" x14ac:dyDescent="0.25">
      <c r="A8">
        <v>20101022</v>
      </c>
      <c r="B8">
        <v>23</v>
      </c>
      <c r="C8">
        <v>24.31</v>
      </c>
      <c r="D8">
        <v>23.24</v>
      </c>
      <c r="E8">
        <f t="shared" si="0"/>
        <v>1.0700000000000003</v>
      </c>
      <c r="F8" t="str">
        <f t="shared" ref="F8:F39" si="5">IF(C8&lt;29,IF(C8&gt;27,E8,""),"")</f>
        <v/>
      </c>
      <c r="G8" t="str">
        <f t="shared" si="1"/>
        <v/>
      </c>
      <c r="I8" s="5" t="str">
        <f t="shared" si="2"/>
        <v/>
      </c>
      <c r="J8" s="5" t="str">
        <f t="shared" si="3"/>
        <v/>
      </c>
      <c r="K8" s="5" t="str">
        <f t="shared" si="4"/>
        <v/>
      </c>
    </row>
    <row r="9" spans="1:11" x14ac:dyDescent="0.25">
      <c r="A9">
        <v>20111015</v>
      </c>
      <c r="B9">
        <v>5</v>
      </c>
      <c r="C9">
        <v>10.66</v>
      </c>
      <c r="D9">
        <v>9.01</v>
      </c>
      <c r="E9">
        <f t="shared" si="0"/>
        <v>1.6500000000000004</v>
      </c>
      <c r="F9" t="str">
        <f t="shared" si="5"/>
        <v/>
      </c>
      <c r="G9" t="str">
        <f t="shared" si="1"/>
        <v/>
      </c>
      <c r="I9" s="5" t="str">
        <f t="shared" si="2"/>
        <v/>
      </c>
      <c r="J9" s="5" t="str">
        <f t="shared" si="3"/>
        <v/>
      </c>
      <c r="K9" s="5" t="str">
        <f t="shared" si="4"/>
        <v/>
      </c>
    </row>
    <row r="10" spans="1:11" x14ac:dyDescent="0.25">
      <c r="A10">
        <v>20111016</v>
      </c>
      <c r="B10">
        <v>12</v>
      </c>
      <c r="C10">
        <v>16.420000000000002</v>
      </c>
      <c r="D10">
        <v>14.79</v>
      </c>
      <c r="E10">
        <f t="shared" si="0"/>
        <v>1.6300000000000026</v>
      </c>
      <c r="F10" t="str">
        <f t="shared" si="5"/>
        <v/>
      </c>
      <c r="G10" t="str">
        <f t="shared" si="1"/>
        <v/>
      </c>
      <c r="I10" s="5" t="str">
        <f t="shared" si="2"/>
        <v/>
      </c>
      <c r="J10" s="5" t="str">
        <f t="shared" si="3"/>
        <v/>
      </c>
      <c r="K10" s="5" t="str">
        <f t="shared" si="4"/>
        <v/>
      </c>
    </row>
    <row r="11" spans="1:11" x14ac:dyDescent="0.25">
      <c r="A11">
        <v>20111017</v>
      </c>
      <c r="B11">
        <v>33</v>
      </c>
      <c r="C11">
        <v>32.659999999999997</v>
      </c>
      <c r="D11">
        <v>30.34</v>
      </c>
      <c r="E11">
        <f t="shared" si="0"/>
        <v>2.3199999999999967</v>
      </c>
      <c r="F11" t="str">
        <f t="shared" si="5"/>
        <v/>
      </c>
      <c r="G11" t="str">
        <f t="shared" si="1"/>
        <v/>
      </c>
      <c r="I11" s="5" t="str">
        <f t="shared" si="2"/>
        <v>Y</v>
      </c>
      <c r="J11" s="5" t="str">
        <f t="shared" si="3"/>
        <v>Y</v>
      </c>
      <c r="K11" s="5" t="str">
        <f t="shared" si="4"/>
        <v/>
      </c>
    </row>
    <row r="12" spans="1:11" x14ac:dyDescent="0.25">
      <c r="A12">
        <v>20111018</v>
      </c>
      <c r="B12">
        <v>24</v>
      </c>
      <c r="C12">
        <v>29.7</v>
      </c>
      <c r="D12">
        <v>27.99</v>
      </c>
      <c r="E12">
        <f t="shared" si="0"/>
        <v>1.7100000000000009</v>
      </c>
      <c r="F12" t="str">
        <f t="shared" si="5"/>
        <v/>
      </c>
      <c r="G12" t="str">
        <f t="shared" si="1"/>
        <v/>
      </c>
      <c r="I12" s="5" t="str">
        <f t="shared" si="2"/>
        <v>Y</v>
      </c>
      <c r="J12" s="5" t="str">
        <f t="shared" si="3"/>
        <v>Y</v>
      </c>
      <c r="K12" s="5" t="str">
        <f t="shared" si="4"/>
        <v/>
      </c>
    </row>
    <row r="13" spans="1:11" x14ac:dyDescent="0.25">
      <c r="A13">
        <v>20111019</v>
      </c>
      <c r="B13">
        <v>18</v>
      </c>
      <c r="C13">
        <v>27.63</v>
      </c>
      <c r="D13">
        <v>26.35</v>
      </c>
      <c r="E13">
        <f t="shared" si="0"/>
        <v>1.2799999999999976</v>
      </c>
      <c r="F13">
        <f t="shared" si="5"/>
        <v>1.2799999999999976</v>
      </c>
      <c r="G13">
        <f t="shared" si="1"/>
        <v>1.2799999999999976</v>
      </c>
      <c r="I13" s="5" t="str">
        <f t="shared" si="2"/>
        <v/>
      </c>
      <c r="J13" s="5" t="str">
        <f t="shared" si="3"/>
        <v>Y</v>
      </c>
      <c r="K13" s="7" t="str">
        <f t="shared" si="4"/>
        <v>Y</v>
      </c>
    </row>
    <row r="14" spans="1:11" x14ac:dyDescent="0.25">
      <c r="A14">
        <v>20111021</v>
      </c>
      <c r="B14">
        <v>19</v>
      </c>
      <c r="C14">
        <v>23.49</v>
      </c>
      <c r="D14">
        <v>22.69</v>
      </c>
      <c r="E14">
        <f t="shared" si="0"/>
        <v>0.79999999999999716</v>
      </c>
      <c r="F14" t="str">
        <f t="shared" si="5"/>
        <v/>
      </c>
      <c r="G14" t="str">
        <f t="shared" si="1"/>
        <v/>
      </c>
      <c r="I14" s="5" t="str">
        <f t="shared" si="2"/>
        <v/>
      </c>
      <c r="J14" s="5" t="str">
        <f t="shared" si="3"/>
        <v/>
      </c>
      <c r="K14" s="5" t="str">
        <f t="shared" si="4"/>
        <v/>
      </c>
    </row>
    <row r="15" spans="1:11" x14ac:dyDescent="0.25">
      <c r="A15">
        <v>20121006</v>
      </c>
      <c r="B15">
        <v>7</v>
      </c>
      <c r="C15">
        <v>19.850000000000001</v>
      </c>
      <c r="D15">
        <v>19.55</v>
      </c>
      <c r="E15">
        <f t="shared" si="0"/>
        <v>0.30000000000000071</v>
      </c>
      <c r="F15" t="str">
        <f t="shared" si="5"/>
        <v/>
      </c>
      <c r="G15" t="str">
        <f t="shared" si="1"/>
        <v/>
      </c>
      <c r="I15" s="5" t="str">
        <f t="shared" si="2"/>
        <v/>
      </c>
      <c r="J15" s="5" t="str">
        <f t="shared" si="3"/>
        <v/>
      </c>
      <c r="K15" s="5" t="str">
        <f t="shared" si="4"/>
        <v/>
      </c>
    </row>
    <row r="16" spans="1:11" x14ac:dyDescent="0.25">
      <c r="A16">
        <v>20121007</v>
      </c>
      <c r="B16">
        <v>5</v>
      </c>
      <c r="C16">
        <v>21.81</v>
      </c>
      <c r="D16">
        <v>20.05</v>
      </c>
      <c r="E16">
        <f t="shared" si="0"/>
        <v>1.759999999999998</v>
      </c>
      <c r="F16" t="str">
        <f t="shared" si="5"/>
        <v/>
      </c>
      <c r="G16" t="str">
        <f t="shared" si="1"/>
        <v/>
      </c>
      <c r="I16" s="5" t="str">
        <f t="shared" si="2"/>
        <v/>
      </c>
      <c r="J16" s="5" t="str">
        <f t="shared" si="3"/>
        <v/>
      </c>
      <c r="K16" s="5" t="str">
        <f t="shared" si="4"/>
        <v/>
      </c>
    </row>
    <row r="17" spans="1:11" x14ac:dyDescent="0.25">
      <c r="A17">
        <v>20121007</v>
      </c>
      <c r="B17">
        <v>6</v>
      </c>
      <c r="C17">
        <v>18.989999999999998</v>
      </c>
      <c r="D17">
        <v>18.72</v>
      </c>
      <c r="E17">
        <f t="shared" si="0"/>
        <v>0.26999999999999957</v>
      </c>
      <c r="F17" t="str">
        <f t="shared" si="5"/>
        <v/>
      </c>
      <c r="G17" t="str">
        <f t="shared" si="1"/>
        <v/>
      </c>
      <c r="I17" s="5" t="str">
        <f t="shared" si="2"/>
        <v/>
      </c>
      <c r="J17" s="5" t="str">
        <f t="shared" si="3"/>
        <v/>
      </c>
      <c r="K17" s="5" t="str">
        <f t="shared" si="4"/>
        <v/>
      </c>
    </row>
    <row r="18" spans="1:11" x14ac:dyDescent="0.25">
      <c r="A18">
        <v>20121009</v>
      </c>
      <c r="B18">
        <v>19</v>
      </c>
      <c r="C18">
        <v>27.58</v>
      </c>
      <c r="D18">
        <v>25.62</v>
      </c>
      <c r="E18">
        <f t="shared" si="0"/>
        <v>1.9599999999999973</v>
      </c>
      <c r="F18">
        <f t="shared" si="5"/>
        <v>1.9599999999999973</v>
      </c>
      <c r="G18">
        <f t="shared" si="1"/>
        <v>1.9599999999999973</v>
      </c>
      <c r="I18" s="5" t="str">
        <f t="shared" si="2"/>
        <v/>
      </c>
      <c r="J18" s="5" t="str">
        <f t="shared" si="3"/>
        <v/>
      </c>
      <c r="K18" s="5" t="str">
        <f t="shared" si="4"/>
        <v/>
      </c>
    </row>
    <row r="19" spans="1:11" x14ac:dyDescent="0.25">
      <c r="A19">
        <v>20121009</v>
      </c>
      <c r="B19">
        <v>19</v>
      </c>
      <c r="C19">
        <v>26.84</v>
      </c>
      <c r="D19">
        <v>24.81</v>
      </c>
      <c r="E19">
        <f t="shared" si="0"/>
        <v>2.0300000000000011</v>
      </c>
      <c r="F19" t="str">
        <f t="shared" si="5"/>
        <v/>
      </c>
      <c r="G19" t="str">
        <f t="shared" si="1"/>
        <v/>
      </c>
      <c r="I19" s="5" t="str">
        <f t="shared" si="2"/>
        <v/>
      </c>
      <c r="J19" s="5" t="str">
        <f t="shared" si="3"/>
        <v/>
      </c>
      <c r="K19" s="5" t="str">
        <f t="shared" si="4"/>
        <v/>
      </c>
    </row>
    <row r="20" spans="1:11" x14ac:dyDescent="0.25">
      <c r="A20">
        <v>20121010</v>
      </c>
      <c r="B20">
        <v>13</v>
      </c>
      <c r="C20">
        <v>28.08</v>
      </c>
      <c r="D20">
        <v>25.6</v>
      </c>
      <c r="E20">
        <f t="shared" si="0"/>
        <v>2.4799999999999969</v>
      </c>
      <c r="F20">
        <f t="shared" si="5"/>
        <v>2.4799999999999969</v>
      </c>
      <c r="G20">
        <f t="shared" si="1"/>
        <v>2.4799999999999969</v>
      </c>
      <c r="I20" s="5" t="str">
        <f t="shared" si="2"/>
        <v>Y</v>
      </c>
      <c r="J20" s="5" t="str">
        <f t="shared" si="3"/>
        <v/>
      </c>
      <c r="K20" s="8" t="str">
        <f t="shared" si="4"/>
        <v>Y</v>
      </c>
    </row>
    <row r="21" spans="1:11" x14ac:dyDescent="0.25">
      <c r="A21">
        <v>20121010</v>
      </c>
      <c r="B21">
        <v>18</v>
      </c>
      <c r="C21">
        <v>28.65</v>
      </c>
      <c r="D21">
        <v>26.13</v>
      </c>
      <c r="E21">
        <f t="shared" si="0"/>
        <v>2.5199999999999996</v>
      </c>
      <c r="F21">
        <f t="shared" si="5"/>
        <v>2.5199999999999996</v>
      </c>
      <c r="G21">
        <f t="shared" si="1"/>
        <v>2.5199999999999996</v>
      </c>
      <c r="I21" s="5" t="str">
        <f t="shared" si="2"/>
        <v>Y</v>
      </c>
      <c r="J21" s="5" t="str">
        <f t="shared" si="3"/>
        <v>Y</v>
      </c>
      <c r="K21" s="5" t="str">
        <f t="shared" si="4"/>
        <v/>
      </c>
    </row>
    <row r="22" spans="1:11" x14ac:dyDescent="0.25">
      <c r="A22">
        <v>20121011</v>
      </c>
      <c r="B22">
        <v>6</v>
      </c>
      <c r="C22">
        <v>21.66</v>
      </c>
      <c r="D22">
        <v>19.45</v>
      </c>
      <c r="E22">
        <f t="shared" si="0"/>
        <v>2.2100000000000009</v>
      </c>
      <c r="F22" t="str">
        <f t="shared" si="5"/>
        <v/>
      </c>
      <c r="G22" t="str">
        <f t="shared" si="1"/>
        <v/>
      </c>
      <c r="I22" s="5" t="str">
        <f t="shared" si="2"/>
        <v/>
      </c>
      <c r="J22" s="5" t="str">
        <f t="shared" si="3"/>
        <v/>
      </c>
      <c r="K22" s="5" t="str">
        <f t="shared" si="4"/>
        <v/>
      </c>
    </row>
    <row r="23" spans="1:11" x14ac:dyDescent="0.25">
      <c r="A23">
        <v>20121011</v>
      </c>
      <c r="B23">
        <v>1</v>
      </c>
      <c r="C23">
        <v>22.96</v>
      </c>
      <c r="D23">
        <v>22.96</v>
      </c>
      <c r="E23">
        <f t="shared" si="0"/>
        <v>0</v>
      </c>
      <c r="F23" t="str">
        <f t="shared" si="5"/>
        <v/>
      </c>
      <c r="G23" t="str">
        <f t="shared" si="1"/>
        <v/>
      </c>
      <c r="I23" s="5" t="str">
        <f t="shared" si="2"/>
        <v/>
      </c>
      <c r="J23" s="5" t="str">
        <f t="shared" si="3"/>
        <v/>
      </c>
      <c r="K23" s="5" t="str">
        <f t="shared" si="4"/>
        <v/>
      </c>
    </row>
    <row r="24" spans="1:11" x14ac:dyDescent="0.25">
      <c r="A24">
        <v>20121012</v>
      </c>
      <c r="B24">
        <v>24</v>
      </c>
      <c r="C24">
        <v>29</v>
      </c>
      <c r="D24">
        <v>27.15</v>
      </c>
      <c r="E24">
        <f t="shared" si="0"/>
        <v>1.8500000000000014</v>
      </c>
      <c r="F24" t="str">
        <f t="shared" si="5"/>
        <v/>
      </c>
      <c r="G24" t="str">
        <f t="shared" si="1"/>
        <v/>
      </c>
      <c r="I24" s="5" t="str">
        <f t="shared" si="2"/>
        <v>Y</v>
      </c>
      <c r="J24" s="5" t="str">
        <f t="shared" si="3"/>
        <v>Y</v>
      </c>
      <c r="K24" s="5" t="str">
        <f t="shared" si="4"/>
        <v/>
      </c>
    </row>
    <row r="25" spans="1:11" x14ac:dyDescent="0.25">
      <c r="A25">
        <v>20121012</v>
      </c>
      <c r="B25">
        <v>27</v>
      </c>
      <c r="C25">
        <v>26.15</v>
      </c>
      <c r="D25">
        <v>24.14</v>
      </c>
      <c r="E25">
        <f t="shared" si="0"/>
        <v>2.009999999999998</v>
      </c>
      <c r="F25" t="str">
        <f t="shared" si="5"/>
        <v/>
      </c>
      <c r="G25" t="str">
        <f t="shared" si="1"/>
        <v/>
      </c>
      <c r="I25" s="5" t="str">
        <f t="shared" si="2"/>
        <v/>
      </c>
      <c r="J25" s="5" t="str">
        <f t="shared" si="3"/>
        <v/>
      </c>
      <c r="K25" s="5" t="str">
        <f t="shared" si="4"/>
        <v/>
      </c>
    </row>
    <row r="26" spans="1:11" x14ac:dyDescent="0.25">
      <c r="A26">
        <v>20131012</v>
      </c>
      <c r="B26">
        <v>18</v>
      </c>
      <c r="C26">
        <v>24.32</v>
      </c>
      <c r="D26">
        <v>22.7</v>
      </c>
      <c r="E26">
        <f t="shared" si="0"/>
        <v>1.620000000000001</v>
      </c>
      <c r="F26" t="str">
        <f t="shared" si="5"/>
        <v/>
      </c>
      <c r="G26" t="str">
        <f t="shared" si="1"/>
        <v/>
      </c>
      <c r="I26" s="5" t="str">
        <f t="shared" si="2"/>
        <v/>
      </c>
      <c r="J26" s="5" t="str">
        <f t="shared" si="3"/>
        <v/>
      </c>
      <c r="K26" s="5" t="str">
        <f t="shared" si="4"/>
        <v/>
      </c>
    </row>
    <row r="27" spans="1:11" x14ac:dyDescent="0.25">
      <c r="A27">
        <v>20131013</v>
      </c>
      <c r="B27">
        <v>14</v>
      </c>
      <c r="C27">
        <v>20.39</v>
      </c>
      <c r="D27">
        <v>18.54</v>
      </c>
      <c r="E27">
        <f t="shared" si="0"/>
        <v>1.8500000000000014</v>
      </c>
      <c r="F27" t="str">
        <f t="shared" si="5"/>
        <v/>
      </c>
      <c r="G27" t="str">
        <f t="shared" si="1"/>
        <v/>
      </c>
      <c r="I27" s="5" t="str">
        <f t="shared" si="2"/>
        <v/>
      </c>
      <c r="J27" s="5" t="str">
        <f t="shared" si="3"/>
        <v/>
      </c>
      <c r="K27" s="5" t="str">
        <f t="shared" si="4"/>
        <v/>
      </c>
    </row>
    <row r="28" spans="1:11" x14ac:dyDescent="0.25">
      <c r="A28">
        <v>20131014</v>
      </c>
      <c r="B28">
        <v>18</v>
      </c>
      <c r="C28">
        <v>27.47</v>
      </c>
      <c r="D28">
        <v>26.39</v>
      </c>
      <c r="E28">
        <f t="shared" si="0"/>
        <v>1.0799999999999983</v>
      </c>
      <c r="F28">
        <f t="shared" si="5"/>
        <v>1.0799999999999983</v>
      </c>
      <c r="G28">
        <f t="shared" si="1"/>
        <v>1.0799999999999983</v>
      </c>
      <c r="I28" s="5" t="str">
        <f t="shared" si="2"/>
        <v/>
      </c>
      <c r="J28" s="5" t="str">
        <f t="shared" si="3"/>
        <v>Y</v>
      </c>
      <c r="K28" s="7" t="str">
        <f t="shared" si="4"/>
        <v>Y</v>
      </c>
    </row>
    <row r="29" spans="1:11" x14ac:dyDescent="0.25">
      <c r="A29">
        <v>20131016</v>
      </c>
      <c r="B29">
        <v>28</v>
      </c>
      <c r="C29">
        <v>30.14</v>
      </c>
      <c r="D29">
        <v>28.94</v>
      </c>
      <c r="E29">
        <f t="shared" si="0"/>
        <v>1.1999999999999993</v>
      </c>
      <c r="F29" t="str">
        <f t="shared" si="5"/>
        <v/>
      </c>
      <c r="G29" t="str">
        <f t="shared" si="1"/>
        <v/>
      </c>
      <c r="I29" s="5" t="str">
        <f t="shared" si="2"/>
        <v>Y</v>
      </c>
      <c r="J29" s="5" t="str">
        <f t="shared" si="3"/>
        <v>Y</v>
      </c>
      <c r="K29" s="5" t="str">
        <f t="shared" si="4"/>
        <v/>
      </c>
    </row>
    <row r="30" spans="1:11" x14ac:dyDescent="0.25">
      <c r="A30">
        <v>20131017</v>
      </c>
      <c r="B30">
        <v>27</v>
      </c>
      <c r="C30">
        <v>26.14</v>
      </c>
      <c r="D30">
        <v>24.57</v>
      </c>
      <c r="E30">
        <f t="shared" si="0"/>
        <v>1.5700000000000003</v>
      </c>
      <c r="F30" t="str">
        <f t="shared" si="5"/>
        <v/>
      </c>
      <c r="G30" t="str">
        <f t="shared" si="1"/>
        <v/>
      </c>
      <c r="I30" s="5" t="str">
        <f t="shared" si="2"/>
        <v/>
      </c>
      <c r="J30" s="5" t="str">
        <f t="shared" si="3"/>
        <v/>
      </c>
      <c r="K30" s="5" t="str">
        <f t="shared" si="4"/>
        <v/>
      </c>
    </row>
    <row r="31" spans="1:11" x14ac:dyDescent="0.25">
      <c r="A31">
        <v>20131018</v>
      </c>
      <c r="B31">
        <v>10</v>
      </c>
      <c r="C31">
        <v>29.85</v>
      </c>
      <c r="D31">
        <v>28.28</v>
      </c>
      <c r="E31">
        <f t="shared" si="0"/>
        <v>1.5700000000000003</v>
      </c>
      <c r="F31" t="str">
        <f t="shared" si="5"/>
        <v/>
      </c>
      <c r="G31" t="str">
        <f t="shared" si="1"/>
        <v/>
      </c>
      <c r="I31" s="5" t="str">
        <f t="shared" si="2"/>
        <v>Y</v>
      </c>
      <c r="J31" s="5" t="str">
        <f t="shared" si="3"/>
        <v>Y</v>
      </c>
      <c r="K31" s="5" t="str">
        <f t="shared" si="4"/>
        <v/>
      </c>
    </row>
    <row r="32" spans="1:11" x14ac:dyDescent="0.25">
      <c r="A32">
        <v>20141018</v>
      </c>
      <c r="B32">
        <v>15</v>
      </c>
      <c r="C32">
        <v>27.71</v>
      </c>
      <c r="D32">
        <v>25.44</v>
      </c>
      <c r="E32">
        <f t="shared" si="0"/>
        <v>2.2699999999999996</v>
      </c>
      <c r="F32">
        <f t="shared" si="5"/>
        <v>2.2699999999999996</v>
      </c>
      <c r="G32">
        <f t="shared" si="1"/>
        <v>2.2699999999999996</v>
      </c>
      <c r="I32" s="5" t="str">
        <f t="shared" si="2"/>
        <v/>
      </c>
      <c r="J32" s="5" t="str">
        <f t="shared" si="3"/>
        <v/>
      </c>
      <c r="K32" s="5" t="str">
        <f t="shared" si="4"/>
        <v/>
      </c>
    </row>
    <row r="33" spans="1:11" x14ac:dyDescent="0.25">
      <c r="A33">
        <v>20141018</v>
      </c>
      <c r="B33">
        <v>19</v>
      </c>
      <c r="C33">
        <v>27.3</v>
      </c>
      <c r="D33">
        <v>25.36</v>
      </c>
      <c r="E33">
        <f t="shared" si="0"/>
        <v>1.9400000000000013</v>
      </c>
      <c r="F33">
        <f t="shared" si="5"/>
        <v>1.9400000000000013</v>
      </c>
      <c r="G33">
        <f t="shared" si="1"/>
        <v>1.9400000000000013</v>
      </c>
      <c r="I33" s="5" t="str">
        <f t="shared" si="2"/>
        <v/>
      </c>
      <c r="J33" s="5" t="str">
        <f t="shared" si="3"/>
        <v/>
      </c>
      <c r="K33" s="5" t="str">
        <f t="shared" si="4"/>
        <v/>
      </c>
    </row>
    <row r="34" spans="1:11" x14ac:dyDescent="0.25">
      <c r="A34">
        <v>20141019</v>
      </c>
      <c r="B34">
        <v>24</v>
      </c>
      <c r="C34">
        <v>31.1</v>
      </c>
      <c r="D34">
        <v>28.98</v>
      </c>
      <c r="E34">
        <f t="shared" ref="E34:E65" si="6">C34-D34</f>
        <v>2.120000000000001</v>
      </c>
      <c r="F34" t="str">
        <f t="shared" si="5"/>
        <v/>
      </c>
      <c r="G34" t="str">
        <f t="shared" ref="G34:G65" si="7">IF(D34&lt;27,IF(D34&gt;25,F34,""),"")</f>
        <v/>
      </c>
      <c r="I34" s="5" t="str">
        <f t="shared" si="2"/>
        <v>Y</v>
      </c>
      <c r="J34" s="5" t="str">
        <f t="shared" si="3"/>
        <v>Y</v>
      </c>
      <c r="K34" s="5" t="str">
        <f t="shared" si="4"/>
        <v/>
      </c>
    </row>
    <row r="35" spans="1:11" x14ac:dyDescent="0.25">
      <c r="A35">
        <v>20141019</v>
      </c>
      <c r="B35">
        <v>22</v>
      </c>
      <c r="C35">
        <v>30.39</v>
      </c>
      <c r="D35">
        <v>28.28</v>
      </c>
      <c r="E35">
        <f t="shared" si="6"/>
        <v>2.1099999999999994</v>
      </c>
      <c r="F35" t="str">
        <f t="shared" si="5"/>
        <v/>
      </c>
      <c r="G35" t="str">
        <f t="shared" si="7"/>
        <v/>
      </c>
      <c r="I35" s="5" t="str">
        <f t="shared" si="2"/>
        <v>Y</v>
      </c>
      <c r="J35" s="5" t="str">
        <f t="shared" si="3"/>
        <v>Y</v>
      </c>
      <c r="K35" s="5" t="str">
        <f t="shared" si="4"/>
        <v/>
      </c>
    </row>
    <row r="36" spans="1:11" x14ac:dyDescent="0.25">
      <c r="A36">
        <v>20141020</v>
      </c>
      <c r="B36">
        <v>15</v>
      </c>
      <c r="C36">
        <v>30.42</v>
      </c>
      <c r="D36">
        <v>29.24</v>
      </c>
      <c r="E36">
        <f t="shared" si="6"/>
        <v>1.1800000000000033</v>
      </c>
      <c r="F36" t="str">
        <f t="shared" si="5"/>
        <v/>
      </c>
      <c r="G36" t="str">
        <f t="shared" si="7"/>
        <v/>
      </c>
      <c r="I36" s="5" t="str">
        <f t="shared" si="2"/>
        <v>Y</v>
      </c>
      <c r="J36" s="5" t="str">
        <f t="shared" si="3"/>
        <v>Y</v>
      </c>
      <c r="K36" s="5" t="str">
        <f t="shared" si="4"/>
        <v/>
      </c>
    </row>
    <row r="37" spans="1:11" x14ac:dyDescent="0.25">
      <c r="A37">
        <v>20141020</v>
      </c>
      <c r="B37">
        <v>15</v>
      </c>
      <c r="C37">
        <v>30.99</v>
      </c>
      <c r="D37">
        <v>28.93</v>
      </c>
      <c r="E37">
        <f t="shared" si="6"/>
        <v>2.0599999999999987</v>
      </c>
      <c r="F37" t="str">
        <f t="shared" si="5"/>
        <v/>
      </c>
      <c r="G37" t="str">
        <f t="shared" si="7"/>
        <v/>
      </c>
      <c r="I37" s="5" t="str">
        <f t="shared" si="2"/>
        <v>Y</v>
      </c>
      <c r="J37" s="5" t="str">
        <f t="shared" si="3"/>
        <v>Y</v>
      </c>
      <c r="K37" s="5" t="str">
        <f t="shared" si="4"/>
        <v/>
      </c>
    </row>
    <row r="38" spans="1:11" x14ac:dyDescent="0.25">
      <c r="A38">
        <v>20141021</v>
      </c>
      <c r="B38">
        <v>14</v>
      </c>
      <c r="C38">
        <v>31.77</v>
      </c>
      <c r="D38">
        <v>29.54</v>
      </c>
      <c r="E38">
        <f t="shared" si="6"/>
        <v>2.2300000000000004</v>
      </c>
      <c r="F38" t="str">
        <f t="shared" si="5"/>
        <v/>
      </c>
      <c r="G38" t="str">
        <f t="shared" si="7"/>
        <v/>
      </c>
      <c r="I38" s="5" t="str">
        <f t="shared" si="2"/>
        <v>Y</v>
      </c>
      <c r="J38" s="5" t="str">
        <f t="shared" si="3"/>
        <v>Y</v>
      </c>
      <c r="K38" s="5" t="str">
        <f t="shared" si="4"/>
        <v/>
      </c>
    </row>
    <row r="39" spans="1:11" x14ac:dyDescent="0.25">
      <c r="A39">
        <v>20141021</v>
      </c>
      <c r="B39">
        <v>14</v>
      </c>
      <c r="C39">
        <v>30.16</v>
      </c>
      <c r="D39">
        <v>27.61</v>
      </c>
      <c r="E39">
        <f t="shared" si="6"/>
        <v>2.5500000000000007</v>
      </c>
      <c r="F39" t="str">
        <f t="shared" si="5"/>
        <v/>
      </c>
      <c r="G39" t="str">
        <f t="shared" si="7"/>
        <v/>
      </c>
      <c r="I39" s="5" t="str">
        <f t="shared" si="2"/>
        <v>Y</v>
      </c>
      <c r="J39" s="5" t="str">
        <f t="shared" si="3"/>
        <v>Y</v>
      </c>
      <c r="K39" s="5" t="str">
        <f t="shared" si="4"/>
        <v/>
      </c>
    </row>
    <row r="40" spans="1:11" x14ac:dyDescent="0.25">
      <c r="A40">
        <v>20141022</v>
      </c>
      <c r="B40">
        <v>15</v>
      </c>
      <c r="C40">
        <v>25.27</v>
      </c>
      <c r="D40">
        <v>24.43</v>
      </c>
      <c r="E40">
        <f t="shared" si="6"/>
        <v>0.83999999999999986</v>
      </c>
      <c r="F40" t="str">
        <f t="shared" ref="F40:F71" si="8">IF(C40&lt;29,IF(C40&gt;27,E40,""),"")</f>
        <v/>
      </c>
      <c r="G40" t="str">
        <f t="shared" si="7"/>
        <v/>
      </c>
      <c r="I40" s="5" t="str">
        <f t="shared" si="2"/>
        <v/>
      </c>
      <c r="J40" s="5" t="str">
        <f t="shared" si="3"/>
        <v/>
      </c>
      <c r="K40" s="5" t="str">
        <f t="shared" si="4"/>
        <v/>
      </c>
    </row>
    <row r="41" spans="1:11" x14ac:dyDescent="0.25">
      <c r="A41">
        <v>20141022</v>
      </c>
      <c r="B41">
        <v>6</v>
      </c>
      <c r="C41">
        <v>22.12</v>
      </c>
      <c r="D41">
        <v>21.97</v>
      </c>
      <c r="E41">
        <f t="shared" si="6"/>
        <v>0.15000000000000213</v>
      </c>
      <c r="F41" t="str">
        <f t="shared" si="8"/>
        <v/>
      </c>
      <c r="G41" t="str">
        <f t="shared" si="7"/>
        <v/>
      </c>
      <c r="I41" s="5" t="str">
        <f t="shared" si="2"/>
        <v/>
      </c>
      <c r="J41" s="5" t="str">
        <f t="shared" si="3"/>
        <v/>
      </c>
      <c r="K41" s="5" t="str">
        <f t="shared" si="4"/>
        <v/>
      </c>
    </row>
    <row r="42" spans="1:11" x14ac:dyDescent="0.25">
      <c r="A42">
        <v>20141023</v>
      </c>
      <c r="B42">
        <v>19</v>
      </c>
      <c r="C42">
        <v>30.87</v>
      </c>
      <c r="D42">
        <v>28.59</v>
      </c>
      <c r="E42">
        <f t="shared" si="6"/>
        <v>2.2800000000000011</v>
      </c>
      <c r="F42" t="str">
        <f t="shared" si="8"/>
        <v/>
      </c>
      <c r="G42" t="str">
        <f t="shared" si="7"/>
        <v/>
      </c>
      <c r="I42" s="5" t="str">
        <f t="shared" si="2"/>
        <v>Y</v>
      </c>
      <c r="J42" s="5" t="str">
        <f t="shared" si="3"/>
        <v>Y</v>
      </c>
      <c r="K42" s="5" t="str">
        <f t="shared" si="4"/>
        <v/>
      </c>
    </row>
    <row r="43" spans="1:11" x14ac:dyDescent="0.25">
      <c r="A43">
        <v>20141023</v>
      </c>
      <c r="B43">
        <v>18</v>
      </c>
      <c r="C43">
        <v>28.96</v>
      </c>
      <c r="D43">
        <v>27.56</v>
      </c>
      <c r="E43">
        <f t="shared" si="6"/>
        <v>1.4000000000000021</v>
      </c>
      <c r="F43">
        <f t="shared" si="8"/>
        <v>1.4000000000000021</v>
      </c>
      <c r="G43" t="str">
        <f t="shared" si="7"/>
        <v/>
      </c>
      <c r="I43" s="5" t="str">
        <f t="shared" si="2"/>
        <v>Y</v>
      </c>
      <c r="J43" s="5" t="str">
        <f t="shared" si="3"/>
        <v>Y</v>
      </c>
      <c r="K43" s="5" t="str">
        <f t="shared" si="4"/>
        <v/>
      </c>
    </row>
    <row r="44" spans="1:11" x14ac:dyDescent="0.25">
      <c r="A44">
        <v>20151003</v>
      </c>
      <c r="B44">
        <v>1</v>
      </c>
      <c r="C44">
        <v>3.67</v>
      </c>
      <c r="D44">
        <v>3.67</v>
      </c>
      <c r="E44">
        <f t="shared" si="6"/>
        <v>0</v>
      </c>
      <c r="F44" t="str">
        <f t="shared" si="8"/>
        <v/>
      </c>
      <c r="G44" t="str">
        <f t="shared" si="7"/>
        <v/>
      </c>
      <c r="I44" s="5" t="str">
        <f t="shared" si="2"/>
        <v/>
      </c>
      <c r="J44" s="5" t="str">
        <f t="shared" si="3"/>
        <v/>
      </c>
      <c r="K44" s="5" t="str">
        <f t="shared" si="4"/>
        <v/>
      </c>
    </row>
    <row r="45" spans="1:11" x14ac:dyDescent="0.25">
      <c r="A45">
        <v>20151004</v>
      </c>
      <c r="B45">
        <v>21</v>
      </c>
      <c r="C45">
        <v>25.91</v>
      </c>
      <c r="D45">
        <v>25.62</v>
      </c>
      <c r="E45">
        <f t="shared" si="6"/>
        <v>0.28999999999999915</v>
      </c>
      <c r="F45" t="str">
        <f t="shared" si="8"/>
        <v/>
      </c>
      <c r="G45" t="str">
        <f t="shared" si="7"/>
        <v/>
      </c>
      <c r="I45" s="5" t="str">
        <f t="shared" si="2"/>
        <v/>
      </c>
      <c r="J45" s="5" t="str">
        <f t="shared" si="3"/>
        <v/>
      </c>
      <c r="K45" s="5" t="str">
        <f t="shared" si="4"/>
        <v/>
      </c>
    </row>
    <row r="46" spans="1:11" x14ac:dyDescent="0.25">
      <c r="A46">
        <v>20151004</v>
      </c>
      <c r="B46">
        <v>10</v>
      </c>
      <c r="C46">
        <v>24.46</v>
      </c>
      <c r="D46">
        <v>22.48</v>
      </c>
      <c r="E46">
        <f t="shared" si="6"/>
        <v>1.9800000000000004</v>
      </c>
      <c r="F46" t="str">
        <f t="shared" si="8"/>
        <v/>
      </c>
      <c r="G46" t="str">
        <f t="shared" si="7"/>
        <v/>
      </c>
      <c r="I46" s="5" t="str">
        <f t="shared" si="2"/>
        <v/>
      </c>
      <c r="J46" s="5" t="str">
        <f t="shared" si="3"/>
        <v/>
      </c>
      <c r="K46" s="5" t="str">
        <f t="shared" si="4"/>
        <v/>
      </c>
    </row>
    <row r="47" spans="1:11" x14ac:dyDescent="0.25">
      <c r="A47">
        <v>20151005</v>
      </c>
      <c r="B47">
        <v>25</v>
      </c>
      <c r="C47">
        <v>28.62</v>
      </c>
      <c r="D47">
        <v>26.35</v>
      </c>
      <c r="E47">
        <f t="shared" si="6"/>
        <v>2.2699999999999996</v>
      </c>
      <c r="F47">
        <f t="shared" si="8"/>
        <v>2.2699999999999996</v>
      </c>
      <c r="G47">
        <f t="shared" si="7"/>
        <v>2.2699999999999996</v>
      </c>
      <c r="I47" s="5" t="str">
        <f t="shared" si="2"/>
        <v>Y</v>
      </c>
      <c r="J47" s="5" t="str">
        <f t="shared" si="3"/>
        <v>Y</v>
      </c>
      <c r="K47" s="5" t="str">
        <f t="shared" si="4"/>
        <v/>
      </c>
    </row>
    <row r="48" spans="1:11" x14ac:dyDescent="0.25">
      <c r="A48">
        <v>20151005</v>
      </c>
      <c r="B48">
        <v>24</v>
      </c>
      <c r="C48">
        <v>27.53</v>
      </c>
      <c r="D48">
        <v>26.21</v>
      </c>
      <c r="E48">
        <f t="shared" si="6"/>
        <v>1.3200000000000003</v>
      </c>
      <c r="F48">
        <f t="shared" si="8"/>
        <v>1.3200000000000003</v>
      </c>
      <c r="G48">
        <f t="shared" si="7"/>
        <v>1.3200000000000003</v>
      </c>
      <c r="I48" s="5" t="str">
        <f t="shared" si="2"/>
        <v/>
      </c>
      <c r="J48" s="5" t="str">
        <f t="shared" si="3"/>
        <v>Y</v>
      </c>
      <c r="K48" s="7" t="str">
        <f t="shared" si="4"/>
        <v>Y</v>
      </c>
    </row>
    <row r="49" spans="1:11" x14ac:dyDescent="0.25">
      <c r="A49">
        <v>20151006</v>
      </c>
      <c r="B49">
        <v>4</v>
      </c>
      <c r="C49">
        <v>20.95</v>
      </c>
      <c r="D49">
        <v>20.07</v>
      </c>
      <c r="E49">
        <f t="shared" si="6"/>
        <v>0.87999999999999901</v>
      </c>
      <c r="F49" t="str">
        <f t="shared" si="8"/>
        <v/>
      </c>
      <c r="G49" t="str">
        <f t="shared" si="7"/>
        <v/>
      </c>
      <c r="I49" s="5" t="str">
        <f t="shared" si="2"/>
        <v/>
      </c>
      <c r="J49" s="5" t="str">
        <f t="shared" si="3"/>
        <v/>
      </c>
      <c r="K49" s="5" t="str">
        <f t="shared" si="4"/>
        <v/>
      </c>
    </row>
    <row r="50" spans="1:11" x14ac:dyDescent="0.25">
      <c r="A50">
        <v>20151006</v>
      </c>
      <c r="B50">
        <v>24</v>
      </c>
      <c r="C50">
        <v>24.93</v>
      </c>
      <c r="D50">
        <v>23.5</v>
      </c>
      <c r="E50">
        <f t="shared" si="6"/>
        <v>1.4299999999999997</v>
      </c>
      <c r="F50" t="str">
        <f t="shared" si="8"/>
        <v/>
      </c>
      <c r="G50" t="str">
        <f t="shared" si="7"/>
        <v/>
      </c>
      <c r="I50" s="5" t="str">
        <f t="shared" si="2"/>
        <v/>
      </c>
      <c r="J50" s="5" t="str">
        <f t="shared" si="3"/>
        <v/>
      </c>
      <c r="K50" s="5" t="str">
        <f t="shared" si="4"/>
        <v/>
      </c>
    </row>
    <row r="51" spans="1:11" x14ac:dyDescent="0.25">
      <c r="A51">
        <v>20151007</v>
      </c>
      <c r="B51">
        <v>10</v>
      </c>
      <c r="C51">
        <v>29.81</v>
      </c>
      <c r="D51">
        <v>26.7</v>
      </c>
      <c r="E51">
        <f t="shared" si="6"/>
        <v>3.1099999999999994</v>
      </c>
      <c r="F51" t="str">
        <f t="shared" si="8"/>
        <v/>
      </c>
      <c r="G51" t="str">
        <f t="shared" si="7"/>
        <v/>
      </c>
      <c r="I51" s="5" t="str">
        <f t="shared" si="2"/>
        <v>Y</v>
      </c>
      <c r="J51" s="5" t="str">
        <f t="shared" si="3"/>
        <v>Y</v>
      </c>
      <c r="K51" s="5" t="str">
        <f t="shared" si="4"/>
        <v/>
      </c>
    </row>
    <row r="52" spans="1:11" x14ac:dyDescent="0.25">
      <c r="A52">
        <v>20151007</v>
      </c>
      <c r="B52">
        <v>26</v>
      </c>
      <c r="C52">
        <v>29.88</v>
      </c>
      <c r="D52">
        <v>28.97</v>
      </c>
      <c r="E52">
        <f t="shared" si="6"/>
        <v>0.91000000000000014</v>
      </c>
      <c r="F52" t="str">
        <f t="shared" si="8"/>
        <v/>
      </c>
      <c r="G52" t="str">
        <f t="shared" si="7"/>
        <v/>
      </c>
      <c r="I52" s="5" t="str">
        <f t="shared" si="2"/>
        <v>Y</v>
      </c>
      <c r="J52" s="5" t="str">
        <f t="shared" si="3"/>
        <v>Y</v>
      </c>
      <c r="K52" s="5" t="str">
        <f t="shared" si="4"/>
        <v/>
      </c>
    </row>
    <row r="53" spans="1:11" x14ac:dyDescent="0.25">
      <c r="A53">
        <v>20161008</v>
      </c>
      <c r="B53">
        <v>7</v>
      </c>
      <c r="C53">
        <v>20.100000000000001</v>
      </c>
      <c r="D53">
        <v>19.12</v>
      </c>
      <c r="E53">
        <f t="shared" si="6"/>
        <v>0.98000000000000043</v>
      </c>
      <c r="F53" t="str">
        <f t="shared" si="8"/>
        <v/>
      </c>
      <c r="G53" t="str">
        <f t="shared" si="7"/>
        <v/>
      </c>
      <c r="I53" s="5" t="str">
        <f t="shared" si="2"/>
        <v/>
      </c>
      <c r="J53" s="5" t="str">
        <f t="shared" si="3"/>
        <v/>
      </c>
      <c r="K53" s="5" t="str">
        <f t="shared" si="4"/>
        <v/>
      </c>
    </row>
    <row r="54" spans="1:11" x14ac:dyDescent="0.25">
      <c r="A54">
        <v>20161009</v>
      </c>
      <c r="B54">
        <v>8</v>
      </c>
      <c r="C54">
        <v>20.34</v>
      </c>
      <c r="D54">
        <v>17.97</v>
      </c>
      <c r="E54">
        <f t="shared" si="6"/>
        <v>2.370000000000001</v>
      </c>
      <c r="F54" t="str">
        <f t="shared" si="8"/>
        <v/>
      </c>
      <c r="G54" t="str">
        <f t="shared" si="7"/>
        <v/>
      </c>
      <c r="I54" s="5" t="str">
        <f t="shared" si="2"/>
        <v/>
      </c>
      <c r="J54" s="5" t="str">
        <f t="shared" si="3"/>
        <v/>
      </c>
      <c r="K54" s="5" t="str">
        <f t="shared" si="4"/>
        <v/>
      </c>
    </row>
    <row r="55" spans="1:11" x14ac:dyDescent="0.25">
      <c r="A55">
        <v>20161009</v>
      </c>
      <c r="B55">
        <v>13</v>
      </c>
      <c r="C55">
        <v>22</v>
      </c>
      <c r="D55">
        <v>19.77</v>
      </c>
      <c r="E55">
        <f t="shared" si="6"/>
        <v>2.2300000000000004</v>
      </c>
      <c r="F55" t="str">
        <f t="shared" si="8"/>
        <v/>
      </c>
      <c r="G55" t="str">
        <f t="shared" si="7"/>
        <v/>
      </c>
      <c r="I55" s="5" t="str">
        <f t="shared" si="2"/>
        <v/>
      </c>
      <c r="J55" s="5" t="str">
        <f t="shared" si="3"/>
        <v/>
      </c>
      <c r="K55" s="5" t="str">
        <f t="shared" si="4"/>
        <v/>
      </c>
    </row>
    <row r="56" spans="1:11" x14ac:dyDescent="0.25">
      <c r="A56">
        <v>20161010</v>
      </c>
      <c r="B56">
        <v>6</v>
      </c>
      <c r="C56">
        <v>18.47</v>
      </c>
      <c r="D56">
        <v>18.04</v>
      </c>
      <c r="E56">
        <f t="shared" si="6"/>
        <v>0.42999999999999972</v>
      </c>
      <c r="F56" t="str">
        <f t="shared" si="8"/>
        <v/>
      </c>
      <c r="G56" t="str">
        <f t="shared" si="7"/>
        <v/>
      </c>
      <c r="I56" s="5" t="str">
        <f t="shared" si="2"/>
        <v/>
      </c>
      <c r="J56" s="5" t="str">
        <f t="shared" si="3"/>
        <v/>
      </c>
      <c r="K56" s="5" t="str">
        <f t="shared" si="4"/>
        <v/>
      </c>
    </row>
    <row r="57" spans="1:11" x14ac:dyDescent="0.25">
      <c r="A57">
        <v>20161011</v>
      </c>
      <c r="B57">
        <v>16</v>
      </c>
      <c r="C57">
        <v>25.23</v>
      </c>
      <c r="D57">
        <v>22.82</v>
      </c>
      <c r="E57">
        <f t="shared" si="6"/>
        <v>2.41</v>
      </c>
      <c r="F57" t="str">
        <f t="shared" si="8"/>
        <v/>
      </c>
      <c r="G57" t="str">
        <f t="shared" si="7"/>
        <v/>
      </c>
      <c r="I57" s="5" t="str">
        <f t="shared" si="2"/>
        <v/>
      </c>
      <c r="J57" s="5" t="str">
        <f t="shared" si="3"/>
        <v/>
      </c>
      <c r="K57" s="5" t="str">
        <f t="shared" si="4"/>
        <v/>
      </c>
    </row>
    <row r="58" spans="1:11" x14ac:dyDescent="0.25">
      <c r="A58">
        <v>20161011</v>
      </c>
      <c r="B58">
        <v>13</v>
      </c>
      <c r="C58">
        <v>25.59</v>
      </c>
      <c r="D58">
        <v>23.5</v>
      </c>
      <c r="E58">
        <f t="shared" si="6"/>
        <v>2.09</v>
      </c>
      <c r="F58" t="str">
        <f t="shared" si="8"/>
        <v/>
      </c>
      <c r="G58" t="str">
        <f t="shared" si="7"/>
        <v/>
      </c>
      <c r="I58" s="5" t="str">
        <f t="shared" si="2"/>
        <v/>
      </c>
      <c r="J58" s="5" t="str">
        <f t="shared" si="3"/>
        <v/>
      </c>
      <c r="K58" s="5" t="str">
        <f t="shared" si="4"/>
        <v/>
      </c>
    </row>
    <row r="59" spans="1:11" x14ac:dyDescent="0.25">
      <c r="A59">
        <v>20161012</v>
      </c>
      <c r="B59">
        <v>23</v>
      </c>
      <c r="C59">
        <v>27.78</v>
      </c>
      <c r="D59">
        <v>25.58</v>
      </c>
      <c r="E59">
        <f t="shared" si="6"/>
        <v>2.2000000000000028</v>
      </c>
      <c r="F59">
        <f t="shared" si="8"/>
        <v>2.2000000000000028</v>
      </c>
      <c r="G59">
        <f t="shared" si="7"/>
        <v>2.2000000000000028</v>
      </c>
      <c r="I59" s="5" t="str">
        <f t="shared" si="2"/>
        <v/>
      </c>
      <c r="J59" s="5" t="str">
        <f t="shared" si="3"/>
        <v/>
      </c>
      <c r="K59" s="5" t="str">
        <f t="shared" si="4"/>
        <v/>
      </c>
    </row>
    <row r="60" spans="1:11" x14ac:dyDescent="0.25">
      <c r="A60">
        <v>20161012</v>
      </c>
      <c r="B60">
        <v>23</v>
      </c>
      <c r="C60">
        <v>26.87</v>
      </c>
      <c r="D60">
        <v>24.41</v>
      </c>
      <c r="E60">
        <f t="shared" si="6"/>
        <v>2.4600000000000009</v>
      </c>
      <c r="F60" t="str">
        <f t="shared" si="8"/>
        <v/>
      </c>
      <c r="G60" t="str">
        <f t="shared" si="7"/>
        <v/>
      </c>
      <c r="I60" s="5" t="str">
        <f t="shared" si="2"/>
        <v/>
      </c>
      <c r="J60" s="5" t="str">
        <f t="shared" si="3"/>
        <v/>
      </c>
      <c r="K60" s="5" t="str">
        <f t="shared" si="4"/>
        <v/>
      </c>
    </row>
    <row r="61" spans="1:11" x14ac:dyDescent="0.25">
      <c r="A61">
        <v>20161013</v>
      </c>
      <c r="B61">
        <v>12</v>
      </c>
      <c r="C61">
        <v>27.2</v>
      </c>
      <c r="D61">
        <v>23.88</v>
      </c>
      <c r="E61">
        <f t="shared" si="6"/>
        <v>3.3200000000000003</v>
      </c>
      <c r="F61">
        <f t="shared" si="8"/>
        <v>3.3200000000000003</v>
      </c>
      <c r="G61" t="str">
        <f t="shared" si="7"/>
        <v/>
      </c>
      <c r="I61" s="5" t="str">
        <f t="shared" si="2"/>
        <v/>
      </c>
      <c r="J61" s="5" t="str">
        <f t="shared" si="3"/>
        <v/>
      </c>
      <c r="K61" s="5" t="str">
        <f t="shared" si="4"/>
        <v/>
      </c>
    </row>
    <row r="62" spans="1:11" x14ac:dyDescent="0.25">
      <c r="A62">
        <v>20161013</v>
      </c>
      <c r="B62">
        <v>24</v>
      </c>
      <c r="C62">
        <v>28.49</v>
      </c>
      <c r="D62">
        <v>26.7</v>
      </c>
      <c r="E62">
        <f t="shared" si="6"/>
        <v>1.7899999999999991</v>
      </c>
      <c r="F62">
        <f t="shared" si="8"/>
        <v>1.7899999999999991</v>
      </c>
      <c r="G62">
        <f t="shared" si="7"/>
        <v>1.7899999999999991</v>
      </c>
      <c r="I62" s="5" t="str">
        <f t="shared" si="2"/>
        <v>Y</v>
      </c>
      <c r="J62" s="5" t="str">
        <f t="shared" si="3"/>
        <v>Y</v>
      </c>
      <c r="K62" s="5" t="str">
        <f t="shared" si="4"/>
        <v/>
      </c>
    </row>
    <row r="63" spans="1:11" x14ac:dyDescent="0.25">
      <c r="A63">
        <v>20161014</v>
      </c>
      <c r="B63">
        <v>9</v>
      </c>
      <c r="C63">
        <v>25.16</v>
      </c>
      <c r="D63">
        <v>24.01</v>
      </c>
      <c r="E63">
        <f t="shared" si="6"/>
        <v>1.1499999999999986</v>
      </c>
      <c r="F63" t="str">
        <f t="shared" si="8"/>
        <v/>
      </c>
      <c r="G63" t="str">
        <f t="shared" si="7"/>
        <v/>
      </c>
      <c r="I63" s="5" t="str">
        <f t="shared" si="2"/>
        <v/>
      </c>
      <c r="J63" s="5" t="str">
        <f t="shared" si="3"/>
        <v/>
      </c>
      <c r="K63" s="5" t="str">
        <f t="shared" si="4"/>
        <v/>
      </c>
    </row>
    <row r="64" spans="1:11" x14ac:dyDescent="0.25">
      <c r="A64">
        <v>20171015</v>
      </c>
      <c r="B64">
        <v>19</v>
      </c>
      <c r="C64">
        <v>25.41</v>
      </c>
      <c r="D64">
        <v>23.35</v>
      </c>
      <c r="E64">
        <f t="shared" si="6"/>
        <v>2.0599999999999987</v>
      </c>
      <c r="F64" t="str">
        <f t="shared" si="8"/>
        <v/>
      </c>
      <c r="G64" t="str">
        <f t="shared" si="7"/>
        <v/>
      </c>
      <c r="I64" s="5" t="str">
        <f t="shared" si="2"/>
        <v/>
      </c>
      <c r="J64" s="5" t="str">
        <f t="shared" si="3"/>
        <v/>
      </c>
      <c r="K64" s="5" t="str">
        <f t="shared" si="4"/>
        <v/>
      </c>
    </row>
    <row r="65" spans="1:11" x14ac:dyDescent="0.25">
      <c r="A65">
        <v>20171016</v>
      </c>
      <c r="B65">
        <v>23</v>
      </c>
      <c r="C65">
        <v>34.25</v>
      </c>
      <c r="D65">
        <v>33.25</v>
      </c>
      <c r="E65">
        <f t="shared" si="6"/>
        <v>1</v>
      </c>
      <c r="F65" t="str">
        <f t="shared" si="8"/>
        <v/>
      </c>
      <c r="G65" t="str">
        <f t="shared" si="7"/>
        <v/>
      </c>
      <c r="I65" s="5" t="str">
        <f t="shared" si="2"/>
        <v>Y</v>
      </c>
      <c r="J65" s="5" t="str">
        <f t="shared" si="3"/>
        <v>Y</v>
      </c>
      <c r="K65" s="5" t="str">
        <f t="shared" si="4"/>
        <v/>
      </c>
    </row>
    <row r="66" spans="1:11" x14ac:dyDescent="0.25">
      <c r="A66">
        <v>20171016</v>
      </c>
      <c r="B66">
        <v>21</v>
      </c>
      <c r="C66">
        <v>33.68</v>
      </c>
      <c r="D66">
        <v>30.94</v>
      </c>
      <c r="E66">
        <f t="shared" ref="E66:E97" si="9">C66-D66</f>
        <v>2.7399999999999984</v>
      </c>
      <c r="F66" t="str">
        <f t="shared" si="8"/>
        <v/>
      </c>
      <c r="G66" t="str">
        <f t="shared" ref="G66:G97" si="10">IF(D66&lt;27,IF(D66&gt;25,F66,""),"")</f>
        <v/>
      </c>
      <c r="I66" s="5" t="str">
        <f t="shared" ref="I66:I116" si="11">IF(C66&gt;28,"Y","")</f>
        <v>Y</v>
      </c>
      <c r="J66" s="5" t="str">
        <f t="shared" ref="J66:J116" si="12">IF(D66&gt;26,"Y","")</f>
        <v>Y</v>
      </c>
      <c r="K66" s="5" t="str">
        <f t="shared" si="4"/>
        <v/>
      </c>
    </row>
    <row r="67" spans="1:11" x14ac:dyDescent="0.25">
      <c r="A67">
        <v>20171018</v>
      </c>
      <c r="B67">
        <v>7</v>
      </c>
      <c r="C67">
        <v>20.98</v>
      </c>
      <c r="D67">
        <v>19.38</v>
      </c>
      <c r="E67">
        <f t="shared" si="9"/>
        <v>1.6000000000000014</v>
      </c>
      <c r="F67" t="str">
        <f t="shared" si="8"/>
        <v/>
      </c>
      <c r="G67" t="str">
        <f t="shared" si="10"/>
        <v/>
      </c>
      <c r="I67" s="5" t="str">
        <f t="shared" si="11"/>
        <v/>
      </c>
      <c r="J67" s="5" t="str">
        <f t="shared" si="12"/>
        <v/>
      </c>
      <c r="K67" s="5" t="str">
        <f t="shared" ref="K67:K117" si="13">IF(I67&lt;&gt;J67,"Y","")</f>
        <v/>
      </c>
    </row>
    <row r="68" spans="1:11" x14ac:dyDescent="0.25">
      <c r="A68">
        <v>20171019</v>
      </c>
      <c r="B68">
        <v>17</v>
      </c>
      <c r="C68">
        <v>28.66</v>
      </c>
      <c r="D68">
        <v>26.73</v>
      </c>
      <c r="E68">
        <f t="shared" si="9"/>
        <v>1.9299999999999997</v>
      </c>
      <c r="F68">
        <f t="shared" si="8"/>
        <v>1.9299999999999997</v>
      </c>
      <c r="G68">
        <f t="shared" si="10"/>
        <v>1.9299999999999997</v>
      </c>
      <c r="I68" s="5" t="str">
        <f t="shared" si="11"/>
        <v>Y</v>
      </c>
      <c r="J68" s="5" t="str">
        <f t="shared" si="12"/>
        <v>Y</v>
      </c>
      <c r="K68" s="5" t="str">
        <f t="shared" si="13"/>
        <v/>
      </c>
    </row>
    <row r="69" spans="1:11" x14ac:dyDescent="0.25">
      <c r="A69">
        <v>20171020</v>
      </c>
      <c r="B69">
        <v>2</v>
      </c>
      <c r="C69">
        <v>21.99</v>
      </c>
      <c r="D69">
        <v>21.99</v>
      </c>
      <c r="E69">
        <f t="shared" si="9"/>
        <v>0</v>
      </c>
      <c r="F69" t="str">
        <f t="shared" si="8"/>
        <v/>
      </c>
      <c r="G69" t="str">
        <f t="shared" si="10"/>
        <v/>
      </c>
      <c r="I69" s="5" t="str">
        <f t="shared" si="11"/>
        <v/>
      </c>
      <c r="J69" s="5" t="str">
        <f t="shared" si="12"/>
        <v/>
      </c>
      <c r="K69" s="5" t="str">
        <f t="shared" si="13"/>
        <v/>
      </c>
    </row>
    <row r="70" spans="1:11" x14ac:dyDescent="0.25">
      <c r="A70">
        <v>20171020</v>
      </c>
      <c r="B70">
        <v>15</v>
      </c>
      <c r="C70">
        <v>34.22</v>
      </c>
      <c r="D70">
        <v>30.81</v>
      </c>
      <c r="E70">
        <f t="shared" si="9"/>
        <v>3.41</v>
      </c>
      <c r="F70" t="str">
        <f t="shared" si="8"/>
        <v/>
      </c>
      <c r="G70" t="str">
        <f t="shared" si="10"/>
        <v/>
      </c>
      <c r="I70" s="5" t="str">
        <f t="shared" si="11"/>
        <v>Y</v>
      </c>
      <c r="J70" s="5" t="str">
        <f t="shared" si="12"/>
        <v>Y</v>
      </c>
      <c r="K70" s="5" t="str">
        <f t="shared" si="13"/>
        <v/>
      </c>
    </row>
    <row r="71" spans="1:11" x14ac:dyDescent="0.25">
      <c r="A71">
        <v>20181013</v>
      </c>
      <c r="B71">
        <v>25</v>
      </c>
      <c r="C71">
        <v>30.08</v>
      </c>
      <c r="D71">
        <v>27.87</v>
      </c>
      <c r="E71">
        <f t="shared" si="9"/>
        <v>2.2099999999999973</v>
      </c>
      <c r="F71" t="str">
        <f t="shared" si="8"/>
        <v/>
      </c>
      <c r="G71" t="str">
        <f t="shared" si="10"/>
        <v/>
      </c>
      <c r="I71" s="5" t="str">
        <f t="shared" si="11"/>
        <v>Y</v>
      </c>
      <c r="J71" s="5" t="str">
        <f t="shared" si="12"/>
        <v>Y</v>
      </c>
      <c r="K71" s="5" t="str">
        <f t="shared" si="13"/>
        <v/>
      </c>
    </row>
    <row r="72" spans="1:11" x14ac:dyDescent="0.25">
      <c r="A72">
        <v>20181013</v>
      </c>
      <c r="B72">
        <v>25</v>
      </c>
      <c r="C72">
        <v>29.25</v>
      </c>
      <c r="D72">
        <v>26.11</v>
      </c>
      <c r="E72">
        <f t="shared" si="9"/>
        <v>3.1400000000000006</v>
      </c>
      <c r="F72" t="str">
        <f t="shared" ref="F72:F103" si="14">IF(C72&lt;29,IF(C72&gt;27,E72,""),"")</f>
        <v/>
      </c>
      <c r="G72" t="str">
        <f t="shared" si="10"/>
        <v/>
      </c>
      <c r="I72" s="5" t="str">
        <f t="shared" si="11"/>
        <v>Y</v>
      </c>
      <c r="J72" s="5" t="str">
        <f t="shared" si="12"/>
        <v>Y</v>
      </c>
      <c r="K72" s="5" t="str">
        <f t="shared" si="13"/>
        <v/>
      </c>
    </row>
    <row r="73" spans="1:11" x14ac:dyDescent="0.25">
      <c r="A73">
        <v>20181014</v>
      </c>
      <c r="B73">
        <v>18</v>
      </c>
      <c r="C73">
        <v>30.25</v>
      </c>
      <c r="D73">
        <v>28.12</v>
      </c>
      <c r="E73">
        <f t="shared" si="9"/>
        <v>2.129999999999999</v>
      </c>
      <c r="F73" t="str">
        <f t="shared" si="14"/>
        <v/>
      </c>
      <c r="G73" t="str">
        <f t="shared" si="10"/>
        <v/>
      </c>
      <c r="I73" s="5" t="str">
        <f t="shared" si="11"/>
        <v>Y</v>
      </c>
      <c r="J73" s="5" t="str">
        <f t="shared" si="12"/>
        <v>Y</v>
      </c>
      <c r="K73" s="5" t="str">
        <f t="shared" si="13"/>
        <v/>
      </c>
    </row>
    <row r="74" spans="1:11" x14ac:dyDescent="0.25">
      <c r="A74">
        <v>20181015</v>
      </c>
      <c r="B74">
        <v>9</v>
      </c>
      <c r="C74">
        <v>25.58</v>
      </c>
      <c r="D74">
        <v>24.05</v>
      </c>
      <c r="E74">
        <f t="shared" si="9"/>
        <v>1.5299999999999976</v>
      </c>
      <c r="F74" t="str">
        <f t="shared" si="14"/>
        <v/>
      </c>
      <c r="G74" t="str">
        <f t="shared" si="10"/>
        <v/>
      </c>
      <c r="I74" s="5" t="str">
        <f t="shared" si="11"/>
        <v/>
      </c>
      <c r="J74" s="5" t="str">
        <f t="shared" si="12"/>
        <v/>
      </c>
      <c r="K74" s="5" t="str">
        <f t="shared" si="13"/>
        <v/>
      </c>
    </row>
    <row r="75" spans="1:11" x14ac:dyDescent="0.25">
      <c r="A75">
        <v>20181015</v>
      </c>
      <c r="B75">
        <v>18</v>
      </c>
      <c r="C75">
        <v>30.38</v>
      </c>
      <c r="D75">
        <v>28.83</v>
      </c>
      <c r="E75">
        <f t="shared" si="9"/>
        <v>1.5500000000000007</v>
      </c>
      <c r="F75" t="str">
        <f t="shared" si="14"/>
        <v/>
      </c>
      <c r="G75" t="str">
        <f t="shared" si="10"/>
        <v/>
      </c>
      <c r="I75" s="5" t="str">
        <f t="shared" si="11"/>
        <v>Y</v>
      </c>
      <c r="J75" s="5" t="str">
        <f t="shared" si="12"/>
        <v>Y</v>
      </c>
      <c r="K75" s="5" t="str">
        <f t="shared" si="13"/>
        <v/>
      </c>
    </row>
    <row r="76" spans="1:11" x14ac:dyDescent="0.25">
      <c r="A76">
        <v>20181016</v>
      </c>
      <c r="B76">
        <v>22</v>
      </c>
      <c r="C76">
        <v>26.34</v>
      </c>
      <c r="D76">
        <v>24.17</v>
      </c>
      <c r="E76">
        <f t="shared" si="9"/>
        <v>2.1699999999999982</v>
      </c>
      <c r="F76" t="str">
        <f t="shared" si="14"/>
        <v/>
      </c>
      <c r="G76" t="str">
        <f t="shared" si="10"/>
        <v/>
      </c>
      <c r="I76" s="5" t="str">
        <f t="shared" si="11"/>
        <v/>
      </c>
      <c r="J76" s="5" t="str">
        <f t="shared" si="12"/>
        <v/>
      </c>
      <c r="K76" s="5" t="str">
        <f t="shared" si="13"/>
        <v/>
      </c>
    </row>
    <row r="77" spans="1:11" x14ac:dyDescent="0.25">
      <c r="A77">
        <v>20181016</v>
      </c>
      <c r="B77">
        <v>1</v>
      </c>
      <c r="C77">
        <v>13.06</v>
      </c>
      <c r="D77">
        <v>13.06</v>
      </c>
      <c r="E77">
        <f t="shared" si="9"/>
        <v>0</v>
      </c>
      <c r="F77" t="str">
        <f t="shared" si="14"/>
        <v/>
      </c>
      <c r="G77" t="str">
        <f t="shared" si="10"/>
        <v/>
      </c>
      <c r="I77" s="5" t="str">
        <f t="shared" si="11"/>
        <v/>
      </c>
      <c r="J77" s="5" t="str">
        <f t="shared" si="12"/>
        <v/>
      </c>
      <c r="K77" s="5" t="str">
        <f t="shared" si="13"/>
        <v/>
      </c>
    </row>
    <row r="78" spans="1:11" x14ac:dyDescent="0.25">
      <c r="A78">
        <v>20181018</v>
      </c>
      <c r="B78">
        <v>6</v>
      </c>
      <c r="C78">
        <v>23.68</v>
      </c>
      <c r="D78">
        <v>22.28</v>
      </c>
      <c r="E78">
        <f t="shared" si="9"/>
        <v>1.3999999999999986</v>
      </c>
      <c r="F78" t="str">
        <f t="shared" si="14"/>
        <v/>
      </c>
      <c r="G78" t="str">
        <f t="shared" si="10"/>
        <v/>
      </c>
      <c r="I78" s="5" t="str">
        <f t="shared" si="11"/>
        <v/>
      </c>
      <c r="J78" s="5" t="str">
        <f t="shared" si="12"/>
        <v/>
      </c>
      <c r="K78" s="5" t="str">
        <f t="shared" si="13"/>
        <v/>
      </c>
    </row>
    <row r="79" spans="1:11" x14ac:dyDescent="0.25">
      <c r="A79">
        <v>20181018</v>
      </c>
      <c r="B79">
        <v>19</v>
      </c>
      <c r="C79">
        <v>28.62</v>
      </c>
      <c r="D79">
        <v>26.1</v>
      </c>
      <c r="E79">
        <f t="shared" si="9"/>
        <v>2.5199999999999996</v>
      </c>
      <c r="F79">
        <f t="shared" si="14"/>
        <v>2.5199999999999996</v>
      </c>
      <c r="G79">
        <f t="shared" si="10"/>
        <v>2.5199999999999996</v>
      </c>
      <c r="I79" s="5" t="str">
        <f t="shared" si="11"/>
        <v>Y</v>
      </c>
      <c r="J79" s="5" t="str">
        <f t="shared" si="12"/>
        <v>Y</v>
      </c>
      <c r="K79" s="5" t="str">
        <f t="shared" si="13"/>
        <v/>
      </c>
    </row>
    <row r="80" spans="1:11" x14ac:dyDescent="0.25">
      <c r="A80">
        <v>20191005</v>
      </c>
      <c r="B80">
        <v>3</v>
      </c>
      <c r="C80">
        <v>19.61</v>
      </c>
      <c r="D80">
        <v>17.579999999999998</v>
      </c>
      <c r="E80">
        <f t="shared" si="9"/>
        <v>2.0300000000000011</v>
      </c>
      <c r="F80" t="str">
        <f t="shared" si="14"/>
        <v/>
      </c>
      <c r="G80" t="str">
        <f t="shared" si="10"/>
        <v/>
      </c>
      <c r="I80" s="5" t="str">
        <f t="shared" si="11"/>
        <v/>
      </c>
      <c r="J80" s="5" t="str">
        <f t="shared" si="12"/>
        <v/>
      </c>
      <c r="K80" s="5" t="str">
        <f t="shared" si="13"/>
        <v/>
      </c>
    </row>
    <row r="81" spans="1:11" x14ac:dyDescent="0.25">
      <c r="A81">
        <v>20191006</v>
      </c>
      <c r="B81">
        <v>18</v>
      </c>
      <c r="C81">
        <v>31.2</v>
      </c>
      <c r="D81">
        <v>29.98</v>
      </c>
      <c r="E81">
        <f t="shared" si="9"/>
        <v>1.2199999999999989</v>
      </c>
      <c r="F81" t="str">
        <f t="shared" si="14"/>
        <v/>
      </c>
      <c r="G81" t="str">
        <f t="shared" si="10"/>
        <v/>
      </c>
      <c r="I81" s="5" t="str">
        <f t="shared" si="11"/>
        <v>Y</v>
      </c>
      <c r="J81" s="5" t="str">
        <f t="shared" si="12"/>
        <v>Y</v>
      </c>
      <c r="K81" s="5" t="str">
        <f t="shared" si="13"/>
        <v/>
      </c>
    </row>
    <row r="82" spans="1:11" x14ac:dyDescent="0.25">
      <c r="A82">
        <v>20191006</v>
      </c>
      <c r="B82">
        <v>19</v>
      </c>
      <c r="C82">
        <v>30.52</v>
      </c>
      <c r="D82">
        <v>29</v>
      </c>
      <c r="E82">
        <f t="shared" si="9"/>
        <v>1.5199999999999996</v>
      </c>
      <c r="F82" t="str">
        <f t="shared" si="14"/>
        <v/>
      </c>
      <c r="G82" t="str">
        <f t="shared" si="10"/>
        <v/>
      </c>
      <c r="I82" s="5" t="str">
        <f t="shared" si="11"/>
        <v>Y</v>
      </c>
      <c r="J82" s="5" t="str">
        <f t="shared" si="12"/>
        <v>Y</v>
      </c>
      <c r="K82" s="5" t="str">
        <f t="shared" si="13"/>
        <v/>
      </c>
    </row>
    <row r="83" spans="1:11" x14ac:dyDescent="0.25">
      <c r="A83">
        <v>20191007</v>
      </c>
      <c r="B83">
        <v>9</v>
      </c>
      <c r="C83">
        <v>33.99</v>
      </c>
      <c r="D83">
        <v>31.64</v>
      </c>
      <c r="E83">
        <f t="shared" si="9"/>
        <v>2.3500000000000014</v>
      </c>
      <c r="F83" t="str">
        <f t="shared" si="14"/>
        <v/>
      </c>
      <c r="G83" t="str">
        <f t="shared" si="10"/>
        <v/>
      </c>
      <c r="I83" s="5" t="str">
        <f t="shared" si="11"/>
        <v>Y</v>
      </c>
      <c r="J83" s="5" t="str">
        <f t="shared" si="12"/>
        <v>Y</v>
      </c>
      <c r="K83" s="5" t="str">
        <f t="shared" si="13"/>
        <v/>
      </c>
    </row>
    <row r="84" spans="1:11" x14ac:dyDescent="0.25">
      <c r="A84">
        <v>20191007</v>
      </c>
      <c r="B84">
        <v>9</v>
      </c>
      <c r="C84">
        <v>33.549999999999997</v>
      </c>
      <c r="D84">
        <v>31.82</v>
      </c>
      <c r="E84">
        <f t="shared" si="9"/>
        <v>1.7299999999999969</v>
      </c>
      <c r="F84" t="str">
        <f t="shared" si="14"/>
        <v/>
      </c>
      <c r="G84" t="str">
        <f t="shared" si="10"/>
        <v/>
      </c>
      <c r="I84" s="5" t="str">
        <f t="shared" si="11"/>
        <v>Y</v>
      </c>
      <c r="J84" s="5" t="str">
        <f t="shared" si="12"/>
        <v>Y</v>
      </c>
      <c r="K84" s="5" t="str">
        <f t="shared" si="13"/>
        <v/>
      </c>
    </row>
    <row r="85" spans="1:11" x14ac:dyDescent="0.25">
      <c r="A85">
        <v>20191008</v>
      </c>
      <c r="B85">
        <v>20</v>
      </c>
      <c r="C85">
        <v>32.21</v>
      </c>
      <c r="D85">
        <v>30.18</v>
      </c>
      <c r="E85">
        <f t="shared" si="9"/>
        <v>2.0300000000000011</v>
      </c>
      <c r="F85" t="str">
        <f t="shared" si="14"/>
        <v/>
      </c>
      <c r="G85" t="str">
        <f t="shared" si="10"/>
        <v/>
      </c>
      <c r="I85" s="5" t="str">
        <f t="shared" si="11"/>
        <v>Y</v>
      </c>
      <c r="J85" s="5" t="str">
        <f t="shared" si="12"/>
        <v>Y</v>
      </c>
      <c r="K85" s="5" t="str">
        <f t="shared" si="13"/>
        <v/>
      </c>
    </row>
    <row r="86" spans="1:11" x14ac:dyDescent="0.25">
      <c r="A86">
        <v>20191008</v>
      </c>
      <c r="B86">
        <v>19</v>
      </c>
      <c r="C86">
        <v>31.44</v>
      </c>
      <c r="D86">
        <v>29.46</v>
      </c>
      <c r="E86">
        <f t="shared" si="9"/>
        <v>1.9800000000000004</v>
      </c>
      <c r="F86" t="str">
        <f t="shared" si="14"/>
        <v/>
      </c>
      <c r="G86" t="str">
        <f t="shared" si="10"/>
        <v/>
      </c>
      <c r="I86" s="5" t="str">
        <f t="shared" si="11"/>
        <v>Y</v>
      </c>
      <c r="J86" s="5" t="str">
        <f t="shared" si="12"/>
        <v>Y</v>
      </c>
      <c r="K86" s="5" t="str">
        <f t="shared" si="13"/>
        <v/>
      </c>
    </row>
    <row r="87" spans="1:11" x14ac:dyDescent="0.25">
      <c r="A87">
        <v>20191009</v>
      </c>
      <c r="B87">
        <v>19</v>
      </c>
      <c r="C87">
        <v>30.89</v>
      </c>
      <c r="D87">
        <v>29.25</v>
      </c>
      <c r="E87">
        <f t="shared" si="9"/>
        <v>1.6400000000000006</v>
      </c>
      <c r="F87" t="str">
        <f t="shared" si="14"/>
        <v/>
      </c>
      <c r="G87" t="str">
        <f t="shared" si="10"/>
        <v/>
      </c>
      <c r="I87" s="5" t="str">
        <f t="shared" si="11"/>
        <v>Y</v>
      </c>
      <c r="J87" s="5" t="str">
        <f t="shared" si="12"/>
        <v>Y</v>
      </c>
      <c r="K87" s="5" t="str">
        <f t="shared" si="13"/>
        <v/>
      </c>
    </row>
    <row r="88" spans="1:11" x14ac:dyDescent="0.25">
      <c r="A88">
        <v>20191009</v>
      </c>
      <c r="B88">
        <v>11</v>
      </c>
      <c r="C88">
        <v>32.76</v>
      </c>
      <c r="D88">
        <v>31.74</v>
      </c>
      <c r="E88">
        <f t="shared" si="9"/>
        <v>1.0199999999999996</v>
      </c>
      <c r="F88" t="str">
        <f t="shared" si="14"/>
        <v/>
      </c>
      <c r="G88" t="str">
        <f t="shared" si="10"/>
        <v/>
      </c>
      <c r="I88" s="5" t="str">
        <f t="shared" si="11"/>
        <v>Y</v>
      </c>
      <c r="J88" s="5" t="str">
        <f t="shared" si="12"/>
        <v>Y</v>
      </c>
      <c r="K88" s="5" t="str">
        <f t="shared" si="13"/>
        <v/>
      </c>
    </row>
    <row r="89" spans="1:11" x14ac:dyDescent="0.25">
      <c r="A89">
        <v>20191010</v>
      </c>
      <c r="B89">
        <v>18</v>
      </c>
      <c r="C89">
        <v>31.82</v>
      </c>
      <c r="D89">
        <v>30.5</v>
      </c>
      <c r="E89">
        <f t="shared" si="9"/>
        <v>1.3200000000000003</v>
      </c>
      <c r="F89" t="str">
        <f t="shared" si="14"/>
        <v/>
      </c>
      <c r="G89" t="str">
        <f t="shared" si="10"/>
        <v/>
      </c>
      <c r="I89" s="5" t="str">
        <f t="shared" si="11"/>
        <v>Y</v>
      </c>
      <c r="J89" s="5" t="str">
        <f t="shared" si="12"/>
        <v>Y</v>
      </c>
      <c r="K89" s="5" t="str">
        <f t="shared" si="13"/>
        <v/>
      </c>
    </row>
    <row r="90" spans="1:11" x14ac:dyDescent="0.25">
      <c r="A90">
        <v>20191010</v>
      </c>
      <c r="B90">
        <v>12</v>
      </c>
      <c r="C90">
        <v>32.619999999999997</v>
      </c>
      <c r="D90">
        <v>29.86</v>
      </c>
      <c r="E90">
        <f t="shared" si="9"/>
        <v>2.759999999999998</v>
      </c>
      <c r="F90" t="str">
        <f t="shared" si="14"/>
        <v/>
      </c>
      <c r="G90" t="str">
        <f t="shared" si="10"/>
        <v/>
      </c>
      <c r="I90" s="5" t="str">
        <f t="shared" si="11"/>
        <v>Y</v>
      </c>
      <c r="J90" s="5" t="str">
        <f t="shared" si="12"/>
        <v>Y</v>
      </c>
      <c r="K90" s="5" t="str">
        <f t="shared" si="13"/>
        <v/>
      </c>
    </row>
    <row r="91" spans="1:11" x14ac:dyDescent="0.25">
      <c r="A91">
        <v>20191011</v>
      </c>
      <c r="B91">
        <v>16</v>
      </c>
      <c r="C91">
        <v>36.39</v>
      </c>
      <c r="D91">
        <v>33.46</v>
      </c>
      <c r="E91">
        <f t="shared" si="9"/>
        <v>2.9299999999999997</v>
      </c>
      <c r="F91" t="str">
        <f t="shared" si="14"/>
        <v/>
      </c>
      <c r="G91" t="str">
        <f t="shared" si="10"/>
        <v/>
      </c>
      <c r="I91" s="5" t="str">
        <f t="shared" si="11"/>
        <v>Y</v>
      </c>
      <c r="J91" s="5" t="str">
        <f t="shared" si="12"/>
        <v>Y</v>
      </c>
      <c r="K91" s="5" t="str">
        <f t="shared" si="13"/>
        <v/>
      </c>
    </row>
    <row r="92" spans="1:11" x14ac:dyDescent="0.25">
      <c r="A92">
        <v>20191011</v>
      </c>
      <c r="B92">
        <v>17</v>
      </c>
      <c r="C92">
        <v>35.47</v>
      </c>
      <c r="D92">
        <v>32.950000000000003</v>
      </c>
      <c r="E92">
        <f t="shared" si="9"/>
        <v>2.519999999999996</v>
      </c>
      <c r="F92" t="str">
        <f t="shared" si="14"/>
        <v/>
      </c>
      <c r="G92" t="str">
        <f t="shared" si="10"/>
        <v/>
      </c>
      <c r="I92" s="5" t="str">
        <f t="shared" si="11"/>
        <v>Y</v>
      </c>
      <c r="J92" s="5" t="str">
        <f t="shared" si="12"/>
        <v>Y</v>
      </c>
      <c r="K92" s="5" t="str">
        <f t="shared" si="13"/>
        <v/>
      </c>
    </row>
    <row r="93" spans="1:11" x14ac:dyDescent="0.25">
      <c r="A93">
        <v>20211010</v>
      </c>
      <c r="B93">
        <v>6</v>
      </c>
      <c r="C93">
        <v>23.81</v>
      </c>
      <c r="D93">
        <v>21.35</v>
      </c>
      <c r="E93">
        <f t="shared" si="9"/>
        <v>2.4599999999999973</v>
      </c>
      <c r="F93" t="str">
        <f t="shared" si="14"/>
        <v/>
      </c>
      <c r="G93" t="str">
        <f t="shared" si="10"/>
        <v/>
      </c>
      <c r="I93" s="5" t="str">
        <f t="shared" si="11"/>
        <v/>
      </c>
      <c r="J93" s="5" t="str">
        <f t="shared" si="12"/>
        <v/>
      </c>
      <c r="K93" s="5" t="str">
        <f t="shared" si="13"/>
        <v/>
      </c>
    </row>
    <row r="94" spans="1:11" x14ac:dyDescent="0.25">
      <c r="A94">
        <v>20211011</v>
      </c>
      <c r="B94">
        <v>3</v>
      </c>
      <c r="C94">
        <v>21.88</v>
      </c>
      <c r="D94">
        <v>20.170000000000002</v>
      </c>
      <c r="E94">
        <f t="shared" si="9"/>
        <v>1.7099999999999973</v>
      </c>
      <c r="F94" t="str">
        <f t="shared" si="14"/>
        <v/>
      </c>
      <c r="G94" t="str">
        <f t="shared" si="10"/>
        <v/>
      </c>
      <c r="I94" s="5" t="str">
        <f t="shared" si="11"/>
        <v/>
      </c>
      <c r="J94" s="5" t="str">
        <f t="shared" si="12"/>
        <v/>
      </c>
      <c r="K94" s="5" t="str">
        <f t="shared" si="13"/>
        <v/>
      </c>
    </row>
    <row r="95" spans="1:11" x14ac:dyDescent="0.25">
      <c r="A95">
        <v>20211012</v>
      </c>
      <c r="B95">
        <v>8</v>
      </c>
      <c r="C95">
        <v>23.62</v>
      </c>
      <c r="D95">
        <v>19.87</v>
      </c>
      <c r="E95">
        <f t="shared" si="9"/>
        <v>3.75</v>
      </c>
      <c r="F95" t="str">
        <f t="shared" si="14"/>
        <v/>
      </c>
      <c r="G95" t="str">
        <f t="shared" si="10"/>
        <v/>
      </c>
      <c r="I95" s="5" t="str">
        <f t="shared" si="11"/>
        <v/>
      </c>
      <c r="J95" s="5" t="str">
        <f t="shared" si="12"/>
        <v/>
      </c>
      <c r="K95" s="5" t="str">
        <f t="shared" si="13"/>
        <v/>
      </c>
    </row>
    <row r="96" spans="1:11" x14ac:dyDescent="0.25">
      <c r="A96">
        <v>20211012</v>
      </c>
      <c r="B96">
        <v>3</v>
      </c>
      <c r="C96">
        <v>20.77</v>
      </c>
      <c r="D96">
        <v>18.77</v>
      </c>
      <c r="E96">
        <f t="shared" si="9"/>
        <v>2</v>
      </c>
      <c r="F96" t="str">
        <f t="shared" si="14"/>
        <v/>
      </c>
      <c r="G96" t="str">
        <f t="shared" si="10"/>
        <v/>
      </c>
      <c r="I96" s="5" t="str">
        <f t="shared" si="11"/>
        <v/>
      </c>
      <c r="J96" s="5" t="str">
        <f t="shared" si="12"/>
        <v/>
      </c>
      <c r="K96" s="5" t="str">
        <f t="shared" si="13"/>
        <v/>
      </c>
    </row>
    <row r="97" spans="1:11" x14ac:dyDescent="0.25">
      <c r="A97">
        <v>20211014</v>
      </c>
      <c r="B97">
        <v>9</v>
      </c>
      <c r="C97">
        <v>22.82</v>
      </c>
      <c r="D97">
        <v>18.25</v>
      </c>
      <c r="E97">
        <f t="shared" si="9"/>
        <v>4.57</v>
      </c>
      <c r="F97" t="str">
        <f t="shared" si="14"/>
        <v/>
      </c>
      <c r="G97" t="str">
        <f t="shared" si="10"/>
        <v/>
      </c>
      <c r="I97" s="5" t="str">
        <f t="shared" si="11"/>
        <v/>
      </c>
      <c r="J97" s="5" t="str">
        <f t="shared" si="12"/>
        <v/>
      </c>
      <c r="K97" s="5" t="str">
        <f t="shared" si="13"/>
        <v/>
      </c>
    </row>
    <row r="98" spans="1:11" x14ac:dyDescent="0.25">
      <c r="A98">
        <v>20221015</v>
      </c>
      <c r="B98">
        <v>31</v>
      </c>
      <c r="C98">
        <v>30.22</v>
      </c>
      <c r="D98">
        <v>26.94</v>
      </c>
      <c r="E98">
        <f t="shared" ref="E98:E129" si="15">C98-D98</f>
        <v>3.2799999999999976</v>
      </c>
      <c r="F98" t="str">
        <f t="shared" si="14"/>
        <v/>
      </c>
      <c r="G98" t="str">
        <f t="shared" ref="G98:G129" si="16">IF(D98&lt;27,IF(D98&gt;25,F98,""),"")</f>
        <v/>
      </c>
      <c r="I98" s="5" t="str">
        <f t="shared" si="11"/>
        <v>Y</v>
      </c>
      <c r="J98" s="5" t="str">
        <f t="shared" si="12"/>
        <v>Y</v>
      </c>
      <c r="K98" s="5" t="str">
        <f t="shared" si="13"/>
        <v/>
      </c>
    </row>
    <row r="99" spans="1:11" x14ac:dyDescent="0.25">
      <c r="A99">
        <v>20221015</v>
      </c>
      <c r="B99">
        <v>34</v>
      </c>
      <c r="C99">
        <v>31.98</v>
      </c>
      <c r="D99">
        <v>29.89</v>
      </c>
      <c r="E99">
        <f t="shared" si="15"/>
        <v>2.09</v>
      </c>
      <c r="F99" t="str">
        <f t="shared" si="14"/>
        <v/>
      </c>
      <c r="G99" t="str">
        <f t="shared" si="16"/>
        <v/>
      </c>
      <c r="I99" s="5" t="str">
        <f t="shared" si="11"/>
        <v>Y</v>
      </c>
      <c r="J99" s="5" t="str">
        <f t="shared" si="12"/>
        <v>Y</v>
      </c>
      <c r="K99" s="5" t="str">
        <f t="shared" si="13"/>
        <v/>
      </c>
    </row>
    <row r="100" spans="1:11" x14ac:dyDescent="0.25">
      <c r="A100">
        <v>20221016</v>
      </c>
      <c r="B100">
        <v>11</v>
      </c>
      <c r="C100">
        <v>26.84</v>
      </c>
      <c r="D100">
        <v>24.91</v>
      </c>
      <c r="E100">
        <f t="shared" si="15"/>
        <v>1.9299999999999997</v>
      </c>
      <c r="F100" t="str">
        <f t="shared" si="14"/>
        <v/>
      </c>
      <c r="G100" t="str">
        <f t="shared" si="16"/>
        <v/>
      </c>
      <c r="I100" s="5" t="str">
        <f t="shared" si="11"/>
        <v/>
      </c>
      <c r="J100" s="5" t="str">
        <f t="shared" si="12"/>
        <v/>
      </c>
      <c r="K100" s="5" t="str">
        <f t="shared" si="13"/>
        <v/>
      </c>
    </row>
    <row r="101" spans="1:11" x14ac:dyDescent="0.25">
      <c r="A101">
        <v>20221017</v>
      </c>
      <c r="B101">
        <v>21</v>
      </c>
      <c r="C101">
        <v>25.77</v>
      </c>
      <c r="D101">
        <v>24.63</v>
      </c>
      <c r="E101">
        <f t="shared" si="15"/>
        <v>1.1400000000000006</v>
      </c>
      <c r="F101" t="str">
        <f t="shared" si="14"/>
        <v/>
      </c>
      <c r="G101" t="str">
        <f t="shared" si="16"/>
        <v/>
      </c>
      <c r="I101" s="5" t="str">
        <f t="shared" si="11"/>
        <v/>
      </c>
      <c r="J101" s="5" t="str">
        <f t="shared" si="12"/>
        <v/>
      </c>
      <c r="K101" s="5" t="str">
        <f t="shared" si="13"/>
        <v/>
      </c>
    </row>
    <row r="102" spans="1:11" x14ac:dyDescent="0.25">
      <c r="A102">
        <v>20221018</v>
      </c>
      <c r="B102">
        <v>5</v>
      </c>
      <c r="C102">
        <v>23.17</v>
      </c>
      <c r="D102">
        <v>22.76</v>
      </c>
      <c r="E102">
        <f t="shared" si="15"/>
        <v>0.41000000000000014</v>
      </c>
      <c r="F102" t="str">
        <f t="shared" si="14"/>
        <v/>
      </c>
      <c r="G102" t="str">
        <f t="shared" si="16"/>
        <v/>
      </c>
      <c r="I102" s="5" t="str">
        <f t="shared" si="11"/>
        <v/>
      </c>
      <c r="J102" s="5" t="str">
        <f t="shared" si="12"/>
        <v/>
      </c>
      <c r="K102" s="5" t="str">
        <f t="shared" si="13"/>
        <v/>
      </c>
    </row>
    <row r="103" spans="1:11" x14ac:dyDescent="0.25">
      <c r="A103">
        <v>20221018</v>
      </c>
      <c r="B103">
        <v>22</v>
      </c>
      <c r="C103">
        <v>27.73</v>
      </c>
      <c r="D103">
        <v>26.1</v>
      </c>
      <c r="E103">
        <f t="shared" si="15"/>
        <v>1.629999999999999</v>
      </c>
      <c r="F103">
        <f t="shared" si="14"/>
        <v>1.629999999999999</v>
      </c>
      <c r="G103">
        <f t="shared" si="16"/>
        <v>1.629999999999999</v>
      </c>
      <c r="I103" s="5" t="str">
        <f t="shared" si="11"/>
        <v/>
      </c>
      <c r="J103" s="5" t="str">
        <f t="shared" si="12"/>
        <v>Y</v>
      </c>
      <c r="K103" s="7" t="str">
        <f t="shared" si="13"/>
        <v>Y</v>
      </c>
    </row>
    <row r="104" spans="1:11" x14ac:dyDescent="0.25">
      <c r="A104">
        <v>20221019</v>
      </c>
      <c r="B104">
        <v>11</v>
      </c>
      <c r="C104">
        <v>30.55</v>
      </c>
      <c r="D104">
        <v>24.05</v>
      </c>
      <c r="E104">
        <f t="shared" si="15"/>
        <v>6.5</v>
      </c>
      <c r="F104" t="str">
        <f t="shared" ref="F104:F135" si="17">IF(C104&lt;29,IF(C104&gt;27,E104,""),"")</f>
        <v/>
      </c>
      <c r="G104" t="str">
        <f t="shared" si="16"/>
        <v/>
      </c>
      <c r="I104" s="5" t="str">
        <f t="shared" si="11"/>
        <v>Y</v>
      </c>
      <c r="J104" s="5" t="str">
        <f t="shared" si="12"/>
        <v/>
      </c>
      <c r="K104" s="8" t="str">
        <f t="shared" si="13"/>
        <v>Y</v>
      </c>
    </row>
    <row r="105" spans="1:11" x14ac:dyDescent="0.25">
      <c r="A105">
        <v>20221019</v>
      </c>
      <c r="B105">
        <v>12</v>
      </c>
      <c r="C105">
        <v>29.85</v>
      </c>
      <c r="D105">
        <v>26.64</v>
      </c>
      <c r="E105">
        <f t="shared" si="15"/>
        <v>3.2100000000000009</v>
      </c>
      <c r="F105" t="str">
        <f t="shared" si="17"/>
        <v/>
      </c>
      <c r="G105" t="str">
        <f t="shared" si="16"/>
        <v/>
      </c>
      <c r="I105" s="5" t="str">
        <f t="shared" si="11"/>
        <v>Y</v>
      </c>
      <c r="J105" s="5" t="str">
        <f t="shared" si="12"/>
        <v>Y</v>
      </c>
      <c r="K105" s="5" t="str">
        <f t="shared" si="13"/>
        <v/>
      </c>
    </row>
    <row r="106" spans="1:11" x14ac:dyDescent="0.25">
      <c r="A106">
        <v>20221021</v>
      </c>
      <c r="B106">
        <v>8</v>
      </c>
      <c r="C106">
        <v>31.19</v>
      </c>
      <c r="D106">
        <v>27.46</v>
      </c>
      <c r="E106">
        <f t="shared" si="15"/>
        <v>3.7300000000000004</v>
      </c>
      <c r="F106" t="str">
        <f t="shared" si="17"/>
        <v/>
      </c>
      <c r="G106" t="str">
        <f t="shared" si="16"/>
        <v/>
      </c>
      <c r="I106" s="5" t="str">
        <f t="shared" si="11"/>
        <v>Y</v>
      </c>
      <c r="J106" s="5" t="str">
        <f t="shared" si="12"/>
        <v>Y</v>
      </c>
      <c r="K106" s="5" t="str">
        <f t="shared" si="13"/>
        <v/>
      </c>
    </row>
    <row r="107" spans="1:11" x14ac:dyDescent="0.25">
      <c r="A107">
        <v>20221021</v>
      </c>
      <c r="B107">
        <v>12</v>
      </c>
      <c r="C107">
        <v>31.9</v>
      </c>
      <c r="D107">
        <v>28.89</v>
      </c>
      <c r="E107">
        <f t="shared" si="15"/>
        <v>3.009999999999998</v>
      </c>
      <c r="F107" t="str">
        <f t="shared" si="17"/>
        <v/>
      </c>
      <c r="G107" t="str">
        <f t="shared" si="16"/>
        <v/>
      </c>
      <c r="I107" s="5" t="str">
        <f t="shared" si="11"/>
        <v>Y</v>
      </c>
      <c r="J107" s="5" t="str">
        <f t="shared" si="12"/>
        <v>Y</v>
      </c>
      <c r="K107" s="5" t="str">
        <f t="shared" si="13"/>
        <v/>
      </c>
    </row>
    <row r="108" spans="1:11" x14ac:dyDescent="0.25">
      <c r="A108">
        <v>20231007</v>
      </c>
      <c r="B108">
        <v>17</v>
      </c>
      <c r="C108">
        <v>22.8</v>
      </c>
      <c r="D108">
        <v>21.88</v>
      </c>
      <c r="E108">
        <f t="shared" si="15"/>
        <v>0.92000000000000171</v>
      </c>
      <c r="F108" t="str">
        <f t="shared" si="17"/>
        <v/>
      </c>
      <c r="G108" t="str">
        <f t="shared" si="16"/>
        <v/>
      </c>
      <c r="I108" s="5" t="str">
        <f t="shared" si="11"/>
        <v/>
      </c>
      <c r="J108" s="5" t="str">
        <f t="shared" si="12"/>
        <v/>
      </c>
      <c r="K108" s="5" t="str">
        <f t="shared" si="13"/>
        <v/>
      </c>
    </row>
    <row r="109" spans="1:11" x14ac:dyDescent="0.25">
      <c r="A109">
        <v>20231007</v>
      </c>
      <c r="B109">
        <v>12</v>
      </c>
      <c r="C109">
        <v>23.22</v>
      </c>
      <c r="D109">
        <v>22.05</v>
      </c>
      <c r="I109" s="5" t="str">
        <f t="shared" si="11"/>
        <v/>
      </c>
      <c r="J109" s="5" t="str">
        <f t="shared" si="12"/>
        <v/>
      </c>
      <c r="K109" s="5" t="str">
        <f t="shared" si="13"/>
        <v/>
      </c>
    </row>
    <row r="110" spans="1:11" x14ac:dyDescent="0.25">
      <c r="A110">
        <v>20231010</v>
      </c>
      <c r="B110">
        <v>14</v>
      </c>
      <c r="C110">
        <v>25.01</v>
      </c>
      <c r="D110">
        <v>24.15</v>
      </c>
      <c r="E110">
        <f t="shared" ref="E110:E117" si="18">C110-D110</f>
        <v>0.86000000000000298</v>
      </c>
      <c r="F110" t="str">
        <f t="shared" ref="F110:F117" si="19">IF(C110&lt;29,IF(C110&gt;27,E110,""),"")</f>
        <v/>
      </c>
      <c r="G110" t="str">
        <f t="shared" ref="G110:G117" si="20">IF(D110&lt;27,IF(D110&gt;25,F110,""),"")</f>
        <v/>
      </c>
      <c r="I110" s="5" t="str">
        <f t="shared" si="11"/>
        <v/>
      </c>
      <c r="J110" s="5" t="str">
        <f t="shared" si="12"/>
        <v/>
      </c>
      <c r="K110" s="5" t="str">
        <f t="shared" si="13"/>
        <v/>
      </c>
    </row>
    <row r="111" spans="1:11" x14ac:dyDescent="0.25">
      <c r="A111">
        <v>20231010</v>
      </c>
      <c r="B111">
        <v>13</v>
      </c>
      <c r="C111">
        <v>23.88</v>
      </c>
      <c r="D111">
        <v>22.61</v>
      </c>
      <c r="E111">
        <f t="shared" si="18"/>
        <v>1.2699999999999996</v>
      </c>
      <c r="F111" t="str">
        <f t="shared" si="19"/>
        <v/>
      </c>
      <c r="G111" t="str">
        <f t="shared" si="20"/>
        <v/>
      </c>
      <c r="I111" s="5" t="str">
        <f t="shared" si="11"/>
        <v/>
      </c>
      <c r="J111" s="5" t="str">
        <f t="shared" si="12"/>
        <v/>
      </c>
      <c r="K111" s="5" t="str">
        <f t="shared" si="13"/>
        <v/>
      </c>
    </row>
    <row r="112" spans="1:11" x14ac:dyDescent="0.25">
      <c r="A112">
        <v>20231011</v>
      </c>
      <c r="B112">
        <v>22</v>
      </c>
      <c r="C112">
        <v>26.72</v>
      </c>
      <c r="D112">
        <v>25.66</v>
      </c>
      <c r="E112">
        <f t="shared" si="18"/>
        <v>1.0599999999999987</v>
      </c>
      <c r="F112" t="str">
        <f t="shared" si="19"/>
        <v/>
      </c>
      <c r="G112" t="str">
        <f t="shared" si="20"/>
        <v/>
      </c>
      <c r="I112" s="5" t="str">
        <f t="shared" si="11"/>
        <v/>
      </c>
      <c r="J112" s="5" t="str">
        <f t="shared" si="12"/>
        <v/>
      </c>
      <c r="K112" s="5" t="str">
        <f t="shared" si="13"/>
        <v/>
      </c>
    </row>
    <row r="113" spans="1:11" x14ac:dyDescent="0.25">
      <c r="A113">
        <v>20231011</v>
      </c>
      <c r="B113">
        <v>25</v>
      </c>
      <c r="C113">
        <v>27.6</v>
      </c>
      <c r="D113">
        <v>26.44</v>
      </c>
      <c r="E113">
        <f t="shared" si="18"/>
        <v>1.1600000000000001</v>
      </c>
      <c r="F113">
        <f t="shared" si="19"/>
        <v>1.1600000000000001</v>
      </c>
      <c r="G113">
        <f t="shared" si="20"/>
        <v>1.1600000000000001</v>
      </c>
      <c r="I113" s="5" t="str">
        <f t="shared" si="11"/>
        <v/>
      </c>
      <c r="J113" s="5" t="str">
        <f t="shared" si="12"/>
        <v>Y</v>
      </c>
      <c r="K113" s="7" t="str">
        <f t="shared" si="13"/>
        <v>Y</v>
      </c>
    </row>
    <row r="114" spans="1:11" x14ac:dyDescent="0.25">
      <c r="A114">
        <v>20231012</v>
      </c>
      <c r="B114">
        <v>3</v>
      </c>
      <c r="C114">
        <v>26.69</v>
      </c>
      <c r="D114">
        <v>24.11</v>
      </c>
      <c r="E114">
        <f t="shared" si="18"/>
        <v>2.5800000000000018</v>
      </c>
      <c r="F114" t="str">
        <f t="shared" si="19"/>
        <v/>
      </c>
      <c r="G114" t="str">
        <f t="shared" si="20"/>
        <v/>
      </c>
      <c r="I114" s="5" t="str">
        <f t="shared" si="11"/>
        <v/>
      </c>
      <c r="J114" s="5" t="str">
        <f t="shared" si="12"/>
        <v/>
      </c>
      <c r="K114" s="5" t="str">
        <f t="shared" si="13"/>
        <v/>
      </c>
    </row>
    <row r="115" spans="1:11" x14ac:dyDescent="0.25">
      <c r="A115">
        <v>20231012</v>
      </c>
      <c r="B115">
        <v>14</v>
      </c>
      <c r="C115">
        <v>29.08</v>
      </c>
      <c r="D115">
        <v>27.13</v>
      </c>
      <c r="E115">
        <f t="shared" si="18"/>
        <v>1.9499999999999993</v>
      </c>
      <c r="F115" t="str">
        <f t="shared" si="19"/>
        <v/>
      </c>
      <c r="G115" t="str">
        <f t="shared" si="20"/>
        <v/>
      </c>
      <c r="I115" s="5" t="str">
        <f t="shared" si="11"/>
        <v>Y</v>
      </c>
      <c r="J115" s="5" t="str">
        <f t="shared" si="12"/>
        <v>Y</v>
      </c>
      <c r="K115" s="5" t="str">
        <f t="shared" si="13"/>
        <v/>
      </c>
    </row>
    <row r="116" spans="1:11" x14ac:dyDescent="0.25">
      <c r="A116">
        <v>20231013</v>
      </c>
      <c r="B116">
        <v>28</v>
      </c>
      <c r="C116">
        <v>31.08</v>
      </c>
      <c r="D116">
        <v>29.74</v>
      </c>
      <c r="E116">
        <f t="shared" si="18"/>
        <v>1.3399999999999999</v>
      </c>
      <c r="F116" t="str">
        <f t="shared" si="19"/>
        <v/>
      </c>
      <c r="G116" t="str">
        <f t="shared" si="20"/>
        <v/>
      </c>
      <c r="I116" s="5" t="str">
        <f t="shared" si="11"/>
        <v>Y</v>
      </c>
      <c r="J116" s="5" t="str">
        <f t="shared" si="12"/>
        <v>Y</v>
      </c>
      <c r="K116" s="5" t="str">
        <f t="shared" si="13"/>
        <v/>
      </c>
    </row>
    <row r="117" spans="1:11" x14ac:dyDescent="0.25">
      <c r="A117">
        <v>20231013</v>
      </c>
      <c r="B117">
        <v>28</v>
      </c>
      <c r="C117">
        <v>32.39</v>
      </c>
      <c r="D117">
        <v>30.06</v>
      </c>
      <c r="E117">
        <f t="shared" si="18"/>
        <v>2.3300000000000018</v>
      </c>
      <c r="F117" t="str">
        <f t="shared" si="19"/>
        <v/>
      </c>
      <c r="G117" t="str">
        <f t="shared" si="20"/>
        <v/>
      </c>
      <c r="I117" s="5" t="str">
        <f>IF(C117&gt;28,"Y","")</f>
        <v>Y</v>
      </c>
      <c r="J117" s="5" t="str">
        <f>IF(D117&gt;26,"Y","")</f>
        <v>Y</v>
      </c>
      <c r="K117" s="5" t="str">
        <f t="shared" si="13"/>
        <v/>
      </c>
    </row>
    <row r="118" spans="1:11" x14ac:dyDescent="0.25">
      <c r="C118" t="s">
        <v>8</v>
      </c>
      <c r="E118" s="4">
        <f>COUNT(E$2:E$117)</f>
        <v>115</v>
      </c>
      <c r="F118" s="4">
        <f t="shared" ref="F118:G118" si="21">COUNT(F$2:F$117)</f>
        <v>18</v>
      </c>
      <c r="G118" s="4">
        <f t="shared" si="21"/>
        <v>15</v>
      </c>
      <c r="I118" s="4">
        <f>COUNTIF(I$2:I$117,"Y")</f>
        <v>50</v>
      </c>
      <c r="J118" s="4">
        <f>COUNTIF(J$2:J$117,"Y")</f>
        <v>53</v>
      </c>
      <c r="K118" s="4">
        <f>COUNTIF(K$2:K$117,"Y")</f>
        <v>7</v>
      </c>
    </row>
    <row r="120" spans="1:11" x14ac:dyDescent="0.25">
      <c r="C120" t="s">
        <v>4</v>
      </c>
      <c r="E120" s="3">
        <f>MIN(E$2:E$117)</f>
        <v>0</v>
      </c>
      <c r="F120" s="1">
        <f>MIN(F$2:F$117)</f>
        <v>1.0799999999999983</v>
      </c>
      <c r="G120" s="1">
        <f>MIN(G$2:G$117)</f>
        <v>1.0799999999999983</v>
      </c>
      <c r="I120" s="6" t="s">
        <v>12</v>
      </c>
    </row>
    <row r="121" spans="1:11" x14ac:dyDescent="0.25">
      <c r="C121" t="s">
        <v>1</v>
      </c>
      <c r="E121" s="3">
        <f>MEDIAN(E$2:E$117)</f>
        <v>1.8900000000000006</v>
      </c>
      <c r="F121" s="2">
        <f>MEDIAN(F$2:F$117)</f>
        <v>1.9350000000000005</v>
      </c>
      <c r="G121" s="2">
        <f>MEDIAN(G$2:G$117)</f>
        <v>1.9400000000000013</v>
      </c>
    </row>
    <row r="122" spans="1:11" x14ac:dyDescent="0.25">
      <c r="C122" t="s">
        <v>3</v>
      </c>
      <c r="E122" s="3">
        <f>AVERAGE(E$2:E$117)</f>
        <v>1.8136521739130436</v>
      </c>
      <c r="F122" s="2">
        <f>AVERAGE(F$2:F$117)</f>
        <v>1.9422222222222219</v>
      </c>
      <c r="G122" s="2">
        <f>AVERAGE(G$2:G$117)</f>
        <v>1.8899999999999995</v>
      </c>
    </row>
    <row r="123" spans="1:11" x14ac:dyDescent="0.25">
      <c r="C123" t="s">
        <v>5</v>
      </c>
      <c r="E123" s="3">
        <f>MAX(E$2:E$117)</f>
        <v>6.5</v>
      </c>
      <c r="F123" s="1">
        <f>MAX(F$2:F$117)</f>
        <v>3.3200000000000003</v>
      </c>
      <c r="G123" s="1">
        <f>MAX(G$2:G$117)</f>
        <v>2.5199999999999996</v>
      </c>
    </row>
  </sheetData>
  <sortState xmlns:xlrd2="http://schemas.microsoft.com/office/spreadsheetml/2017/richdata2" ref="A98:K117">
    <sortCondition ref="A98:A1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2023-11-07T17:53:42Z</dcterms:created>
  <dcterms:modified xsi:type="dcterms:W3CDTF">2023-11-07T19:08:14Z</dcterms:modified>
</cp:coreProperties>
</file>