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7788891-4229-43B7-83F4-70596B8D3152}" xr6:coauthVersionLast="47" xr6:coauthVersionMax="47" xr10:uidLastSave="{00000000-0000-0000-0000-000000000000}"/>
  <bookViews>
    <workbookView xWindow="-120" yWindow="-120" windowWidth="20730" windowHeight="11160" activeTab="1" xr2:uid="{00000000-000D-0000-FFFF-FFFF00000000}"/>
  </bookViews>
  <sheets>
    <sheet name="Sheet2" sheetId="19" r:id="rId1"/>
    <sheet name="Dashboard" sheetId="23" r:id="rId2"/>
    <sheet name="TotalSale" sheetId="18" r:id="rId3"/>
    <sheet name="1" sheetId="24" r:id="rId4"/>
    <sheet name="TotalSale by Country" sheetId="20" r:id="rId5"/>
    <sheet name="Top 5 customer" sheetId="22" r:id="rId6"/>
    <sheet name="2" sheetId="25" r:id="rId7"/>
    <sheet name="orders" sheetId="17" r:id="rId8"/>
    <sheet name="customers" sheetId="13" r:id="rId9"/>
    <sheet name="Products" sheetId="2" r:id="rId10"/>
  </sheets>
  <definedNames>
    <definedName name="_xlnm._FilterDatabase" localSheetId="7" hidden="1">orders!$A$1:$M$1001</definedName>
    <definedName name="_xlnm._FilterDatabase" localSheetId="9"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127" r:id="rId11"/>
    <pivotCache cacheId="130" r:id="rId12"/>
    <pivotCache cacheId="133"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P3" i="17" s="1"/>
  <c r="J4" i="17"/>
  <c r="P4" i="17" s="1"/>
  <c r="J5" i="17"/>
  <c r="P5" i="17" s="1"/>
  <c r="J6" i="17"/>
  <c r="P6" i="17" s="1"/>
  <c r="J7" i="17"/>
  <c r="P7" i="17" s="1"/>
  <c r="J8" i="17"/>
  <c r="P8" i="17" s="1"/>
  <c r="J9" i="17"/>
  <c r="P9" i="17" s="1"/>
  <c r="J10" i="17"/>
  <c r="P10" i="17" s="1"/>
  <c r="J11" i="17"/>
  <c r="P11" i="17" s="1"/>
  <c r="J12" i="17"/>
  <c r="P12" i="17" s="1"/>
  <c r="J13" i="17"/>
  <c r="P13" i="17" s="1"/>
  <c r="J14" i="17"/>
  <c r="P14" i="17" s="1"/>
  <c r="J15" i="17"/>
  <c r="P15" i="17" s="1"/>
  <c r="J16" i="17"/>
  <c r="P16" i="17" s="1"/>
  <c r="J17" i="17"/>
  <c r="P17" i="17" s="1"/>
  <c r="J18" i="17"/>
  <c r="P18" i="17" s="1"/>
  <c r="J19" i="17"/>
  <c r="P19" i="17" s="1"/>
  <c r="J20" i="17"/>
  <c r="P20" i="17" s="1"/>
  <c r="J21" i="17"/>
  <c r="P21" i="17" s="1"/>
  <c r="J22" i="17"/>
  <c r="P22" i="17" s="1"/>
  <c r="J23" i="17"/>
  <c r="P23" i="17" s="1"/>
  <c r="J24" i="17"/>
  <c r="P24" i="17" s="1"/>
  <c r="J25" i="17"/>
  <c r="P25" i="17" s="1"/>
  <c r="J26" i="17"/>
  <c r="P26" i="17" s="1"/>
  <c r="J27" i="17"/>
  <c r="P27" i="17" s="1"/>
  <c r="J28" i="17"/>
  <c r="P28" i="17" s="1"/>
  <c r="J29" i="17"/>
  <c r="P29" i="17" s="1"/>
  <c r="J30" i="17"/>
  <c r="P30" i="17" s="1"/>
  <c r="J31" i="17"/>
  <c r="P31" i="17" s="1"/>
  <c r="J32" i="17"/>
  <c r="P32" i="17" s="1"/>
  <c r="J33" i="17"/>
  <c r="P33" i="17" s="1"/>
  <c r="J34" i="17"/>
  <c r="P34" i="17" s="1"/>
  <c r="J35" i="17"/>
  <c r="P35" i="17" s="1"/>
  <c r="J36" i="17"/>
  <c r="P36" i="17" s="1"/>
  <c r="J37" i="17"/>
  <c r="P37" i="17" s="1"/>
  <c r="J38" i="17"/>
  <c r="P38" i="17" s="1"/>
  <c r="J39" i="17"/>
  <c r="P39" i="17" s="1"/>
  <c r="J40" i="17"/>
  <c r="P40" i="17" s="1"/>
  <c r="J41" i="17"/>
  <c r="P41" i="17" s="1"/>
  <c r="J42" i="17"/>
  <c r="P42" i="17" s="1"/>
  <c r="J43" i="17"/>
  <c r="P43" i="17" s="1"/>
  <c r="J44" i="17"/>
  <c r="P44" i="17" s="1"/>
  <c r="J45" i="17"/>
  <c r="P45" i="17" s="1"/>
  <c r="J46" i="17"/>
  <c r="P46" i="17" s="1"/>
  <c r="J47" i="17"/>
  <c r="P47" i="17" s="1"/>
  <c r="J48" i="17"/>
  <c r="P48" i="17" s="1"/>
  <c r="J49" i="17"/>
  <c r="P49" i="17" s="1"/>
  <c r="J50" i="17"/>
  <c r="P50" i="17" s="1"/>
  <c r="J51" i="17"/>
  <c r="P51" i="17" s="1"/>
  <c r="J52" i="17"/>
  <c r="P52" i="17" s="1"/>
  <c r="J53" i="17"/>
  <c r="P53" i="17" s="1"/>
  <c r="J54" i="17"/>
  <c r="P54" i="17" s="1"/>
  <c r="J55" i="17"/>
  <c r="P55" i="17" s="1"/>
  <c r="J56" i="17"/>
  <c r="P56" i="17" s="1"/>
  <c r="J57" i="17"/>
  <c r="P57" i="17" s="1"/>
  <c r="J58" i="17"/>
  <c r="P58" i="17" s="1"/>
  <c r="J59" i="17"/>
  <c r="P59" i="17" s="1"/>
  <c r="J60" i="17"/>
  <c r="P60" i="17" s="1"/>
  <c r="J61" i="17"/>
  <c r="P61" i="17" s="1"/>
  <c r="J62" i="17"/>
  <c r="P62" i="17" s="1"/>
  <c r="J63" i="17"/>
  <c r="P63" i="17" s="1"/>
  <c r="J64" i="17"/>
  <c r="P64" i="17" s="1"/>
  <c r="J65" i="17"/>
  <c r="P65" i="17" s="1"/>
  <c r="J66" i="17"/>
  <c r="P66" i="17" s="1"/>
  <c r="J67" i="17"/>
  <c r="P67" i="17" s="1"/>
  <c r="J68" i="17"/>
  <c r="P68" i="17" s="1"/>
  <c r="J69" i="17"/>
  <c r="P69" i="17" s="1"/>
  <c r="J70" i="17"/>
  <c r="P70" i="17" s="1"/>
  <c r="J71" i="17"/>
  <c r="P71" i="17" s="1"/>
  <c r="J72" i="17"/>
  <c r="P72" i="17" s="1"/>
  <c r="J73" i="17"/>
  <c r="P73" i="17" s="1"/>
  <c r="J74" i="17"/>
  <c r="P74" i="17" s="1"/>
  <c r="J75" i="17"/>
  <c r="P75" i="17" s="1"/>
  <c r="J76" i="17"/>
  <c r="P76" i="17" s="1"/>
  <c r="J77" i="17"/>
  <c r="P77" i="17" s="1"/>
  <c r="J78" i="17"/>
  <c r="P78" i="17" s="1"/>
  <c r="J79" i="17"/>
  <c r="P79" i="17" s="1"/>
  <c r="J80" i="17"/>
  <c r="P80" i="17" s="1"/>
  <c r="J81" i="17"/>
  <c r="P81" i="17" s="1"/>
  <c r="J82" i="17"/>
  <c r="P82" i="17" s="1"/>
  <c r="J83" i="17"/>
  <c r="P83" i="17" s="1"/>
  <c r="J84" i="17"/>
  <c r="P84" i="17" s="1"/>
  <c r="J85" i="17"/>
  <c r="P85" i="17" s="1"/>
  <c r="J86" i="17"/>
  <c r="P86" i="17" s="1"/>
  <c r="J87" i="17"/>
  <c r="P87" i="17" s="1"/>
  <c r="J88" i="17"/>
  <c r="P88" i="17" s="1"/>
  <c r="J89" i="17"/>
  <c r="P89" i="17" s="1"/>
  <c r="J90" i="17"/>
  <c r="P90" i="17" s="1"/>
  <c r="J91" i="17"/>
  <c r="P91" i="17" s="1"/>
  <c r="J92" i="17"/>
  <c r="P92" i="17" s="1"/>
  <c r="J93" i="17"/>
  <c r="P93" i="17" s="1"/>
  <c r="J94" i="17"/>
  <c r="P94" i="17" s="1"/>
  <c r="J95" i="17"/>
  <c r="P95" i="17" s="1"/>
  <c r="J96" i="17"/>
  <c r="P96" i="17" s="1"/>
  <c r="J97" i="17"/>
  <c r="P97" i="17" s="1"/>
  <c r="J98" i="17"/>
  <c r="P98" i="17" s="1"/>
  <c r="J99" i="17"/>
  <c r="P99" i="17" s="1"/>
  <c r="J100" i="17"/>
  <c r="P100" i="17" s="1"/>
  <c r="J101" i="17"/>
  <c r="P101" i="17" s="1"/>
  <c r="J102" i="17"/>
  <c r="P102" i="17" s="1"/>
  <c r="J103" i="17"/>
  <c r="P103" i="17" s="1"/>
  <c r="J104" i="17"/>
  <c r="P104" i="17" s="1"/>
  <c r="J105" i="17"/>
  <c r="P105" i="17" s="1"/>
  <c r="J106" i="17"/>
  <c r="P106" i="17" s="1"/>
  <c r="J107" i="17"/>
  <c r="P107" i="17" s="1"/>
  <c r="J108" i="17"/>
  <c r="P108" i="17" s="1"/>
  <c r="J109" i="17"/>
  <c r="P109" i="17" s="1"/>
  <c r="J110" i="17"/>
  <c r="P110" i="17" s="1"/>
  <c r="J111" i="17"/>
  <c r="P111" i="17" s="1"/>
  <c r="J112" i="17"/>
  <c r="P112" i="17" s="1"/>
  <c r="J113" i="17"/>
  <c r="P113" i="17" s="1"/>
  <c r="J114" i="17"/>
  <c r="P114" i="17" s="1"/>
  <c r="J115" i="17"/>
  <c r="P115" i="17" s="1"/>
  <c r="J116" i="17"/>
  <c r="P116" i="17" s="1"/>
  <c r="J117" i="17"/>
  <c r="P117" i="17" s="1"/>
  <c r="J118" i="17"/>
  <c r="P118" i="17" s="1"/>
  <c r="J119" i="17"/>
  <c r="P119" i="17" s="1"/>
  <c r="J120" i="17"/>
  <c r="P120" i="17" s="1"/>
  <c r="J121" i="17"/>
  <c r="P121" i="17" s="1"/>
  <c r="J122" i="17"/>
  <c r="P122" i="17" s="1"/>
  <c r="J123" i="17"/>
  <c r="P123" i="17" s="1"/>
  <c r="J124" i="17"/>
  <c r="P124" i="17" s="1"/>
  <c r="J125" i="17"/>
  <c r="P125" i="17" s="1"/>
  <c r="J126" i="17"/>
  <c r="P126" i="17" s="1"/>
  <c r="J127" i="17"/>
  <c r="P127" i="17" s="1"/>
  <c r="J128" i="17"/>
  <c r="P128" i="17" s="1"/>
  <c r="J129" i="17"/>
  <c r="P129" i="17" s="1"/>
  <c r="J130" i="17"/>
  <c r="P130" i="17" s="1"/>
  <c r="J131" i="17"/>
  <c r="P131" i="17" s="1"/>
  <c r="J132" i="17"/>
  <c r="P132" i="17" s="1"/>
  <c r="J133" i="17"/>
  <c r="P133" i="17" s="1"/>
  <c r="J134" i="17"/>
  <c r="P134" i="17" s="1"/>
  <c r="J135" i="17"/>
  <c r="P135" i="17" s="1"/>
  <c r="J136" i="17"/>
  <c r="P136" i="17" s="1"/>
  <c r="J137" i="17"/>
  <c r="P137" i="17" s="1"/>
  <c r="J138" i="17"/>
  <c r="P138" i="17" s="1"/>
  <c r="J139" i="17"/>
  <c r="P139" i="17" s="1"/>
  <c r="J140" i="17"/>
  <c r="P140" i="17" s="1"/>
  <c r="J141" i="17"/>
  <c r="P141" i="17" s="1"/>
  <c r="J142" i="17"/>
  <c r="P142" i="17" s="1"/>
  <c r="J143" i="17"/>
  <c r="P143" i="17" s="1"/>
  <c r="J144" i="17"/>
  <c r="P144" i="17" s="1"/>
  <c r="J145" i="17"/>
  <c r="P145" i="17" s="1"/>
  <c r="J146" i="17"/>
  <c r="P146" i="17" s="1"/>
  <c r="J147" i="17"/>
  <c r="P147" i="17" s="1"/>
  <c r="J148" i="17"/>
  <c r="P148" i="17" s="1"/>
  <c r="J149" i="17"/>
  <c r="P149" i="17" s="1"/>
  <c r="J150" i="17"/>
  <c r="P150" i="17" s="1"/>
  <c r="J151" i="17"/>
  <c r="P151" i="17" s="1"/>
  <c r="J152" i="17"/>
  <c r="P152" i="17" s="1"/>
  <c r="J153" i="17"/>
  <c r="P153" i="17" s="1"/>
  <c r="J154" i="17"/>
  <c r="P154" i="17" s="1"/>
  <c r="J155" i="17"/>
  <c r="P155" i="17" s="1"/>
  <c r="J156" i="17"/>
  <c r="P156" i="17" s="1"/>
  <c r="J157" i="17"/>
  <c r="P157" i="17" s="1"/>
  <c r="J158" i="17"/>
  <c r="P158" i="17" s="1"/>
  <c r="J159" i="17"/>
  <c r="P159" i="17" s="1"/>
  <c r="J160" i="17"/>
  <c r="P160" i="17" s="1"/>
  <c r="J161" i="17"/>
  <c r="P161" i="17" s="1"/>
  <c r="J162" i="17"/>
  <c r="P162" i="17" s="1"/>
  <c r="J163" i="17"/>
  <c r="P163" i="17" s="1"/>
  <c r="J164" i="17"/>
  <c r="P164" i="17" s="1"/>
  <c r="J165" i="17"/>
  <c r="P165" i="17" s="1"/>
  <c r="J166" i="17"/>
  <c r="P166" i="17" s="1"/>
  <c r="J167" i="17"/>
  <c r="P167" i="17" s="1"/>
  <c r="J168" i="17"/>
  <c r="P168" i="17" s="1"/>
  <c r="J169" i="17"/>
  <c r="P169" i="17" s="1"/>
  <c r="J170" i="17"/>
  <c r="P170" i="17" s="1"/>
  <c r="J171" i="17"/>
  <c r="P171" i="17" s="1"/>
  <c r="J172" i="17"/>
  <c r="P172" i="17" s="1"/>
  <c r="J173" i="17"/>
  <c r="P173" i="17" s="1"/>
  <c r="J174" i="17"/>
  <c r="P174" i="17" s="1"/>
  <c r="J175" i="17"/>
  <c r="P175" i="17" s="1"/>
  <c r="J176" i="17"/>
  <c r="P176" i="17" s="1"/>
  <c r="J177" i="17"/>
  <c r="P177" i="17" s="1"/>
  <c r="J178" i="17"/>
  <c r="P178" i="17" s="1"/>
  <c r="J179" i="17"/>
  <c r="P179" i="17" s="1"/>
  <c r="J180" i="17"/>
  <c r="P180" i="17" s="1"/>
  <c r="J181" i="17"/>
  <c r="P181" i="17" s="1"/>
  <c r="J182" i="17"/>
  <c r="P182" i="17" s="1"/>
  <c r="J183" i="17"/>
  <c r="P183" i="17" s="1"/>
  <c r="J184" i="17"/>
  <c r="P184" i="17" s="1"/>
  <c r="J185" i="17"/>
  <c r="P185" i="17" s="1"/>
  <c r="J186" i="17"/>
  <c r="P186" i="17" s="1"/>
  <c r="J187" i="17"/>
  <c r="P187" i="17" s="1"/>
  <c r="J188" i="17"/>
  <c r="P188" i="17" s="1"/>
  <c r="J189" i="17"/>
  <c r="P189" i="17" s="1"/>
  <c r="J190" i="17"/>
  <c r="P190" i="17" s="1"/>
  <c r="J191" i="17"/>
  <c r="P191" i="17" s="1"/>
  <c r="J192" i="17"/>
  <c r="P192" i="17" s="1"/>
  <c r="J193" i="17"/>
  <c r="P193" i="17" s="1"/>
  <c r="J194" i="17"/>
  <c r="P194" i="17" s="1"/>
  <c r="J195" i="17"/>
  <c r="P195" i="17" s="1"/>
  <c r="J196" i="17"/>
  <c r="P196" i="17" s="1"/>
  <c r="J197" i="17"/>
  <c r="P197" i="17" s="1"/>
  <c r="J198" i="17"/>
  <c r="P198" i="17" s="1"/>
  <c r="J199" i="17"/>
  <c r="P199" i="17" s="1"/>
  <c r="J200" i="17"/>
  <c r="P200" i="17" s="1"/>
  <c r="J201" i="17"/>
  <c r="P201" i="17" s="1"/>
  <c r="J202" i="17"/>
  <c r="P202" i="17" s="1"/>
  <c r="J203" i="17"/>
  <c r="P203" i="17" s="1"/>
  <c r="J204" i="17"/>
  <c r="P204" i="17" s="1"/>
  <c r="J205" i="17"/>
  <c r="P205" i="17" s="1"/>
  <c r="J206" i="17"/>
  <c r="P206" i="17" s="1"/>
  <c r="J207" i="17"/>
  <c r="P207" i="17" s="1"/>
  <c r="J208" i="17"/>
  <c r="P208" i="17" s="1"/>
  <c r="J209" i="17"/>
  <c r="P209" i="17" s="1"/>
  <c r="J210" i="17"/>
  <c r="P210" i="17" s="1"/>
  <c r="J211" i="17"/>
  <c r="P211" i="17" s="1"/>
  <c r="J212" i="17"/>
  <c r="P212" i="17" s="1"/>
  <c r="J213" i="17"/>
  <c r="P213" i="17" s="1"/>
  <c r="J214" i="17"/>
  <c r="P214" i="17" s="1"/>
  <c r="J215" i="17"/>
  <c r="P215" i="17" s="1"/>
  <c r="J216" i="17"/>
  <c r="P216" i="17" s="1"/>
  <c r="J217" i="17"/>
  <c r="P217" i="17" s="1"/>
  <c r="J218" i="17"/>
  <c r="P218" i="17" s="1"/>
  <c r="J219" i="17"/>
  <c r="P219" i="17" s="1"/>
  <c r="J220" i="17"/>
  <c r="P220" i="17" s="1"/>
  <c r="J221" i="17"/>
  <c r="P221" i="17" s="1"/>
  <c r="J222" i="17"/>
  <c r="P222" i="17" s="1"/>
  <c r="J223" i="17"/>
  <c r="P223" i="17" s="1"/>
  <c r="J224" i="17"/>
  <c r="P224" i="17" s="1"/>
  <c r="J225" i="17"/>
  <c r="P225" i="17" s="1"/>
  <c r="J226" i="17"/>
  <c r="P226" i="17" s="1"/>
  <c r="J227" i="17"/>
  <c r="P227" i="17" s="1"/>
  <c r="J228" i="17"/>
  <c r="P228" i="17" s="1"/>
  <c r="J229" i="17"/>
  <c r="P229" i="17" s="1"/>
  <c r="J230" i="17"/>
  <c r="P230" i="17" s="1"/>
  <c r="J231" i="17"/>
  <c r="P231" i="17" s="1"/>
  <c r="J232" i="17"/>
  <c r="P232" i="17" s="1"/>
  <c r="J233" i="17"/>
  <c r="P233" i="17" s="1"/>
  <c r="J234" i="17"/>
  <c r="P234" i="17" s="1"/>
  <c r="J235" i="17"/>
  <c r="P235" i="17" s="1"/>
  <c r="J236" i="17"/>
  <c r="P236" i="17" s="1"/>
  <c r="J237" i="17"/>
  <c r="P237" i="17" s="1"/>
  <c r="J238" i="17"/>
  <c r="P238" i="17" s="1"/>
  <c r="J239" i="17"/>
  <c r="P239" i="17" s="1"/>
  <c r="J240" i="17"/>
  <c r="P240" i="17" s="1"/>
  <c r="J241" i="17"/>
  <c r="P241" i="17" s="1"/>
  <c r="J242" i="17"/>
  <c r="P242" i="17" s="1"/>
  <c r="J243" i="17"/>
  <c r="P243" i="17" s="1"/>
  <c r="J244" i="17"/>
  <c r="P244" i="17" s="1"/>
  <c r="J245" i="17"/>
  <c r="P245" i="17" s="1"/>
  <c r="J246" i="17"/>
  <c r="P246" i="17" s="1"/>
  <c r="J247" i="17"/>
  <c r="P247" i="17" s="1"/>
  <c r="J248" i="17"/>
  <c r="P248" i="17" s="1"/>
  <c r="J249" i="17"/>
  <c r="P249" i="17" s="1"/>
  <c r="J250" i="17"/>
  <c r="P250" i="17" s="1"/>
  <c r="J251" i="17"/>
  <c r="P251" i="17" s="1"/>
  <c r="J252" i="17"/>
  <c r="P252" i="17" s="1"/>
  <c r="J253" i="17"/>
  <c r="P253" i="17" s="1"/>
  <c r="J254" i="17"/>
  <c r="P254" i="17" s="1"/>
  <c r="J255" i="17"/>
  <c r="P255" i="17" s="1"/>
  <c r="J256" i="17"/>
  <c r="P256" i="17" s="1"/>
  <c r="J257" i="17"/>
  <c r="P257" i="17" s="1"/>
  <c r="J258" i="17"/>
  <c r="P258" i="17" s="1"/>
  <c r="J259" i="17"/>
  <c r="P259" i="17" s="1"/>
  <c r="J260" i="17"/>
  <c r="P260" i="17" s="1"/>
  <c r="J261" i="17"/>
  <c r="P261" i="17" s="1"/>
  <c r="J262" i="17"/>
  <c r="P262" i="17" s="1"/>
  <c r="J263" i="17"/>
  <c r="P263" i="17" s="1"/>
  <c r="J264" i="17"/>
  <c r="P264" i="17" s="1"/>
  <c r="J265" i="17"/>
  <c r="P265" i="17" s="1"/>
  <c r="J266" i="17"/>
  <c r="P266" i="17" s="1"/>
  <c r="J267" i="17"/>
  <c r="P267" i="17" s="1"/>
  <c r="J268" i="17"/>
  <c r="P268" i="17" s="1"/>
  <c r="J269" i="17"/>
  <c r="P269" i="17" s="1"/>
  <c r="J270" i="17"/>
  <c r="P270" i="17" s="1"/>
  <c r="J271" i="17"/>
  <c r="P271" i="17" s="1"/>
  <c r="J272" i="17"/>
  <c r="P272" i="17" s="1"/>
  <c r="J273" i="17"/>
  <c r="P273" i="17" s="1"/>
  <c r="J274" i="17"/>
  <c r="P274" i="17" s="1"/>
  <c r="J275" i="17"/>
  <c r="P275" i="17" s="1"/>
  <c r="J276" i="17"/>
  <c r="P276" i="17" s="1"/>
  <c r="J277" i="17"/>
  <c r="P277" i="17" s="1"/>
  <c r="J278" i="17"/>
  <c r="P278" i="17" s="1"/>
  <c r="J279" i="17"/>
  <c r="P279" i="17" s="1"/>
  <c r="J280" i="17"/>
  <c r="P280" i="17" s="1"/>
  <c r="J281" i="17"/>
  <c r="P281" i="17" s="1"/>
  <c r="J282" i="17"/>
  <c r="P282" i="17" s="1"/>
  <c r="J283" i="17"/>
  <c r="P283" i="17" s="1"/>
  <c r="J284" i="17"/>
  <c r="P284" i="17" s="1"/>
  <c r="J285" i="17"/>
  <c r="P285" i="17" s="1"/>
  <c r="J286" i="17"/>
  <c r="P286" i="17" s="1"/>
  <c r="J287" i="17"/>
  <c r="P287" i="17" s="1"/>
  <c r="J288" i="17"/>
  <c r="P288" i="17" s="1"/>
  <c r="J289" i="17"/>
  <c r="P289" i="17" s="1"/>
  <c r="J290" i="17"/>
  <c r="P290" i="17" s="1"/>
  <c r="J291" i="17"/>
  <c r="P291" i="17" s="1"/>
  <c r="J292" i="17"/>
  <c r="P292" i="17" s="1"/>
  <c r="J293" i="17"/>
  <c r="P293" i="17" s="1"/>
  <c r="J294" i="17"/>
  <c r="P294" i="17" s="1"/>
  <c r="J295" i="17"/>
  <c r="P295" i="17" s="1"/>
  <c r="J296" i="17"/>
  <c r="P296" i="17" s="1"/>
  <c r="J297" i="17"/>
  <c r="P297" i="17" s="1"/>
  <c r="J298" i="17"/>
  <c r="P298" i="17" s="1"/>
  <c r="J299" i="17"/>
  <c r="P299" i="17" s="1"/>
  <c r="J300" i="17"/>
  <c r="P300" i="17" s="1"/>
  <c r="J301" i="17"/>
  <c r="P301" i="17" s="1"/>
  <c r="J302" i="17"/>
  <c r="P302" i="17" s="1"/>
  <c r="J303" i="17"/>
  <c r="P303" i="17" s="1"/>
  <c r="J304" i="17"/>
  <c r="P304" i="17" s="1"/>
  <c r="J305" i="17"/>
  <c r="P305" i="17" s="1"/>
  <c r="J306" i="17"/>
  <c r="P306" i="17" s="1"/>
  <c r="J307" i="17"/>
  <c r="P307" i="17" s="1"/>
  <c r="J308" i="17"/>
  <c r="P308" i="17" s="1"/>
  <c r="J309" i="17"/>
  <c r="P309" i="17" s="1"/>
  <c r="J310" i="17"/>
  <c r="P310" i="17" s="1"/>
  <c r="J311" i="17"/>
  <c r="P311" i="17" s="1"/>
  <c r="J312" i="17"/>
  <c r="P312" i="17" s="1"/>
  <c r="J313" i="17"/>
  <c r="P313" i="17" s="1"/>
  <c r="J314" i="17"/>
  <c r="P314" i="17" s="1"/>
  <c r="J315" i="17"/>
  <c r="P315" i="17" s="1"/>
  <c r="J316" i="17"/>
  <c r="P316" i="17" s="1"/>
  <c r="J317" i="17"/>
  <c r="P317" i="17" s="1"/>
  <c r="J318" i="17"/>
  <c r="P318" i="17" s="1"/>
  <c r="J319" i="17"/>
  <c r="P319" i="17" s="1"/>
  <c r="J320" i="17"/>
  <c r="P320" i="17" s="1"/>
  <c r="J321" i="17"/>
  <c r="P321" i="17" s="1"/>
  <c r="J322" i="17"/>
  <c r="P322" i="17" s="1"/>
  <c r="J323" i="17"/>
  <c r="P323" i="17" s="1"/>
  <c r="J324" i="17"/>
  <c r="P324" i="17" s="1"/>
  <c r="J325" i="17"/>
  <c r="P325" i="17" s="1"/>
  <c r="J326" i="17"/>
  <c r="P326" i="17" s="1"/>
  <c r="J327" i="17"/>
  <c r="P327" i="17" s="1"/>
  <c r="J328" i="17"/>
  <c r="P328" i="17" s="1"/>
  <c r="J329" i="17"/>
  <c r="P329" i="17" s="1"/>
  <c r="J330" i="17"/>
  <c r="P330" i="17" s="1"/>
  <c r="J331" i="17"/>
  <c r="P331" i="17" s="1"/>
  <c r="J332" i="17"/>
  <c r="P332" i="17" s="1"/>
  <c r="J333" i="17"/>
  <c r="P333" i="17" s="1"/>
  <c r="J334" i="17"/>
  <c r="P334" i="17" s="1"/>
  <c r="J335" i="17"/>
  <c r="P335" i="17" s="1"/>
  <c r="J336" i="17"/>
  <c r="P336" i="17" s="1"/>
  <c r="J337" i="17"/>
  <c r="P337" i="17" s="1"/>
  <c r="J338" i="17"/>
  <c r="P338" i="17" s="1"/>
  <c r="J339" i="17"/>
  <c r="P339" i="17" s="1"/>
  <c r="J340" i="17"/>
  <c r="P340" i="17" s="1"/>
  <c r="J341" i="17"/>
  <c r="P341" i="17" s="1"/>
  <c r="J342" i="17"/>
  <c r="P342" i="17" s="1"/>
  <c r="J343" i="17"/>
  <c r="P343" i="17" s="1"/>
  <c r="J344" i="17"/>
  <c r="P344" i="17" s="1"/>
  <c r="J345" i="17"/>
  <c r="P345" i="17" s="1"/>
  <c r="J346" i="17"/>
  <c r="P346" i="17" s="1"/>
  <c r="J347" i="17"/>
  <c r="P347" i="17" s="1"/>
  <c r="J348" i="17"/>
  <c r="P348" i="17" s="1"/>
  <c r="J349" i="17"/>
  <c r="P349" i="17" s="1"/>
  <c r="J350" i="17"/>
  <c r="P350" i="17" s="1"/>
  <c r="J351" i="17"/>
  <c r="P351" i="17" s="1"/>
  <c r="J352" i="17"/>
  <c r="P352" i="17" s="1"/>
  <c r="J353" i="17"/>
  <c r="P353" i="17" s="1"/>
  <c r="J354" i="17"/>
  <c r="P354" i="17" s="1"/>
  <c r="J355" i="17"/>
  <c r="P355" i="17" s="1"/>
  <c r="J356" i="17"/>
  <c r="P356" i="17" s="1"/>
  <c r="J357" i="17"/>
  <c r="P357" i="17" s="1"/>
  <c r="J358" i="17"/>
  <c r="P358" i="17" s="1"/>
  <c r="J359" i="17"/>
  <c r="P359" i="17" s="1"/>
  <c r="J360" i="17"/>
  <c r="P360" i="17" s="1"/>
  <c r="J361" i="17"/>
  <c r="P361" i="17" s="1"/>
  <c r="J362" i="17"/>
  <c r="P362" i="17" s="1"/>
  <c r="J363" i="17"/>
  <c r="P363" i="17" s="1"/>
  <c r="J364" i="17"/>
  <c r="P364" i="17" s="1"/>
  <c r="J365" i="17"/>
  <c r="P365" i="17" s="1"/>
  <c r="J366" i="17"/>
  <c r="P366" i="17" s="1"/>
  <c r="J367" i="17"/>
  <c r="P367" i="17" s="1"/>
  <c r="J368" i="17"/>
  <c r="P368" i="17" s="1"/>
  <c r="J369" i="17"/>
  <c r="P369" i="17" s="1"/>
  <c r="J370" i="17"/>
  <c r="P370" i="17" s="1"/>
  <c r="J371" i="17"/>
  <c r="P371" i="17" s="1"/>
  <c r="J372" i="17"/>
  <c r="P372" i="17" s="1"/>
  <c r="J373" i="17"/>
  <c r="P373" i="17" s="1"/>
  <c r="J374" i="17"/>
  <c r="P374" i="17" s="1"/>
  <c r="J375" i="17"/>
  <c r="P375" i="17" s="1"/>
  <c r="J376" i="17"/>
  <c r="P376" i="17" s="1"/>
  <c r="J377" i="17"/>
  <c r="P377" i="17" s="1"/>
  <c r="J378" i="17"/>
  <c r="P378" i="17" s="1"/>
  <c r="J379" i="17"/>
  <c r="P379" i="17" s="1"/>
  <c r="J380" i="17"/>
  <c r="P380" i="17" s="1"/>
  <c r="J381" i="17"/>
  <c r="P381" i="17" s="1"/>
  <c r="J382" i="17"/>
  <c r="P382" i="17" s="1"/>
  <c r="J383" i="17"/>
  <c r="P383" i="17" s="1"/>
  <c r="J384" i="17"/>
  <c r="P384" i="17" s="1"/>
  <c r="J385" i="17"/>
  <c r="P385" i="17" s="1"/>
  <c r="J386" i="17"/>
  <c r="P386" i="17" s="1"/>
  <c r="J387" i="17"/>
  <c r="P387" i="17" s="1"/>
  <c r="J388" i="17"/>
  <c r="P388" i="17" s="1"/>
  <c r="J389" i="17"/>
  <c r="P389" i="17" s="1"/>
  <c r="J390" i="17"/>
  <c r="P390" i="17" s="1"/>
  <c r="J391" i="17"/>
  <c r="P391" i="17" s="1"/>
  <c r="J392" i="17"/>
  <c r="P392" i="17" s="1"/>
  <c r="J393" i="17"/>
  <c r="P393" i="17" s="1"/>
  <c r="J394" i="17"/>
  <c r="P394" i="17" s="1"/>
  <c r="J395" i="17"/>
  <c r="P395" i="17" s="1"/>
  <c r="J396" i="17"/>
  <c r="P396" i="17" s="1"/>
  <c r="J397" i="17"/>
  <c r="P397" i="17" s="1"/>
  <c r="J398" i="17"/>
  <c r="P398" i="17" s="1"/>
  <c r="J399" i="17"/>
  <c r="P399" i="17" s="1"/>
  <c r="J400" i="17"/>
  <c r="P400" i="17" s="1"/>
  <c r="J401" i="17"/>
  <c r="P401" i="17" s="1"/>
  <c r="J402" i="17"/>
  <c r="P402" i="17" s="1"/>
  <c r="J403" i="17"/>
  <c r="P403" i="17" s="1"/>
  <c r="J404" i="17"/>
  <c r="P404" i="17" s="1"/>
  <c r="J405" i="17"/>
  <c r="P405" i="17" s="1"/>
  <c r="J406" i="17"/>
  <c r="P406" i="17" s="1"/>
  <c r="J407" i="17"/>
  <c r="P407" i="17" s="1"/>
  <c r="J408" i="17"/>
  <c r="P408" i="17" s="1"/>
  <c r="J409" i="17"/>
  <c r="P409" i="17" s="1"/>
  <c r="J410" i="17"/>
  <c r="P410" i="17" s="1"/>
  <c r="J411" i="17"/>
  <c r="P411" i="17" s="1"/>
  <c r="J412" i="17"/>
  <c r="P412" i="17" s="1"/>
  <c r="J413" i="17"/>
  <c r="P413" i="17" s="1"/>
  <c r="J414" i="17"/>
  <c r="P414" i="17" s="1"/>
  <c r="J415" i="17"/>
  <c r="P415" i="17" s="1"/>
  <c r="J416" i="17"/>
  <c r="P416" i="17" s="1"/>
  <c r="J417" i="17"/>
  <c r="P417" i="17" s="1"/>
  <c r="J418" i="17"/>
  <c r="P418" i="17" s="1"/>
  <c r="J419" i="17"/>
  <c r="P419" i="17" s="1"/>
  <c r="J420" i="17"/>
  <c r="P420" i="17" s="1"/>
  <c r="J421" i="17"/>
  <c r="P421" i="17" s="1"/>
  <c r="J422" i="17"/>
  <c r="P422" i="17" s="1"/>
  <c r="J423" i="17"/>
  <c r="P423" i="17" s="1"/>
  <c r="J424" i="17"/>
  <c r="P424" i="17" s="1"/>
  <c r="J425" i="17"/>
  <c r="P425" i="17" s="1"/>
  <c r="J426" i="17"/>
  <c r="P426" i="17" s="1"/>
  <c r="J427" i="17"/>
  <c r="P427" i="17" s="1"/>
  <c r="J428" i="17"/>
  <c r="P428" i="17" s="1"/>
  <c r="J429" i="17"/>
  <c r="P429" i="17" s="1"/>
  <c r="J430" i="17"/>
  <c r="P430" i="17" s="1"/>
  <c r="J431" i="17"/>
  <c r="P431" i="17" s="1"/>
  <c r="J432" i="17"/>
  <c r="P432" i="17" s="1"/>
  <c r="J433" i="17"/>
  <c r="P433" i="17" s="1"/>
  <c r="J434" i="17"/>
  <c r="P434" i="17" s="1"/>
  <c r="J435" i="17"/>
  <c r="P435" i="17" s="1"/>
  <c r="J436" i="17"/>
  <c r="P436" i="17" s="1"/>
  <c r="J437" i="17"/>
  <c r="P437" i="17" s="1"/>
  <c r="J438" i="17"/>
  <c r="P438" i="17" s="1"/>
  <c r="J439" i="17"/>
  <c r="P439" i="17" s="1"/>
  <c r="J440" i="17"/>
  <c r="P440" i="17" s="1"/>
  <c r="J441" i="17"/>
  <c r="P441" i="17" s="1"/>
  <c r="J442" i="17"/>
  <c r="P442" i="17" s="1"/>
  <c r="J443" i="17"/>
  <c r="P443" i="17" s="1"/>
  <c r="J444" i="17"/>
  <c r="P444" i="17" s="1"/>
  <c r="J445" i="17"/>
  <c r="P445" i="17" s="1"/>
  <c r="J446" i="17"/>
  <c r="P446" i="17" s="1"/>
  <c r="J447" i="17"/>
  <c r="P447" i="17" s="1"/>
  <c r="J448" i="17"/>
  <c r="P448" i="17" s="1"/>
  <c r="J449" i="17"/>
  <c r="P449" i="17" s="1"/>
  <c r="J450" i="17"/>
  <c r="P450" i="17" s="1"/>
  <c r="J451" i="17"/>
  <c r="P451" i="17" s="1"/>
  <c r="J452" i="17"/>
  <c r="P452" i="17" s="1"/>
  <c r="J453" i="17"/>
  <c r="P453" i="17" s="1"/>
  <c r="J454" i="17"/>
  <c r="P454" i="17" s="1"/>
  <c r="J455" i="17"/>
  <c r="P455" i="17" s="1"/>
  <c r="J456" i="17"/>
  <c r="P456" i="17" s="1"/>
  <c r="J457" i="17"/>
  <c r="P457" i="17" s="1"/>
  <c r="J458" i="17"/>
  <c r="P458" i="17" s="1"/>
  <c r="J459" i="17"/>
  <c r="P459" i="17" s="1"/>
  <c r="J460" i="17"/>
  <c r="P460" i="17" s="1"/>
  <c r="J461" i="17"/>
  <c r="P461" i="17" s="1"/>
  <c r="J462" i="17"/>
  <c r="P462" i="17" s="1"/>
  <c r="J463" i="17"/>
  <c r="P463" i="17" s="1"/>
  <c r="J464" i="17"/>
  <c r="P464" i="17" s="1"/>
  <c r="J465" i="17"/>
  <c r="P465" i="17" s="1"/>
  <c r="J466" i="17"/>
  <c r="P466" i="17" s="1"/>
  <c r="J467" i="17"/>
  <c r="P467" i="17" s="1"/>
  <c r="J468" i="17"/>
  <c r="P468" i="17" s="1"/>
  <c r="J469" i="17"/>
  <c r="P469" i="17" s="1"/>
  <c r="J470" i="17"/>
  <c r="P470" i="17" s="1"/>
  <c r="J471" i="17"/>
  <c r="P471" i="17" s="1"/>
  <c r="J472" i="17"/>
  <c r="P472" i="17" s="1"/>
  <c r="J473" i="17"/>
  <c r="P473" i="17" s="1"/>
  <c r="J474" i="17"/>
  <c r="P474" i="17" s="1"/>
  <c r="J475" i="17"/>
  <c r="P475" i="17" s="1"/>
  <c r="J476" i="17"/>
  <c r="P476" i="17" s="1"/>
  <c r="J477" i="17"/>
  <c r="P477" i="17" s="1"/>
  <c r="J478" i="17"/>
  <c r="P478" i="17" s="1"/>
  <c r="J479" i="17"/>
  <c r="P479" i="17" s="1"/>
  <c r="J480" i="17"/>
  <c r="P480" i="17" s="1"/>
  <c r="J481" i="17"/>
  <c r="P481" i="17" s="1"/>
  <c r="J482" i="17"/>
  <c r="P482" i="17" s="1"/>
  <c r="J483" i="17"/>
  <c r="P483" i="17" s="1"/>
  <c r="J484" i="17"/>
  <c r="P484" i="17" s="1"/>
  <c r="J485" i="17"/>
  <c r="P485" i="17" s="1"/>
  <c r="J486" i="17"/>
  <c r="P486" i="17" s="1"/>
  <c r="J487" i="17"/>
  <c r="P487" i="17" s="1"/>
  <c r="J488" i="17"/>
  <c r="P488" i="17" s="1"/>
  <c r="J489" i="17"/>
  <c r="P489" i="17" s="1"/>
  <c r="J490" i="17"/>
  <c r="P490" i="17" s="1"/>
  <c r="J491" i="17"/>
  <c r="P491" i="17" s="1"/>
  <c r="J492" i="17"/>
  <c r="P492" i="17" s="1"/>
  <c r="J493" i="17"/>
  <c r="P493" i="17" s="1"/>
  <c r="J494" i="17"/>
  <c r="P494" i="17" s="1"/>
  <c r="J495" i="17"/>
  <c r="P495" i="17" s="1"/>
  <c r="J496" i="17"/>
  <c r="P496" i="17" s="1"/>
  <c r="J497" i="17"/>
  <c r="P497" i="17" s="1"/>
  <c r="J498" i="17"/>
  <c r="P498" i="17" s="1"/>
  <c r="J499" i="17"/>
  <c r="P499" i="17" s="1"/>
  <c r="J500" i="17"/>
  <c r="P500" i="17" s="1"/>
  <c r="J501" i="17"/>
  <c r="P501" i="17" s="1"/>
  <c r="J502" i="17"/>
  <c r="P502" i="17" s="1"/>
  <c r="J503" i="17"/>
  <c r="P503" i="17" s="1"/>
  <c r="J504" i="17"/>
  <c r="P504" i="17" s="1"/>
  <c r="J505" i="17"/>
  <c r="P505" i="17" s="1"/>
  <c r="J506" i="17"/>
  <c r="P506" i="17" s="1"/>
  <c r="J507" i="17"/>
  <c r="P507" i="17" s="1"/>
  <c r="J508" i="17"/>
  <c r="P508" i="17" s="1"/>
  <c r="J509" i="17"/>
  <c r="P509" i="17" s="1"/>
  <c r="J510" i="17"/>
  <c r="P510" i="17" s="1"/>
  <c r="J511" i="17"/>
  <c r="P511" i="17" s="1"/>
  <c r="J512" i="17"/>
  <c r="P512" i="17" s="1"/>
  <c r="J513" i="17"/>
  <c r="P513" i="17" s="1"/>
  <c r="J514" i="17"/>
  <c r="P514" i="17" s="1"/>
  <c r="J515" i="17"/>
  <c r="P515" i="17" s="1"/>
  <c r="J516" i="17"/>
  <c r="P516" i="17" s="1"/>
  <c r="J517" i="17"/>
  <c r="P517" i="17" s="1"/>
  <c r="J518" i="17"/>
  <c r="P518" i="17" s="1"/>
  <c r="J519" i="17"/>
  <c r="P519" i="17" s="1"/>
  <c r="J520" i="17"/>
  <c r="P520" i="17" s="1"/>
  <c r="J521" i="17"/>
  <c r="P521" i="17" s="1"/>
  <c r="J522" i="17"/>
  <c r="P522" i="17" s="1"/>
  <c r="J523" i="17"/>
  <c r="P523" i="17" s="1"/>
  <c r="J524" i="17"/>
  <c r="P524" i="17" s="1"/>
  <c r="J525" i="17"/>
  <c r="P525" i="17" s="1"/>
  <c r="J526" i="17"/>
  <c r="P526" i="17" s="1"/>
  <c r="J527" i="17"/>
  <c r="P527" i="17" s="1"/>
  <c r="J528" i="17"/>
  <c r="P528" i="17" s="1"/>
  <c r="J529" i="17"/>
  <c r="P529" i="17" s="1"/>
  <c r="J530" i="17"/>
  <c r="P530" i="17" s="1"/>
  <c r="J531" i="17"/>
  <c r="P531" i="17" s="1"/>
  <c r="J532" i="17"/>
  <c r="P532" i="17" s="1"/>
  <c r="J533" i="17"/>
  <c r="P533" i="17" s="1"/>
  <c r="J534" i="17"/>
  <c r="P534" i="17" s="1"/>
  <c r="J535" i="17"/>
  <c r="P535" i="17" s="1"/>
  <c r="J536" i="17"/>
  <c r="P536" i="17" s="1"/>
  <c r="J537" i="17"/>
  <c r="P537" i="17" s="1"/>
  <c r="J538" i="17"/>
  <c r="P538" i="17" s="1"/>
  <c r="J539" i="17"/>
  <c r="P539" i="17" s="1"/>
  <c r="J540" i="17"/>
  <c r="P540" i="17" s="1"/>
  <c r="J541" i="17"/>
  <c r="P541" i="17" s="1"/>
  <c r="J542" i="17"/>
  <c r="P542" i="17" s="1"/>
  <c r="J543" i="17"/>
  <c r="P543" i="17" s="1"/>
  <c r="J544" i="17"/>
  <c r="P544" i="17" s="1"/>
  <c r="J545" i="17"/>
  <c r="P545" i="17" s="1"/>
  <c r="J546" i="17"/>
  <c r="P546" i="17" s="1"/>
  <c r="J547" i="17"/>
  <c r="P547" i="17" s="1"/>
  <c r="J548" i="17"/>
  <c r="P548" i="17" s="1"/>
  <c r="J549" i="17"/>
  <c r="P549" i="17" s="1"/>
  <c r="J550" i="17"/>
  <c r="P550" i="17" s="1"/>
  <c r="J551" i="17"/>
  <c r="P551" i="17" s="1"/>
  <c r="J552" i="17"/>
  <c r="P552" i="17" s="1"/>
  <c r="J553" i="17"/>
  <c r="P553" i="17" s="1"/>
  <c r="J554" i="17"/>
  <c r="P554" i="17" s="1"/>
  <c r="J555" i="17"/>
  <c r="P555" i="17" s="1"/>
  <c r="J556" i="17"/>
  <c r="P556" i="17" s="1"/>
  <c r="J557" i="17"/>
  <c r="P557" i="17" s="1"/>
  <c r="J558" i="17"/>
  <c r="P558" i="17" s="1"/>
  <c r="J559" i="17"/>
  <c r="P559" i="17" s="1"/>
  <c r="J560" i="17"/>
  <c r="P560" i="17" s="1"/>
  <c r="J561" i="17"/>
  <c r="P561" i="17" s="1"/>
  <c r="J562" i="17"/>
  <c r="P562" i="17" s="1"/>
  <c r="J563" i="17"/>
  <c r="P563" i="17" s="1"/>
  <c r="J564" i="17"/>
  <c r="P564" i="17" s="1"/>
  <c r="J565" i="17"/>
  <c r="P565" i="17" s="1"/>
  <c r="J566" i="17"/>
  <c r="P566" i="17" s="1"/>
  <c r="J567" i="17"/>
  <c r="P567" i="17" s="1"/>
  <c r="J568" i="17"/>
  <c r="P568" i="17" s="1"/>
  <c r="J569" i="17"/>
  <c r="P569" i="17" s="1"/>
  <c r="J570" i="17"/>
  <c r="P570" i="17" s="1"/>
  <c r="J571" i="17"/>
  <c r="P571" i="17" s="1"/>
  <c r="J572" i="17"/>
  <c r="P572" i="17" s="1"/>
  <c r="J573" i="17"/>
  <c r="P573" i="17" s="1"/>
  <c r="J574" i="17"/>
  <c r="P574" i="17" s="1"/>
  <c r="J575" i="17"/>
  <c r="P575" i="17" s="1"/>
  <c r="J576" i="17"/>
  <c r="P576" i="17" s="1"/>
  <c r="J577" i="17"/>
  <c r="P577" i="17" s="1"/>
  <c r="J578" i="17"/>
  <c r="P578" i="17" s="1"/>
  <c r="J579" i="17"/>
  <c r="P579" i="17" s="1"/>
  <c r="J580" i="17"/>
  <c r="P580" i="17" s="1"/>
  <c r="J581" i="17"/>
  <c r="P581" i="17" s="1"/>
  <c r="J582" i="17"/>
  <c r="P582" i="17" s="1"/>
  <c r="J583" i="17"/>
  <c r="P583" i="17" s="1"/>
  <c r="J584" i="17"/>
  <c r="P584" i="17" s="1"/>
  <c r="J585" i="17"/>
  <c r="P585" i="17" s="1"/>
  <c r="J586" i="17"/>
  <c r="P586" i="17" s="1"/>
  <c r="J587" i="17"/>
  <c r="P587" i="17" s="1"/>
  <c r="J588" i="17"/>
  <c r="P588" i="17" s="1"/>
  <c r="J589" i="17"/>
  <c r="P589" i="17" s="1"/>
  <c r="J590" i="17"/>
  <c r="P590" i="17" s="1"/>
  <c r="J591" i="17"/>
  <c r="P591" i="17" s="1"/>
  <c r="J592" i="17"/>
  <c r="P592" i="17" s="1"/>
  <c r="J593" i="17"/>
  <c r="P593" i="17" s="1"/>
  <c r="J594" i="17"/>
  <c r="P594" i="17" s="1"/>
  <c r="J595" i="17"/>
  <c r="P595" i="17" s="1"/>
  <c r="J596" i="17"/>
  <c r="P596" i="17" s="1"/>
  <c r="J597" i="17"/>
  <c r="P597" i="17" s="1"/>
  <c r="J598" i="17"/>
  <c r="P598" i="17" s="1"/>
  <c r="J599" i="17"/>
  <c r="P599" i="17" s="1"/>
  <c r="J600" i="17"/>
  <c r="P600" i="17" s="1"/>
  <c r="J601" i="17"/>
  <c r="P601" i="17" s="1"/>
  <c r="J602" i="17"/>
  <c r="P602" i="17" s="1"/>
  <c r="J603" i="17"/>
  <c r="P603" i="17" s="1"/>
  <c r="J604" i="17"/>
  <c r="P604" i="17" s="1"/>
  <c r="J605" i="17"/>
  <c r="P605" i="17" s="1"/>
  <c r="J606" i="17"/>
  <c r="P606" i="17" s="1"/>
  <c r="J607" i="17"/>
  <c r="P607" i="17" s="1"/>
  <c r="J608" i="17"/>
  <c r="P608" i="17" s="1"/>
  <c r="J609" i="17"/>
  <c r="P609" i="17" s="1"/>
  <c r="J610" i="17"/>
  <c r="P610" i="17" s="1"/>
  <c r="J611" i="17"/>
  <c r="P611" i="17" s="1"/>
  <c r="J612" i="17"/>
  <c r="P612" i="17" s="1"/>
  <c r="J613" i="17"/>
  <c r="P613" i="17" s="1"/>
  <c r="J614" i="17"/>
  <c r="P614" i="17" s="1"/>
  <c r="J615" i="17"/>
  <c r="P615" i="17" s="1"/>
  <c r="J616" i="17"/>
  <c r="P616" i="17" s="1"/>
  <c r="J617" i="17"/>
  <c r="P617" i="17" s="1"/>
  <c r="J618" i="17"/>
  <c r="P618" i="17" s="1"/>
  <c r="J619" i="17"/>
  <c r="P619" i="17" s="1"/>
  <c r="J620" i="17"/>
  <c r="P620" i="17" s="1"/>
  <c r="J621" i="17"/>
  <c r="P621" i="17" s="1"/>
  <c r="J622" i="17"/>
  <c r="P622" i="17" s="1"/>
  <c r="J623" i="17"/>
  <c r="P623" i="17" s="1"/>
  <c r="J624" i="17"/>
  <c r="P624" i="17" s="1"/>
  <c r="J625" i="17"/>
  <c r="P625" i="17" s="1"/>
  <c r="J626" i="17"/>
  <c r="P626" i="17" s="1"/>
  <c r="J627" i="17"/>
  <c r="P627" i="17" s="1"/>
  <c r="J628" i="17"/>
  <c r="P628" i="17" s="1"/>
  <c r="J629" i="17"/>
  <c r="P629" i="17" s="1"/>
  <c r="J630" i="17"/>
  <c r="P630" i="17" s="1"/>
  <c r="J631" i="17"/>
  <c r="P631" i="17" s="1"/>
  <c r="J632" i="17"/>
  <c r="P632" i="17" s="1"/>
  <c r="J633" i="17"/>
  <c r="P633" i="17" s="1"/>
  <c r="J634" i="17"/>
  <c r="P634" i="17" s="1"/>
  <c r="J635" i="17"/>
  <c r="P635" i="17" s="1"/>
  <c r="J636" i="17"/>
  <c r="P636" i="17" s="1"/>
  <c r="J637" i="17"/>
  <c r="P637" i="17" s="1"/>
  <c r="J638" i="17"/>
  <c r="P638" i="17" s="1"/>
  <c r="J639" i="17"/>
  <c r="P639" i="17" s="1"/>
  <c r="J640" i="17"/>
  <c r="P640" i="17" s="1"/>
  <c r="J641" i="17"/>
  <c r="P641" i="17" s="1"/>
  <c r="J642" i="17"/>
  <c r="P642" i="17" s="1"/>
  <c r="J643" i="17"/>
  <c r="P643" i="17" s="1"/>
  <c r="J644" i="17"/>
  <c r="P644" i="17" s="1"/>
  <c r="J645" i="17"/>
  <c r="P645" i="17" s="1"/>
  <c r="J646" i="17"/>
  <c r="P646" i="17" s="1"/>
  <c r="J647" i="17"/>
  <c r="P647" i="17" s="1"/>
  <c r="J648" i="17"/>
  <c r="P648" i="17" s="1"/>
  <c r="J649" i="17"/>
  <c r="P649" i="17" s="1"/>
  <c r="J650" i="17"/>
  <c r="P650" i="17" s="1"/>
  <c r="J651" i="17"/>
  <c r="P651" i="17" s="1"/>
  <c r="J652" i="17"/>
  <c r="P652" i="17" s="1"/>
  <c r="J653" i="17"/>
  <c r="P653" i="17" s="1"/>
  <c r="J654" i="17"/>
  <c r="P654" i="17" s="1"/>
  <c r="J655" i="17"/>
  <c r="P655" i="17" s="1"/>
  <c r="J656" i="17"/>
  <c r="P656" i="17" s="1"/>
  <c r="J657" i="17"/>
  <c r="P657" i="17" s="1"/>
  <c r="J658" i="17"/>
  <c r="P658" i="17" s="1"/>
  <c r="J659" i="17"/>
  <c r="P659" i="17" s="1"/>
  <c r="J660" i="17"/>
  <c r="P660" i="17" s="1"/>
  <c r="J661" i="17"/>
  <c r="P661" i="17" s="1"/>
  <c r="J662" i="17"/>
  <c r="P662" i="17" s="1"/>
  <c r="J663" i="17"/>
  <c r="P663" i="17" s="1"/>
  <c r="J664" i="17"/>
  <c r="P664" i="17" s="1"/>
  <c r="J665" i="17"/>
  <c r="P665" i="17" s="1"/>
  <c r="J666" i="17"/>
  <c r="P666" i="17" s="1"/>
  <c r="J667" i="17"/>
  <c r="P667" i="17" s="1"/>
  <c r="J668" i="17"/>
  <c r="P668" i="17" s="1"/>
  <c r="J669" i="17"/>
  <c r="P669" i="17" s="1"/>
  <c r="J670" i="17"/>
  <c r="P670" i="17" s="1"/>
  <c r="J671" i="17"/>
  <c r="P671" i="17" s="1"/>
  <c r="J672" i="17"/>
  <c r="P672" i="17" s="1"/>
  <c r="J673" i="17"/>
  <c r="P673" i="17" s="1"/>
  <c r="J674" i="17"/>
  <c r="P674" i="17" s="1"/>
  <c r="J675" i="17"/>
  <c r="P675" i="17" s="1"/>
  <c r="J676" i="17"/>
  <c r="P676" i="17" s="1"/>
  <c r="J677" i="17"/>
  <c r="P677" i="17" s="1"/>
  <c r="J678" i="17"/>
  <c r="P678" i="17" s="1"/>
  <c r="J679" i="17"/>
  <c r="P679" i="17" s="1"/>
  <c r="J680" i="17"/>
  <c r="P680" i="17" s="1"/>
  <c r="J681" i="17"/>
  <c r="P681" i="17" s="1"/>
  <c r="J682" i="17"/>
  <c r="P682" i="17" s="1"/>
  <c r="J683" i="17"/>
  <c r="P683" i="17" s="1"/>
  <c r="J684" i="17"/>
  <c r="P684" i="17" s="1"/>
  <c r="J685" i="17"/>
  <c r="P685" i="17" s="1"/>
  <c r="J686" i="17"/>
  <c r="P686" i="17" s="1"/>
  <c r="J687" i="17"/>
  <c r="P687" i="17" s="1"/>
  <c r="J688" i="17"/>
  <c r="P688" i="17" s="1"/>
  <c r="J689" i="17"/>
  <c r="P689" i="17" s="1"/>
  <c r="J690" i="17"/>
  <c r="P690" i="17" s="1"/>
  <c r="J691" i="17"/>
  <c r="P691" i="17" s="1"/>
  <c r="J692" i="17"/>
  <c r="P692" i="17" s="1"/>
  <c r="J693" i="17"/>
  <c r="P693" i="17" s="1"/>
  <c r="J694" i="17"/>
  <c r="P694" i="17" s="1"/>
  <c r="J695" i="17"/>
  <c r="P695" i="17" s="1"/>
  <c r="J696" i="17"/>
  <c r="P696" i="17" s="1"/>
  <c r="J697" i="17"/>
  <c r="P697" i="17" s="1"/>
  <c r="J698" i="17"/>
  <c r="P698" i="17" s="1"/>
  <c r="J699" i="17"/>
  <c r="P699" i="17" s="1"/>
  <c r="J700" i="17"/>
  <c r="P700" i="17" s="1"/>
  <c r="J701" i="17"/>
  <c r="P701" i="17" s="1"/>
  <c r="J702" i="17"/>
  <c r="P702" i="17" s="1"/>
  <c r="J703" i="17"/>
  <c r="P703" i="17" s="1"/>
  <c r="J704" i="17"/>
  <c r="P704" i="17" s="1"/>
  <c r="J705" i="17"/>
  <c r="P705" i="17" s="1"/>
  <c r="J706" i="17"/>
  <c r="P706" i="17" s="1"/>
  <c r="J707" i="17"/>
  <c r="P707" i="17" s="1"/>
  <c r="J708" i="17"/>
  <c r="P708" i="17" s="1"/>
  <c r="J709" i="17"/>
  <c r="P709" i="17" s="1"/>
  <c r="J710" i="17"/>
  <c r="P710" i="17" s="1"/>
  <c r="J711" i="17"/>
  <c r="P711" i="17" s="1"/>
  <c r="J712" i="17"/>
  <c r="P712" i="17" s="1"/>
  <c r="J713" i="17"/>
  <c r="P713" i="17" s="1"/>
  <c r="J714" i="17"/>
  <c r="P714" i="17" s="1"/>
  <c r="J715" i="17"/>
  <c r="P715" i="17" s="1"/>
  <c r="J716" i="17"/>
  <c r="P716" i="17" s="1"/>
  <c r="J717" i="17"/>
  <c r="P717" i="17" s="1"/>
  <c r="J718" i="17"/>
  <c r="P718" i="17" s="1"/>
  <c r="J719" i="17"/>
  <c r="P719" i="17" s="1"/>
  <c r="J720" i="17"/>
  <c r="P720" i="17" s="1"/>
  <c r="J721" i="17"/>
  <c r="P721" i="17" s="1"/>
  <c r="J722" i="17"/>
  <c r="P722" i="17" s="1"/>
  <c r="J723" i="17"/>
  <c r="P723" i="17" s="1"/>
  <c r="J724" i="17"/>
  <c r="P724" i="17" s="1"/>
  <c r="J725" i="17"/>
  <c r="P725" i="17" s="1"/>
  <c r="J726" i="17"/>
  <c r="P726" i="17" s="1"/>
  <c r="J727" i="17"/>
  <c r="P727" i="17" s="1"/>
  <c r="J728" i="17"/>
  <c r="P728" i="17" s="1"/>
  <c r="J729" i="17"/>
  <c r="P729" i="17" s="1"/>
  <c r="J730" i="17"/>
  <c r="P730" i="17" s="1"/>
  <c r="J731" i="17"/>
  <c r="P731" i="17" s="1"/>
  <c r="J732" i="17"/>
  <c r="P732" i="17" s="1"/>
  <c r="J733" i="17"/>
  <c r="P733" i="17" s="1"/>
  <c r="J734" i="17"/>
  <c r="P734" i="17" s="1"/>
  <c r="J735" i="17"/>
  <c r="P735" i="17" s="1"/>
  <c r="J736" i="17"/>
  <c r="P736" i="17" s="1"/>
  <c r="J737" i="17"/>
  <c r="P737" i="17" s="1"/>
  <c r="J738" i="17"/>
  <c r="P738" i="17" s="1"/>
  <c r="J739" i="17"/>
  <c r="P739" i="17" s="1"/>
  <c r="J740" i="17"/>
  <c r="P740" i="17" s="1"/>
  <c r="J741" i="17"/>
  <c r="P741" i="17" s="1"/>
  <c r="J742" i="17"/>
  <c r="P742" i="17" s="1"/>
  <c r="J743" i="17"/>
  <c r="P743" i="17" s="1"/>
  <c r="J744" i="17"/>
  <c r="P744" i="17" s="1"/>
  <c r="J745" i="17"/>
  <c r="P745" i="17" s="1"/>
  <c r="J746" i="17"/>
  <c r="P746" i="17" s="1"/>
  <c r="J747" i="17"/>
  <c r="P747" i="17" s="1"/>
  <c r="J748" i="17"/>
  <c r="P748" i="17" s="1"/>
  <c r="J749" i="17"/>
  <c r="P749" i="17" s="1"/>
  <c r="J750" i="17"/>
  <c r="P750" i="17" s="1"/>
  <c r="J751" i="17"/>
  <c r="P751" i="17" s="1"/>
  <c r="J752" i="17"/>
  <c r="P752" i="17" s="1"/>
  <c r="J753" i="17"/>
  <c r="P753" i="17" s="1"/>
  <c r="J754" i="17"/>
  <c r="P754" i="17" s="1"/>
  <c r="J755" i="17"/>
  <c r="P755" i="17" s="1"/>
  <c r="J756" i="17"/>
  <c r="P756" i="17" s="1"/>
  <c r="J757" i="17"/>
  <c r="P757" i="17" s="1"/>
  <c r="J758" i="17"/>
  <c r="P758" i="17" s="1"/>
  <c r="J759" i="17"/>
  <c r="P759" i="17" s="1"/>
  <c r="J760" i="17"/>
  <c r="P760" i="17" s="1"/>
  <c r="J761" i="17"/>
  <c r="P761" i="17" s="1"/>
  <c r="J762" i="17"/>
  <c r="P762" i="17" s="1"/>
  <c r="J763" i="17"/>
  <c r="P763" i="17" s="1"/>
  <c r="J764" i="17"/>
  <c r="P764" i="17" s="1"/>
  <c r="J765" i="17"/>
  <c r="P765" i="17" s="1"/>
  <c r="J766" i="17"/>
  <c r="P766" i="17" s="1"/>
  <c r="J767" i="17"/>
  <c r="P767" i="17" s="1"/>
  <c r="J768" i="17"/>
  <c r="P768" i="17" s="1"/>
  <c r="J769" i="17"/>
  <c r="P769" i="17" s="1"/>
  <c r="J770" i="17"/>
  <c r="P770" i="17" s="1"/>
  <c r="J771" i="17"/>
  <c r="P771" i="17" s="1"/>
  <c r="J772" i="17"/>
  <c r="P772" i="17" s="1"/>
  <c r="J773" i="17"/>
  <c r="P773" i="17" s="1"/>
  <c r="J774" i="17"/>
  <c r="P774" i="17" s="1"/>
  <c r="J775" i="17"/>
  <c r="P775" i="17" s="1"/>
  <c r="J776" i="17"/>
  <c r="P776" i="17" s="1"/>
  <c r="J777" i="17"/>
  <c r="P777" i="17" s="1"/>
  <c r="J778" i="17"/>
  <c r="P778" i="17" s="1"/>
  <c r="J779" i="17"/>
  <c r="P779" i="17" s="1"/>
  <c r="J780" i="17"/>
  <c r="P780" i="17" s="1"/>
  <c r="J781" i="17"/>
  <c r="P781" i="17" s="1"/>
  <c r="J782" i="17"/>
  <c r="P782" i="17" s="1"/>
  <c r="J783" i="17"/>
  <c r="P783" i="17" s="1"/>
  <c r="J784" i="17"/>
  <c r="P784" i="17" s="1"/>
  <c r="J785" i="17"/>
  <c r="P785" i="17" s="1"/>
  <c r="J786" i="17"/>
  <c r="P786" i="17" s="1"/>
  <c r="J787" i="17"/>
  <c r="P787" i="17" s="1"/>
  <c r="J788" i="17"/>
  <c r="P788" i="17" s="1"/>
  <c r="J789" i="17"/>
  <c r="P789" i="17" s="1"/>
  <c r="J790" i="17"/>
  <c r="P790" i="17" s="1"/>
  <c r="J791" i="17"/>
  <c r="P791" i="17" s="1"/>
  <c r="J792" i="17"/>
  <c r="P792" i="17" s="1"/>
  <c r="J793" i="17"/>
  <c r="P793" i="17" s="1"/>
  <c r="J794" i="17"/>
  <c r="P794" i="17" s="1"/>
  <c r="J795" i="17"/>
  <c r="P795" i="17" s="1"/>
  <c r="J796" i="17"/>
  <c r="P796" i="17" s="1"/>
  <c r="J797" i="17"/>
  <c r="P797" i="17" s="1"/>
  <c r="J798" i="17"/>
  <c r="P798" i="17" s="1"/>
  <c r="J799" i="17"/>
  <c r="P799" i="17" s="1"/>
  <c r="J800" i="17"/>
  <c r="P800" i="17" s="1"/>
  <c r="J801" i="17"/>
  <c r="P801" i="17" s="1"/>
  <c r="J802" i="17"/>
  <c r="P802" i="17" s="1"/>
  <c r="J803" i="17"/>
  <c r="P803" i="17" s="1"/>
  <c r="J804" i="17"/>
  <c r="P804" i="17" s="1"/>
  <c r="J805" i="17"/>
  <c r="P805" i="17" s="1"/>
  <c r="J806" i="17"/>
  <c r="P806" i="17" s="1"/>
  <c r="J807" i="17"/>
  <c r="P807" i="17" s="1"/>
  <c r="J808" i="17"/>
  <c r="P808" i="17" s="1"/>
  <c r="J809" i="17"/>
  <c r="P809" i="17" s="1"/>
  <c r="J810" i="17"/>
  <c r="P810" i="17" s="1"/>
  <c r="J811" i="17"/>
  <c r="P811" i="17" s="1"/>
  <c r="J812" i="17"/>
  <c r="P812" i="17" s="1"/>
  <c r="J813" i="17"/>
  <c r="P813" i="17" s="1"/>
  <c r="J814" i="17"/>
  <c r="P814" i="17" s="1"/>
  <c r="J815" i="17"/>
  <c r="P815" i="17" s="1"/>
  <c r="J816" i="17"/>
  <c r="P816" i="17" s="1"/>
  <c r="J817" i="17"/>
  <c r="P817" i="17" s="1"/>
  <c r="J818" i="17"/>
  <c r="P818" i="17" s="1"/>
  <c r="J819" i="17"/>
  <c r="P819" i="17" s="1"/>
  <c r="J820" i="17"/>
  <c r="P820" i="17" s="1"/>
  <c r="J821" i="17"/>
  <c r="P821" i="17" s="1"/>
  <c r="J822" i="17"/>
  <c r="P822" i="17" s="1"/>
  <c r="J823" i="17"/>
  <c r="P823" i="17" s="1"/>
  <c r="J824" i="17"/>
  <c r="P824" i="17" s="1"/>
  <c r="J825" i="17"/>
  <c r="P825" i="17" s="1"/>
  <c r="J826" i="17"/>
  <c r="P826" i="17" s="1"/>
  <c r="J827" i="17"/>
  <c r="P827" i="17" s="1"/>
  <c r="J828" i="17"/>
  <c r="P828" i="17" s="1"/>
  <c r="J829" i="17"/>
  <c r="P829" i="17" s="1"/>
  <c r="J830" i="17"/>
  <c r="P830" i="17" s="1"/>
  <c r="J831" i="17"/>
  <c r="P831" i="17" s="1"/>
  <c r="J832" i="17"/>
  <c r="P832" i="17" s="1"/>
  <c r="J833" i="17"/>
  <c r="P833" i="17" s="1"/>
  <c r="J834" i="17"/>
  <c r="P834" i="17" s="1"/>
  <c r="J835" i="17"/>
  <c r="P835" i="17" s="1"/>
  <c r="J836" i="17"/>
  <c r="P836" i="17" s="1"/>
  <c r="J837" i="17"/>
  <c r="P837" i="17" s="1"/>
  <c r="J838" i="17"/>
  <c r="P838" i="17" s="1"/>
  <c r="J839" i="17"/>
  <c r="P839" i="17" s="1"/>
  <c r="J840" i="17"/>
  <c r="P840" i="17" s="1"/>
  <c r="J841" i="17"/>
  <c r="P841" i="17" s="1"/>
  <c r="J842" i="17"/>
  <c r="P842" i="17" s="1"/>
  <c r="J843" i="17"/>
  <c r="P843" i="17" s="1"/>
  <c r="J844" i="17"/>
  <c r="P844" i="17" s="1"/>
  <c r="J845" i="17"/>
  <c r="P845" i="17" s="1"/>
  <c r="J846" i="17"/>
  <c r="P846" i="17" s="1"/>
  <c r="J847" i="17"/>
  <c r="P847" i="17" s="1"/>
  <c r="J848" i="17"/>
  <c r="P848" i="17" s="1"/>
  <c r="J849" i="17"/>
  <c r="P849" i="17" s="1"/>
  <c r="J850" i="17"/>
  <c r="P850" i="17" s="1"/>
  <c r="J851" i="17"/>
  <c r="P851" i="17" s="1"/>
  <c r="J852" i="17"/>
  <c r="P852" i="17" s="1"/>
  <c r="J853" i="17"/>
  <c r="P853" i="17" s="1"/>
  <c r="J854" i="17"/>
  <c r="P854" i="17" s="1"/>
  <c r="J855" i="17"/>
  <c r="P855" i="17" s="1"/>
  <c r="J856" i="17"/>
  <c r="P856" i="17" s="1"/>
  <c r="J857" i="17"/>
  <c r="P857" i="17" s="1"/>
  <c r="J858" i="17"/>
  <c r="P858" i="17" s="1"/>
  <c r="J859" i="17"/>
  <c r="P859" i="17" s="1"/>
  <c r="J860" i="17"/>
  <c r="P860" i="17" s="1"/>
  <c r="J861" i="17"/>
  <c r="P861" i="17" s="1"/>
  <c r="J862" i="17"/>
  <c r="P862" i="17" s="1"/>
  <c r="J863" i="17"/>
  <c r="P863" i="17" s="1"/>
  <c r="J864" i="17"/>
  <c r="P864" i="17" s="1"/>
  <c r="J865" i="17"/>
  <c r="P865" i="17" s="1"/>
  <c r="J866" i="17"/>
  <c r="P866" i="17" s="1"/>
  <c r="J867" i="17"/>
  <c r="P867" i="17" s="1"/>
  <c r="J868" i="17"/>
  <c r="P868" i="17" s="1"/>
  <c r="J869" i="17"/>
  <c r="P869" i="17" s="1"/>
  <c r="J870" i="17"/>
  <c r="P870" i="17" s="1"/>
  <c r="J871" i="17"/>
  <c r="P871" i="17" s="1"/>
  <c r="J872" i="17"/>
  <c r="P872" i="17" s="1"/>
  <c r="J873" i="17"/>
  <c r="P873" i="17" s="1"/>
  <c r="J874" i="17"/>
  <c r="P874" i="17" s="1"/>
  <c r="J875" i="17"/>
  <c r="P875" i="17" s="1"/>
  <c r="J876" i="17"/>
  <c r="P876" i="17" s="1"/>
  <c r="J877" i="17"/>
  <c r="P877" i="17" s="1"/>
  <c r="J878" i="17"/>
  <c r="P878" i="17" s="1"/>
  <c r="J879" i="17"/>
  <c r="P879" i="17" s="1"/>
  <c r="J880" i="17"/>
  <c r="P880" i="17" s="1"/>
  <c r="J881" i="17"/>
  <c r="P881" i="17" s="1"/>
  <c r="J882" i="17"/>
  <c r="P882" i="17" s="1"/>
  <c r="J883" i="17"/>
  <c r="P883" i="17" s="1"/>
  <c r="J884" i="17"/>
  <c r="P884" i="17" s="1"/>
  <c r="J885" i="17"/>
  <c r="P885" i="17" s="1"/>
  <c r="J886" i="17"/>
  <c r="P886" i="17" s="1"/>
  <c r="J887" i="17"/>
  <c r="P887" i="17" s="1"/>
  <c r="J888" i="17"/>
  <c r="P888" i="17" s="1"/>
  <c r="J889" i="17"/>
  <c r="P889" i="17" s="1"/>
  <c r="J890" i="17"/>
  <c r="P890" i="17" s="1"/>
  <c r="J891" i="17"/>
  <c r="P891" i="17" s="1"/>
  <c r="J892" i="17"/>
  <c r="P892" i="17" s="1"/>
  <c r="J893" i="17"/>
  <c r="P893" i="17" s="1"/>
  <c r="J894" i="17"/>
  <c r="P894" i="17" s="1"/>
  <c r="J895" i="17"/>
  <c r="P895" i="17" s="1"/>
  <c r="J896" i="17"/>
  <c r="P896" i="17" s="1"/>
  <c r="J897" i="17"/>
  <c r="P897" i="17" s="1"/>
  <c r="J898" i="17"/>
  <c r="P898" i="17" s="1"/>
  <c r="J899" i="17"/>
  <c r="P899" i="17" s="1"/>
  <c r="J900" i="17"/>
  <c r="P900" i="17" s="1"/>
  <c r="J901" i="17"/>
  <c r="P901" i="17" s="1"/>
  <c r="J902" i="17"/>
  <c r="P902" i="17" s="1"/>
  <c r="J903" i="17"/>
  <c r="P903" i="17" s="1"/>
  <c r="J904" i="17"/>
  <c r="P904" i="17" s="1"/>
  <c r="J905" i="17"/>
  <c r="P905" i="17" s="1"/>
  <c r="J906" i="17"/>
  <c r="P906" i="17" s="1"/>
  <c r="J907" i="17"/>
  <c r="P907" i="17" s="1"/>
  <c r="J908" i="17"/>
  <c r="P908" i="17" s="1"/>
  <c r="J909" i="17"/>
  <c r="P909" i="17" s="1"/>
  <c r="J910" i="17"/>
  <c r="P910" i="17" s="1"/>
  <c r="J911" i="17"/>
  <c r="P911" i="17" s="1"/>
  <c r="J912" i="17"/>
  <c r="P912" i="17" s="1"/>
  <c r="J913" i="17"/>
  <c r="P913" i="17" s="1"/>
  <c r="J914" i="17"/>
  <c r="P914" i="17" s="1"/>
  <c r="J915" i="17"/>
  <c r="P915" i="17" s="1"/>
  <c r="J916" i="17"/>
  <c r="P916" i="17" s="1"/>
  <c r="J917" i="17"/>
  <c r="P917" i="17" s="1"/>
  <c r="J918" i="17"/>
  <c r="P918" i="17" s="1"/>
  <c r="J919" i="17"/>
  <c r="P919" i="17" s="1"/>
  <c r="J920" i="17"/>
  <c r="P920" i="17" s="1"/>
  <c r="J921" i="17"/>
  <c r="P921" i="17" s="1"/>
  <c r="J922" i="17"/>
  <c r="P922" i="17" s="1"/>
  <c r="J923" i="17"/>
  <c r="P923" i="17" s="1"/>
  <c r="J924" i="17"/>
  <c r="P924" i="17" s="1"/>
  <c r="J925" i="17"/>
  <c r="P925" i="17" s="1"/>
  <c r="J926" i="17"/>
  <c r="P926" i="17" s="1"/>
  <c r="J927" i="17"/>
  <c r="P927" i="17" s="1"/>
  <c r="J928" i="17"/>
  <c r="P928" i="17" s="1"/>
  <c r="J929" i="17"/>
  <c r="P929" i="17" s="1"/>
  <c r="J930" i="17"/>
  <c r="P930" i="17" s="1"/>
  <c r="J931" i="17"/>
  <c r="P931" i="17" s="1"/>
  <c r="J932" i="17"/>
  <c r="P932" i="17" s="1"/>
  <c r="J933" i="17"/>
  <c r="P933" i="17" s="1"/>
  <c r="J934" i="17"/>
  <c r="P934" i="17" s="1"/>
  <c r="J935" i="17"/>
  <c r="P935" i="17" s="1"/>
  <c r="J936" i="17"/>
  <c r="P936" i="17" s="1"/>
  <c r="J937" i="17"/>
  <c r="P937" i="17" s="1"/>
  <c r="J938" i="17"/>
  <c r="P938" i="17" s="1"/>
  <c r="J939" i="17"/>
  <c r="P939" i="17" s="1"/>
  <c r="J940" i="17"/>
  <c r="P940" i="17" s="1"/>
  <c r="J941" i="17"/>
  <c r="P941" i="17" s="1"/>
  <c r="J942" i="17"/>
  <c r="P942" i="17" s="1"/>
  <c r="J943" i="17"/>
  <c r="P943" i="17" s="1"/>
  <c r="J944" i="17"/>
  <c r="P944" i="17" s="1"/>
  <c r="J945" i="17"/>
  <c r="P945" i="17" s="1"/>
  <c r="J946" i="17"/>
  <c r="P946" i="17" s="1"/>
  <c r="J947" i="17"/>
  <c r="P947" i="17" s="1"/>
  <c r="J948" i="17"/>
  <c r="P948" i="17" s="1"/>
  <c r="J949" i="17"/>
  <c r="P949" i="17" s="1"/>
  <c r="J950" i="17"/>
  <c r="P950" i="17" s="1"/>
  <c r="J951" i="17"/>
  <c r="P951" i="17" s="1"/>
  <c r="J952" i="17"/>
  <c r="P952" i="17" s="1"/>
  <c r="J953" i="17"/>
  <c r="P953" i="17" s="1"/>
  <c r="J954" i="17"/>
  <c r="P954" i="17" s="1"/>
  <c r="J955" i="17"/>
  <c r="P955" i="17" s="1"/>
  <c r="J956" i="17"/>
  <c r="P956" i="17" s="1"/>
  <c r="J957" i="17"/>
  <c r="P957" i="17" s="1"/>
  <c r="J958" i="17"/>
  <c r="P958" i="17" s="1"/>
  <c r="J959" i="17"/>
  <c r="P959" i="17" s="1"/>
  <c r="J960" i="17"/>
  <c r="P960" i="17" s="1"/>
  <c r="J961" i="17"/>
  <c r="P961" i="17" s="1"/>
  <c r="J962" i="17"/>
  <c r="P962" i="17" s="1"/>
  <c r="J963" i="17"/>
  <c r="P963" i="17" s="1"/>
  <c r="J964" i="17"/>
  <c r="P964" i="17" s="1"/>
  <c r="J965" i="17"/>
  <c r="P965" i="17" s="1"/>
  <c r="J966" i="17"/>
  <c r="P966" i="17" s="1"/>
  <c r="J967" i="17"/>
  <c r="P967" i="17" s="1"/>
  <c r="J968" i="17"/>
  <c r="P968" i="17" s="1"/>
  <c r="J969" i="17"/>
  <c r="P969" i="17" s="1"/>
  <c r="J970" i="17"/>
  <c r="P970" i="17" s="1"/>
  <c r="J971" i="17"/>
  <c r="P971" i="17" s="1"/>
  <c r="J972" i="17"/>
  <c r="P972" i="17" s="1"/>
  <c r="J973" i="17"/>
  <c r="P973" i="17" s="1"/>
  <c r="J974" i="17"/>
  <c r="P974" i="17" s="1"/>
  <c r="J975" i="17"/>
  <c r="P975" i="17" s="1"/>
  <c r="J976" i="17"/>
  <c r="P976" i="17" s="1"/>
  <c r="J977" i="17"/>
  <c r="P977" i="17" s="1"/>
  <c r="J978" i="17"/>
  <c r="P978" i="17" s="1"/>
  <c r="J979" i="17"/>
  <c r="P979" i="17" s="1"/>
  <c r="J980" i="17"/>
  <c r="P980" i="17" s="1"/>
  <c r="J981" i="17"/>
  <c r="P981" i="17" s="1"/>
  <c r="J982" i="17"/>
  <c r="P982" i="17" s="1"/>
  <c r="J983" i="17"/>
  <c r="P983" i="17" s="1"/>
  <c r="J984" i="17"/>
  <c r="P984" i="17" s="1"/>
  <c r="J985" i="17"/>
  <c r="P985" i="17" s="1"/>
  <c r="J986" i="17"/>
  <c r="P986" i="17" s="1"/>
  <c r="J987" i="17"/>
  <c r="P987" i="17" s="1"/>
  <c r="J988" i="17"/>
  <c r="P988" i="17" s="1"/>
  <c r="J989" i="17"/>
  <c r="P989" i="17" s="1"/>
  <c r="J990" i="17"/>
  <c r="P990" i="17" s="1"/>
  <c r="J991" i="17"/>
  <c r="P991" i="17" s="1"/>
  <c r="J992" i="17"/>
  <c r="P992" i="17" s="1"/>
  <c r="J993" i="17"/>
  <c r="P993" i="17" s="1"/>
  <c r="J994" i="17"/>
  <c r="P994" i="17" s="1"/>
  <c r="J995" i="17"/>
  <c r="P995" i="17" s="1"/>
  <c r="J996" i="17"/>
  <c r="P996" i="17" s="1"/>
  <c r="J997" i="17"/>
  <c r="P997" i="17" s="1"/>
  <c r="J998" i="17"/>
  <c r="P998" i="17" s="1"/>
  <c r="J999" i="17"/>
  <c r="P999" i="17" s="1"/>
  <c r="J1000" i="17"/>
  <c r="P1000" i="17" s="1"/>
  <c r="J1001" i="17"/>
  <c r="P1001" i="17" s="1"/>
  <c r="J2" i="17"/>
  <c r="P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<sst xmlns="http://schemas.openxmlformats.org/spreadsheetml/2006/main" count="12097" uniqueCount="6229">
  <si>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</si>
  <si>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</si>
  <si>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</si>
  <si>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</si>
  <si>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</si>
  <si>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</si>
  <si>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</si>
  <si>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</si>
  <si>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</si>
  <si>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</si>
  <si>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</si>
  <si>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</si>
  <si>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</si>
  <si>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</si>
  <si>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</si>
  <si>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</si>
  <si>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</si>
  <si>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</si>
  <si>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</si>
  <si>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</si>
  <si>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</si>
  <si>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</si>
  <si>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</si>
  <si>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</si>
  <si>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</si>
  <si>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</si>
  <si>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</si>
  <si>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</si>
  <si>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</si>
  <si>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</si>
  <si>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</si>
  <si>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</si>
  <si>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</si>
  <si>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</si>
  <si>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</si>
  <si>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</si>
  <si>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</si>
  <si>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</si>
  <si>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</si>
  <si>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</si>
  <si>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</si>
  <si>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</si>
  <si>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</si>
  <si>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</si>
  <si>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</si>
  <si>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</si>
  <si>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</si>
  <si>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</si>
  <si>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</si>
  <si>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</si>
  <si>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</si>
  <si>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</si>
  <si>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</si>
  <si>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</si>
  <si>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</si>
  <si>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</si>
  <si>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</si>
  <si>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</si>
  <si>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</si>
  <si>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</si>
  <si>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</si>
  <si>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</si>
  <si>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</si>
  <si>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</si>
  <si>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</si>
  <si>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</si>
  <si>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</si>
  <si>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</si>
  <si>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</si>
  <si>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</si>
  <si>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</si>
  <si>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</si>
  <si>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</si>
  <si>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</si>
  <si>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</si>
  <si>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</si>
  <si>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</si>
  <si>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</si>
  <si>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</si>
  <si>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</si>
  <si>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</si>
  <si>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</si>
  <si>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</si>
  <si>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</si>
  <si>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</si>
  <si>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</si>
  <si>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</si>
  <si>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</si>
  <si>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</si>
  <si>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</si>
  <si>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</si>
  <si>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</si>
  <si>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</si>
  <si>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</si>
  <si>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</si>
  <si>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</si>
  <si>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</si>
  <si>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</si>
  <si>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</si>
  <si>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</si>
  <si>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</si>
  <si>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</si>
  <si>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</si>
  <si>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</si>
  <si>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</si>
  <si>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</si>
  <si>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</si>
  <si>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</si>
  <si>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</si>
  <si>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</si>
  <si>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</si>
  <si>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</si>
  <si>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</si>
  <si>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</si>
  <si>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</si>
  <si>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</si>
  <si>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</si>
  <si>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</si>
  <si>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</si>
  <si>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</si>
  <si>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</si>
  <si>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</si>
  <si>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</si>
  <si>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</si>
  <si>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</si>
  <si>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</si>
  <si>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</si>
  <si>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</si>
  <si>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</si>
  <si>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</si>
  <si>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</si>
  <si>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</si>
  <si>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</si>
  <si>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</si>
  <si>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</si>
  <si>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</si>
  <si>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</si>
  <si>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</si>
  <si>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</si>
  <si>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</si>
  <si>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</si>
  <si>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</si>
  <si>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</si>
  <si>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</si>
  <si>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</si>
  <si>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</si>
  <si>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</si>
  <si>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</si>
  <si>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</si>
  <si>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</si>
  <si>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</si>
  <si>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</si>
  <si>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</si>
  <si>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</si>
  <si>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</si>
  <si>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</si>
  <si>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</si>
  <si>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</si>
  <si>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</si>
  <si>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</si>
  <si>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</si>
  <si>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</si>
  <si>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</si>
  <si>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</si>
  <si>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</si>
  <si>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</si>
  <si>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</si>
  <si>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</si>
  <si>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</si>
  <si>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</si>
  <si>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</si>
  <si>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</si>
  <si>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</si>
  <si>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</si>
  <si>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</si>
  <si>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</si>
  <si>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</si>
  <si>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</si>
  <si>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</si>
  <si>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</si>
  <si>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</si>
  <si>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</si>
  <si>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</si>
  <si>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</si>
  <si>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</si>
  <si>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</si>
  <si>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</si>
  <si>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</si>
  <si>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</si>
  <si>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</si>
  <si>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</si>
  <si>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</si>
  <si>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</si>
  <si>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</si>
  <si>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</si>
  <si>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</si>
  <si>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</si>
  <si>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</si>
  <si>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</si>
  <si>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</si>
  <si>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</si>
  <si>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</si>
  <si>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</si>
  <si>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</si>
  <si>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</si>
  <si>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</si>
  <si>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</si>
  <si>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</si>
  <si>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</si>
  <si>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</si>
  <si>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</si>
  <si>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</si>
  <si>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</si>
  <si>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</si>
  <si>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</si>
  <si>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</si>
  <si>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</si>
  <si>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</si>
  <si>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</si>
  <si>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</si>
  <si>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</si>
  <si>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</si>
  <si>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</si>
  <si>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</si>
  <si>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</si>
  <si>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</si>
  <si>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</si>
  <si>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</si>
  <si>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</si>
  <si>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</si>
  <si>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</si>
  <si>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</si>
  <si>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</si>
  <si>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</si>
  <si>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</si>
  <si>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</si>
  <si>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</si>
  <si>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</si>
  <si>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</si>
  <si>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</si>
  <si>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</si>
  <si>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</si>
  <si>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</si>
  <si>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</si>
  <si>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</si>
  <si>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</si>
  <si>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</si>
  <si>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</si>
  <si>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</si>
  <si>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</si>
  <si>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</si>
  <si>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</si>
  <si>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</si>
  <si>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</si>
  <si>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</si>
  <si>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</si>
  <si>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</si>
  <si>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</si>
  <si>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</si>
  <si>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</si>
  <si>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</si>
  <si>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</si>
  <si>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</si>
  <si>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</si>
  <si>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</si>
  <si>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</si>
  <si>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</si>
  <si>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</si>
  <si>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</si>
  <si>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</si>
  <si>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</si>
  <si>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</si>
  <si>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</si>
  <si>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</si>
  <si>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</si>
  <si>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</si>
  <si>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</si>
  <si>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</si>
  <si>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</si>
  <si>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</si>
  <si>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</si>
  <si>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</si>
  <si>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</si>
  <si>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</si>
  <si>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</si>
  <si>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</si>
  <si>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</si>
  <si>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</si>
  <si>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</si>
  <si>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</si>
  <si>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</si>
  <si>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</si>
  <si>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</si>
  <si>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</si>
  <si>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</si>
  <si>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</si>
  <si>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</si>
  <si>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</si>
  <si>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</si>
  <si>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</si>
  <si>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</si>
  <si>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</si>
  <si>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</si>
  <si>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</si>
  <si>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</si>
  <si>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</si>
  <si>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</si>
  <si>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</si>
  <si>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</si>
  <si>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</si>
  <si>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</si>
  <si>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</si>
  <si>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</si>
  <si>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</si>
  <si>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</si>
  <si>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</si>
  <si>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</si>
  <si>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</si>
  <si>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</si>
  <si>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</si>
  <si>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</si>
  <si>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</si>
  <si>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</si>
  <si>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</si>
  <si>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</si>
  <si>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</si>
  <si>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</si>
  <si>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</si>
  <si>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</si>
  <si>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</si>
  <si>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</si>
  <si>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</si>
  <si>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</si>
  <si>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</si>
  <si>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</si>
  <si>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</si>
  <si>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</si>
  <si>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</si>
  <si>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</si>
  <si>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</si>
  <si>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</si>
  <si>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</si>
  <si>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</si>
  <si>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</si>
  <si>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</si>
  <si>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</si>
  <si>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</si>
  <si>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</si>
  <si>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</si>
  <si>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</si>
  <si>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</si>
  <si>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</si>
  <si>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</si>
  <si>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</si>
  <si>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</si>
  <si>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</si>
  <si>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</si>
  <si>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</si>
  <si>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</si>
  <si>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</si>
  <si>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</si>
  <si>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</si>
  <si>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</si>
  <si>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</si>
  <si>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</si>
  <si>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</si>
  <si>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</si>
  <si>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</si>
  <si>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</si>
  <si>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</si>
  <si>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</si>
  <si>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</si>
  <si>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</si>
  <si>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</si>
  <si>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</si>
  <si>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</si>
  <si>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</si>
  <si>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</si>
  <si>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</si>
  <si>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</si>
  <si>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</si>
  <si>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</si>
  <si>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</si>
  <si>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</si>
  <si>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</si>
  <si>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</si>
  <si>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</si>
  <si>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</si>
  <si>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</si>
  <si>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</si>
  <si>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</si>
  <si>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</si>
  <si>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</si>
  <si>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</si>
  <si>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</si>
  <si>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</si>
  <si>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</si>
  <si>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</si>
  <si>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</si>
  <si>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</si>
  <si>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</si>
  <si>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</si>
  <si>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</si>
  <si>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</si>
  <si>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</si>
  <si>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</si>
  <si>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</si>
  <si>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</si>
  <si>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</si>
  <si>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</si>
  <si>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</si>
  <si>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</si>
  <si>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</si>
  <si>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</si>
  <si>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</si>
  <si>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</si>
  <si>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</si>
  <si>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</si>
  <si>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</si>
  <si>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</si>
  <si>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</si>
  <si>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</si>
  <si>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</si>
  <si>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</si>
  <si>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</si>
  <si>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</si>
  <si>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</si>
  <si>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</si>
  <si>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</si>
  <si>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</si>
  <si>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</si>
  <si>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</si>
  <si>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</si>
  <si>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</si>
  <si>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</si>
  <si>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</si>
  <si>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</si>
  <si>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</si>
  <si>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</si>
  <si>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</si>
  <si>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</si>
  <si>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</si>
  <si>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</si>
  <si>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</si>
  <si>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</si>
  <si>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</si>
  <si>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</si>
  <si>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</si>
  <si>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</si>
  <si>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</si>
  <si>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</si>
  <si>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</si>
  <si>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</si>
  <si>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</si>
  <si>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</si>
  <si>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</si>
  <si>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</si>
  <si>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</si>
  <si>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</si>
  <si>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</si>
  <si>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</si>
  <si>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</si>
  <si>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</si>
  <si>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</si>
  <si>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</si>
  <si>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</si>
  <si>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</si>
  <si>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</si>
  <si>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</si>
  <si>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</si>
  <si>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</si>
  <si>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</si>
  <si>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</si>
  <si>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</si>
  <si>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</si>
  <si>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</si>
  <si>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</si>
  <si>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</si>
  <si>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</si>
  <si>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</si>
  <si>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</si>
  <si>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</si>
  <si>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</si>
  <si>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</si>
  <si>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</si>
  <si>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</si>
  <si>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</si>
  <si>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</si>
  <si>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</si>
  <si>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</si>
  <si>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</si>
  <si>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</si>
  <si>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</si>
  <si>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</si>
  <si>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</si>
  <si>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</si>
  <si>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</si>
  <si>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</si>
  <si>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</si>
  <si>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</si>
  <si>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</si>
  <si>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</si>
  <si>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</si>
  <si>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</si>
  <si>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</si>
  <si>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</si>
  <si>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</si>
  <si>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</si>
  <si>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</si>
  <si>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</si>
  <si>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</si>
  <si>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</si>
  <si>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</si>
  <si>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</si>
  <si>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</si>
  <si>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</si>
  <si>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</si>
  <si>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</si>
  <si>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</si>
  <si>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</si>
  <si>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</si>
  <si>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</si>
  <si>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</si>
  <si>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</si>
  <si>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</si>
  <si>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</si>
  <si>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</si>
  <si>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</si>
  <si>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</si>
  <si>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</si>
  <si>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</si>
  <si>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</si>
  <si>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</si>
  <si>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</si>
  <si>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</si>
  <si>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</si>
  <si>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</si>
  <si>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</si>
  <si>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</si>
  <si>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</si>
  <si>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</si>
  <si>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</si>
  <si>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</si>
  <si>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</si>
  <si>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</si>
  <si>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</si>
  <si>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</si>
  <si>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</si>
  <si>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</si>
  <si>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</si>
  <si>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</si>
  <si>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</si>
  <si>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</si>
  <si>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</si>
  <si>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</si>
  <si>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</si>
  <si>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</si>
  <si>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</si>
  <si>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</si>
  <si>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</si>
  <si>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</si>
  <si>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</si>
  <si>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</si>
  <si>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</si>
  <si>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</si>
  <si>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</si>
  <si>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</si>
  <si>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</si>
  <si>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</si>
  <si>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</si>
  <si>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</si>
  <si>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</si>
  <si>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</si>
  <si>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</si>
  <si>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</si>
  <si>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</si>
  <si>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</si>
  <si>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</si>
  <si>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</si>
  <si>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</si>
  <si>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</si>
  <si>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</si>
  <si>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</si>
  <si>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</si>
  <si>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</si>
  <si>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</si>
  <si>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</si>
  <si>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</si>
  <si>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</si>
  <si>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</si>
  <si>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</si>
  <si>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</si>
  <si>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</si>
  <si>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</si>
  <si>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</si>
  <si>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</si>
  <si>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</si>
  <si>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</si>
  <si>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</si>
  <si>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</si>
  <si>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</si>
  <si>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</si>
  <si>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</si>
  <si>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</si>
  <si>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</si>
  <si>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</si>
  <si>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</si>
  <si>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</si>
  <si>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</si>
  <si>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</si>
  <si>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</si>
  <si>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</si>
  <si>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</si>
  <si>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</si>
  <si>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</si>
  <si>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</si>
  <si>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</si>
  <si>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</si>
  <si>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</si>
  <si>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</si>
  <si>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</si>
  <si>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</si>
  <si>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</si>
  <si>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</si>
  <si>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</si>
  <si>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</si>
  <si>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</si>
  <si>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</si>
  <si>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</si>
  <si>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</si>
  <si>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</si>
  <si>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</si>
  <si>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</si>
  <si>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</si>
  <si>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</si>
  <si>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</si>
  <si>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</si>
  <si>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</si>
  <si>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</si>
  <si>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</si>
  <si>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</si>
  <si>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</si>
  <si>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</si>
  <si>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</si>
  <si>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</si>
  <si>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</si>
  <si>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</si>
  <si>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</si>
  <si>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</si>
  <si>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</si>
  <si>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</si>
  <si>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</si>
  <si>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</si>
  <si>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</si>
  <si>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</si>
  <si>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</si>
  <si>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</si>
  <si>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</si>
  <si>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</si>
  <si>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</si>
  <si>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</si>
  <si>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</si>
  <si>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</si>
  <si>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</si>
  <si>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</si>
  <si>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</si>
  <si>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</si>
  <si>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</si>
  <si>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</si>
  <si>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</si>
  <si>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</si>
  <si>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</si>
  <si>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</si>
  <si>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</si>
  <si>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</si>
  <si>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</si>
  <si>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</si>
  <si>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</si>
  <si>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</si>
  <si>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</si>
  <si>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</si>
  <si>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</si>
  <si>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</si>
  <si>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</si>
  <si>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</si>
  <si>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</si>
  <si>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</si>
  <si>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</si>
  <si>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</si>
  <si>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</si>
  <si>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</si>
  <si>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</si>
  <si>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</si>
  <si>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</si>
  <si>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</si>
  <si>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</si>
  <si>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</si>
  <si>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</si>
  <si>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</si>
  <si>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</si>
  <si>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</si>
  <si>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</si>
  <si>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</si>
  <si>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</si>
  <si>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</si>
  <si>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</si>
  <si>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</si>
  <si>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</si>
  <si>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</si>
  <si>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</si>
  <si>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</si>
  <si>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</si>
  <si>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</si>
  <si>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</si>
  <si>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</si>
  <si>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</si>
  <si>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</si>
  <si>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</si>
  <si>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</si>
  <si>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</si>
  <si>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</si>
  <si>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</si>
  <si>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</si>
  <si>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</si>
  <si>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</si>
  <si>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</si>
  <si>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</si>
  <si>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</si>
  <si>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</si>
  <si>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</si>
  <si>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</si>
  <si>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</si>
  <si>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</si>
  <si>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</si>
  <si>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</si>
  <si>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</si>
  <si>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</si>
  <si>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</si>
  <si>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</si>
  <si>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</si>
  <si>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</si>
  <si>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</si>
  <si>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</si>
  <si>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</si>
  <si>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</si>
  <si>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</si>
  <si>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</si>
  <si>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</si>
  <si>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</si>
  <si>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</si>
  <si>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</si>
  <si>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</si>
  <si>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</si>
  <si>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</si>
  <si>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</si>
  <si>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</si>
  <si>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</si>
  <si>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</si>
  <si>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</si>
  <si>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</si>
  <si>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</si>
  <si>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</si>
  <si>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</si>
  <si>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</si>
  <si>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</si>
  <si>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</si>
  <si>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</si>
  <si>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</si>
  <si>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</si>
  <si>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</si>
  <si>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</si>
  <si>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</si>
  <si>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</si>
  <si>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</si>
  <si>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</si>
  <si>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</si>
  <si>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</si>
  <si>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</si>
  <si>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</si>
  <si>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</si>
  <si>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</si>
  <si>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</si>
  <si>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</si>
  <si>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</si>
  <si>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</si>
  <si>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</si>
  <si>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</si>
  <si>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</si>
  <si>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</si>
  <si>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</si>
  <si>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</si>
  <si>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</si>
  <si>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</si>
  <si>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</si>
  <si>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</si>
  <si>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</si>
  <si>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</si>
  <si>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</si>
  <si>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</si>
  <si>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</si>
  <si>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</si>
  <si>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</si>
  <si>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</si>
  <si>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</si>
  <si>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</si>
  <si>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</si>
  <si>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</si>
  <si>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</si>
  <si>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</si>
  <si>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</si>
  <si>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</si>
  <si>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</si>
  <si>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</si>
  <si>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</si>
  <si>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</si>
  <si>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</si>
  <si>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</si>
  <si>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</si>
  <si>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</si>
  <si>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</si>
  <si>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</si>
  <si>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</si>
  <si>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</si>
  <si>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</si>
  <si>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</si>
  <si>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</si>
  <si>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</si>
  <si>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</si>
  <si>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</si>
  <si>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</si>
  <si>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</si>
  <si>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</si>
  <si>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</si>
  <si>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</si>
  <si>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</si>
  <si>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</si>
  <si>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</si>
  <si>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</si>
  <si>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</si>
  <si>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</si>
  <si>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</si>
  <si>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</si>
  <si>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</si>
  <si>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</si>
  <si>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</si>
  <si>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</si>
  <si>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</si>
  <si>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</si>
  <si>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</si>
  <si>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</si>
  <si>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</si>
  <si>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</si>
  <si>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</si>
  <si>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</si>
  <si>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</si>
  <si>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</si>
  <si>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</si>
  <si>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</si>
  <si>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</si>
  <si>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</si>
  <si>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</si>
  <si>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</si>
  <si>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</si>
  <si>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</si>
  <si>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</si>
  <si>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</si>
  <si>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</si>
  <si>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</si>
  <si>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</si>
  <si>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</si>
  <si>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</si>
  <si>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</si>
  <si>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</si>
  <si>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</si>
  <si>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</si>
  <si>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</si>
  <si>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</si>
  <si>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</si>
  <si>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</si>
  <si>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</si>
  <si>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</si>
  <si>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</si>
  <si>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</si>
  <si>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</si>
  <si>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</si>
  <si>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</si>
  <si>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</si>
  <si>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</si>
  <si>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</si>
  <si>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</si>
  <si>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</si>
  <si>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</si>
  <si>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</si>
  <si>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</si>
  <si>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</si>
  <si>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</si>
  <si>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</si>
  <si>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</si>
  <si>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</si>
  <si>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</si>
  <si>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</si>
  <si>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</si>
  <si>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</si>
  <si>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</si>
  <si>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</si>
  <si>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</si>
  <si>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</si>
  <si>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</si>
  <si>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</si>
  <si>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</si>
  <si>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</si>
  <si>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</si>
  <si>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</si>
  <si>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</si>
  <si>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</si>
  <si>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</si>
  <si>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</si>
  <si>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</si>
  <si>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</si>
  <si>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</si>
  <si>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</si>
  <si>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</si>
  <si>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</si>
  <si>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</si>
  <si>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</si>
  <si>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</si>
  <si>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</si>
  <si>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</si>
  <si>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</si>
  <si>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</si>
  <si>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</si>
  <si>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</si>
  <si>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</si>
  <si>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</si>
  <si>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</si>
  <si>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</si>
  <si>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</si>
  <si>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</si>
  <si>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</si>
  <si>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</si>
  <si>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</si>
  <si>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</si>
  <si>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</si>
  <si>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</si>
  <si>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</si>
  <si>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</si>
  <si>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</si>
  <si>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</si>
  <si>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</si>
  <si>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</si>
  <si>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</si>
  <si>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</si>
  <si>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</si>
  <si>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</si>
  <si>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</si>
  <si>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</si>
  <si>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</si>
  <si>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</si>
  <si>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</si>
  <si>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</si>
  <si>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</si>
  <si>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</si>
  <si>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</si>
  <si>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</si>
  <si>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</si>
  <si>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</si>
  <si>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</si>
  <si>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</si>
  <si>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</si>
  <si>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</si>
  <si>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</si>
  <si>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</si>
  <si>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</si>
  <si>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</si>
  <si>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</si>
  <si>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</si>
  <si>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</si>
  <si>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</si>
  <si>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</si>
  <si>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</si>
  <si>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</si>
  <si>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</si>
  <si>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</si>
  <si>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</si>
  <si>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</si>
  <si>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</si>
  <si>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</si>
  <si>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</si>
  <si>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</si>
  <si>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</si>
  <si>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</si>
  <si>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</si>
  <si>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</si>
  <si>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</si>
  <si>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</si>
  <si>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</si>
  <si>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</si>
  <si>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</si>
  <si>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</si>
  <si>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</si>
  <si>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</si>
  <si>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</si>
  <si>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</si>
  <si>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</si>
  <si>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</si>
  <si>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</si>
  <si>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</si>
  <si>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</si>
  <si>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</si>
  <si>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</si>
  <si>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</si>
  <si>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</si>
  <si>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</si>
  <si>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</si>
  <si>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</si>
  <si>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</si>
  <si>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</si>
  <si>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</si>
  <si>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</si>
  <si>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</si>
  <si>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</si>
  <si>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</si>
  <si>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</si>
  <si>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</si>
  <si>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</si>
  <si>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</si>
  <si>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</si>
  <si>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</si>
  <si>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</si>
  <si>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</si>
  <si>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</si>
  <si>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</si>
  <si>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</si>
  <si>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</si>
  <si>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</si>
  <si>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</si>
  <si>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</si>
  <si>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</si>
  <si>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</si>
  <si>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</si>
  <si>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</si>
  <si>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</si>
  <si>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</si>
  <si>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</si>
  <si>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</si>
  <si>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</si>
  <si>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</si>
  <si>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</si>
  <si>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</si>
  <si>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</si>
  <si>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</si>
  <si>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</si>
  <si>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</si>
  <si>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</si>
  <si>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</si>
  <si>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</si>
  <si>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</si>
  <si>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</si>
  <si>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</si>
  <si>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</si>
  <si>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</si>
  <si>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</si>
  <si>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</si>
  <si>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</si>
  <si>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</si>
  <si>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</si>
  <si>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</si>
  <si>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</si>
  <si>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</si>
  <si>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</si>
  <si>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</si>
  <si>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</si>
  <si>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</si>
  <si>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</si>
  <si>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</si>
  <si>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</si>
  <si>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</si>
  <si>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</si>
  <si>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</si>
  <si>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</si>
  <si>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</si>
  <si>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</si>
  <si>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</si>
  <si>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</si>
  <si>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</si>
  <si>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</si>
  <si>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</si>
  <si>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</si>
  <si>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</si>
  <si>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</si>
  <si>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</si>
  <si>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</si>
  <si>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</si>
  <si>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</si>
  <si>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</si>
  <si>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</si>
  <si>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</si>
  <si>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</si>
  <si>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</si>
  <si>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</si>
  <si>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</si>
  <si>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</si>
  <si>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</si>
  <si>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</si>
  <si>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</si>
  <si>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</si>
  <si>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</si>
  <si>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</si>
  <si>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</si>
  <si>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</si>
  <si>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</si>
  <si>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</si>
  <si>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</si>
  <si>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</si>
  <si>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</si>
  <si>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</si>
  <si>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</si>
  <si>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</si>
  <si>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</si>
  <si>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</si>
  <si>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</si>
  <si>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</si>
  <si>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</si>
  <si>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</si>
  <si>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</si>
  <si>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</si>
  <si>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</si>
  <si>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</si>
  <si>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</si>
  <si>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</si>
  <si>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</si>
  <si>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</si>
  <si>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</si>
  <si>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</si>
  <si>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</si>
  <si>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</si>
  <si>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</si>
  <si>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</si>
  <si>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</si>
  <si>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</si>
  <si>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</si>
  <si>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</si>
  <si>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</si>
  <si>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</si>
  <si>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</si>
  <si>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</si>
  <si>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</si>
  <si>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</si>
  <si>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</si>
  <si>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</si>
  <si>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</si>
  <si>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</si>
  <si>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</si>
  <si>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</si>
  <si>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</si>
  <si>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</si>
  <si>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</si>
  <si>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</si>
  <si>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</si>
  <si>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</si>
  <si>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</si>
  <si>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</si>
  <si>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</si>
  <si>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</si>
  <si>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</si>
  <si>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</si>
  <si>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</si>
  <si>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</si>
  <si>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</si>
  <si>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</si>
  <si>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</si>
  <si>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</si>
  <si>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</si>
  <si>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</si>
  <si>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</si>
  <si>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</si>
  <si>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</si>
  <si>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</si>
  <si>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</si>
  <si>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</si>
  <si>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</si>
  <si>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</si>
  <si>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</si>
  <si>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</si>
  <si>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</si>
  <si>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</si>
  <si>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</si>
  <si>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</si>
  <si>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</si>
  <si>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</si>
  <si>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</si>
  <si>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</si>
  <si>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</si>
  <si>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</si>
  <si>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</si>
  <si>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</si>
  <si>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</si>
  <si>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</si>
  <si>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</si>
  <si>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</si>
  <si>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</si>
  <si>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</si>
  <si>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</si>
  <si>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</si>
  <si>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</si>
  <si>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</si>
  <si>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</si>
  <si>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</si>
  <si>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</si>
  <si>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</si>
  <si>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</si>
  <si>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</si>
  <si>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</si>
  <si>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</si>
  <si>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</si>
  <si>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</si>
  <si>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</si>
  <si>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</si>
  <si>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</si>
  <si>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</si>
  <si>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</si>
  <si>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</si>
  <si>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</si>
  <si>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</si>
  <si>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</si>
  <si>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</si>
  <si>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</si>
  <si>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</si>
  <si>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</si>
  <si>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</si>
  <si>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</si>
  <si>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</si>
  <si>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</si>
  <si>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</si>
  <si>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</si>
  <si>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</si>
  <si>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</si>
  <si>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</si>
  <si>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</si>
  <si>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</si>
  <si>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</si>
  <si>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</si>
  <si>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</si>
  <si>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</si>
  <si>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</si>
  <si>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</si>
  <si>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</si>
  <si>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</si>
  <si>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</si>
  <si>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</si>
  <si>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</si>
  <si>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</si>
  <si>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</si>
  <si>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</si>
  <si>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</si>
  <si>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</si>
  <si>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</si>
  <si>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</si>
  <si>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</si>
  <si>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</si>
  <si>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</si>
  <si>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</si>
  <si>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</si>
  <si>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</si>
  <si>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</si>
  <si>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</si>
  <si>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</si>
  <si>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</si>
  <si>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</si>
  <si>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</si>
  <si>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</si>
  <si>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</si>
  <si>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</si>
  <si>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</si>
  <si>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</si>
  <si>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</si>
  <si>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</si>
  <si>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</si>
  <si>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</si>
  <si>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</si>
  <si>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</si>
  <si>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</si>
  <si>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</si>
  <si>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</si>
  <si>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</si>
  <si>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</si>
  <si>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</si>
  <si>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</si>
  <si>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</si>
  <si>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</si>
  <si>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</si>
  <si>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</si>
  <si>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</si>
  <si>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</si>
  <si>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</si>
  <si>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</si>
  <si>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</si>
  <si>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</si>
  <si>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</si>
  <si>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</si>
  <si>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</si>
  <si>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</si>
  <si>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</si>
  <si>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</si>
  <si>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</si>
  <si>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</si>
  <si>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</si>
  <si>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</si>
  <si>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</si>
  <si>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</si>
  <si>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</si>
  <si>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</si>
  <si>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</si>
  <si>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</si>
  <si>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</si>
  <si>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</si>
  <si>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</si>
  <si>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</si>
  <si>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</si>
  <si>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</si>
  <si>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</si>
  <si>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</si>
  <si>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</si>
  <si>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</si>
  <si>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</si>
  <si>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</si>
  <si>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</si>
  <si>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</si>
  <si>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</si>
  <si>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</si>
  <si>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</si>
  <si>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</si>
  <si>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</si>
  <si>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</si>
  <si>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</si>
  <si>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</si>
  <si>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</si>
  <si>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</si>
  <si>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</si>
  <si>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</si>
  <si>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</si>
  <si>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</si>
  <si>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</si>
  <si>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</si>
  <si>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</si>
  <si>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</si>
  <si>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</si>
  <si>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</si>
  <si>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</si>
  <si>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</si>
  <si>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</si>
  <si>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</si>
  <si>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</si>
  <si>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</si>
  <si>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</si>
  <si>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</si>
  <si>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</si>
  <si>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</si>
  <si>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</si>
  <si>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</si>
  <si>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</si>
  <si>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</si>
  <si>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</si>
  <si>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</si>
  <si>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</si>
  <si>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</si>
  <si>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</si>
  <si>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</si>
  <si>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</si>
  <si>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</si>
  <si>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</si>
  <si>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</si>
  <si>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</si>
  <si>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</si>
  <si>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</si>
  <si>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</si>
  <si>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</si>
  <si>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</si>
  <si>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</si>
  <si>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</si>
  <si>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</si>
  <si>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</si>
  <si>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</si>
  <si>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</si>
  <si>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</si>
  <si>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</si>
  <si>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</si>
  <si>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</si>
  <si>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</si>
  <si>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</si>
  <si>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</si>
  <si>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</si>
  <si>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</si>
  <si>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</si>
  <si>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</si>
  <si>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</si>
  <si>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</si>
  <si>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</si>
  <si>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</si>
  <si>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</si>
  <si>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</si>
  <si>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</si>
  <si>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</si>
  <si>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</si>
  <si>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</si>
  <si>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</si>
  <si>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</si>
  <si>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</si>
  <si>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</si>
  <si>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</si>
  <si>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</si>
  <si>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</si>
  <si>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</si>
  <si>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</si>
  <si>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</si>
  <si>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</si>
  <si>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</si>
  <si>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</si>
  <si>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</si>
  <si>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</si>
  <si>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</si>
  <si>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</si>
  <si>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</si>
  <si>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</si>
  <si>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</si>
  <si>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</si>
  <si>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</si>
  <si>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</si>
  <si>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</si>
  <si>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</si>
  <si>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</si>
  <si>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</si>
  <si>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</si>
  <si>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</si>
  <si>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</si>
  <si>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</si>
  <si>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</si>
  <si>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</si>
  <si>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</si>
  <si>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</si>
  <si>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</si>
  <si>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</si>
  <si>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</si>
  <si>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</si>
  <si>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</si>
  <si>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</si>
  <si>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</si>
  <si>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</si>
  <si>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</si>
  <si>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</si>
  <si>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</si>
  <si>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</si>
  <si>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</si>
  <si>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</si>
  <si>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</si>
  <si>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</si>
  <si>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</si>
  <si>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</si>
  <si>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</si>
  <si>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</si>
  <si>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</si>
  <si>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</si>
  <si>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</si>
  <si>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</si>
  <si>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</si>
  <si>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</si>
  <si>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</si>
  <si>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</si>
  <si>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</si>
  <si>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</si>
  <si>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</si>
  <si>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</si>
  <si>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</si>
  <si>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</si>
  <si>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</si>
  <si>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</si>
  <si>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</si>
  <si>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</si>
  <si>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</si>
  <si>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</si>
  <si>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</si>
  <si>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</si>
  <si>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</si>
  <si>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</si>
  <si>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</si>
  <si>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</si>
  <si>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</si>
  <si>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</si>
  <si>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</si>
  <si>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</si>
  <si>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</si>
  <si>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</si>
  <si>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</si>
  <si>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</si>
  <si>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</si>
  <si>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</si>
  <si>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</si>
  <si>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</si>
  <si>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</si>
  <si>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</si>
  <si>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</si>
  <si>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</si>
  <si>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</si>
  <si>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</si>
  <si>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</si>
  <si>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</si>
  <si>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</si>
  <si>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</si>
  <si>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</si>
  <si>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</si>
  <si>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</si>
  <si>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</si>
  <si>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</si>
  <si>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</si>
  <si>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</si>
  <si>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</si>
  <si>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</si>
  <si>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</si>
  <si>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</si>
  <si>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</si>
  <si>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</si>
  <si>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</si>
  <si>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</si>
  <si>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</si>
  <si>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</si>
  <si>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</si>
  <si>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</si>
  <si>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</si>
  <si>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</si>
  <si>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</si>
  <si>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</si>
  <si>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</si>
  <si>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</si>
  <si>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</si>
  <si>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</si>
  <si>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</si>
  <si>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</si>
  <si>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</si>
  <si>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</si>
  <si>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</si>
  <si>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</si>
  <si>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</si>
  <si>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</si>
  <si>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</si>
  <si>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</si>
  <si>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</si>
  <si>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</si>
  <si>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</si>
  <si>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</si>
  <si>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</si>
  <si>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</si>
  <si>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</si>
  <si>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</si>
  <si>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</si>
  <si>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</si>
  <si>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</si>
  <si>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</si>
  <si>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</si>
  <si>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</si>
  <si>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</si>
  <si>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</si>
  <si>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</si>
  <si>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</si>
  <si>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</si>
  <si>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</si>
  <si>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</si>
  <si>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</si>
  <si>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</si>
  <si>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</si>
  <si>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</si>
  <si>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</si>
  <si>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</si>
  <si>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</si>
  <si>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</si>
  <si>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</si>
  <si>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</si>
  <si>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</si>
  <si>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</si>
  <si>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</si>
  <si>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</si>
  <si>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</si>
  <si>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</si>
  <si>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</si>
  <si>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</si>
  <si>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</si>
  <si>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</si>
  <si>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</si>
  <si>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</si>
  <si>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</si>
  <si>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</si>
  <si>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</si>
  <si>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</si>
  <si>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</si>
  <si>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</si>
  <si>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</si>
  <si>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</si>
  <si>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</si>
  <si>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</si>
  <si>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</si>
  <si>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</si>
  <si>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</si>
  <si>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</si>
  <si>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</si>
  <si>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</si>
  <si>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</si>
  <si>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</si>
  <si>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</si>
  <si>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</si>
  <si>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</si>
  <si>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</si>
  <si>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</si>
  <si>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</si>
  <si>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</si>
  <si>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</si>
  <si>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</si>
  <si>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</si>
  <si>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</si>
  <si>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</si>
  <si>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</si>
  <si>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</si>
  <si>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</si>
  <si>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</si>
  <si>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</si>
  <si>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</si>
  <si>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</si>
  <si>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</si>
  <si>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</si>
  <si>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</si>
  <si>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</si>
  <si>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</si>
  <si>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</si>
  <si>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</si>
  <si>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</si>
  <si>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</si>
  <si>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</si>
  <si>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</si>
  <si>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</si>
  <si>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</si>
  <si>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</si>
  <si>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</si>
  <si>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</si>
  <si>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</si>
  <si>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</si>
  <si>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</si>
  <si>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</si>
  <si>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</si>
  <si>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</si>
  <si>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</si>
  <si>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</si>
  <si>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</si>
  <si>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</si>
  <si>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</si>
  <si>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</si>
  <si>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</si>
  <si>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</si>
  <si>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</si>
  <si>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</si>
  <si>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</si>
  <si>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</si>
  <si>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</si>
  <si>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</si>
  <si>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</si>
  <si>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</si>
  <si>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</si>
  <si>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</si>
  <si>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</si>
  <si>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</si>
  <si>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</si>
  <si>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</si>
  <si>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</si>
  <si>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</si>
  <si>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</si>
  <si>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</si>
  <si>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</si>
  <si>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</si>
  <si>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</si>
  <si>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</si>
  <si>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</si>
  <si>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</si>
  <si>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</si>
  <si>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</si>
  <si>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</si>
  <si>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</si>
  <si>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</si>
  <si>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</si>
  <si>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</si>
  <si>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</si>
  <si>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</si>
  <si>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</si>
  <si>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</si>
  <si>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</si>
  <si>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</si>
  <si>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</si>
  <si>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</si>
  <si>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</si>
  <si>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</si>
  <si>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</si>
  <si>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</si>
  <si>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</si>
  <si>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</si>
  <si>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</si>
  <si>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</si>
  <si>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</si>
  <si>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</si>
  <si>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</si>
  <si>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</si>
  <si>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</si>
  <si>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</si>
  <si>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</si>
  <si>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</si>
  <si>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</si>
  <si>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</si>
  <si>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</si>
  <si>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</si>
  <si>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</si>
  <si>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</si>
  <si>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</si>
  <si>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</si>
  <si>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</si>
  <si>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</si>
  <si>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</si>
  <si>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</si>
  <si>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</si>
  <si>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</si>
  <si>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</si>
  <si>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</si>
  <si>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</si>
  <si>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</si>
  <si>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</si>
  <si>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</si>
  <si>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</si>
  <si>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</si>
  <si>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</si>
  <si>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</si>
  <si>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</si>
  <si>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</si>
  <si>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</si>
  <si>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</si>
  <si>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</si>
  <si>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</si>
  <si>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</si>
  <si>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</si>
  <si>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</si>
  <si>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</si>
  <si>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</si>
  <si>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</si>
  <si>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</si>
  <si>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</si>
  <si>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</si>
  <si>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</si>
  <si>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</si>
  <si>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</si>
  <si>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</si>
  <si>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</si>
  <si>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</si>
  <si>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</si>
  <si>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</si>
  <si>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</si>
  <si>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</si>
  <si>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</si>
  <si>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</si>
  <si>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</si>
  <si>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</si>
  <si>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</si>
  <si>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</si>
  <si>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</si>
  <si>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</si>
  <si>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</si>
  <si>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</si>
  <si>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</si>
  <si>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</si>
  <si>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</si>
  <si>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</si>
  <si>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</si>
  <si>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</si>
  <si>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</si>
  <si>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</si>
  <si>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</si>
  <si>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</si>
  <si>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</si>
  <si>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</si>
  <si>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</si>
  <si>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</si>
  <si>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</si>
  <si>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</si>
  <si>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</si>
  <si>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</si>
  <si>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</si>
  <si>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</si>
  <si>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</si>
  <si>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</si>
  <si>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</si>
  <si>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</si>
  <si>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</si>
  <si>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</si>
  <si>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</si>
  <si>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</si>
  <si>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</si>
  <si>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</si>
  <si>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</si>
  <si>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</si>
  <si>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</si>
  <si>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</si>
  <si>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</si>
  <si>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</si>
  <si>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</si>
  <si>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</si>
  <si>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</si>
  <si>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</si>
  <si>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</si>
  <si>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</si>
  <si>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</si>
  <si>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</si>
  <si>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</si>
  <si>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</si>
  <si>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</si>
  <si>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</si>
  <si>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</si>
  <si>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</si>
  <si>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</si>
  <si>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</si>
  <si>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</si>
  <si>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</si>
  <si>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</si>
  <si>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</si>
  <si>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</si>
  <si>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</si>
  <si>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</si>
  <si>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</si>
  <si>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</si>
  <si>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</si>
  <si>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</si>
  <si>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</si>
  <si>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</si>
  <si>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</si>
  <si>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</si>
  <si>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</si>
  <si>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</si>
  <si>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</si>
  <si>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</si>
  <si>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</si>
  <si>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</si>
  <si>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</si>
  <si>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</si>
  <si>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</si>
  <si>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</si>
  <si>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</si>
  <si>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</si>
  <si>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</si>
  <si>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</si>
  <si>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</si>
  <si>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</si>
  <si>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</si>
  <si>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</si>
  <si>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</si>
  <si>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</si>
  <si>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</si>
  <si>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</si>
  <si>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</si>
  <si>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</si>
  <si>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</si>
  <si>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</si>
  <si>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</si>
  <si>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</si>
  <si>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</si>
  <si>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</si>
  <si>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</si>
  <si>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</si>
  <si>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</si>
  <si>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</si>
  <si>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</si>
  <si>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</si>
  <si>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</si>
  <si>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</si>
  <si>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</si>
  <si>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</si>
  <si>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</si>
  <si>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</si>
  <si>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</si>
  <si>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</si>
  <si>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</si>
  <si>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</si>
  <si>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</si>
  <si>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</si>
  <si>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</si>
  <si>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</si>
  <si>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</si>
  <si>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</si>
  <si>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</si>
  <si>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</si>
  <si>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</si>
  <si>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</si>
  <si>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</si>
  <si>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</si>
  <si>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</si>
  <si>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</si>
  <si>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</si>
  <si>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</si>
  <si>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</si>
  <si>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</si>
  <si>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</si>
  <si>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</si>
  <si>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</si>
  <si>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</si>
  <si>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</si>
  <si>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</si>
  <si>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</si>
  <si>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</si>
  <si>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</si>
  <si>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</si>
  <si>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</si>
  <si>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</si>
  <si>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</si>
  <si>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</si>
  <si>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</si>
  <si>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</si>
  <si>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</si>
  <si>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</si>
  <si>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</si>
  <si>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</si>
  <si>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</si>
  <si>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</si>
  <si>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</si>
  <si>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</si>
  <si>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</si>
  <si>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</si>
  <si>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</si>
  <si>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</si>
  <si>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</si>
  <si>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</si>
  <si>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</si>
  <si>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</si>
  <si>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</si>
  <si>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</si>
  <si>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</si>
  <si>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</si>
  <si>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</si>
  <si>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</si>
  <si>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</si>
  <si>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</si>
  <si>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</si>
  <si>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</si>
  <si>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</si>
  <si>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</si>
  <si>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</si>
  <si>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</si>
  <si>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</si>
  <si>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</si>
  <si>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</si>
  <si>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</si>
  <si>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</si>
  <si>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</si>
  <si>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</si>
  <si>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</si>
  <si>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</si>
  <si>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</si>
  <si>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</si>
  <si>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</si>
  <si>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</si>
  <si>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</si>
  <si>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</si>
  <si>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</si>
  <si>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</si>
  <si>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</si>
  <si>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</si>
  <si>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</si>
  <si>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</si>
  <si>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</si>
  <si>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</si>
  <si>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</si>
  <si>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</si>
  <si>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</si>
  <si>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</si>
  <si>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</si>
  <si>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</si>
  <si>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</si>
  <si>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</si>
  <si>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</si>
  <si>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</si>
  <si>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</si>
  <si>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</si>
  <si>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</si>
  <si>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</si>
  <si>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</si>
  <si>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</si>
  <si>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</si>
  <si>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</si>
  <si>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</si>
  <si>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</si>
  <si>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</si>
  <si>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</si>
  <si>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</si>
  <si>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</si>
  <si>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</si>
  <si>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</si>
  <si>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</si>
  <si>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</si>
  <si>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</si>
  <si>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</si>
  <si>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</si>
  <si>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</si>
  <si>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</si>
  <si>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</si>
  <si>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</si>
  <si>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</si>
  <si>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</si>
  <si>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</si>
  <si>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</si>
  <si>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</si>
  <si>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</si>
  <si>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</si>
  <si>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</si>
  <si>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</si>
  <si>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</si>
  <si>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</si>
  <si>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</si>
  <si>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</si>
  <si>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</si>
  <si>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</si>
  <si>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</si>
  <si>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</si>
  <si>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</si>
  <si>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</si>
  <si>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</si>
  <si>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</si>
  <si>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</si>
  <si>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</si>
  <si>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</si>
  <si>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</si>
  <si>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</si>
  <si>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</si>
  <si>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</si>
  <si>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</si>
  <si>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</si>
  <si>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</si>
  <si>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</si>
  <si>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</si>
  <si>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</si>
  <si>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</si>
  <si>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</si>
  <si>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</si>
  <si>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</si>
  <si>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</si>
  <si>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</si>
  <si>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</si>
  <si>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</si>
  <si>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</si>
  <si>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</si>
  <si>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</si>
  <si>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</si>
  <si>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</si>
  <si>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</si>
  <si>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</si>
  <si>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</si>
  <si>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</si>
  <si>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</si>
  <si>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</si>
  <si>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</si>
  <si>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</si>
  <si>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</si>
  <si>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</si>
  <si>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</si>
  <si>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</si>
  <si>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</si>
  <si>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</si>
  <si>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</si>
  <si>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</si>
  <si>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</si>
  <si>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</si>
  <si>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</si>
  <si>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</si>
  <si>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</si>
  <si>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</si>
  <si>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</si>
  <si>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</si>
  <si>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</si>
  <si>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</si>
  <si>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</si>
  <si>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</si>
  <si>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</si>
  <si>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</si>
  <si>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</si>
  <si>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</si>
  <si>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</si>
  <si>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</si>
  <si>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</si>
  <si>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</si>
  <si>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</si>
  <si>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</si>
  <si>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</si>
  <si>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</si>
  <si>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</si>
  <si>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</si>
  <si>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</si>
  <si>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</si>
  <si>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</si>
  <si>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</si>
  <si>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</si>
  <si>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</si>
  <si>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</si>
  <si>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</si>
  <si>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</si>
  <si>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</si>
  <si>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</si>
  <si>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</si>
  <si>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</si>
  <si>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</si>
  <si>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</si>
  <si>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</si>
  <si>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</si>
  <si>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</si>
  <si>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</si>
  <si>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</si>
  <si>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</si>
  <si>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</si>
  <si>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</si>
  <si>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</si>
  <si>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</si>
  <si>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</si>
  <si>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</si>
  <si>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</si>
  <si>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</si>
  <si>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</si>
  <si>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</si>
  <si>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</si>
  <si>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</si>
  <si>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</si>
  <si>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</si>
  <si>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</si>
  <si>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</si>
  <si>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</si>
  <si>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</si>
  <si>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</si>
  <si>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</si>
  <si>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</si>
  <si>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</si>
  <si>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</si>
  <si>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</si>
  <si>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</si>
  <si>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</si>
  <si>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</si>
  <si>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</si>
  <si>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</si>
  <si>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</si>
  <si>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</si>
  <si>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</si>
  <si>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</si>
  <si>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</si>
  <si>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</si>
  <si>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</si>
  <si>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</si>
  <si>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</si>
  <si>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</si>
  <si>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</si>
  <si>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</si>
  <si>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</si>
  <si>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</si>
  <si>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</si>
  <si>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</si>
  <si>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</si>
  <si>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</si>
  <si>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</si>
  <si>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</si>
  <si>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</si>
  <si>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</si>
  <si>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</si>
  <si>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</si>
  <si>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</si>
  <si>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</si>
  <si>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</si>
  <si>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</si>
  <si>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</si>
  <si>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</si>
  <si>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</si>
  <si>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</si>
  <si>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</si>
  <si>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</si>
  <si>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</si>
  <si>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</si>
  <si>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</si>
  <si>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</si>
  <si>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</si>
  <si>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</si>
  <si>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</si>
  <si>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</si>
  <si>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</si>
  <si>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</si>
  <si>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</si>
  <si>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</si>
  <si>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</si>
  <si>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</si>
  <si>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</si>
  <si>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</si>
  <si>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</si>
  <si>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</si>
  <si>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</si>
  <si>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</si>
  <si>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</si>
  <si>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</si>
  <si>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</si>
  <si>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</si>
  <si>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</si>
  <si>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</si>
  <si>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</si>
  <si>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</si>
  <si>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</si>
  <si>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</si>
  <si>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</si>
  <si>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</si>
  <si>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</si>
  <si>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</si>
  <si>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</si>
  <si>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</si>
  <si>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</si>
  <si>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</si>
  <si>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</si>
  <si>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</si>
  <si>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</si>
  <si>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</si>
  <si>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</si>
  <si>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</si>
  <si>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</si>
  <si>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</si>
  <si>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</si>
  <si>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</si>
  <si>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</si>
  <si>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</si>
  <si>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</si>
  <si>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</si>
  <si>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</si>
  <si>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</si>
  <si>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</si>
  <si>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</si>
  <si>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</si>
  <si>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</si>
  <si>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</si>
  <si>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</si>
  <si>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</si>
  <si>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</si>
  <si>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</si>
  <si>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</si>
  <si>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</si>
  <si>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</si>
  <si>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</si>
  <si>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</si>
  <si>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</si>
  <si>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</si>
  <si>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</si>
  <si>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</si>
  <si>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</si>
  <si>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</si>
  <si>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</si>
  <si>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</si>
  <si>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</si>
  <si>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</si>
  <si>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</si>
  <si>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</si>
  <si>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</si>
  <si>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</si>
  <si>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</si>
  <si>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</si>
  <si>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</si>
  <si>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</si>
  <si>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</si>
  <si>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</si>
  <si>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</si>
  <si>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</si>
  <si>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</si>
  <si>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</si>
  <si>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</si>
  <si>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</si>
  <si>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</si>
  <si>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</si>
  <si>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</si>
  <si>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</si>
  <si>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</si>
  <si>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</si>
  <si>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</si>
  <si>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</si>
  <si>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</si>
  <si>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</si>
  <si>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</si>
  <si>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</si>
  <si>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</si>
  <si>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</si>
  <si>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</si>
  <si>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</si>
  <si>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</si>
  <si>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</si>
  <si>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</si>
  <si>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</si>
  <si>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</si>
  <si>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</si>
  <si>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</si>
  <si>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</si>
  <si>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</si>
  <si>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</si>
  <si>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</si>
  <si>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</si>
  <si>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</si>
  <si>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</si>
  <si>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</si>
  <si>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</si>
  <si>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</si>
  <si>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</si>
  <si>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</si>
  <si>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</si>
  <si>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</si>
  <si>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</si>
  <si>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</si>
  <si>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</si>
  <si>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</si>
  <si>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</si>
  <si>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</si>
  <si>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</si>
  <si>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</si>
  <si>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</si>
  <si>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</si>
  <si>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</si>
  <si>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</si>
  <si>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</si>
  <si>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</si>
  <si>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</si>
  <si>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</si>
  <si>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</si>
  <si>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</si>
  <si>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</si>
  <si>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</si>
  <si>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</si>
  <si>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</si>
  <si>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</si>
  <si>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</si>
  <si>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</si>
  <si>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</si>
  <si>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</si>
  <si>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</si>
  <si>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</si>
  <si>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</si>
  <si>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</si>
  <si>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</si>
  <si>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</si>
  <si>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</si>
  <si>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</si>
  <si>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</si>
  <si>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</si>
  <si>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</si>
  <si>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</si>
  <si>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</si>
  <si>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</si>
  <si>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</si>
  <si>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</si>
  <si>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</si>
  <si>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</si>
  <si>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</si>
  <si>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</si>
  <si>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</si>
  <si>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</si>
  <si>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</si>
  <si>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</si>
  <si>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</si>
  <si>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</si>
  <si>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</si>
  <si>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</si>
  <si>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</si>
  <si>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</si>
  <si>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</si>
  <si>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</si>
  <si>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</si>
  <si>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</si>
  <si>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</si>
  <si>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</si>
  <si>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</si>
  <si>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</si>
  <si>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</si>
  <si>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</si>
  <si>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</si>
  <si>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</si>
  <si>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</si>
  <si>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</si>
  <si>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</si>
  <si>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</si>
  <si>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</si>
  <si>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</si>
  <si>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</si>
  <si>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</si>
  <si>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</si>
  <si>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</si>
  <si>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</si>
  <si>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</si>
  <si>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</si>
  <si>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</si>
  <si>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</si>
  <si>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</si>
  <si>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</si>
  <si>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</si>
  <si>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</si>
  <si>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</si>
  <si>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</si>
  <si>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</si>
  <si>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</si>
  <si>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</si>
  <si>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</si>
  <si>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</si>
  <si>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</si>
  <si>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</si>
  <si>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</si>
  <si>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</si>
  <si>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</si>
  <si>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</si>
  <si>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</si>
  <si>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</si>
  <si>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</si>
  <si>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</si>
  <si>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</si>
  <si>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</si>
  <si>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</si>
  <si>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</si>
  <si>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</si>
  <si>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</si>
  <si>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</si>
  <si>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</si>
  <si>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</si>
  <si>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</si>
  <si>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</si>
  <si>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</si>
  <si>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</si>
  <si>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</si>
  <si>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</si>
  <si>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</si>
  <si>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</si>
  <si>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</si>
  <si>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</si>
  <si>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</si>
  <si>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</si>
  <si>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</si>
  <si>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</si>
  <si>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</si>
  <si>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</si>
  <si>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</si>
  <si>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</si>
  <si>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</si>
  <si>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</si>
  <si>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</si>
  <si>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</si>
  <si>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</si>
  <si>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</si>
  <si>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</si>
  <si>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</si>
  <si>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</si>
  <si>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</si>
  <si>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</si>
  <si>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</si>
  <si>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</si>
  <si>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</si>
  <si>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</si>
  <si>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</si>
  <si>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</si>
  <si>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</si>
  <si>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</si>
  <si>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</si>
  <si>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</si>
  <si>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</si>
  <si>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</si>
  <si>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</si>
  <si>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</si>
  <si>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</si>
  <si>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</si>
  <si>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</si>
  <si>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</si>
  <si>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</si>
  <si>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</si>
  <si>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</si>
  <si>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</si>
  <si>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</si>
  <si>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</si>
  <si>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</si>
  <si>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</si>
  <si>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</si>
  <si>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</si>
  <si>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</si>
  <si>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</si>
  <si>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</si>
  <si>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</si>
  <si>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</si>
  <si>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</si>
  <si>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</si>
  <si>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</si>
  <si>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</si>
  <si>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</si>
  <si>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</si>
  <si>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</si>
  <si>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</si>
  <si>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</si>
  <si>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</si>
  <si>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</si>
  <si>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</si>
  <si>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</si>
  <si>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</si>
  <si>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</si>
  <si>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</si>
  <si>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</si>
  <si>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</si>
  <si>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</si>
  <si>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</si>
  <si>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</si>
  <si>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</si>
  <si>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</si>
  <si>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</si>
  <si>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</si>
  <si>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</si>
  <si>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</si>
  <si>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</si>
  <si>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</si>
  <si>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</si>
  <si>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</si>
  <si>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</si>
  <si>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</si>
  <si>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</si>
  <si>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</si>
  <si>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</si>
  <si>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</si>
  <si>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</si>
  <si>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</si>
  <si>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</si>
  <si>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</si>
  <si>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</si>
  <si>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</si>
  <si>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</si>
  <si>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</si>
  <si>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</si>
  <si>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</si>
  <si>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</si>
  <si>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</si>
  <si>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</si>
  <si>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</si>
  <si>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</si>
  <si>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</si>
  <si>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</si>
  <si>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</si>
  <si>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</si>
  <si>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</si>
  <si>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</si>
  <si>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</si>
  <si>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</si>
  <si>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</si>
  <si>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</si>
  <si>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</si>
  <si>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</si>
  <si>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</si>
  <si>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</si>
  <si>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</si>
  <si>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</si>
  <si>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</si>
  <si>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</si>
  <si>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</si>
  <si>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</si>
  <si>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</si>
  <si>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</si>
  <si>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</si>
  <si>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</si>
  <si>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</si>
  <si>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</si>
  <si>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</si>
  <si>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</si>
  <si>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</si>
  <si>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</si>
  <si>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</si>
  <si>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</si>
  <si>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</si>
  <si>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</si>
  <si>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</si>
  <si>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</si>
  <si>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</si>
  <si>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</si>
  <si>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</si>
  <si>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</si>
  <si>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</si>
  <si>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</si>
  <si>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</si>
  <si>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</si>
  <si>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</si>
  <si>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</si>
  <si>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</si>
  <si>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</si>
  <si>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</si>
  <si>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</si>
  <si>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</si>
  <si>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</si>
  <si>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</si>
  <si>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</si>
  <si>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</si>
  <si>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</si>
  <si>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</si>
  <si>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</si>
  <si>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</si>
  <si>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</si>
  <si>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</si>
  <si>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</si>
  <si>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</si>
  <si>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</si>
  <si>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</si>
  <si>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</si>
  <si>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</si>
  <si>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</si>
  <si>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</si>
  <si>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</si>
  <si>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</si>
  <si>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</si>
  <si>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</si>
  <si>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</si>
  <si>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</si>
  <si>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</si>
  <si>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</si>
  <si>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</si>
  <si>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</si>
  <si>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</si>
  <si>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</si>
  <si>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</si>
  <si>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</si>
  <si>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</si>
  <si>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</si>
  <si>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</si>
  <si>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</si>
  <si>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</si>
  <si>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</si>
  <si>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</si>
  <si>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</si>
  <si>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</si>
  <si>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</si>
  <si>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</si>
  <si>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</si>
  <si>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</si>
  <si>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</si>
  <si>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</si>
  <si>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</si>
  <si>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</si>
  <si>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</si>
  <si>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</si>
  <si>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</si>
  <si>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</si>
  <si>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</si>
  <si>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</si>
  <si>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</si>
  <si>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</si>
  <si>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</si>
  <si>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</si>
  <si>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</si>
  <si>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</si>
  <si>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</si>
  <si>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</si>
  <si>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</si>
  <si>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</si>
  <si>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</si>
  <si>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</si>
  <si>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</si>
  <si>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</si>
  <si>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</si>
  <si>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</si>
  <si>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</si>
  <si>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</si>
  <si>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</si>
  <si>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</si>
  <si>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</si>
  <si>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</si>
  <si>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</si>
  <si>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</si>
  <si>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</si>
  <si>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</si>
  <si>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</si>
  <si>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</si>
  <si>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</si>
  <si>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</si>
  <si>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</si>
  <si>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</si>
  <si>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</si>
  <si>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</si>
  <si>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</si>
  <si>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</si>
  <si>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</si>
  <si>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</si>
  <si>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</si>
  <si>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</si>
  <si>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</si>
  <si>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</si>
  <si>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</si>
  <si>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</si>
  <si>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</si>
  <si>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</si>
  <si>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</si>
  <si>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</si>
  <si>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</si>
  <si>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</si>
  <si>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</si>
  <si>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</si>
  <si>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</si>
  <si>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</si>
  <si>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</si>
  <si>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</si>
  <si>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</si>
  <si>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</si>
  <si>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</si>
  <si>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</si>
  <si>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</si>
  <si>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</si>
  <si>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</si>
  <si>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</si>
  <si>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</si>
  <si>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</si>
  <si>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</si>
  <si>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</si>
  <si>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</si>
  <si>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</si>
  <si>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</si>
  <si>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</si>
  <si>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</si>
  <si>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</si>
  <si>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</si>
  <si>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</si>
  <si>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</si>
  <si>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</si>
  <si>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</si>
  <si>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</si>
  <si>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</si>
  <si>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</si>
  <si>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</si>
  <si>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</si>
  <si>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</si>
  <si>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</si>
  <si>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</si>
  <si>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</si>
  <si>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</si>
  <si>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</si>
  <si>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</si>
  <si>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</si>
  <si>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</si>
  <si>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</si>
  <si>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</si>
  <si>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</si>
  <si>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</si>
  <si>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</si>
  <si>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</si>
  <si>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</si>
  <si>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</si>
  <si>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</si>
  <si>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</si>
  <si>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</si>
  <si>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</si>
  <si>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</si>
  <si>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</si>
  <si>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</si>
  <si>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</si>
  <si>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</si>
  <si>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</si>
  <si>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</si>
  <si>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</si>
  <si>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</si>
  <si>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</si>
  <si>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</si>
  <si>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</si>
  <si>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</si>
  <si>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</si>
  <si>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</si>
  <si>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</si>
  <si>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</si>
  <si>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</si>
  <si>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</si>
  <si>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</si>
  <si>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</si>
  <si>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</si>
  <si>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</si>
  <si>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</si>
  <si>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</si>
  <si>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</si>
  <si>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</si>
  <si>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</si>
  <si>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</si>
  <si>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</si>
  <si>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</si>
  <si>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</si>
  <si>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</si>
  <si>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</si>
  <si>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</si>
  <si>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</si>
  <si>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</si>
  <si>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</si>
  <si>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</si>
  <si>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</si>
  <si>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</si>
  <si>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</si>
  <si>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</si>
  <si>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</si>
  <si>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</si>
  <si>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</si>
  <si>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</si>
  <si>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</si>
  <si>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</si>
  <si>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</si>
  <si>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</si>
  <si>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</si>
  <si>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</si>
  <si>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</si>
  <si>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</si>
  <si>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</si>
  <si>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</si>
  <si>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</si>
  <si>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</si>
  <si>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</si>
  <si>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</si>
  <si>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</si>
  <si>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</si>
  <si>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</si>
  <si>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</si>
  <si>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</si>
  <si>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</si>
  <si>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</si>
  <si>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</si>
  <si>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</si>
  <si>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</si>
  <si>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</si>
  <si>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</si>
  <si>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</si>
  <si>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</si>
  <si>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</si>
  <si>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</si>
  <si>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</si>
  <si>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</si>
  <si>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</si>
  <si>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</si>
  <si>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</si>
  <si>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</si>
  <si>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</si>
  <si>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</si>
  <si>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</si>
  <si>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</si>
  <si>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</si>
  <si>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</si>
  <si>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</si>
  <si>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</si>
  <si>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</si>
  <si>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</si>
  <si>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</si>
  <si>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</si>
  <si>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</si>
  <si>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</si>
  <si>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</si>
  <si>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</si>
  <si>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</si>
  <si>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</si>
  <si>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</si>
  <si>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</si>
  <si>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</si>
  <si>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</si>
  <si>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</si>
  <si>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</si>
  <si>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</si>
  <si>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</si>
  <si>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</si>
  <si>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</si>
  <si>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</si>
  <si>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</si>
  <si>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</si>
  <si>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</si>
  <si>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</si>
  <si>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</si>
  <si>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</si>
  <si>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</si>
  <si>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</si>
  <si>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</si>
  <si>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</si>
  <si>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</si>
  <si>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</si>
  <si>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</si>
  <si>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</si>
  <si>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</si>
  <si>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</si>
  <si>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</si>
  <si>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</si>
  <si>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</si>
  <si>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</si>
  <si>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</si>
  <si>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</si>
  <si>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</si>
  <si>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</si>
  <si>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</si>
  <si>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</si>
  <si>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</si>
  <si>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</si>
  <si>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</si>
  <si>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</si>
  <si>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</si>
  <si>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</si>
  <si>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</si>
  <si>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</si>
  <si>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</si>
  <si>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</si>
  <si>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</si>
  <si>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</si>
  <si>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</si>
  <si>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</si>
  <si>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</si>
  <si>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</si>
  <si>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</si>
  <si>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</si>
  <si>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</si>
  <si>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</si>
  <si>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</si>
  <si>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</si>
  <si>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</si>
  <si>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</si>
  <si>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</si>
  <si>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</si>
  <si>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</si>
  <si>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</si>
  <si>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</si>
  <si>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</si>
  <si>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</si>
  <si>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</si>
  <si>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</si>
  <si>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</si>
  <si>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</si>
  <si>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</si>
  <si>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</si>
  <si>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</si>
  <si>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</si>
  <si>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</si>
  <si>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</si>
  <si>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</si>
  <si>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</si>
  <si>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</si>
  <si>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</si>
  <si>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</si>
  <si>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</si>
  <si>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</si>
  <si>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</si>
  <si>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</si>
  <si>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</si>
  <si>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</si>
  <si>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</si>
  <si>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</si>
  <si>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</si>
  <si>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</si>
  <si>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</si>
  <si>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</si>
  <si>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</si>
  <si>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</si>
  <si>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</si>
  <si>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</si>
  <si>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</si>
  <si>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</si>
  <si>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</si>
  <si>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</si>
  <si>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</si>
  <si>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</si>
  <si>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</si>
  <si>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</si>
  <si>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</si>
  <si>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</si>
  <si>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</si>
  <si>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</si>
  <si>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</si>
  <si>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</si>
  <si>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</si>
  <si>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</si>
  <si>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</si>
  <si>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</si>
  <si>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</si>
  <si>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</si>
  <si>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</si>
  <si>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</si>
  <si>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</si>
  <si>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</si>
  <si>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</si>
  <si>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</si>
  <si>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</si>
  <si>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</si>
  <si>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</si>
  <si>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</si>
  <si>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</si>
  <si>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</si>
  <si>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</si>
  <si>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</si>
  <si>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</si>
  <si>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</si>
  <si>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</si>
  <si>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</si>
  <si>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</si>
  <si>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</si>
  <si>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</si>
  <si>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</si>
  <si>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</si>
  <si>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</si>
  <si>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</si>
  <si>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</si>
  <si>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</si>
  <si>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</si>
  <si>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</si>
  <si>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</si>
  <si>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</si>
  <si>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</si>
  <si>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</si>
  <si>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</si>
  <si>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</si>
  <si>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</si>
  <si>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</si>
  <si>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</si>
  <si>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</si>
  <si>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</si>
  <si>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</si>
  <si>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</si>
  <si>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</si>
  <si>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</si>
  <si>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</si>
  <si>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</si>
  <si>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</si>
  <si>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</si>
  <si>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</si>
  <si>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</si>
  <si>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</si>
  <si>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</si>
  <si>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</si>
  <si>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</si>
  <si>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</si>
  <si>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</si>
  <si>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</si>
  <si>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</si>
  <si>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</si>
  <si>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</si>
  <si>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</si>
  <si>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</si>
  <si>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</si>
  <si>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</si>
  <si>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</si>
  <si>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</si>
  <si>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</si>
  <si>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</si>
  <si>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</si>
  <si>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</si>
  <si>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</si>
  <si>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</si>
  <si>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</si>
  <si>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</si>
  <si>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</si>
  <si>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</si>
  <si>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</si>
  <si>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</si>
  <si>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</si>
  <si>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</si>
  <si>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</si>
  <si>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</si>
  <si>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</si>
  <si>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</si>
  <si>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</si>
  <si>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</si>
  <si>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</si>
  <si>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</si>
  <si>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</si>
  <si>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</si>
  <si>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</si>
  <si>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</si>
  <si>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</si>
  <si>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</si>
  <si>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</si>
  <si>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</si>
  <si>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</si>
  <si>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</si>
  <si>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</si>
  <si>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</si>
  <si>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</si>
  <si>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</si>
  <si>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</si>
  <si>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</si>
  <si>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</si>
  <si>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</si>
  <si>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</si>
  <si>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</si>
  <si>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</si>
  <si>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</si>
  <si>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</si>
  <si>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</si>
  <si>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</si>
  <si>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</si>
  <si>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</si>
  <si>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</si>
  <si>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</si>
  <si>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</si>
  <si>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</si>
  <si>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</si>
  <si>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</si>
  <si>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</si>
  <si>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</si>
  <si>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</si>
  <si>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</si>
  <si>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</si>
  <si>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</si>
  <si>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</si>
  <si>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</si>
  <si>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</si>
  <si>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</si>
  <si>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</si>
  <si>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</si>
  <si>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</si>
  <si>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</si>
  <si>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</si>
  <si>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</si>
  <si>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</si>
  <si>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</si>
  <si>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</si>
  <si>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</si>
  <si>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</si>
  <si>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</si>
  <si>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</si>
  <si>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</si>
  <si>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</si>
  <si>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</si>
  <si>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</si>
  <si>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</si>
  <si>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</si>
  <si>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</si>
  <si>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</si>
  <si>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</si>
  <si>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</si>
  <si>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</si>
  <si>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</si>
  <si>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</si>
  <si>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</si>
  <si>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</si>
  <si>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</si>
  <si>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</si>
  <si>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</si>
  <si>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</si>
  <si>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</si>
  <si>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</si>
  <si>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</si>
  <si>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</si>
  <si>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</si>
  <si>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</si>
  <si>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</si>
  <si>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</si>
  <si>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</si>
  <si>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</si>
  <si>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</si>
  <si>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</si>
  <si>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</si>
  <si>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</si>
  <si>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</si>
  <si>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</si>
  <si>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</si>
  <si>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</si>
  <si>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</si>
  <si>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</si>
  <si>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</si>
  <si>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</si>
  <si>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</si>
  <si>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</si>
  <si>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</si>
  <si>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</si>
  <si>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</si>
  <si>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</si>
  <si>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</si>
  <si>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</si>
  <si>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</si>
  <si>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</si>
  <si>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</si>
  <si>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</si>
  <si>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</si>
  <si>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</si>
  <si>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</si>
  <si>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</si>
  <si>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</si>
  <si>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</si>
  <si>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</si>
  <si>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</si>
  <si>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</si>
  <si>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</si>
  <si>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</si>
  <si>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</si>
  <si>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</si>
  <si>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</si>
  <si>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</si>
  <si>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</si>
  <si>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</si>
  <si>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</si>
  <si>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</si>
  <si>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</si>
  <si>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</si>
  <si>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</si>
  <si>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</si>
  <si>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</si>
  <si>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</si>
  <si>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</si>
  <si>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</si>
  <si>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</si>
  <si>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</si>
  <si>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</si>
  <si>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</si>
  <si>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</si>
  <si>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</si>
  <si>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</si>
  <si>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</si>
  <si>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</si>
  <si>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</si>
  <si>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</si>
  <si>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</si>
  <si>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</si>
  <si>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</si>
  <si>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</si>
  <si>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</si>
  <si>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</si>
  <si>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</si>
  <si>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</si>
  <si>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</si>
  <si>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</si>
  <si>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</si>
  <si>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</si>
  <si>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</si>
  <si>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</si>
  <si>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</si>
  <si>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</si>
  <si>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</si>
  <si>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</si>
  <si>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</si>
  <si>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</si>
  <si>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</si>
  <si>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</si>
  <si>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</si>
  <si>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</si>
  <si>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</si>
  <si>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</si>
  <si>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</si>
  <si>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</si>
  <si>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</si>
  <si>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</si>
  <si>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</si>
  <si>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</si>
  <si>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</si>
  <si>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</si>
  <si>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</si>
  <si>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</si>
  <si>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</si>
  <si>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</si>
  <si>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</si>
  <si>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</si>
  <si>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</si>
  <si>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</si>
  <si>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</si>
  <si>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</si>
  <si>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</si>
  <si>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</si>
  <si>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</si>
  <si>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</si>
  <si>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</si>
  <si>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</si>
  <si>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</si>
  <si>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</si>
  <si>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</si>
  <si>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</si>
  <si>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</si>
  <si>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</si>
  <si>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</si>
  <si>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</si>
  <si>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</si>
  <si>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</si>
  <si>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</si>
  <si>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</si>
  <si>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</si>
  <si>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</si>
  <si>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</si>
  <si>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</si>
  <si>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</si>
  <si>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</si>
  <si>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</si>
  <si>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</si>
  <si>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</si>
  <si>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</si>
  <si>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</si>
  <si>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</si>
  <si>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</si>
  <si>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</si>
  <si>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</si>
  <si>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</si>
  <si>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</si>
  <si>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</si>
  <si>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</si>
  <si>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</si>
  <si>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</si>
  <si>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</si>
  <si>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</si>
  <si>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</si>
  <si>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</si>
  <si>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</si>
  <si>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</si>
  <si>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</si>
  <si>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</si>
  <si>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</si>
  <si>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</si>
  <si>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</si>
  <si>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</si>
  <si>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</si>
  <si>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</si>
  <si>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</si>
  <si>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</si>
  <si>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</si>
  <si>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</si>
  <si>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</si>
  <si>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</si>
  <si>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</si>
  <si>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</si>
  <si>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</si>
  <si>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</si>
  <si>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</si>
  <si>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</si>
  <si>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</si>
  <si>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</si>
  <si>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</si>
  <si>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</si>
  <si>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</si>
  <si>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</si>
  <si>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</si>
  <si>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</si>
  <si>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</si>
  <si>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</si>
  <si>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</si>
  <si>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</si>
  <si>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</si>
  <si>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</si>
  <si>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</si>
  <si>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</si>
  <si>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</si>
  <si>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</si>
  <si>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</si>
  <si>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</si>
  <si>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</si>
  <si>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</si>
  <si>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</si>
  <si>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</si>
  <si>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</si>
  <si>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</si>
  <si>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</si>
  <si>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</si>
  <si>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</si>
  <si>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</si>
  <si>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</si>
  <si>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</si>
  <si>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</si>
  <si>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</si>
  <si>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</si>
  <si>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</si>
  <si>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</si>
  <si>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</si>
  <si>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</si>
  <si>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</si>
  <si>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</si>
  <si>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</si>
  <si>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</si>
  <si>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</si>
  <si>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</si>
  <si>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</si>
  <si>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</si>
  <si>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</si>
  <si>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</si>
  <si>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</si>
  <si>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</si>
  <si>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</si>
  <si>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</si>
  <si>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</si>
  <si>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</si>
  <si>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</si>
  <si>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</si>
  <si>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</si>
  <si>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</si>
  <si>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</si>
  <si>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</si>
  <si>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</si>
  <si>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</si>
  <si>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</si>
  <si>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</si>
  <si>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</si>
  <si>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</si>
  <si>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</si>
  <si>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</si>
  <si>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</si>
  <si>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</si>
  <si>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</si>
  <si>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</si>
  <si>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</si>
  <si>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</si>
  <si>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</si>
  <si>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</si>
  <si>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</si>
  <si>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</si>
  <si>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</si>
  <si>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</si>
  <si>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</si>
  <si>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</si>
  <si>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</si>
  <si>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</si>
  <si>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</si>
  <si>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</si>
  <si>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</si>
  <si>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</si>
  <si>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</si>
  <si>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</si>
  <si>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</si>
  <si>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</si>
  <si>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</si>
  <si>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</si>
  <si>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</si>
  <si>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</si>
  <si>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</si>
  <si>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</si>
  <si>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</si>
  <si>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</si>
  <si>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</si>
  <si>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</si>
  <si>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</si>
  <si>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</si>
  <si>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</si>
  <si>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</si>
  <si>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</si>
  <si>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</si>
  <si>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</si>
  <si>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</si>
  <si>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</si>
  <si>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</si>
  <si>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</si>
  <si>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</si>
  <si>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</si>
  <si>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</si>
  <si>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</si>
  <si>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</si>
  <si>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</si>
  <si>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</si>
  <si>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</si>
  <si>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</si>
  <si>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</si>
  <si>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</si>
  <si>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</si>
  <si>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</si>
  <si>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</si>
  <si>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</si>
  <si>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</si>
  <si>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</si>
  <si>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</si>
  <si>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</si>
  <si>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</si>
  <si>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</si>
  <si>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</si>
  <si>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</si>
  <si>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</si>
  <si>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</si>
  <si>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</si>
  <si>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</si>
  <si>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</si>
  <si>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</si>
  <si>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</si>
  <si>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</si>
  <si>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</si>
  <si>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</si>
  <si>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</si>
  <si>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</si>
  <si>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</si>
  <si>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</si>
  <si>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</si>
  <si>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</si>
  <si>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</si>
  <si>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</si>
  <si>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</si>
  <si>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</si>
  <si>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</si>
  <si>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</si>
  <si>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</si>
  <si>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</si>
  <si>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</si>
  <si>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</si>
  <si>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</si>
  <si>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</si>
  <si>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</si>
  <si>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</si>
  <si>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</si>
  <si>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</si>
  <si>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</si>
  <si>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</si>
  <si>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</si>
  <si>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</si>
  <si>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</si>
  <si>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</si>
  <si>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</si>
  <si>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</si>
  <si>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</si>
  <si>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</si>
  <si>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</si>
  <si>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</si>
  <si>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</si>
  <si>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</si>
  <si>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</si>
  <si>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</si>
  <si>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</si>
  <si>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</si>
  <si>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</si>
  <si>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</si>
  <si>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</si>
  <si>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</si>
  <si>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</si>
  <si>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</si>
  <si>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</si>
  <si>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</si>
  <si>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</si>
  <si>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</si>
  <si>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</si>
  <si>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</si>
  <si>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</si>
  <si>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</si>
  <si>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</si>
  <si>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</si>
  <si>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</si>
  <si>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</si>
  <si>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</si>
  <si>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</si>
  <si>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</si>
  <si>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</si>
  <si>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</si>
  <si>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</si>
  <si>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</si>
  <si>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</si>
  <si>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</si>
  <si>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</si>
  <si>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</si>
  <si>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</si>
  <si>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</si>
  <si>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</si>
  <si>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</si>
  <si>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</si>
  <si>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</si>
  <si>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</si>
  <si>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</si>
  <si>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</si>
  <si>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</si>
  <si>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</si>
  <si>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</si>
  <si>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</si>
  <si>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</si>
  <si>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</si>
  <si>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</si>
  <si>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</si>
  <si>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</si>
  <si>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</si>
  <si>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</si>
  <si>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</si>
  <si>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</si>
  <si>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</si>
  <si>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</si>
  <si>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</si>
  <si>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</si>
  <si>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</si>
  <si>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</si>
  <si>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</si>
  <si>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</si>
  <si>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</si>
  <si>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</si>
  <si>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</si>
  <si>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</si>
  <si>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</si>
  <si>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</si>
  <si>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</si>
  <si>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</si>
  <si>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</si>
  <si>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</si>
  <si>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</si>
  <si>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</si>
  <si>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</si>
  <si>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</si>
  <si>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</si>
  <si>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</si>
  <si>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</si>
  <si>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</si>
  <si>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</si>
  <si>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</si>
  <si>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</si>
  <si>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</si>
  <si>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</si>
  <si>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</si>
  <si>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</si>
  <si>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</si>
  <si>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</si>
  <si>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</si>
  <si>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</si>
  <si>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</si>
  <si>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</si>
  <si>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</si>
  <si>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</si>
  <si>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</si>
  <si>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</si>
  <si>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</si>
  <si>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</si>
  <si>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</si>
  <si>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</si>
  <si>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</si>
  <si>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</si>
  <si>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</si>
  <si>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</si>
  <si>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</si>
  <si>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</si>
  <si>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</si>
  <si>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</si>
  <si>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</si>
  <si>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</si>
  <si>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</si>
  <si>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</si>
  <si>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</si>
  <si>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</si>
  <si>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</si>
  <si>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</si>
  <si>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</si>
  <si>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</si>
  <si>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</si>
  <si>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</si>
  <si>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</si>
  <si>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</si>
  <si>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</si>
  <si>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</si>
  <si>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</si>
  <si>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</si>
  <si>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</si>
  <si>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</si>
  <si>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</si>
  <si>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</si>
  <si>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</si>
  <si>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</si>
  <si>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</si>
  <si>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</si>
  <si>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</si>
  <si>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</si>
  <si>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</si>
  <si>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</si>
  <si>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</si>
  <si>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</si>
  <si>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</si>
  <si>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</si>
  <si>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</si>
  <si>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</si>
  <si>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</si>
  <si>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</si>
  <si>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</si>
  <si>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</si>
  <si>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</si>
  <si>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</si>
  <si>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</si>
  <si>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</si>
  <si>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</si>
  <si>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</si>
  <si>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</si>
  <si>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</si>
  <si>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</si>
  <si>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</si>
  <si>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</si>
  <si>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</si>
  <si>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</si>
  <si>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</si>
  <si>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</si>
  <si>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</si>
  <si>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</si>
  <si>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</si>
  <si>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</si>
  <si>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</si>
  <si>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</si>
  <si>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</si>
  <si>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</si>
  <si>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</si>
  <si>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</si>
  <si>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</si>
  <si>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</si>
  <si>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</si>
  <si>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</si>
  <si>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</si>
  <si>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</si>
  <si>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</si>
  <si>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</si>
  <si>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</si>
  <si>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</si>
  <si>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</si>
  <si>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</si>
  <si>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</si>
  <si>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</si>
  <si>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</si>
  <si>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</si>
  <si>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</si>
  <si>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</si>
  <si>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</si>
  <si>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</si>
  <si>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</si>
  <si>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</si>
  <si>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</si>
  <si>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</si>
  <si>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</si>
  <si>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</si>
  <si>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</si>
  <si>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</si>
  <si>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</si>
  <si>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</si>
  <si>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</si>
  <si>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</si>
  <si>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</si>
  <si>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</si>
  <si>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</si>
  <si>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</si>
  <si>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</si>
  <si>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</si>
  <si>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</si>
  <si>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</si>
  <si>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</si>
  <si>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</si>
  <si>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</si>
  <si>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</si>
  <si>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</si>
  <si>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</si>
  <si>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</si>
  <si>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</si>
  <si>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</si>
  <si>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</si>
  <si>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</si>
  <si>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</si>
  <si>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</si>
  <si>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</si>
  <si>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</si>
  <si>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</si>
  <si>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</si>
  <si>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</si>
  <si>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</si>
  <si>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</si>
  <si>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</si>
  <si>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</si>
  <si>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</si>
  <si>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</si>
  <si>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</si>
  <si>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</si>
  <si>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</si>
  <si>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</si>
  <si>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</si>
  <si>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</si>
  <si>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</si>
  <si>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</si>
  <si>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</si>
  <si>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</si>
  <si>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</si>
  <si>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</si>
  <si>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</si>
  <si>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</si>
  <si>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</si>
  <si>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</si>
  <si>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</si>
  <si>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</si>
  <si>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</si>
  <si>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</si>
  <si>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</si>
  <si>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</si>
  <si>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</si>
  <si>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</si>
  <si>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</si>
  <si>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</si>
  <si>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</si>
  <si>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</si>
  <si>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</si>
  <si>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</si>
  <si>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</si>
  <si>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</si>
  <si>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</si>
  <si>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</si>
  <si>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</si>
  <si>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</si>
  <si>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</si>
  <si>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</si>
  <si>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</si>
  <si>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</si>
  <si>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</si>
  <si>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</si>
  <si>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</si>
  <si>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</si>
  <si>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</si>
  <si>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</si>
  <si>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</si>
  <si>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</si>
  <si>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</si>
  <si>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</si>
  <si>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</si>
  <si>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</si>
  <si>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</si>
  <si>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</si>
  <si>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</si>
  <si>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</si>
  <si>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</si>
  <si>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</si>
  <si>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</si>
  <si>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</si>
  <si>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</si>
  <si>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</si>
  <si>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</si>
  <si>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</si>
  <si>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</si>
  <si>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</si>
  <si>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</si>
  <si>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</si>
  <si>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</si>
  <si>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</si>
  <si>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</si>
  <si>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</si>
  <si>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</si>
  <si>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</si>
  <si>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</si>
  <si>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</si>
  <si>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</si>
  <si>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</si>
  <si>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</si>
  <si>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</si>
  <si>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</si>
  <si>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</si>
  <si>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</si>
  <si>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</si>
  <si>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</si>
  <si>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</si>
  <si>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</si>
  <si>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</si>
  <si>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</si>
  <si>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</si>
  <si>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</si>
  <si>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</si>
  <si>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</si>
  <si>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</si>
  <si>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</si>
  <si>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</si>
  <si>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</si>
  <si>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</si>
  <si>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</si>
  <si>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</si>
  <si>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</si>
  <si>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</si>
  <si>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</si>
  <si>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</si>
  <si>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</si>
  <si>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</si>
  <si>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</si>
  <si>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</si>
  <si>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</si>
  <si>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</si>
  <si>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</si>
  <si>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</si>
  <si>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</si>
  <si>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</si>
  <si>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</si>
  <si>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</si>
  <si>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</si>
  <si>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</si>
  <si>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</si>
  <si>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</si>
  <si>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</si>
  <si>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</si>
  <si>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</si>
  <si>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</si>
  <si>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</si>
  <si>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</si>
  <si>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</si>
  <si>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</si>
  <si>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</si>
  <si>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</si>
  <si>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</si>
  <si>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</si>
  <si>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</si>
  <si>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</si>
  <si>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</si>
  <si>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</si>
  <si>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</si>
  <si>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</si>
  <si>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</si>
  <si>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</si>
  <si>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</si>
  <si>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</si>
  <si>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</si>
  <si>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</si>
  <si>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</si>
  <si>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</si>
  <si>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</si>
  <si>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</si>
  <si>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</si>
  <si>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</si>
  <si>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</si>
  <si>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</si>
  <si>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</si>
  <si>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</si>
  <si>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</si>
  <si>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</si>
  <si>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</si>
  <si>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</si>
  <si>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</si>
  <si>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</si>
  <si>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</si>
  <si>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</si>
  <si>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</si>
  <si>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</si>
  <si>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</si>
  <si>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</si>
  <si>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</si>
  <si>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</si>
  <si>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</si>
  <si>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</si>
  <si>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</si>
  <si>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</si>
  <si>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</si>
  <si>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</si>
  <si>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</si>
  <si>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</si>
  <si>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</si>
  <si>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</si>
  <si>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</si>
  <si>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</si>
  <si>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</si>
  <si>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</si>
  <si>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</si>
  <si>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</si>
  <si>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</si>
  <si>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</si>
  <si>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</si>
  <si>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</si>
  <si>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</si>
  <si>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</si>
  <si>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</si>
  <si>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</si>
  <si>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</si>
  <si>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</si>
  <si>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</si>
  <si>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</si>
  <si>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</si>
  <si>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</si>
  <si>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</si>
  <si>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</si>
  <si>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</si>
  <si>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</si>
  <si>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</si>
  <si>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</si>
  <si>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</si>
  <si>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</si>
  <si>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</si>
  <si>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</si>
  <si>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</si>
  <si>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</si>
  <si>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</si>
  <si>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</si>
  <si>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</si>
  <si>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</si>
  <si>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</si>
  <si>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</si>
  <si>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</si>
  <si>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</si>
  <si>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</si>
  <si>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</si>
  <si>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</si>
  <si>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</si>
  <si>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</si>
  <si>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</si>
  <si>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</si>
  <si>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</si>
  <si>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</si>
  <si>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</si>
  <si>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</si>
  <si>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</si>
  <si>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</si>
  <si>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</si>
  <si>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</si>
  <si>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</si>
  <si>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</si>
  <si>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</si>
  <si>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</si>
  <si>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</si>
  <si>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</si>
  <si>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</si>
  <si>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</si>
  <si>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</si>
  <si>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</si>
  <si>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</si>
  <si>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</si>
  <si>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</si>
  <si>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</si>
  <si>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</si>
  <si>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</si>
  <si>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</si>
  <si>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</si>
  <si>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</si>
  <si>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</si>
  <si>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</si>
  <si>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</si>
  <si>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</si>
  <si>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</si>
  <si>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</si>
  <si>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</si>
  <si>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</si>
  <si>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</si>
  <si>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</si>
  <si>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</si>
  <si>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</si>
  <si>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</si>
  <si>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</si>
  <si>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</si>
  <si>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</si>
  <si>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</si>
  <si>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</si>
  <si>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</si>
  <si>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</si>
  <si>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</si>
  <si>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</si>
  <si>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</si>
  <si>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</si>
  <si>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</si>
  <si>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</si>
  <si>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</si>
  <si>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</si>
  <si>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</si>
  <si>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</si>
  <si>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</si>
  <si>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</si>
  <si>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</si>
  <si>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</si>
  <si>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</si>
  <si>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</si>
  <si>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</si>
  <si>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</si>
  <si>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</si>
  <si>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</si>
  <si>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</si>
  <si>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</si>
  <si>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</si>
  <si>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</si>
  <si>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</si>
  <si>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</si>
  <si>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</si>
  <si>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</si>
  <si>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</si>
  <si>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</si>
  <si>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</si>
  <si>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</si>
  <si>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</si>
  <si>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</si>
  <si>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</si>
  <si>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</si>
  <si>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</si>
  <si>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</si>
  <si>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</si>
  <si>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</si>
  <si>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</si>
  <si>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</si>
  <si>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</si>
  <si>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</si>
  <si>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</si>
  <si>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</si>
  <si>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</si>
  <si>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</si>
  <si>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</si>
  <si>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</si>
  <si>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</si>
  <si>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</si>
  <si>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</si>
  <si>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</si>
  <si>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</si>
  <si>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</si>
  <si>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</si>
  <si>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</si>
  <si>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</si>
  <si>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</si>
  <si>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</si>
  <si>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</si>
  <si>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</si>
  <si>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</si>
  <si>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</si>
  <si>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</si>
  <si>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</si>
  <si>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</si>
  <si>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</si>
  <si>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</si>
  <si>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</si>
  <si>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</si>
  <si>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</si>
  <si>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</si>
  <si>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</si>
  <si>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</si>
  <si>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</si>
  <si>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</si>
  <si>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</si>
  <si>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</si>
  <si>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</si>
  <si>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</si>
  <si>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</si>
  <si>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</si>
  <si>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</si>
  <si>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</si>
  <si>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</si>
  <si>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</si>
  <si>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</si>
  <si>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</si>
  <si>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</si>
  <si>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</si>
  <si>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</si>
  <si>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</si>
  <si>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</si>
  <si>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</si>
  <si>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</si>
  <si>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</si>
  <si>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</si>
  <si>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</si>
  <si>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</si>
  <si>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</si>
  <si>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</si>
  <si>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</si>
  <si>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</si>
  <si>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</si>
  <si>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</si>
  <si>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</si>
  <si>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</si>
  <si>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</si>
  <si>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</si>
  <si>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</si>
  <si>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</si>
  <si>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</si>
  <si>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</si>
  <si>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</si>
  <si>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</si>
  <si>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</si>
  <si>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</si>
  <si>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</si>
  <si>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</si>
  <si>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</si>
  <si>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</si>
  <si>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</si>
  <si>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</si>
  <si>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</si>
  <si>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</si>
  <si>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</si>
  <si>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</si>
  <si>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</si>
  <si>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</si>
  <si>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</si>
  <si>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</si>
  <si>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</si>
  <si>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</si>
  <si>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</si>
  <si>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</si>
  <si>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</si>
  <si>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</si>
  <si>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</si>
  <si>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</si>
  <si>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</si>
  <si>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</si>
  <si>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</si>
  <si>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</si>
  <si>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</si>
  <si>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</si>
  <si>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</si>
  <si>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</si>
  <si>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</si>
  <si>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</si>
  <si>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</si>
  <si>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</si>
  <si>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</si>
  <si>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</si>
  <si>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</si>
  <si>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</si>
  <si>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</si>
  <si>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</si>
  <si>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</si>
  <si>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</si>
  <si>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</si>
  <si>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</si>
  <si>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</si>
  <si>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</si>
  <si>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</si>
  <si>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</si>
  <si>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</si>
  <si>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</si>
  <si>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</si>
  <si>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</si>
  <si>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</si>
  <si>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</si>
  <si>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</si>
  <si>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</si>
  <si>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</si>
  <si>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</si>
  <si>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</si>
  <si>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</si>
  <si>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</si>
  <si>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</si>
  <si>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</si>
  <si>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</si>
  <si>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</si>
  <si>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</si>
  <si>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</si>
  <si>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</si>
  <si>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</si>
  <si>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</si>
  <si>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</si>
  <si>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</si>
  <si>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</si>
  <si>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</si>
  <si>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</si>
  <si>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</si>
  <si>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</si>
  <si>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</si>
  <si>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</si>
  <si>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</si>
  <si>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</si>
  <si>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</si>
  <si>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</si>
  <si>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</si>
  <si>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</si>
  <si>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</si>
  <si>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</si>
  <si>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</si>
  <si>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</si>
  <si>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</si>
  <si>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</si>
  <si>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</si>
  <si>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</si>
  <si>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</si>
  <si>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</si>
  <si>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</si>
  <si>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</si>
  <si>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</si>
  <si>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</si>
  <si>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</si>
  <si>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</si>
  <si>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</si>
  <si>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</si>
  <si>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</si>
  <si>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</si>
  <si>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</si>
  <si>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</si>
  <si>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</si>
  <si>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</si>
  <si>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</si>
  <si>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</si>
  <si>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</si>
  <si>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</si>
  <si>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</si>
  <si>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</si>
  <si>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</si>
  <si>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</si>
  <si>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</si>
  <si>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</si>
  <si>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</si>
  <si>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</si>
  <si>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</si>
  <si>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</si>
  <si>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</si>
  <si>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</si>
  <si>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</si>
  <si>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</si>
  <si>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</si>
  <si>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</si>
  <si>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</si>
  <si>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</si>
  <si>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</si>
  <si>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</si>
  <si>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</si>
  <si>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</si>
  <si>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</si>
  <si>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</si>
  <si>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</si>
  <si>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</si>
  <si>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</si>
  <si>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</si>
  <si>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</si>
  <si>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</si>
  <si>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</si>
  <si>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</si>
  <si>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</si>
  <si>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</si>
  <si>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</si>
  <si>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</si>
  <si>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</si>
  <si>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</si>
  <si>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</si>
  <si>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</si>
  <si>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</si>
  <si>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</si>
  <si>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</si>
  <si>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</si>
  <si>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</si>
  <si>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</si>
  <si>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</si>
  <si>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</si>
  <si>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</si>
  <si>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</si>
  <si>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</si>
  <si>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</si>
  <si>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</si>
  <si>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</si>
  <si>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</si>
  <si>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</si>
  <si>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</si>
  <si>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</si>
  <si>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</si>
  <si>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</si>
  <si>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</si>
  <si>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</si>
  <si>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</si>
  <si>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</si>
  <si>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</si>
  <si>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</si>
  <si>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</si>
  <si>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</si>
  <si>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</si>
  <si>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</si>
  <si>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</si>
  <si>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</si>
  <si>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</si>
  <si>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</si>
  <si>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</si>
  <si>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</si>
  <si>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</si>
  <si>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</si>
  <si>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</si>
  <si>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</si>
  <si>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</si>
  <si>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</si>
  <si>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</si>
  <si>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</si>
  <si>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</si>
  <si>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</si>
  <si>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</si>
  <si>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</si>
  <si>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</si>
  <si>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</si>
  <si>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</si>
  <si>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</si>
  <si>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</si>
  <si>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</si>
  <si>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</si>
  <si>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</si>
  <si>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</si>
  <si>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</si>
  <si>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</si>
  <si>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</si>
  <si>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</si>
  <si>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</si>
  <si>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</si>
  <si>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</si>
  <si>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</si>
  <si>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</si>
  <si>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</si>
  <si>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</si>
  <si>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</si>
  <si>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</si>
  <si>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</si>
  <si>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</si>
  <si>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</si>
  <si>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</si>
  <si>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</si>
  <si>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</si>
  <si>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</si>
  <si>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</si>
  <si>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</si>
  <si>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</si>
  <si>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</si>
  <si>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</si>
  <si>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</si>
  <si>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</si>
  <si>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</si>
  <si>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</si>
  <si>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</si>
  <si>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</si>
  <si>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</si>
  <si>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</si>
  <si>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</si>
  <si>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</si>
  <si>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</si>
  <si>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</si>
  <si>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</si>
  <si>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</si>
  <si>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</si>
  <si>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</si>
  <si>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</si>
  <si>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</si>
  <si>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</si>
  <si>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</si>
  <si>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</si>
  <si>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</si>
  <si>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</si>
  <si>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</si>
  <si>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</si>
  <si>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</si>
  <si>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</si>
  <si>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</si>
  <si>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</si>
  <si>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</si>
  <si>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</si>
  <si>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</si>
  <si>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</si>
  <si>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</si>
  <si>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</si>
  <si>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</si>
  <si>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</si>
  <si>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</si>
  <si>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</si>
  <si>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</si>
  <si>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</si>
  <si>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</si>
  <si>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</si>
  <si>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</si>
  <si>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</si>
  <si>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</si>
  <si>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</si>
  <si>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</si>
  <si>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</si>
  <si>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</si>
  <si>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</si>
  <si>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</si>
  <si>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</si>
  <si>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</si>
  <si>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</si>
  <si>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</si>
  <si>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</si>
  <si>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</si>
  <si>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</si>
  <si>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</si>
  <si>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</si>
  <si>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</si>
  <si>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</si>
  <si>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</si>
  <si>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</si>
  <si>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</si>
  <si>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</si>
  <si>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</si>
  <si>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</si>
  <si>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</si>
  <si>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</si>
  <si>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</si>
  <si>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</si>
  <si>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</si>
  <si>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</si>
  <si>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</si>
  <si>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</si>
  <si>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</si>
  <si>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</si>
  <si>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</si>
  <si>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</si>
  <si>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</si>
  <si>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</si>
  <si>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</si>
  <si>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</si>
  <si>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</si>
  <si>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</si>
  <si>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</si>
  <si>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</si>
  <si>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</si>
  <si>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</si>
  <si>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</si>
  <si>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</si>
  <si>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</si>
  <si>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</si>
  <si>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</si>
  <si>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</si>
  <si>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</si>
  <si>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</si>
  <si>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</si>
  <si>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</si>
  <si>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</si>
  <si>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</si>
  <si>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</si>
  <si>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</si>
  <si>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</si>
  <si>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</si>
  <si>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</si>
  <si>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</si>
  <si>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</si>
  <si>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</si>
  <si>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</si>
  <si>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</si>
  <si>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</si>
  <si>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</si>
  <si>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</si>
  <si>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</si>
  <si>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</si>
  <si>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</si>
  <si>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</si>
  <si>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</si>
  <si>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</si>
  <si>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</si>
  <si>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</si>
  <si>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</si>
  <si>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</si>
  <si>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</si>
  <si>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</si>
  <si>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</si>
  <si>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</si>
  <si>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</si>
  <si>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</si>
  <si>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</si>
  <si>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</si>
  <si>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</si>
  <si>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</si>
  <si>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</si>
  <si>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</si>
  <si>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</si>
  <si>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</si>
  <si>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</si>
  <si>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</si>
  <si>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</si>
  <si>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</si>
  <si>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</si>
  <si>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</si>
  <si>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</si>
  <si>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</si>
  <si>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</si>
  <si>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</si>
  <si>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</si>
  <si>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</si>
  <si>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</si>
  <si>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</si>
  <si>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</si>
  <si>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</si>
  <si>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</si>
  <si>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</si>
  <si>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</si>
  <si>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</si>
  <si>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</si>
  <si>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</si>
  <si>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</si>
  <si>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</si>
  <si>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</si>
  <si>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</si>
  <si>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</si>
  <si>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</si>
  <si>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</si>
  <si>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</si>
  <si>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</si>
  <si>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</si>
  <si>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</si>
  <si>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</si>
  <si>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</si>
  <si>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</si>
  <si>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</si>
  <si>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</si>
  <si>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</si>
  <si>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</si>
  <si>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</si>
  <si>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</si>
  <si>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</si>
  <si>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</si>
  <si>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</si>
  <si>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</si>
  <si>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</si>
  <si>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</si>
  <si>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</si>
  <si>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</si>
  <si>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</si>
  <si>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</si>
  <si>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</si>
  <si>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</si>
  <si>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</si>
  <si>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</si>
  <si>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</si>
  <si>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</si>
  <si>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</si>
  <si>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</si>
  <si>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</si>
  <si>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</si>
  <si>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</si>
  <si>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</si>
  <si>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</si>
  <si>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</si>
  <si>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</si>
  <si>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</si>
  <si>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</si>
  <si>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</si>
  <si>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</si>
  <si>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</si>
  <si>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</si>
  <si>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</si>
  <si>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</si>
  <si>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</si>
  <si>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</si>
  <si>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</si>
  <si>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</si>
  <si>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</si>
  <si>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</si>
  <si>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</si>
  <si>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</si>
  <si>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</si>
  <si>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</si>
  <si>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</si>
  <si>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</si>
  <si>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</si>
  <si>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</si>
  <si>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</si>
  <si>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</si>
  <si>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</si>
  <si>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</si>
  <si>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</si>
  <si>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</si>
  <si>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</si>
  <si>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</si>
  <si>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</si>
  <si>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</si>
  <si>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</si>
  <si>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</si>
  <si>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</si>
  <si>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</si>
  <si>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</si>
  <si>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</si>
  <si>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</si>
  <si>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</si>
  <si>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</si>
  <si>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</si>
  <si>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</si>
  <si>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</si>
  <si>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</si>
  <si>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</si>
  <si>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</si>
  <si>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</si>
  <si>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</si>
  <si>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</si>
  <si>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</si>
  <si>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</si>
  <si>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</si>
  <si>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</si>
  <si>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</si>
  <si>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</si>
  <si>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</si>
  <si>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</si>
  <si>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</si>
  <si>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</si>
  <si>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</si>
  <si>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</si>
  <si>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</si>
  <si>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</si>
  <si>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</si>
  <si>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</si>
  <si>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</si>
  <si>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</si>
  <si>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</si>
  <si>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</si>
  <si>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</si>
  <si>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</si>
  <si>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</si>
  <si>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</si>
  <si>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</si>
  <si>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</si>
  <si>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</si>
  <si>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</si>
  <si>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</si>
  <si>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</si>
  <si>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</si>
  <si>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</si>
  <si>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</si>
  <si>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</si>
  <si>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</si>
  <si>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</si>
  <si>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</si>
  <si>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</si>
  <si>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</si>
  <si>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</si>
  <si>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</si>
  <si>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</si>
  <si>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</si>
  <si>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</si>
  <si>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</si>
  <si>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</si>
  <si>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</si>
  <si>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</si>
  <si>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</si>
  <si>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</si>
  <si>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</si>
  <si>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</si>
  <si>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</si>
  <si>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</si>
  <si>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</si>
  <si>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</si>
  <si>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</si>
  <si>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</si>
  <si>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</si>
  <si>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</si>
  <si>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</si>
  <si>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</si>
  <si>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</si>
  <si>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</si>
  <si>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</si>
  <si>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</si>
  <si>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</si>
  <si>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</si>
  <si>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</si>
  <si>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</si>
  <si>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</si>
  <si>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</si>
  <si>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</si>
  <si>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</si>
  <si>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</si>
  <si>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</si>
  <si>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</si>
  <si>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</si>
  <si>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</si>
  <si>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</si>
  <si>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</si>
  <si>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</si>
  <si>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</si>
  <si>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</si>
  <si>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</si>
  <si>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</si>
  <si>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</si>
  <si>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</si>
  <si>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</si>
  <si>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</si>
  <si>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</si>
  <si>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</si>
  <si>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</si>
  <si>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</si>
  <si>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</si>
  <si>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</si>
  <si>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</si>
  <si>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</si>
  <si>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</si>
  <si>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</si>
  <si>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</si>
  <si>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</si>
  <si>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</si>
  <si>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</si>
  <si>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</si>
  <si>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</si>
  <si>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</si>
  <si>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</si>
  <si>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</si>
  <si>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</si>
  <si>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</si>
  <si>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</si>
  <si>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</si>
  <si>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</si>
  <si>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</si>
  <si>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</si>
  <si>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</si>
  <si>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</si>
  <si>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</si>
  <si>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</si>
  <si>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</si>
  <si>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</si>
  <si>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</si>
  <si>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</si>
  <si>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</si>
  <si>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</si>
  <si>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</si>
  <si>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</si>
  <si>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</si>
  <si>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</si>
  <si>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</si>
  <si>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</si>
  <si>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</si>
  <si>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</si>
  <si>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</si>
  <si>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</si>
  <si>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</si>
  <si>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</si>
  <si>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</si>
  <si>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</si>
  <si>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</si>
  <si>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</si>
  <si>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</si>
  <si>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</si>
  <si>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</si>
  <si>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</si>
  <si>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</si>
  <si>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</si>
  <si>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</si>
  <si>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</si>
  <si>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</si>
  <si>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</si>
  <si>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</si>
  <si>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</si>
  <si>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</si>
  <si>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</si>
  <si>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</si>
  <si>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</si>
  <si>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</si>
  <si>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</si>
  <si>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</si>
  <si>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</si>
  <si>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</si>
  <si>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</si>
  <si>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</si>
  <si>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</si>
  <si>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</si>
  <si>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</si>
  <si>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</si>
  <si>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</si>
  <si>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</si>
  <si>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</si>
  <si>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</si>
  <si>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</si>
  <si>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</si>
  <si>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</si>
  <si>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</si>
  <si>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</si>
  <si>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</si>
  <si>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</si>
  <si>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</si>
  <si>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</si>
  <si>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</si>
  <si>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</si>
  <si>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</si>
  <si>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</si>
  <si>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</si>
  <si>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</si>
  <si>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</si>
  <si>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</si>
  <si>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</si>
  <si>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</si>
  <si>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</si>
  <si>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</si>
  <si>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</si>
  <si>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</si>
  <si>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</si>
  <si>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</si>
  <si>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</si>
  <si>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</si>
  <si>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</si>
  <si>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</si>
  <si>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</si>
  <si>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</si>
  <si>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</si>
  <si>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</si>
  <si>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</si>
  <si>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</si>
  <si>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</si>
  <si>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</si>
  <si>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</si>
  <si>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</si>
  <si>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</si>
  <si>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</si>
  <si>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</si>
  <si>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</si>
  <si>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</si>
  <si>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</si>
  <si>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</si>
  <si>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</si>
  <si>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</si>
  <si>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</si>
  <si>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</si>
  <si>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</si>
  <si>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</si>
  <si>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</si>
  <si>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</si>
  <si>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</si>
  <si>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</si>
  <si>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</si>
  <si>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</si>
  <si>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</si>
  <si>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</si>
  <si>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</si>
  <si>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</si>
  <si>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</si>
  <si>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</si>
  <si>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</si>
  <si>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</si>
  <si>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</si>
  <si>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</si>
  <si>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</si>
  <si>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</si>
  <si>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</si>
  <si>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</si>
  <si>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</si>
  <si>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</si>
  <si>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</si>
  <si>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</si>
  <si>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</si>
  <si>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</si>
  <si>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</si>
  <si>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</si>
  <si>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</si>
  <si>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</si>
  <si>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</si>
  <si>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</si>
  <si>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</si>
  <si>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</si>
  <si>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</si>
  <si>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</si>
  <si>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</si>
  <si>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</si>
  <si>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</si>
  <si>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</si>
  <si>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</si>
  <si>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</si>
  <si>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</si>
  <si>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</si>
  <si>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</si>
  <si>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</si>
  <si>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</si>
  <si>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</si>
  <si>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</si>
  <si>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</si>
  <si>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</si>
  <si>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</si>
  <si>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</si>
  <si>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</si>
  <si>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</si>
  <si>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</si>
  <si>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</si>
  <si>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</si>
  <si>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</si>
  <si>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</si>
  <si>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</si>
  <si>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</si>
  <si>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</si>
  <si>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</si>
  <si>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</si>
  <si>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</si>
  <si>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</si>
  <si>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</si>
  <si>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</si>
  <si>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</si>
  <si>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</si>
  <si>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</si>
  <si>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</si>
  <si>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</si>
  <si>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</si>
  <si>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</si>
  <si>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</si>
  <si>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</si>
  <si>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</si>
  <si>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</si>
  <si>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</si>
  <si>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</si>
  <si>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</si>
  <si>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</si>
  <si>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</si>
  <si>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</si>
  <si>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</si>
  <si>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</si>
  <si>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</si>
  <si>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</si>
  <si>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</si>
  <si>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</si>
  <si>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</si>
  <si>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</si>
  <si>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</si>
  <si>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</si>
  <si>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</si>
  <si>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</si>
  <si>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</si>
  <si>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</si>
  <si>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</si>
  <si>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</si>
  <si>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</si>
  <si>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</si>
  <si>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</si>
  <si>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</si>
  <si>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</si>
  <si>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</si>
  <si>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</si>
  <si>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</si>
  <si>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</si>
  <si>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</si>
  <si>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</si>
  <si>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</si>
  <si>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</si>
  <si>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</si>
  <si>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</si>
  <si>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</si>
  <si>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</si>
  <si>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</si>
  <si>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</si>
  <si>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</si>
  <si>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</si>
  <si>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</si>
  <si>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</si>
  <si>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</si>
  <si>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</si>
  <si>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</si>
  <si>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</si>
  <si>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</si>
  <si>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</si>
  <si>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</si>
  <si>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</si>
  <si>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</si>
  <si>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</si>
  <si>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</si>
  <si>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</si>
  <si>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</si>
  <si>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</si>
  <si>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</si>
  <si>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</si>
  <si>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</si>
  <si>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</si>
  <si>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</si>
  <si>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</si>
  <si>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</si>
  <si>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</si>
  <si>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</si>
  <si>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</si>
  <si>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</si>
  <si>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</si>
  <si>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</si>
  <si>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</si>
  <si>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</si>
  <si>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</si>
  <si>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</si>
  <si>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</si>
  <si>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</si>
  <si>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</si>
  <si>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</si>
  <si>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</si>
  <si>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</si>
  <si>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</si>
  <si>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</si>
  <si>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</si>
  <si>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</si>
  <si>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</si>
  <si>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</si>
  <si>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</si>
  <si>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</si>
  <si>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</si>
  <si>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</si>
  <si>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</si>
  <si>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</si>
  <si>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</si>
  <si>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</si>
  <si>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</si>
  <si>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</si>
  <si>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</si>
  <si>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</si>
  <si>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</si>
  <si>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</si>
  <si>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</si>
  <si>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</si>
  <si>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</si>
  <si>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</si>
  <si>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</si>
  <si>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</si>
  <si>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</si>
  <si>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</si>
  <si>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</si>
  <si>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</si>
  <si>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</si>
  <si>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</si>
  <si>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</si>
  <si>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</si>
  <si>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</si>
  <si>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</si>
  <si>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</si>
  <si>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</si>
  <si>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</si>
  <si>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</si>
  <si>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</si>
  <si>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</si>
  <si>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</si>
  <si>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</si>
  <si>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</si>
  <si>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</si>
  <si>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</si>
  <si>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</si>
  <si>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</si>
  <si>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</si>
  <si>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</si>
  <si>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</si>
  <si>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</si>
  <si>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</si>
  <si>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</si>
  <si>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</si>
  <si>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</si>
  <si>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</si>
  <si>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</si>
  <si>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</si>
  <si>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</si>
  <si>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</si>
  <si>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</si>
  <si>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</si>
  <si>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</si>
  <si>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</si>
  <si>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</si>
  <si>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</si>
  <si>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</si>
  <si>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</si>
  <si>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</si>
  <si>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</si>
  <si>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</si>
  <si>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</si>
  <si>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</si>
  <si>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</si>
  <si>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</si>
  <si>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</si>
  <si>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</si>
  <si>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</si>
  <si>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</si>
  <si>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</si>
  <si>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</si>
  <si>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</si>
  <si>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</si>
  <si>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</si>
  <si>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</si>
  <si>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</si>
  <si>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</si>
  <si>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</si>
  <si>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</si>
  <si>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</si>
  <si>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</si>
  <si>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</si>
  <si>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</si>
  <si>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</si>
  <si>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</si>
  <si>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</si>
  <si>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</si>
  <si>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</si>
  <si>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</si>
  <si>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</si>
  <si>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</si>
  <si>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</si>
  <si>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</si>
  <si>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</si>
  <si>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</si>
  <si>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</si>
  <si>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</si>
  <si>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</si>
  <si>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</si>
  <si>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</si>
  <si>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</si>
  <si>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</si>
  <si>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</si>
  <si>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</si>
  <si>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</si>
  <si>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</si>
  <si>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</si>
  <si>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</si>
  <si>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</si>
  <si>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</si>
  <si>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</si>
  <si>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</si>
  <si>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</si>
  <si>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</si>
  <si>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</si>
  <si>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</si>
  <si>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</si>
  <si>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</si>
  <si>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</si>
  <si>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</si>
  <si>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</si>
  <si>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</si>
  <si>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</si>
  <si>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</si>
  <si>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</si>
  <si>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</si>
  <si>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</si>
  <si>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</si>
  <si>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</si>
  <si>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</si>
  <si>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</si>
  <si>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</si>
  <si>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</si>
  <si>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</si>
  <si>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</si>
  <si>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</si>
  <si>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</si>
  <si>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</si>
  <si>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</si>
  <si>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</si>
  <si>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</si>
  <si>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</si>
  <si>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</si>
  <si>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</si>
  <si>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</si>
  <si>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</si>
  <si>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</si>
  <si>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</si>
  <si>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</si>
  <si>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</si>
  <si>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</si>
  <si>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</si>
  <si>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</si>
  <si>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</si>
  <si>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</si>
  <si>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</si>
  <si>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</si>
  <si>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</si>
  <si>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</si>
  <si>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</si>
  <si>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</si>
  <si>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</si>
  <si>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</si>
  <si>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</si>
  <si>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</si>
  <si>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</si>
  <si>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</si>
  <si>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</si>
  <si>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</si>
  <si>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</si>
  <si>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</si>
  <si>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</si>
  <si>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</si>
  <si>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</si>
  <si>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</si>
  <si>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</si>
  <si>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</si>
  <si>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</si>
  <si>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</si>
  <si>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</si>
  <si>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</si>
  <si>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</si>
  <si>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</si>
  <si>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</si>
  <si>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</si>
  <si>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</si>
  <si>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</si>
  <si>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</si>
  <si>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</si>
  <si>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</si>
  <si>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</si>
  <si>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</si>
  <si>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</si>
  <si>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</si>
  <si>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</si>
  <si>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</si>
  <si>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</si>
  <si>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</si>
  <si>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</si>
  <si>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</si>
  <si>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</si>
  <si>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</si>
  <si>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</si>
  <si>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</si>
  <si>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</si>
  <si>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</si>
  <si>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</si>
  <si>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</si>
  <si>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</si>
  <si>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</si>
  <si>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</si>
  <si>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</si>
  <si>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</si>
  <si>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</si>
  <si>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</si>
  <si>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</si>
  <si>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</si>
  <si>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</si>
  <si>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</si>
  <si>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</si>
  <si>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</si>
  <si>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</si>
  <si>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</si>
  <si>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</si>
  <si>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</si>
  <si>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</si>
  <si>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</si>
  <si>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</si>
  <si>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</si>
  <si>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</si>
  <si>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</si>
  <si>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</si>
  <si>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</si>
  <si>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</si>
  <si>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</si>
  <si>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</si>
  <si>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</si>
  <si>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</si>
  <si>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</si>
  <si>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</si>
  <si>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</si>
  <si>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</si>
  <si>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</si>
  <si>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</si>
  <si>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</si>
  <si>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</si>
  <si>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</si>
  <si>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</si>
  <si>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</si>
  <si>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</si>
  <si>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</si>
  <si>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</si>
  <si>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</si>
  <si>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</si>
  <si>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</si>
  <si>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</si>
  <si>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</si>
  <si>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</si>
  <si>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</si>
  <si>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</si>
  <si>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</si>
  <si>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</si>
  <si>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</si>
  <si>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</si>
  <si>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</si>
  <si>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</si>
  <si>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</si>
  <si>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</si>
  <si>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</si>
  <si>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</si>
  <si>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</si>
  <si>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</si>
  <si>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</si>
  <si>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</si>
  <si>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</si>
  <si>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</si>
  <si>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</si>
  <si>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</si>
  <si>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</si>
  <si>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</si>
  <si>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</si>
  <si>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</si>
  <si>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</si>
  <si>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</si>
  <si>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</si>
  <si>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</si>
  <si>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</si>
  <si>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</si>
  <si>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</si>
  <si>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</si>
  <si>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</si>
  <si>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</si>
  <si>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</si>
  <si>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</si>
  <si>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</si>
  <si>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</si>
  <si>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</si>
  <si>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</si>
  <si>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</si>
  <si>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</si>
  <si>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</si>
  <si>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</si>
  <si>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</si>
  <si>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</si>
  <si>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</si>
  <si>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</si>
  <si>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</si>
  <si>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</si>
  <si>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</si>
  <si>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</si>
  <si>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</si>
  <si>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</si>
  <si>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</si>
  <si>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</si>
  <si>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</si>
  <si>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</si>
  <si>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</si>
  <si>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</si>
  <si>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</si>
  <si>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</si>
  <si>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</si>
  <si>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</si>
  <si>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</si>
  <si>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</si>
  <si>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</si>
  <si>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</si>
  <si>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</si>
  <si>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</si>
  <si>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</si>
  <si>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</si>
  <si>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</si>
  <si>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</si>
  <si>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</si>
  <si>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</si>
  <si>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</si>
  <si>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</si>
  <si>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</si>
  <si>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</si>
  <si>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</si>
  <si>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</si>
  <si>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</si>
  <si>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</si>
  <si>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</si>
  <si>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</si>
  <si>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</si>
  <si>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</si>
  <si>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</si>
  <si>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</si>
  <si>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</si>
  <si>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</si>
  <si>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</si>
  <si>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</si>
  <si>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</si>
  <si>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</si>
  <si>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</si>
  <si>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</si>
  <si>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</si>
  <si>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</si>
  <si>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</si>
  <si>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</si>
  <si>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</si>
  <si>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</si>
  <si>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</si>
  <si>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</si>
  <si>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</si>
  <si>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</si>
  <si>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</si>
  <si>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</si>
  <si>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</si>
  <si>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</si>
  <si>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</si>
  <si>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</si>
  <si>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</si>
  <si>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</si>
  <si>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</si>
  <si>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</si>
  <si>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</si>
  <si>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</si>
  <si>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</si>
  <si>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</si>
  <si>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</si>
  <si>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</si>
  <si>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</si>
  <si>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</si>
  <si>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</si>
  <si>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</si>
  <si>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</si>
  <si>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</si>
  <si>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</si>
  <si>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</si>
  <si>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</si>
  <si>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</si>
  <si>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</si>
  <si>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</si>
  <si>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</si>
  <si>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</si>
  <si>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</si>
  <si>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</si>
  <si>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</si>
  <si>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</si>
  <si>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</si>
  <si>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</si>
  <si>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</si>
  <si>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</si>
  <si>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</si>
  <si>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</si>
  <si>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</si>
  <si>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</si>
  <si>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</si>
  <si>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</si>
  <si>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</si>
  <si>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</si>
  <si>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</si>
  <si>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</si>
  <si>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</si>
  <si>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</si>
  <si>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</si>
  <si>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</si>
  <si>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</si>
  <si>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</si>
  <si>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</si>
  <si>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</si>
  <si>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</si>
  <si>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</si>
  <si>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</si>
  <si>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</si>
  <si>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</si>
  <si>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</si>
  <si>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</si>
  <si>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</si>
  <si>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</si>
  <si>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</si>
  <si>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</si>
  <si>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</si>
  <si>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</si>
  <si>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</si>
  <si>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</si>
  <si>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</si>
  <si>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</si>
  <si>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</si>
  <si>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</si>
  <si>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</si>
  <si>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</si>
  <si>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</si>
  <si>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</si>
  <si>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</si>
  <si>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</si>
  <si>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</si>
  <si>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</si>
  <si>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</si>
  <si>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</si>
  <si>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</si>
  <si>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</si>
  <si>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</si>
  <si>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</si>
  <si>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</si>
  <si>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</si>
  <si>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</si>
  <si>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</si>
  <si>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</si>
  <si>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</si>
  <si>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</si>
  <si>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</si>
  <si>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</si>
  <si>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</si>
  <si>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</si>
  <si>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</si>
  <si>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</si>
  <si>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</si>
  <si>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</si>
  <si>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</si>
  <si>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</si>
  <si>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</si>
  <si>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</si>
  <si>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</si>
  <si>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</si>
  <si>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</si>
  <si>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</si>
  <si>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</si>
  <si>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</si>
  <si>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</si>
  <si>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</si>
  <si>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</si>
  <si>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</si>
  <si>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</si>
  <si>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</si>
  <si>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</si>
  <si>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</si>
  <si>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</si>
  <si>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</si>
  <si>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</si>
  <si>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</si>
  <si>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</si>
  <si>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</si>
  <si>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</si>
  <si>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</si>
  <si>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</si>
  <si>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</si>
  <si>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</si>
  <si>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</si>
  <si>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</si>
  <si>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</si>
  <si>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</si>
  <si>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</si>
  <si>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</si>
  <si>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</si>
  <si>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</si>
  <si>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</si>
  <si>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</si>
  <si>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</si>
  <si>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</si>
  <si>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</si>
  <si>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</si>
  <si>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</si>
  <si>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</si>
  <si>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</si>
  <si>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</si>
  <si>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</si>
  <si>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</si>
  <si>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</si>
  <si>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</si>
  <si>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</si>
  <si>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</si>
  <si>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</si>
  <si>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</si>
  <si>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</si>
  <si>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</si>
  <si>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</si>
  <si>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</si>
  <si>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</si>
  <si>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</si>
  <si>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</si>
  <si>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</si>
  <si>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</si>
  <si>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</si>
  <si>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</si>
  <si>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</si>
  <si>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</si>
  <si>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</si>
  <si>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</si>
  <si>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</si>
  <si>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</si>
  <si>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</si>
  <si>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</si>
  <si>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</si>
  <si>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</si>
  <si>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</si>
  <si>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</si>
  <si>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</si>
  <si>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</si>
  <si>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</si>
  <si>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</si>
  <si>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</si>
  <si>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</si>
  <si>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</si>
  <si>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</si>
  <si>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</si>
  <si>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</si>
  <si>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</si>
  <si>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</si>
  <si>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</si>
  <si>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</si>
  <si>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</si>
  <si>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</si>
  <si>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</si>
  <si>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</si>
  <si>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</si>
  <si>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</si>
  <si>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</si>
  <si>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</si>
  <si>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</si>
  <si>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</si>
  <si>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</si>
  <si>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</si>
  <si>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</si>
  <si>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</si>
  <si>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</si>
  <si>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</si>
  <si>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</si>
  <si>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</si>
  <si>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</si>
  <si>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</si>
  <si>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</si>
  <si>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</si>
  <si>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</si>
  <si>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</si>
  <si>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</si>
  <si>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</si>
  <si>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</si>
  <si>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</si>
  <si>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</si>
  <si>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</si>
  <si>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</si>
  <si>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</si>
  <si>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</si>
  <si>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</si>
  <si>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</si>
  <si>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</si>
  <si>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</si>
  <si>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</si>
  <si>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</si>
  <si>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</si>
  <si>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</si>
  <si>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</si>
  <si>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</si>
  <si>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</si>
  <si>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</si>
  <si>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</si>
  <si>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</si>
  <si>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</si>
  <si>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</si>
  <si>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</si>
  <si>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</si>
  <si>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</si>
  <si>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</si>
  <si>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</si>
  <si>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</si>
  <si>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</si>
  <si>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</si>
  <si>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</si>
  <si>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</si>
  <si>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</si>
  <si>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</si>
  <si>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</si>
  <si>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</si>
  <si>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</si>
  <si>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</si>
  <si>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</si>
  <si>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</si>
  <si>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</si>
  <si>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</si>
  <si>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</si>
  <si>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</si>
  <si>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</si>
  <si>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</si>
  <si>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</si>
  <si>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</si>
  <si>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</si>
  <si>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</si>
  <si>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</si>
  <si>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</si>
  <si>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</si>
  <si>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</si>
  <si>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</si>
  <si>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</si>
  <si>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</si>
  <si>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</si>
  <si>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</si>
  <si>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</si>
  <si>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</si>
  <si>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</si>
  <si>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</si>
  <si>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</si>
  <si>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</si>
  <si>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</si>
  <si>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</si>
  <si>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</si>
  <si>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</si>
  <si>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</si>
  <si>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</si>
  <si>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</si>
  <si>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</si>
  <si>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</si>
  <si>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</si>
  <si>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</si>
  <si>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</si>
  <si>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</si>
  <si>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</si>
  <si>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</si>
  <si>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</si>
  <si>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</si>
  <si>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</si>
  <si>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</si>
  <si>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</si>
  <si>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</si>
  <si>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</si>
  <si>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</si>
  <si>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</si>
  <si>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</si>
  <si>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</si>
  <si>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</si>
  <si>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</si>
  <si>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</si>
  <si>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</si>
  <si>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</si>
  <si>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</si>
  <si>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</si>
  <si>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</si>
  <si>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</si>
  <si>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</si>
  <si>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</si>
  <si>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</si>
  <si>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</si>
  <si>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</si>
  <si>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</si>
  <si>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</si>
  <si>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</si>
  <si>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</si>
  <si>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</si>
  <si>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</si>
  <si>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</si>
  <si>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</si>
  <si>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</si>
  <si>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</si>
  <si>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</si>
  <si>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</si>
  <si>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</si>
  <si>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</si>
  <si>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</si>
  <si>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</si>
  <si>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</si>
  <si>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</si>
  <si>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</si>
  <si>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</si>
  <si>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</si>
  <si>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</si>
  <si>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</si>
  <si>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</si>
  <si>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</si>
  <si>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</si>
  <si>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</si>
  <si>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</si>
  <si>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</si>
  <si>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</si>
  <si>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</si>
  <si>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</si>
  <si>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</si>
  <si>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</si>
  <si>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</si>
  <si>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</si>
  <si>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</si>
  <si>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</si>
  <si>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</si>
  <si>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</si>
  <si>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</si>
  <si>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</si>
  <si>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</si>
  <si>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</si>
  <si>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</si>
  <si>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</si>
  <si>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</si>
  <si>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</si>
  <si>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</si>
  <si>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</si>
  <si>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</si>
  <si>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</si>
  <si>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</si>
  <si>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</si>
  <si>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</si>
  <si>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</si>
  <si>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</si>
  <si>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</si>
  <si>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</si>
  <si>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</si>
  <si>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</si>
  <si>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</si>
  <si>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</si>
  <si>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</si>
  <si>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</si>
  <si>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</si>
  <si>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</si>
  <si>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</si>
  <si>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</si>
  <si>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</si>
  <si>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</si>
  <si>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</si>
  <si>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</si>
  <si>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</si>
  <si>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</si>
  <si>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</si>
  <si>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</si>
  <si>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</si>
  <si>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</si>
  <si>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</si>
  <si>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</si>
  <si>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</si>
  <si>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</si>
  <si>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</si>
  <si>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</si>
  <si>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</si>
  <si>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</si>
  <si>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</si>
  <si>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</si>
  <si>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</si>
  <si>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</si>
  <si>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</si>
  <si>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</si>
  <si>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</si>
  <si>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</si>
  <si>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</si>
  <si>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</si>
  <si>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</si>
  <si>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</si>
  <si>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</si>
  <si>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</si>
  <si>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</si>
  <si>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</si>
  <si>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</si>
  <si>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</si>
  <si>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</si>
  <si>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</si>
  <si>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</si>
  <si>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</si>
  <si>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</si>
  <si>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</si>
  <si>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</si>
  <si>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</si>
  <si>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</si>
  <si>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</si>
  <si>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</si>
  <si>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</si>
  <si>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</si>
  <si>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</si>
  <si>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</si>
  <si>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</si>
  <si>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</si>
  <si>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</si>
  <si>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</si>
  <si>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</si>
  <si>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</si>
  <si>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</si>
  <si>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</si>
  <si>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</si>
  <si>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</si>
  <si>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</si>
  <si>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</si>
  <si>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</si>
  <si>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</si>
  <si>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</si>
  <si>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</si>
  <si>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</si>
  <si>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</si>
  <si>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</si>
  <si>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</si>
  <si>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</si>
  <si>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</si>
  <si>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</si>
  <si>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</si>
  <si>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</si>
  <si>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</si>
  <si>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</si>
  <si>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</si>
  <si>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</si>
  <si>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</si>
  <si>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</si>
  <si>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</si>
  <si>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</si>
  <si>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</si>
  <si>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</si>
  <si>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</si>
  <si>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</si>
  <si>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</si>
  <si>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</si>
  <si>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</si>
  <si>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</si>
  <si>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</si>
  <si>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</si>
  <si>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</si>
  <si>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</si>
  <si>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</si>
  <si>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</si>
  <si>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</si>
  <si>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</si>
  <si>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</si>
  <si>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</si>
  <si>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</si>
  <si>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</si>
  <si>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</si>
  <si>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</si>
  <si>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</si>
  <si>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</si>
  <si>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</si>
  <si>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</si>
  <si>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</si>
  <si>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</si>
  <si>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</si>
  <si>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</si>
  <si>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</si>
  <si>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</si>
  <si>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</si>
  <si>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</si>
  <si>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</si>
  <si>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</si>
  <si>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</si>
  <si>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</si>
  <si>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</si>
  <si>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</si>
  <si>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</si>
  <si>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</si>
  <si>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</si>
  <si>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</si>
  <si>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</si>
  <si>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</si>
  <si>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</si>
  <si>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</si>
  <si>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</si>
  <si>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</si>
  <si>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</si>
  <si>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</si>
  <si>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</si>
  <si>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</si>
  <si>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</si>
  <si>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</si>
  <si>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</si>
  <si>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</si>
  <si>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</si>
  <si>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</si>
  <si>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</si>
  <si>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</si>
  <si>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</si>
  <si>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</si>
  <si>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</si>
  <si>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</si>
  <si>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</si>
  <si>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</si>
  <si>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</si>
  <si>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</si>
  <si>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</si>
  <si>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</si>
  <si>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</si>
  <si>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</si>
  <si>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</si>
  <si>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</si>
  <si>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</si>
  <si>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</si>
  <si>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</si>
  <si>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</si>
  <si>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</si>
  <si>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</si>
  <si>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</si>
  <si>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</si>
  <si>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</si>
  <si>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</si>
  <si>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</si>
  <si>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</si>
  <si>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</si>
  <si>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</si>
  <si>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</si>
  <si>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</si>
  <si>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</si>
  <si>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</si>
  <si>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</si>
  <si>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</si>
  <si>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</si>
  <si>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</si>
  <si>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</si>
  <si>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</si>
  <si>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</si>
  <si>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</si>
  <si>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</si>
  <si>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</si>
  <si>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</si>
  <si>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</si>
  <si>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</si>
  <si>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</si>
  <si>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</si>
  <si>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</si>
  <si>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</si>
  <si>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</si>
  <si>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</si>
  <si>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</si>
  <si>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</si>
  <si>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</si>
  <si>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</si>
  <si>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</si>
  <si>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</si>
  <si>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</si>
  <si>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</si>
  <si>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</si>
  <si>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</si>
  <si>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</si>
  <si>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</si>
  <si>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</si>
  <si>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</si>
  <si>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</si>
  <si>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</si>
  <si>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</si>
  <si>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</si>
  <si>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</si>
  <si>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</si>
  <si>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</si>
  <si>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</si>
  <si>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</si>
  <si>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</si>
  <si>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</si>
  <si>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</si>
  <si>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</si>
  <si>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</si>
  <si>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</si>
  <si>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</si>
  <si>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</si>
  <si>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</si>
  <si>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</si>
  <si>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</si>
  <si>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</si>
  <si>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</si>
  <si>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</si>
  <si>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</si>
  <si>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</si>
  <si>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</si>
  <si>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</si>
  <si>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</si>
  <si>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</si>
  <si>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</si>
  <si>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</si>
  <si>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</si>
  <si>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</si>
  <si>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</si>
  <si>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</si>
  <si>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</si>
  <si>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</si>
  <si>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</si>
  <si>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</si>
  <si>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</si>
  <si>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</si>
  <si>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</si>
  <si>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</si>
  <si>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</si>
  <si>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</si>
  <si>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</si>
  <si>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</si>
  <si>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</si>
  <si>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</si>
  <si>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</si>
  <si>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</si>
  <si>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</si>
  <si>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</si>
  <si>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</si>
  <si>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</si>
  <si>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</si>
  <si>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</si>
  <si>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</si>
  <si>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</si>
  <si>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</si>
  <si>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</si>
  <si>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</si>
  <si>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</si>
  <si>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</si>
  <si>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</si>
  <si>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</si>
  <si>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</si>
  <si>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</si>
  <si>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</si>
  <si>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</si>
  <si>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</si>
  <si>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</si>
  <si>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</si>
  <si>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</si>
  <si>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</si>
  <si>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</si>
  <si>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</si>
  <si>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</si>
  <si>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</si>
  <si>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</si>
  <si>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</si>
  <si>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</si>
  <si>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</si>
  <si>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</si>
  <si>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</si>
  <si>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</si>
  <si>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</si>
  <si>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</si>
  <si>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</si>
  <si>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</si>
  <si>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</si>
  <si>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</si>
  <si>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</si>
  <si>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</si>
  <si>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</si>
  <si>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</si>
  <si>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</si>
  <si>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</si>
  <si>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</si>
  <si>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</si>
  <si>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</si>
  <si>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</si>
  <si>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</si>
  <si>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</si>
  <si>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</si>
  <si>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</si>
  <si>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</si>
  <si>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</si>
  <si>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</si>
  <si>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</si>
  <si>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</si>
  <si>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</si>
  <si>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</si>
  <si>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</si>
  <si>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</si>
  <si>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</si>
  <si>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</si>
  <si>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</si>
  <si>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</si>
  <si>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</si>
  <si>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</si>
  <si>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</si>
  <si>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</si>
  <si>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</si>
  <si>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</si>
  <si>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</si>
  <si>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</si>
  <si>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</si>
  <si>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</si>
  <si>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</si>
  <si>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</si>
  <si>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</si>
  <si>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</si>
  <si>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</si>
  <si>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</si>
  <si>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</si>
  <si>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</si>
  <si>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</si>
  <si>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</si>
  <si>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</si>
  <si>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</si>
  <si>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</si>
  <si>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</si>
  <si>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</si>
  <si>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</si>
  <si>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</si>
  <si>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</si>
  <si>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</si>
  <si>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</si>
  <si>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</si>
  <si>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</si>
  <si>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</si>
  <si>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</si>
  <si>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</si>
  <si>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</si>
  <si>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</si>
  <si>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</si>
  <si>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</si>
  <si>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</si>
  <si>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</si>
  <si>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</si>
  <si>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</si>
  <si>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</si>
  <si>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</si>
  <si>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</si>
  <si>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</si>
  <si>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</si>
  <si>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</si>
  <si>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</si>
  <si>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</si>
  <si>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</si>
  <si>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</si>
  <si>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</si>
  <si>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</si>
  <si>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</si>
  <si>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</si>
  <si>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</si>
  <si>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</si>
  <si>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</si>
  <si>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</si>
  <si>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</si>
  <si>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</si>
  <si>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</si>
  <si>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</si>
  <si>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</si>
  <si>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</si>
  <si>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</si>
  <si>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</si>
  <si>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</si>
  <si>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</si>
  <si>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</si>
  <si>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</si>
  <si>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</si>
  <si>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</si>
  <si>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</si>
  <si>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</si>
  <si>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</si>
  <si>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</si>
  <si>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</si>
  <si>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</si>
  <si>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</si>
  <si>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</si>
  <si>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</si>
  <si>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</si>
  <si>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</si>
  <si>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</si>
  <si>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</si>
  <si>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</si>
  <si>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</si>
  <si>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</si>
  <si>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</si>
  <si>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</si>
  <si>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</si>
  <si>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</si>
  <si>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</si>
  <si>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</si>
  <si>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</si>
  <si>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</si>
  <si>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</si>
  <si>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</si>
  <si>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</si>
  <si>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</si>
  <si>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</si>
  <si>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</si>
  <si>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</si>
  <si>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</si>
  <si>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</si>
  <si>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</si>
  <si>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</si>
  <si>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</si>
  <si>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</si>
  <si>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</si>
  <si>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Years</t>
  </si>
  <si>
    <t>2019 Total</t>
  </si>
  <si>
    <t>2020 Total</t>
  </si>
  <si>
    <t>2021 Total</t>
  </si>
  <si>
    <t>2022 Total</t>
  </si>
  <si>
    <t>Medium</t>
  </si>
  <si>
    <t>Light</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</si>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</sst>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44" fontId="1" fillId="0" borderId="0" xfId="1" applyFont="1" applyAlignment="1">
      <alignment vertical="center"/>
    </xf>
    <xf numFmtId="44" fontId="0" fillId="0" borderId="0" xfId="1" applyFont="1"/>
  </cellXfs>
  <cellStyles count="2">
    <cellStyle name="Currency" xfId="1" builtinId="4"/>
    <cellStyle name="Normal" xfId="0" builtinId="0"/>
  </cellStyles>
  <dxfs count="22">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m/d/yyyy"/>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rgb="FF00000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1"/>
        <color theme="1" tint="4.9989318521683403E-2"/>
        <name val="Calibri"/>
        <family val="2"/>
        <scheme val="minor"/>
      </font>
      <fill>
        <patternFill patternType="solid">
          <fgColor theme="0"/>
          <bgColor rgb="FFC83C64"/>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39994506668294322"/>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6" defaultTableStyle="TableStyleMedium2" defaultPivotStyle="PivotStyleMedium9">
    <tableStyle name="pink timeline" pivot="0" table="0" count="8" xr9:uid="{D27BAC4E-A7CD-4CD5-AC2D-5435329AE6A7}">
      <tableStyleElement type="wholeTable" dxfId="21"/>
      <tableStyleElement type="headerRow" dxfId="20"/>
    </tableStyle>
    <tableStyle name="pink timeline style" pivot="0" table="0" count="8" xr9:uid="{B47726D8-8927-42BF-ADAB-CF6DFE15F99E}">
      <tableStyleElement type="wholeTable" dxfId="19"/>
      <tableStyleElement type="headerRow" dxfId="18"/>
    </tableStyle>
    <tableStyle name="Slicer Style 1" pivot="0" table="0" count="1" xr9:uid="{16626E7C-32B8-482C-853B-A11BF5D1CBE4}">
      <tableStyleElement type="wholeTable" dxfId="17"/>
    </tableStyle>
    <tableStyle name="Timeline Style 1" pivot="0" table="0" count="8" xr9:uid="{4BC2ECDD-5D00-4D46-A295-E5D83A216744}">
      <tableStyleElement type="wholeTable" dxfId="16"/>
      <tableStyleElement type="headerRow" dxfId="15"/>
    </tableStyle>
    <tableStyle name="Timeline Style 2" pivot="0" table="0" count="8" xr9:uid="{9BFC9B8C-499C-4107-A482-C3D2921C820E}">
      <tableStyleElement type="wholeTable" dxfId="14"/>
      <tableStyleElement type="headerRow" dxfId="13"/>
    </tableStyle>
    <tableStyle name="Timeline Style 3" pivot="0" table="0" count="8" xr9:uid="{38476F98-CBDA-456B-81B5-0758DA348FB0}">
      <tableStyleElement type="wholeTable" dxfId="12"/>
      <tableStyleElement type="headerRow" dxfId="11"/>
    </tableStyle>
  </tableStyles>
  <colors>
    <mruColors>
      <color rgb="FF000000"/>
      <color rgb="FFC83C64"/>
      <color rgb="FF781E64"/>
      <color rgb="FFF9ADEE"/>
      <color rgb="FF3C1464"/>
      <color rgb="FFA50021"/>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6">
        <x15:timelineStyle name="pink timeline">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pink timeline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Dashboard.xlsx]TotalSale!TotalSale</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100">
                <a:solidFill>
                  <a:schemeClr val="tx1">
                    <a:lumMod val="95000"/>
                    <a:lumOff val="5000"/>
                  </a:schemeClr>
                </a:solidFill>
              </a:rPr>
              <a:t>Total</a:t>
            </a:r>
            <a:r>
              <a:rPr lang="en-US" sz="1100" baseline="0">
                <a:solidFill>
                  <a:schemeClr val="tx1">
                    <a:lumMod val="95000"/>
                    <a:lumOff val="5000"/>
                  </a:schemeClr>
                </a:solidFill>
              </a:rPr>
              <a:t> Sale over time</a:t>
            </a:r>
            <a:endParaRPr lang="en-US" sz="11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cap="rnd">
            <a:solidFill>
              <a:srgbClr val="3C1464"/>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chemeClr val="accent6">
                <a:lumMod val="75000"/>
              </a:schemeClr>
            </a:solidFill>
            <a:round/>
          </a:ln>
          <a:effectLst/>
        </c:spPr>
        <c:marker>
          <c:symbol val="none"/>
        </c:marker>
      </c:pivotFmt>
      <c:pivotFmt>
        <c:idx val="5"/>
        <c:spPr>
          <a:solidFill>
            <a:schemeClr val="accent1"/>
          </a:solidFill>
          <a:ln w="19050" cap="rnd">
            <a:solidFill>
              <a:srgbClr val="3C1464"/>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chemeClr val="accent6">
                <a:lumMod val="75000"/>
              </a:schemeClr>
            </a:solidFill>
            <a:round/>
          </a:ln>
          <a:effectLst/>
        </c:spPr>
        <c:marker>
          <c:symbol val="none"/>
        </c:marker>
      </c:pivotFmt>
      <c:pivotFmt>
        <c:idx val="9"/>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3C1464"/>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chemeClr val="accent6">
                <a:lumMod val="75000"/>
              </a:schemeClr>
            </a:solidFill>
            <a:round/>
          </a:ln>
          <a:effectLst/>
        </c:spPr>
        <c:marker>
          <c:symbol val="none"/>
        </c:marker>
      </c:pivotFmt>
      <c:pivotFmt>
        <c:idx val="14"/>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4"/>
          <c:y val="0.18416447944007"/>
          <c:w val="0.64019685039370078"/>
          <c:h val="0.57152522601341504"/>
        </c:manualLayout>
      </c:layout>
      <c:lineChart>
        <c:grouping val="standard"/>
        <c:varyColors val="0"/>
        <c:ser>
          <c:idx val="0"/>
          <c:order val="0"/>
          <c:tx>
            <c:strRef>
              <c:f>TotalSale!$C$3:$C$4</c:f>
              <c:strCache>
                <c:ptCount val="1"/>
                <c:pt idx="0">
                  <c:v>Arabica</c:v>
                </c:pt>
              </c:strCache>
            </c:strRef>
          </c:tx>
          <c:spPr>
            <a:ln w="28575" cap="rnd">
              <a:solidFill>
                <a:schemeClr val="accent1"/>
              </a:solidFill>
              <a:round/>
            </a:ln>
            <a:effectLst/>
          </c:spPr>
          <c:marker>
            <c:symbol val="none"/>
          </c:marker>
          <c:cat>
            <c:multiLvlStrRef>
              <c:f>TotalSale!$A$5:$B$52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TotalSale!$C$5:$C$52</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D5F7-47AB-846D-0690FC1F2C17}"/>
            </c:ext>
          </c:extLst>
        </c:ser>
        <c:ser>
          <c:idx val="1"/>
          <c:order val="1"/>
          <c:tx>
            <c:strRef>
              <c:f>TotalSale!$D$3:$D$4</c:f>
              <c:strCache>
                <c:ptCount val="1"/>
                <c:pt idx="0">
                  <c:v>Excelsa</c:v>
                </c:pt>
              </c:strCache>
            </c:strRef>
          </c:tx>
          <c:spPr>
            <a:ln w="28575" cap="rnd">
              <a:solidFill>
                <a:schemeClr val="accent2"/>
              </a:solidFill>
              <a:round/>
            </a:ln>
            <a:effectLst/>
          </c:spPr>
          <c:marker>
            <c:symbol val="none"/>
          </c:marker>
          <c:cat>
            <c:multiLvlStrRef>
              <c:f>TotalSale!$A$5:$B$52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TotalSale!$D$5:$D$52</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D5F7-47AB-846D-0690FC1F2C17}"/>
            </c:ext>
          </c:extLst>
        </c:ser>
        <c:ser>
          <c:idx val="2"/>
          <c:order val="2"/>
          <c:tx>
            <c:strRef>
              <c:f>TotalSale!$E$3:$E$4</c:f>
              <c:strCache>
                <c:ptCount val="1"/>
                <c:pt idx="0">
                  <c:v>Liberica</c:v>
                </c:pt>
              </c:strCache>
            </c:strRef>
          </c:tx>
          <c:spPr>
            <a:ln w="28575" cap="rnd">
              <a:solidFill>
                <a:schemeClr val="accent3"/>
              </a:solidFill>
              <a:round/>
            </a:ln>
            <a:effectLst/>
          </c:spPr>
          <c:marker>
            <c:symbol val="none"/>
          </c:marker>
          <c:cat>
            <c:multiLvlStrRef>
              <c:f>TotalSale!$A$5:$B$52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TotalSale!$E$5:$E$52</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D5F7-47AB-846D-0690FC1F2C17}"/>
            </c:ext>
          </c:extLst>
        </c:ser>
        <c:ser>
          <c:idx val="3"/>
          <c:order val="3"/>
          <c:tx>
            <c:strRef>
              <c:f>TotalSale!$F$3:$F$4</c:f>
              <c:strCache>
                <c:ptCount val="1"/>
                <c:pt idx="0">
                  <c:v>Robusta</c:v>
                </c:pt>
              </c:strCache>
            </c:strRef>
          </c:tx>
          <c:spPr>
            <a:ln w="28575" cap="rnd">
              <a:solidFill>
                <a:schemeClr val="accent4"/>
              </a:solidFill>
              <a:round/>
            </a:ln>
            <a:effectLst/>
          </c:spPr>
          <c:marker>
            <c:symbol val="none"/>
          </c:marker>
          <c:cat>
            <c:multiLvlStrRef>
              <c:f>TotalSale!$A$5:$B$52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TotalSale!$F$5:$F$52</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D5F7-47AB-846D-0690FC1F2C17}"/>
            </c:ext>
          </c:extLst>
        </c:ser>
        <c:dLbls>
          <c:showLegendKey val="0"/>
          <c:showVal val="0"/>
          <c:showCatName val="0"/>
          <c:showSerName val="0"/>
          <c:showPercent val="0"/>
          <c:showBubbleSize val="0"/>
        </c:dLbls>
        <c:smooth val="0"/>
        <c:axId val="270598720"/>
        <c:axId val="270600384"/>
      </c:lineChart>
      <c:catAx>
        <c:axId val="27059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2">
                <a:lumMod val="40000"/>
                <a:lumOff val="60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70600384"/>
        <c:crosses val="autoZero"/>
        <c:auto val="1"/>
        <c:lblAlgn val="ctr"/>
        <c:lblOffset val="100"/>
        <c:noMultiLvlLbl val="0"/>
      </c:catAx>
      <c:valAx>
        <c:axId val="270600384"/>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r>
                  <a:rPr lang="en-US">
                    <a:solidFill>
                      <a:schemeClr val="bg2">
                        <a:lumMod val="10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70598720"/>
        <c:crosses val="autoZero"/>
        <c:crossBetween val="between"/>
      </c:valAx>
      <c:spPr>
        <a:noFill/>
        <a:ln>
          <a:noFill/>
        </a:ln>
        <a:effectLst/>
      </c:spPr>
    </c:plotArea>
    <c:legend>
      <c:legendPos val="r"/>
      <c:layout>
        <c:manualLayout>
          <c:xMode val="edge"/>
          <c:yMode val="edge"/>
          <c:x val="0.81962467191601063"/>
          <c:y val="0.34374890638670164"/>
          <c:w val="0.13786308380390949"/>
          <c:h val="0.2728501879144048"/>
        </c:manualLayout>
      </c:layout>
      <c:overlay val="0"/>
      <c:spPr>
        <a:solidFill>
          <a:srgbClr val="C83C64">
            <a:alpha val="19000"/>
          </a:srgb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3C64">
        <a:alpha val="24000"/>
      </a:srgbClr>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Dashboard.xlsx]2!TotalSale</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'2'!$A$4:$A$8</c:f>
              <c:strCache>
                <c:ptCount val="5"/>
                <c:pt idx="0">
                  <c:v>Allis Wilmore</c:v>
                </c:pt>
                <c:pt idx="1">
                  <c:v>Brenn Dundredge</c:v>
                </c:pt>
                <c:pt idx="2">
                  <c:v>Don Flintiff</c:v>
                </c:pt>
                <c:pt idx="3">
                  <c:v>Nealson Cuttler</c:v>
                </c:pt>
                <c:pt idx="4">
                  <c:v>Terri Farra</c:v>
                </c:pt>
              </c:strCache>
            </c:strRef>
          </c:cat>
          <c:val>
            <c:numRef>
              <c:f>'2'!$B$4:$B$8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3-EDD8-4E6E-9C45-4CD4C19691B5}"/>
            </c:ext>
          </c:extLst>
        </c:ser>
        <c:dLbls>
          <c:dLblPos val="inEnd"/>
          <c:showLegendKey val="0"/>
          <c:showVal val="1"/>
          <c:showCatName val="0"/>
          <c:showSerName val="0"/>
          <c:showPercent val="0"/>
          <c:showBubbleSize val="0"/>
        </c:dLbls>
        <c:gapWidth val="150"/>
        <c:overlap val="100"/>
        <c:axId val="1774612351"/>
        <c:axId val="1774614847"/>
      </c:barChart>
      <c:catAx>
        <c:axId val="1774612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14847"/>
        <c:crosses val="autoZero"/>
        <c:auto val="1"/>
        <c:lblAlgn val="ctr"/>
        <c:lblOffset val="100"/>
        <c:noMultiLvlLbl val="0"/>
      </c:catAx>
      <c:valAx>
        <c:axId val="177461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1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Dashboard.xlsx]2!TotalSale</c:name>
    <c:fmtId val="1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200">
                <a:solidFill>
                  <a:schemeClr val="tx1">
                    <a:lumMod val="95000"/>
                    <a:lumOff val="5000"/>
                  </a:schemeClr>
                </a:solidFill>
                <a:latin typeface="Times New Roman" panose="02020603050405020304" pitchFamily="18" charset="0"/>
                <a:cs typeface="Times New Roman" panose="02020603050405020304" pitchFamily="18" charset="0"/>
              </a:rPr>
              <a:t>Top</a:t>
            </a:r>
            <a:r>
              <a:rPr lang="en-US" sz="1200" baseline="0">
                <a:solidFill>
                  <a:schemeClr val="tx1">
                    <a:lumMod val="95000"/>
                    <a:lumOff val="5000"/>
                  </a:schemeClr>
                </a:solidFill>
                <a:latin typeface="Times New Roman" panose="02020603050405020304" pitchFamily="18" charset="0"/>
                <a:cs typeface="Times New Roman" panose="02020603050405020304" pitchFamily="18" charset="0"/>
              </a:rPr>
              <a:t> 5 customers</a:t>
            </a:r>
            <a:endParaRPr lang="en-US" sz="1200">
              <a:solidFill>
                <a:schemeClr val="tx1">
                  <a:lumMod val="95000"/>
                  <a:lumOff val="5000"/>
                </a:schemeClr>
              </a:solidFill>
              <a:latin typeface="Times New Roman" panose="02020603050405020304" pitchFamily="18" charset="0"/>
              <a:cs typeface="Times New Roman" panose="02020603050405020304" pitchFamily="18" charset="0"/>
            </a:endParaRPr>
          </a:p>
        </c:rich>
      </c:tx>
      <c:overlay val="0"/>
      <c:spPr>
        <a:noFill/>
        <a:ln>
          <a:solidFill>
            <a:schemeClr val="accent2">
              <a:lumMod val="20000"/>
              <a:lumOff val="80000"/>
            </a:schemeClr>
          </a:solid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4844706911636"/>
          <c:y val="0.20778467908902695"/>
          <c:w val="0.72229330708661421"/>
          <c:h val="0.59181558826885783"/>
        </c:manualLayout>
      </c:layout>
      <c:barChart>
        <c:barDir val="bar"/>
        <c:grouping val="stacked"/>
        <c:varyColors val="0"/>
        <c:ser>
          <c:idx val="0"/>
          <c:order val="0"/>
          <c:tx>
            <c:strRef>
              <c:f>'2'!$B$3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'2'!$A$4:$A$8</c:f>
              <c:strCache>
                <c:ptCount val="5"/>
                <c:pt idx="0">
                  <c:v>Allis Wilmore</c:v>
                </c:pt>
                <c:pt idx="1">
                  <c:v>Brenn Dundredge</c:v>
                </c:pt>
                <c:pt idx="2">
                  <c:v>Don Flintiff</c:v>
                </c:pt>
                <c:pt idx="3">
                  <c:v>Nealson Cuttler</c:v>
                </c:pt>
                <c:pt idx="4">
                  <c:v>Terri Farra</c:v>
                </c:pt>
              </c:strCache>
            </c:strRef>
          </c:cat>
          <c:val>
            <c:numRef>
              <c:f>'2'!$B$4:$B$8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2-14AB-4C43-9313-D4B650145D91}"/>
            </c:ext>
          </c:extLst>
        </c:ser>
        <c:dLbls>
          <c:dLblPos val="inEnd"/>
          <c:showLegendKey val="0"/>
          <c:showVal val="1"/>
          <c:showCatName val="0"/>
          <c:showSerName val="0"/>
          <c:showPercent val="0"/>
          <c:showBubbleSize val="0"/>
        </c:dLbls>
        <c:gapWidth val="150"/>
        <c:overlap val="100"/>
        <c:axId val="1774612351"/>
        <c:axId val="1774614847"/>
      </c:barChart>
      <c:catAx>
        <c:axId val="1774612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14847"/>
        <c:crosses val="autoZero"/>
        <c:auto val="1"/>
        <c:lblAlgn val="ctr"/>
        <c:lblOffset val="100"/>
        <c:noMultiLvlLbl val="0"/>
      </c:catAx>
      <c:valAx>
        <c:axId val="177461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1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Dashboard.xlsx]1!TotalSale</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lumMod val="95000"/>
                    <a:lumOff val="5000"/>
                  </a:schemeClr>
                </a:solidFill>
                <a:latin typeface="Times New Roman" panose="02020603050405020304" pitchFamily="18" charset="0"/>
                <a:cs typeface="Times New Roman" panose="02020603050405020304" pitchFamily="18" charset="0"/>
              </a:rPr>
              <a:t>Sales</a:t>
            </a:r>
            <a:r>
              <a:rPr lang="en-US" sz="1200" baseline="0">
                <a:solidFill>
                  <a:schemeClr val="tx1">
                    <a:lumMod val="95000"/>
                    <a:lumOff val="5000"/>
                  </a:schemeClr>
                </a:solidFill>
                <a:latin typeface="Times New Roman" panose="02020603050405020304" pitchFamily="18" charset="0"/>
                <a:cs typeface="Times New Roman" panose="02020603050405020304" pitchFamily="18" charset="0"/>
              </a:rPr>
              <a:t> by country</a:t>
            </a:r>
            <a:endParaRPr lang="en-US" sz="1200">
              <a:solidFill>
                <a:schemeClr val="tx1">
                  <a:lumMod val="95000"/>
                  <a:lumOff val="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6"/>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6"/>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0402449693787"/>
          <c:y val="0.27704940498631642"/>
          <c:w val="0.75986264216972876"/>
          <c:h val="0.54966760047123508"/>
        </c:manualLayout>
      </c:layout>
      <c:barChart>
        <c:barDir val="bar"/>
        <c:grouping val="clustered"/>
        <c:varyColors val="0"/>
        <c:ser>
          <c:idx val="0"/>
          <c:order val="0"/>
          <c:tx>
            <c:strRef>
              <c:f>'1'!$B$3</c:f>
              <c:strCache>
                <c:ptCount val="1"/>
                <c:pt idx="0">
                  <c:v>Total</c:v>
                </c:pt>
              </c:strCache>
            </c:strRef>
          </c:tx>
          <c:spPr>
            <a:solidFill>
              <a:schemeClr val="accent6"/>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'1'!$A$4:$A$6</c:f>
              <c:strCache>
                <c:ptCount val="3"/>
                <c:pt idx="0">
                  <c:v>Ireland</c:v>
                </c:pt>
                <c:pt idx="1">
                  <c:v>United Kingdom</c:v>
                </c:pt>
                <c:pt idx="2">
                  <c:v>United States</c:v>
                </c:pt>
              </c:strCache>
            </c:strRef>
          </c:cat>
          <c:val>
            <c:numRef>
              <c:f>'1'!$B$4:$B$6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2-90A7-4E05-8CC8-2C0918D8D466}"/>
            </c:ext>
          </c:extLst>
        </c:ser>
        <c:dLbls>
          <c:showLegendKey val="0"/>
          <c:showVal val="0"/>
          <c:showCatName val="0"/>
          <c:showSerName val="0"/>
          <c:showPercent val="0"/>
          <c:showBubbleSize val="0"/>
        </c:dLbls>
        <c:gapWidth val="182"/>
        <c:axId val="1768203471"/>
        <c:axId val="1768203887"/>
      </c:barChart>
      <c:catAx>
        <c:axId val="17682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03887"/>
        <c:crosses val="autoZero"/>
        <c:auto val="1"/>
        <c:lblAlgn val="ctr"/>
        <c:lblOffset val="100"/>
        <c:noMultiLvlLbl val="0"/>
      </c:catAx>
      <c:valAx>
        <c:axId val="1768203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Dashboard.xlsx]TotalSale!TotalSale</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100">
                <a:solidFill>
                  <a:schemeClr val="tx1">
                    <a:lumMod val="95000"/>
                    <a:lumOff val="5000"/>
                  </a:schemeClr>
                </a:solidFill>
              </a:rPr>
              <a:t>Total</a:t>
            </a:r>
            <a:r>
              <a:rPr lang="en-US" sz="1100" baseline="0">
                <a:solidFill>
                  <a:schemeClr val="tx1">
                    <a:lumMod val="95000"/>
                    <a:lumOff val="5000"/>
                  </a:schemeClr>
                </a:solidFill>
              </a:rPr>
              <a:t> Sale over time</a:t>
            </a:r>
            <a:endParaRPr lang="en-US" sz="11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ln w="19050" cap="rnd">
            <a:solidFill>
              <a:srgbClr val="3C1464"/>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solidFill>
              <a:schemeClr val="accent6">
                <a:lumMod val="75000"/>
              </a:schemeClr>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4"/>
          <c:y val="0.18416447944007"/>
          <c:w val="0.64019685039370078"/>
          <c:h val="0.57152522601341504"/>
        </c:manualLayout>
      </c:layout>
      <c:lineChart>
        <c:grouping val="standard"/>
        <c:varyColors val="0"/>
        <c:ser>
          <c:idx val="0"/>
          <c:order val="0"/>
          <c:tx>
            <c:strRef>
              <c:f>TotalSale!$C$3:$C$4</c:f>
              <c:strCache>
                <c:ptCount val="1"/>
                <c:pt idx="0">
                  <c:v>Arabica</c:v>
                </c:pt>
              </c:strCache>
            </c:strRef>
          </c:tx>
          <c:spPr>
            <a:ln w="28575" cap="rnd">
              <a:solidFill>
                <a:schemeClr val="accent1"/>
              </a:solidFill>
              <a:round/>
            </a:ln>
            <a:effectLst/>
          </c:spPr>
          <c:marker>
            <c:symbol val="none"/>
          </c:marker>
          <c:cat>
            <c:multiLvlStrRef>
              <c:f>TotalSale!$A$5:$B$52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TotalSale!$C$5:$C$52</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D962-40E8-ABB1-6C7DF74CB40C}"/>
            </c:ext>
          </c:extLst>
        </c:ser>
        <c:ser>
          <c:idx val="1"/>
          <c:order val="1"/>
          <c:tx>
            <c:strRef>
              <c:f>TotalSale!$D$3:$D$4</c:f>
              <c:strCache>
                <c:ptCount val="1"/>
                <c:pt idx="0">
                  <c:v>Excelsa</c:v>
                </c:pt>
              </c:strCache>
            </c:strRef>
          </c:tx>
          <c:spPr>
            <a:ln w="28575" cap="rnd">
              <a:solidFill>
                <a:schemeClr val="accent2"/>
              </a:solidFill>
              <a:round/>
            </a:ln>
            <a:effectLst/>
          </c:spPr>
          <c:marker>
            <c:symbol val="none"/>
          </c:marker>
          <c:cat>
            <c:multiLvlStrRef>
              <c:f>TotalSale!$A$5:$B$52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TotalSale!$D$5:$D$52</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D962-40E8-ABB1-6C7DF74CB40C}"/>
            </c:ext>
          </c:extLst>
        </c:ser>
        <c:ser>
          <c:idx val="2"/>
          <c:order val="2"/>
          <c:tx>
            <c:strRef>
              <c:f>TotalSale!$E$3:$E$4</c:f>
              <c:strCache>
                <c:ptCount val="1"/>
                <c:pt idx="0">
                  <c:v>Liberica</c:v>
                </c:pt>
              </c:strCache>
            </c:strRef>
          </c:tx>
          <c:spPr>
            <a:ln w="28575" cap="rnd">
              <a:solidFill>
                <a:schemeClr val="accent3"/>
              </a:solidFill>
              <a:round/>
            </a:ln>
            <a:effectLst/>
          </c:spPr>
          <c:marker>
            <c:symbol val="none"/>
          </c:marker>
          <c:cat>
            <c:multiLvlStrRef>
              <c:f>TotalSale!$A$5:$B$52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TotalSale!$E$5:$E$52</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D962-40E8-ABB1-6C7DF74CB40C}"/>
            </c:ext>
          </c:extLst>
        </c:ser>
        <c:ser>
          <c:idx val="3"/>
          <c:order val="3"/>
          <c:tx>
            <c:strRef>
              <c:f>TotalSale!$F$3:$F$4</c:f>
              <c:strCache>
                <c:ptCount val="1"/>
                <c:pt idx="0">
                  <c:v>Robusta</c:v>
                </c:pt>
              </c:strCache>
            </c:strRef>
          </c:tx>
          <c:spPr>
            <a:ln w="28575" cap="rnd">
              <a:solidFill>
                <a:schemeClr val="accent4"/>
              </a:solidFill>
              <a:round/>
            </a:ln>
            <a:effectLst/>
          </c:spPr>
          <c:marker>
            <c:symbol val="none"/>
          </c:marker>
          <c:cat>
            <c:multiLvlStrRef>
              <c:f>TotalSale!$A$5:$B$52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TotalSale!$F$5:$F$52</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D962-40E8-ABB1-6C7DF74CB40C}"/>
            </c:ext>
          </c:extLst>
        </c:ser>
        <c:dLbls>
          <c:showLegendKey val="0"/>
          <c:showVal val="0"/>
          <c:showCatName val="0"/>
          <c:showSerName val="0"/>
          <c:showPercent val="0"/>
          <c:showBubbleSize val="0"/>
        </c:dLbls>
        <c:smooth val="0"/>
        <c:axId val="270598720"/>
        <c:axId val="270600384"/>
      </c:lineChart>
      <c:catAx>
        <c:axId val="27059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2">
                <a:lumMod val="40000"/>
                <a:lumOff val="60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70600384"/>
        <c:crosses val="autoZero"/>
        <c:auto val="1"/>
        <c:lblAlgn val="ctr"/>
        <c:lblOffset val="100"/>
        <c:noMultiLvlLbl val="0"/>
      </c:catAx>
      <c:valAx>
        <c:axId val="270600384"/>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r>
                  <a:rPr lang="en-US">
                    <a:solidFill>
                      <a:schemeClr val="bg2">
                        <a:lumMod val="10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70598720"/>
        <c:crosses val="autoZero"/>
        <c:crossBetween val="between"/>
      </c:valAx>
      <c:spPr>
        <a:noFill/>
        <a:ln>
          <a:noFill/>
        </a:ln>
        <a:effectLst/>
      </c:spPr>
    </c:plotArea>
    <c:legend>
      <c:legendPos val="r"/>
      <c:layout>
        <c:manualLayout>
          <c:xMode val="edge"/>
          <c:yMode val="edge"/>
          <c:x val="0.81962467191601063"/>
          <c:y val="0.34374890638670164"/>
          <c:w val="0.16370866141732285"/>
          <c:h val="0.31250218722659667"/>
        </c:manualLayout>
      </c:layout>
      <c:overlay val="0"/>
      <c:spPr>
        <a:solidFill>
          <a:srgbClr val="C83C64">
            <a:alpha val="19000"/>
          </a:srgb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3C64">
        <a:alpha val="24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 by Country!PivotTable2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Total Sale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 by Country'!$C$5</c:f>
              <c:strCache>
                <c:ptCount val="1"/>
                <c:pt idx="0">
                  <c:v>Total</c:v>
                </c:pt>
              </c:strCache>
            </c:strRef>
          </c:tx>
          <c:spPr>
            <a:solidFill>
              <a:schemeClr val="accent6"/>
            </a:solidFill>
            <a:ln>
              <a:noFill/>
            </a:ln>
            <a:effectLst/>
          </c:spPr>
          <c:invertIfNegative val="0"/>
          <c:cat>
            <c:strRef>
              <c:f>'TotalSale by Country'!$B$6:$B$9</c:f>
              <c:strCache>
                <c:ptCount val="3"/>
                <c:pt idx="0">
                  <c:v>Ireland</c:v>
                </c:pt>
                <c:pt idx="1">
                  <c:v>United Kingdom</c:v>
                </c:pt>
                <c:pt idx="2">
                  <c:v>United States</c:v>
                </c:pt>
              </c:strCache>
            </c:strRef>
          </c:cat>
          <c:val>
            <c:numRef>
              <c:f>'TotalSale by Country'!$C$6:$C$9</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2-214C-4C8D-A738-7F484658C8B4}"/>
            </c:ext>
          </c:extLst>
        </c:ser>
        <c:dLbls>
          <c:showLegendKey val="0"/>
          <c:showVal val="0"/>
          <c:showCatName val="0"/>
          <c:showSerName val="0"/>
          <c:showPercent val="0"/>
          <c:showBubbleSize val="0"/>
        </c:dLbls>
        <c:gapWidth val="182"/>
        <c:axId val="268945200"/>
        <c:axId val="268942704"/>
      </c:barChart>
      <c:catAx>
        <c:axId val="2689452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42704"/>
        <c:crosses val="autoZero"/>
        <c:auto val="1"/>
        <c:lblAlgn val="ctr"/>
        <c:lblOffset val="100"/>
        <c:noMultiLvlLbl val="0"/>
      </c:catAx>
      <c:valAx>
        <c:axId val="26894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4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lumMod val="95000"/>
                    <a:lumOff val="5000"/>
                  </a:schemeClr>
                </a:solidFill>
              </a:rPr>
              <a:t>Top</a:t>
            </a:r>
            <a:r>
              <a:rPr lang="en-US" sz="1200" baseline="0">
                <a:solidFill>
                  <a:schemeClr val="tx1">
                    <a:lumMod val="95000"/>
                    <a:lumOff val="5000"/>
                  </a:schemeClr>
                </a:solidFill>
              </a:rPr>
              <a:t> 5 customer</a:t>
            </a:r>
            <a:endParaRPr lang="en-US" sz="12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customer'!$B$3</c:f>
              <c:strCache>
                <c:ptCount val="1"/>
                <c:pt idx="0">
                  <c:v>Total</c:v>
                </c:pt>
              </c:strCache>
            </c:strRef>
          </c:tx>
          <c:spPr>
            <a:solidFill>
              <a:schemeClr val="accent6"/>
            </a:solidFill>
            <a:ln>
              <a:noFill/>
            </a:ln>
            <a:effectLst/>
          </c:spPr>
          <c:invertIfNegative val="0"/>
          <c:cat>
            <c:strRef>
              <c:f>'Top 5 customer'!$A$4:$A$917</c:f>
              <c:strCache>
                <c:ptCount val="913"/>
                <c:pt idx="0">
                  <c:v>Abba Pummell</c:v>
                </c:pt>
                <c:pt idx="1">
                  <c:v>Abbe Thys</c:v>
                </c:pt>
                <c:pt idx="2">
                  <c:v>Abigail Tolworthy</c:v>
                </c:pt>
                <c:pt idx="3">
                  <c:v>Abraham Coleman</c:v>
                </c:pt>
                <c:pt idx="4">
                  <c:v>Abrahan Mussen</c:v>
                </c:pt>
                <c:pt idx="5">
                  <c:v>Adele McFayden</c:v>
                </c:pt>
                <c:pt idx="6">
                  <c:v>Adelheid Gladhill</c:v>
                </c:pt>
                <c:pt idx="7">
                  <c:v>Adelice Isabell</c:v>
                </c:pt>
                <c:pt idx="8">
                  <c:v>Adham Greenhead</c:v>
                </c:pt>
                <c:pt idx="9">
                  <c:v>Adolphe Treherne</c:v>
                </c:pt>
                <c:pt idx="10">
                  <c:v>Adora Roubert</c:v>
                </c:pt>
                <c:pt idx="11">
                  <c:v>Adorne Gregoratti</c:v>
                </c:pt>
                <c:pt idx="12">
                  <c:v>Adrian Swaine</c:v>
                </c:pt>
                <c:pt idx="13">
                  <c:v>Adriana Lazarus</c:v>
                </c:pt>
                <c:pt idx="14">
                  <c:v>Adrianne Vairow</c:v>
                </c:pt>
                <c:pt idx="15">
                  <c:v>Agnes Adamides</c:v>
                </c:pt>
                <c:pt idx="16">
                  <c:v>Ailene Nesfield</c:v>
                </c:pt>
                <c:pt idx="17">
                  <c:v>Ailey Brash</c:v>
                </c:pt>
                <c:pt idx="18">
                  <c:v>Alberta Balsdone</c:v>
                </c:pt>
                <c:pt idx="19">
                  <c:v>Alberto Hutchinson</c:v>
                </c:pt>
                <c:pt idx="20">
                  <c:v>Alexa Sizey</c:v>
                </c:pt>
                <c:pt idx="21">
                  <c:v>Alexina Randals</c:v>
                </c:pt>
                <c:pt idx="22">
                  <c:v>Alf Housaman</c:v>
                </c:pt>
                <c:pt idx="23">
                  <c:v>Alfy Snowding</c:v>
                </c:pt>
                <c:pt idx="24">
                  <c:v>Alica Kift</c:v>
                </c:pt>
                <c:pt idx="25">
                  <c:v>Alikee Carryer</c:v>
                </c:pt>
                <c:pt idx="26">
                  <c:v>Alisha Hulburt</c:v>
                </c:pt>
                <c:pt idx="27">
                  <c:v>Alisun Baudino</c:v>
                </c:pt>
                <c:pt idx="28">
                  <c:v>Allis Wilmore</c:v>
                </c:pt>
                <c:pt idx="29">
                  <c:v>Almeria Burgett</c:v>
                </c:pt>
                <c:pt idx="30">
                  <c:v>Aloisia Allner</c:v>
                </c:pt>
                <c:pt idx="31">
                  <c:v>Alon Pllu</c:v>
                </c:pt>
                <c:pt idx="32">
                  <c:v>Alric Darth</c:v>
                </c:pt>
                <c:pt idx="33">
                  <c:v>Alva Filipczak</c:v>
                </c:pt>
                <c:pt idx="34">
                  <c:v>Alvis Elwin</c:v>
                </c:pt>
                <c:pt idx="35">
                  <c:v>Ambrosio Weinmann</c:v>
                </c:pt>
                <c:pt idx="36">
                  <c:v>Ameline Snazle</c:v>
                </c:pt>
                <c:pt idx="37">
                  <c:v>Ami Arnow</c:v>
                </c:pt>
                <c:pt idx="38">
                  <c:v>Amii Gallyon</c:v>
                </c:pt>
                <c:pt idx="39">
                  <c:v>Amity Chatto</c:v>
                </c:pt>
                <c:pt idx="40">
                  <c:v>Anabelle Hutchens</c:v>
                </c:pt>
                <c:pt idx="41">
                  <c:v>Ancell Fendt</c:v>
                </c:pt>
                <c:pt idx="42">
                  <c:v>Andie Rudram</c:v>
                </c:pt>
                <c:pt idx="43">
                  <c:v>Andrej Havick</c:v>
                </c:pt>
                <c:pt idx="44">
                  <c:v>Angelia Cleyburn</c:v>
                </c:pt>
                <c:pt idx="45">
                  <c:v>Angelia Cockrem</c:v>
                </c:pt>
                <c:pt idx="46">
                  <c:v>Angie Rizzetti</c:v>
                </c:pt>
                <c:pt idx="47">
                  <c:v>Anjanette Goldie</c:v>
                </c:pt>
                <c:pt idx="48">
                  <c:v>Annabel Antuk</c:v>
                </c:pt>
                <c:pt idx="49">
                  <c:v>Annabella Danzey</c:v>
                </c:pt>
                <c:pt idx="50">
                  <c:v>Annadiane Dykes</c:v>
                </c:pt>
                <c:pt idx="51">
                  <c:v>Annetta Brentnall</c:v>
                </c:pt>
                <c:pt idx="52">
                  <c:v>Annie Campsall</c:v>
                </c:pt>
                <c:pt idx="53">
                  <c:v>Anny Mundford</c:v>
                </c:pt>
                <c:pt idx="54">
                  <c:v>Anselma Attwater</c:v>
                </c:pt>
                <c:pt idx="55">
                  <c:v>Anson Iddison</c:v>
                </c:pt>
                <c:pt idx="56">
                  <c:v>Antone Harrold</c:v>
                </c:pt>
                <c:pt idx="57">
                  <c:v>Antonius Lewry</c:v>
                </c:pt>
                <c:pt idx="58">
                  <c:v>Arabella Fransewich</c:v>
                </c:pt>
                <c:pt idx="59">
                  <c:v>Araldo Bilbrook</c:v>
                </c:pt>
                <c:pt idx="60">
                  <c:v>Archambault Gillard</c:v>
                </c:pt>
                <c:pt idx="61">
                  <c:v>Arda Curley</c:v>
                </c:pt>
                <c:pt idx="62">
                  <c:v>Ardith Chill</c:v>
                </c:pt>
                <c:pt idx="63">
                  <c:v>Arel De Lasci</c:v>
                </c:pt>
                <c:pt idx="64">
                  <c:v>Arlana Ferrea</c:v>
                </c:pt>
                <c:pt idx="65">
                  <c:v>Arleen Braidman</c:v>
                </c:pt>
                <c:pt idx="66">
                  <c:v>Ashbey Tomaszewski</c:v>
                </c:pt>
                <c:pt idx="67">
                  <c:v>Astrix Kitchingham</c:v>
                </c:pt>
                <c:pt idx="68">
                  <c:v>Aube Follett</c:v>
                </c:pt>
                <c:pt idx="69">
                  <c:v>Audra Kelston</c:v>
                </c:pt>
                <c:pt idx="70">
                  <c:v>Auguste Rizon</c:v>
                </c:pt>
                <c:pt idx="71">
                  <c:v>Augustin Waterhouse</c:v>
                </c:pt>
                <c:pt idx="72">
                  <c:v>Aurea Corradino</c:v>
                </c:pt>
                <c:pt idx="73">
                  <c:v>Aurelia Burgwin</c:v>
                </c:pt>
                <c:pt idx="74">
                  <c:v>Aurlie McCarl</c:v>
                </c:pt>
                <c:pt idx="75">
                  <c:v>Avrit Davidowsky</c:v>
                </c:pt>
                <c:pt idx="76">
                  <c:v>Babb Pollins</c:v>
                </c:pt>
                <c:pt idx="77">
                  <c:v>Bar O' Mahony</c:v>
                </c:pt>
                <c:pt idx="78">
                  <c:v>Barnett Sillis</c:v>
                </c:pt>
                <c:pt idx="79">
                  <c:v>Barney Chisnell</c:v>
                </c:pt>
                <c:pt idx="80">
                  <c:v>Barrett Gudde</c:v>
                </c:pt>
                <c:pt idx="81">
                  <c:v>Barrie Fallowes</c:v>
                </c:pt>
                <c:pt idx="82">
                  <c:v>Bartholemy Flaherty</c:v>
                </c:pt>
                <c:pt idx="83">
                  <c:v>Baudoin Alldridge</c:v>
                </c:pt>
                <c:pt idx="84">
                  <c:v>Baxy Cargen</c:v>
                </c:pt>
                <c:pt idx="85">
                  <c:v>Bayard Wellan</c:v>
                </c:pt>
                <c:pt idx="86">
                  <c:v>Bear Gaish</c:v>
                </c:pt>
                <c:pt idx="87">
                  <c:v>Bearnard Wardell</c:v>
                </c:pt>
                <c:pt idx="88">
                  <c:v>Becca Ableson</c:v>
                </c:pt>
                <c:pt idx="89">
                  <c:v>Becky Semkins</c:v>
                </c:pt>
                <c:pt idx="90">
                  <c:v>Bee Fattorini</c:v>
                </c:pt>
                <c:pt idx="91">
                  <c:v>Beitris Keaveney</c:v>
                </c:pt>
                <c:pt idx="92">
                  <c:v>Beltran Mathon</c:v>
                </c:pt>
                <c:pt idx="93">
                  <c:v>Belvia Umpleby</c:v>
                </c:pt>
                <c:pt idx="94">
                  <c:v>Benedetto Gozzett</c:v>
                </c:pt>
                <c:pt idx="95">
                  <c:v>Benedikta Paumier</c:v>
                </c:pt>
                <c:pt idx="96">
                  <c:v>Benn Checci</c:v>
                </c:pt>
                <c:pt idx="97">
                  <c:v>Berkly Imrie</c:v>
                </c:pt>
                <c:pt idx="98">
                  <c:v>Bertine Byrd</c:v>
                </c:pt>
                <c:pt idx="99">
                  <c:v>Berty Beelby</c:v>
                </c:pt>
                <c:pt idx="100">
                  <c:v>Beryl Osborn</c:v>
                </c:pt>
                <c:pt idx="101">
                  <c:v>Beryle Cottier</c:v>
                </c:pt>
                <c:pt idx="102">
                  <c:v>Beryle Kenwell</c:v>
                </c:pt>
                <c:pt idx="103">
                  <c:v>Bette-ann Munden</c:v>
                </c:pt>
                <c:pt idx="104">
                  <c:v>Betti Lacasa</c:v>
                </c:pt>
                <c:pt idx="105">
                  <c:v>Bettina Leffek</c:v>
                </c:pt>
                <c:pt idx="106">
                  <c:v>Betty Fominov</c:v>
                </c:pt>
                <c:pt idx="107">
                  <c:v>Bidget Tremellier</c:v>
                </c:pt>
                <c:pt idx="108">
                  <c:v>Billy Neiland</c:v>
                </c:pt>
                <c:pt idx="109">
                  <c:v>Birgit Domange</c:v>
                </c:pt>
                <c:pt idx="110">
                  <c:v>Blake Kelloway</c:v>
                </c:pt>
                <c:pt idx="111">
                  <c:v>Blancha McAmish</c:v>
                </c:pt>
                <c:pt idx="112">
                  <c:v>Bo Kindley</c:v>
                </c:pt>
                <c:pt idx="113">
                  <c:v>Bob Giannazzi</c:v>
                </c:pt>
                <c:pt idx="114">
                  <c:v>Bobbe Castagneto</c:v>
                </c:pt>
                <c:pt idx="115">
                  <c:v>Bobbe Piggott</c:v>
                </c:pt>
                <c:pt idx="116">
                  <c:v>Bobbe Renner</c:v>
                </c:pt>
                <c:pt idx="117">
                  <c:v>Bobby Folomkin</c:v>
                </c:pt>
                <c:pt idx="118">
                  <c:v>Bobinette Hindsberg</c:v>
                </c:pt>
                <c:pt idx="119">
                  <c:v>Borg Daile</c:v>
                </c:pt>
                <c:pt idx="120">
                  <c:v>Boyce Tarte</c:v>
                </c:pt>
                <c:pt idx="121">
                  <c:v>Boyd Bett</c:v>
                </c:pt>
                <c:pt idx="122">
                  <c:v>Bram Revel</c:v>
                </c:pt>
                <c:pt idx="123">
                  <c:v>Bran Sterke</c:v>
                </c:pt>
                <c:pt idx="124">
                  <c:v>Brendan Grece</c:v>
                </c:pt>
                <c:pt idx="125">
                  <c:v>Brenn Dundredge</c:v>
                </c:pt>
                <c:pt idx="126">
                  <c:v>Brice Romera</c:v>
                </c:pt>
                <c:pt idx="127">
                  <c:v>Brittani Thoresbie</c:v>
                </c:pt>
                <c:pt idx="128">
                  <c:v>Broderick McGilvra</c:v>
                </c:pt>
                <c:pt idx="129">
                  <c:v>Brook Drage</c:v>
                </c:pt>
                <c:pt idx="130">
                  <c:v>Bunny Naulls</c:v>
                </c:pt>
                <c:pt idx="131">
                  <c:v>Burnard Bartholin</c:v>
                </c:pt>
                <c:pt idx="132">
                  <c:v>Byram Mergue</c:v>
                </c:pt>
                <c:pt idx="133">
                  <c:v>Byron Acarson</c:v>
                </c:pt>
                <c:pt idx="134">
                  <c:v>Caddric Atcheson</c:v>
                </c:pt>
                <c:pt idx="135">
                  <c:v>Caddric Krzysztofiak</c:v>
                </c:pt>
                <c:pt idx="136">
                  <c:v>Cam Jewster</c:v>
                </c:pt>
                <c:pt idx="137">
                  <c:v>Camellia Kid</c:v>
                </c:pt>
                <c:pt idx="138">
                  <c:v>Carlie Harce</c:v>
                </c:pt>
                <c:pt idx="139">
                  <c:v>Carlie Linskill</c:v>
                </c:pt>
                <c:pt idx="140">
                  <c:v>Carmelita Thowes</c:v>
                </c:pt>
                <c:pt idx="141">
                  <c:v>Carmina Hubbuck</c:v>
                </c:pt>
                <c:pt idx="142">
                  <c:v>Carney Clemencet</c:v>
                </c:pt>
                <c:pt idx="143">
                  <c:v>Carolann Beine</c:v>
                </c:pt>
                <c:pt idx="144">
                  <c:v>Carolee Winchcombe</c:v>
                </c:pt>
                <c:pt idx="145">
                  <c:v>Casi Gwinnett</c:v>
                </c:pt>
                <c:pt idx="146">
                  <c:v>Cassie Pinkerton</c:v>
                </c:pt>
                <c:pt idx="147">
                  <c:v>Catarina Donn</c:v>
                </c:pt>
                <c:pt idx="148">
                  <c:v>Catharine Scoines</c:v>
                </c:pt>
                <c:pt idx="149">
                  <c:v>Cece Inker</c:v>
                </c:pt>
                <c:pt idx="150">
                  <c:v>Cecil Weatherall</c:v>
                </c:pt>
                <c:pt idx="151">
                  <c:v>Cecily Stebbings</c:v>
                </c:pt>
                <c:pt idx="152">
                  <c:v>Celestia Dolohunty</c:v>
                </c:pt>
                <c:pt idx="153">
                  <c:v>Celia Bakeup</c:v>
                </c:pt>
                <c:pt idx="154">
                  <c:v>Celie MacCourt</c:v>
                </c:pt>
                <c:pt idx="155">
                  <c:v>Chad Miguel</c:v>
                </c:pt>
                <c:pt idx="156">
                  <c:v>Chaddie Bennie</c:v>
                </c:pt>
                <c:pt idx="157">
                  <c:v>Chance Rowthorn</c:v>
                </c:pt>
                <c:pt idx="158">
                  <c:v>Channa Belamy</c:v>
                </c:pt>
                <c:pt idx="159">
                  <c:v>Chantal Mersh</c:v>
                </c:pt>
                <c:pt idx="160">
                  <c:v>Charin Maplethorp</c:v>
                </c:pt>
                <c:pt idx="161">
                  <c:v>Charin Penwarden</c:v>
                </c:pt>
                <c:pt idx="162">
                  <c:v>Charis Crosier</c:v>
                </c:pt>
                <c:pt idx="163">
                  <c:v>Charlean Keave</c:v>
                </c:pt>
                <c:pt idx="164">
                  <c:v>Charmane Denys</c:v>
                </c:pt>
                <c:pt idx="165">
                  <c:v>Chester Clowton</c:v>
                </c:pt>
                <c:pt idx="166">
                  <c:v>Chiarra Shalders</c:v>
                </c:pt>
                <c:pt idx="167">
                  <c:v>Chickie Ragless</c:v>
                </c:pt>
                <c:pt idx="168">
                  <c:v>Chloette Bernardot</c:v>
                </c:pt>
                <c:pt idx="169">
                  <c:v>Chloris Sorrell</c:v>
                </c:pt>
                <c:pt idx="170">
                  <c:v>Chris Croster</c:v>
                </c:pt>
                <c:pt idx="171">
                  <c:v>Christel Speak</c:v>
                </c:pt>
                <c:pt idx="172">
                  <c:v>Christoffer O' Shea</c:v>
                </c:pt>
                <c:pt idx="173">
                  <c:v>Christopher Grieveson</c:v>
                </c:pt>
                <c:pt idx="174">
                  <c:v>Chrisy Blofeld</c:v>
                </c:pt>
                <c:pt idx="175">
                  <c:v>Chuck Kendrick</c:v>
                </c:pt>
                <c:pt idx="176">
                  <c:v>Cindra Burling</c:v>
                </c:pt>
                <c:pt idx="177">
                  <c:v>Cissiee Raisbeck</c:v>
                </c:pt>
                <c:pt idx="178">
                  <c:v>Claiborne Feye</c:v>
                </c:pt>
                <c:pt idx="179">
                  <c:v>Claiborne Mottram</c:v>
                </c:pt>
                <c:pt idx="180">
                  <c:v>Claudell Ayre</c:v>
                </c:pt>
                <c:pt idx="181">
                  <c:v>Claudetta Rushe</c:v>
                </c:pt>
                <c:pt idx="182">
                  <c:v>Claudie Weond</c:v>
                </c:pt>
                <c:pt idx="183">
                  <c:v>Clayton Kingwell</c:v>
                </c:pt>
                <c:pt idx="184">
                  <c:v>Clement Vasiliev</c:v>
                </c:pt>
                <c:pt idx="185">
                  <c:v>Cleopatra Goodrum</c:v>
                </c:pt>
                <c:pt idx="186">
                  <c:v>Cletis Giacomazzo</c:v>
                </c:pt>
                <c:pt idx="187">
                  <c:v>Cleve Blowfelde</c:v>
                </c:pt>
                <c:pt idx="188">
                  <c:v>Cobby Cromwell</c:v>
                </c:pt>
                <c:pt idx="189">
                  <c:v>Codi Littrell</c:v>
                </c:pt>
                <c:pt idx="190">
                  <c:v>Cody Verissimo</c:v>
                </c:pt>
                <c:pt idx="191">
                  <c:v>Colene Elgey</c:v>
                </c:pt>
                <c:pt idx="192">
                  <c:v>Conchita Bryde</c:v>
                </c:pt>
                <c:pt idx="193">
                  <c:v>Connor Heaviside</c:v>
                </c:pt>
                <c:pt idx="194">
                  <c:v>Conny Gheraldi</c:v>
                </c:pt>
                <c:pt idx="195">
                  <c:v>Constance Halfhide</c:v>
                </c:pt>
                <c:pt idx="196">
                  <c:v>Constanta Hatfull</c:v>
                </c:pt>
                <c:pt idx="197">
                  <c:v>Cordi Switsur</c:v>
                </c:pt>
                <c:pt idx="198">
                  <c:v>Cordy Odgaard</c:v>
                </c:pt>
                <c:pt idx="199">
                  <c:v>Corine Drewett</c:v>
                </c:pt>
                <c:pt idx="200">
                  <c:v>Corinna Catcheside</c:v>
                </c:pt>
                <c:pt idx="201">
                  <c:v>Corney Curme</c:v>
                </c:pt>
                <c:pt idx="202">
                  <c:v>Cornie Venour</c:v>
                </c:pt>
                <c:pt idx="203">
                  <c:v>Correy Bourner</c:v>
                </c:pt>
                <c:pt idx="204">
                  <c:v>Correy Cottingham</c:v>
                </c:pt>
                <c:pt idx="205">
                  <c:v>Corrie Wass</c:v>
                </c:pt>
                <c:pt idx="206">
                  <c:v>Cortney Gibbonson</c:v>
                </c:pt>
                <c:pt idx="207">
                  <c:v>Cos Fluin</c:v>
                </c:pt>
                <c:pt idx="208">
                  <c:v>Courtney Pallant</c:v>
                </c:pt>
                <c:pt idx="209">
                  <c:v>Craggy Bril</c:v>
                </c:pt>
                <c:pt idx="210">
                  <c:v>Cristina Aleixo</c:v>
                </c:pt>
                <c:pt idx="211">
                  <c:v>Culley Farris</c:v>
                </c:pt>
                <c:pt idx="212">
                  <c:v>Currey MacAllister</c:v>
                </c:pt>
                <c:pt idx="213">
                  <c:v>Cybill Graddell</c:v>
                </c:pt>
                <c:pt idx="214">
                  <c:v>Dael Camilletti</c:v>
                </c:pt>
                <c:pt idx="215">
                  <c:v>Dagny Kornel</c:v>
                </c:pt>
                <c:pt idx="216">
                  <c:v>Dalia Eburah</c:v>
                </c:pt>
                <c:pt idx="217">
                  <c:v>Dallas Yarham</c:v>
                </c:pt>
                <c:pt idx="218">
                  <c:v>Daniel Heinonen</c:v>
                </c:pt>
                <c:pt idx="219">
                  <c:v>Darby Dummer</c:v>
                </c:pt>
                <c:pt idx="220">
                  <c:v>Darcy Lochran</c:v>
                </c:pt>
                <c:pt idx="221">
                  <c:v>Darice Heaford</c:v>
                </c:pt>
                <c:pt idx="222">
                  <c:v>Darn Penquet</c:v>
                </c:pt>
                <c:pt idx="223">
                  <c:v>Darrin Tingly</c:v>
                </c:pt>
                <c:pt idx="224">
                  <c:v>Daryn Cassius</c:v>
                </c:pt>
                <c:pt idx="225">
                  <c:v>Daryn Dibley</c:v>
                </c:pt>
                <c:pt idx="226">
                  <c:v>Davida Caro</c:v>
                </c:pt>
                <c:pt idx="227">
                  <c:v>De Drewitt</c:v>
                </c:pt>
                <c:pt idx="228">
                  <c:v>Deana Staite</c:v>
                </c:pt>
                <c:pt idx="229">
                  <c:v>Delainey Kiddy</c:v>
                </c:pt>
                <c:pt idx="230">
                  <c:v>Dell Daveridge</c:v>
                </c:pt>
                <c:pt idx="231">
                  <c:v>Dell Gut</c:v>
                </c:pt>
                <c:pt idx="232">
                  <c:v>Delmar Beasant</c:v>
                </c:pt>
                <c:pt idx="233">
                  <c:v>Demetris Micheli</c:v>
                </c:pt>
                <c:pt idx="234">
                  <c:v>Denny O' Ronan</c:v>
                </c:pt>
                <c:pt idx="235">
                  <c:v>Denyse O'Calleran</c:v>
                </c:pt>
                <c:pt idx="236">
                  <c:v>Deonne Shortall</c:v>
                </c:pt>
                <c:pt idx="237">
                  <c:v>Derick Snow</c:v>
                </c:pt>
                <c:pt idx="238">
                  <c:v>Derrek Allpress</c:v>
                </c:pt>
                <c:pt idx="239">
                  <c:v>Desdemona Eye</c:v>
                </c:pt>
                <c:pt idx="240">
                  <c:v>Devan Crownshaw</c:v>
                </c:pt>
                <c:pt idx="241">
                  <c:v>Devland Gritton</c:v>
                </c:pt>
                <c:pt idx="242">
                  <c:v>Devon Magowan</c:v>
                </c:pt>
                <c:pt idx="243">
                  <c:v>Devy Bulbrook</c:v>
                </c:pt>
                <c:pt idx="244">
                  <c:v>Diane-marie Wincer</c:v>
                </c:pt>
                <c:pt idx="245">
                  <c:v>Dianne Chardin</c:v>
                </c:pt>
                <c:pt idx="246">
                  <c:v>Dick Drinkall</c:v>
                </c:pt>
                <c:pt idx="247">
                  <c:v>Diena Peetermann</c:v>
                </c:pt>
                <c:pt idx="248">
                  <c:v>Dinah Crutcher</c:v>
                </c:pt>
                <c:pt idx="249">
                  <c:v>Dionne Skyner</c:v>
                </c:pt>
                <c:pt idx="250">
                  <c:v>Doll Beauchamp</c:v>
                </c:pt>
                <c:pt idx="251">
                  <c:v>Dollie Gadsden</c:v>
                </c:pt>
                <c:pt idx="252">
                  <c:v>Dolores Duffie</c:v>
                </c:pt>
                <c:pt idx="253">
                  <c:v>Dom Milella</c:v>
                </c:pt>
                <c:pt idx="254">
                  <c:v>Domeniga Duke</c:v>
                </c:pt>
                <c:pt idx="255">
                  <c:v>Don Flintiff</c:v>
                </c:pt>
                <c:pt idx="256">
                  <c:v>Donalt Sangwin</c:v>
                </c:pt>
                <c:pt idx="257">
                  <c:v>Donavon Fowle</c:v>
                </c:pt>
                <c:pt idx="258">
                  <c:v>Donica Bonhome</c:v>
                </c:pt>
                <c:pt idx="259">
                  <c:v>Donna Baskeyfied</c:v>
                </c:pt>
                <c:pt idx="260">
                  <c:v>Donnie Hedlestone</c:v>
                </c:pt>
                <c:pt idx="261">
                  <c:v>Donny Fries</c:v>
                </c:pt>
                <c:pt idx="262">
                  <c:v>Doralin Baison</c:v>
                </c:pt>
                <c:pt idx="263">
                  <c:v>Dorelia Bury</c:v>
                </c:pt>
                <c:pt idx="264">
                  <c:v>Dorette Hinemoor</c:v>
                </c:pt>
                <c:pt idx="265">
                  <c:v>Dorey Sopper</c:v>
                </c:pt>
                <c:pt idx="266">
                  <c:v>Dorian Vizor</c:v>
                </c:pt>
                <c:pt idx="267">
                  <c:v>Dorie de la Tremoille</c:v>
                </c:pt>
                <c:pt idx="268">
                  <c:v>Dorotea Hollyman</c:v>
                </c:pt>
                <c:pt idx="269">
                  <c:v>Dottie Rallin</c:v>
                </c:pt>
                <c:pt idx="270">
                  <c:v>Dottie Tift</c:v>
                </c:pt>
                <c:pt idx="271">
                  <c:v>Drake Jevon</c:v>
                </c:pt>
                <c:pt idx="272">
                  <c:v>Duky Phizackerly</c:v>
                </c:pt>
                <c:pt idx="273">
                  <c:v>Dyanna Aizikovitz</c:v>
                </c:pt>
                <c:pt idx="274">
                  <c:v>Eal D'Ambrogio</c:v>
                </c:pt>
                <c:pt idx="275">
                  <c:v>Eddi Sedgebeer</c:v>
                </c:pt>
                <c:pt idx="276">
                  <c:v>Edeline Edney</c:v>
                </c:pt>
                <c:pt idx="277">
                  <c:v>Edin Mathe</c:v>
                </c:pt>
                <c:pt idx="278">
                  <c:v>Edin Yantsurev</c:v>
                </c:pt>
                <c:pt idx="279">
                  <c:v>Effie Yurkov</c:v>
                </c:pt>
                <c:pt idx="280">
                  <c:v>Elden Andriessen</c:v>
                </c:pt>
                <c:pt idx="281">
                  <c:v>Elizabet Aizikowitz</c:v>
                </c:pt>
                <c:pt idx="282">
                  <c:v>Elka Windress</c:v>
                </c:pt>
                <c:pt idx="283">
                  <c:v>Elna Grise</c:v>
                </c:pt>
                <c:pt idx="284">
                  <c:v>Elonore Goodings</c:v>
                </c:pt>
                <c:pt idx="285">
                  <c:v>Elonore Joliffe</c:v>
                </c:pt>
                <c:pt idx="286">
                  <c:v>Elsbeth Westerman</c:v>
                </c:pt>
                <c:pt idx="287">
                  <c:v>Else Langcaster</c:v>
                </c:pt>
                <c:pt idx="288">
                  <c:v>Elvina Angel</c:v>
                </c:pt>
                <c:pt idx="289">
                  <c:v>Elysee Sketch</c:v>
                </c:pt>
                <c:pt idx="290">
                  <c:v>Emalee Rolin</c:v>
                </c:pt>
                <c:pt idx="291">
                  <c:v>Emiline Galgey</c:v>
                </c:pt>
                <c:pt idx="292">
                  <c:v>Emiline Priddis</c:v>
                </c:pt>
                <c:pt idx="293">
                  <c:v>Emlynne Heining</c:v>
                </c:pt>
                <c:pt idx="294">
                  <c:v>Emlynne Laird</c:v>
                </c:pt>
                <c:pt idx="295">
                  <c:v>Emlynne Palfrey</c:v>
                </c:pt>
                <c:pt idx="296">
                  <c:v>Emmaline Rasmus</c:v>
                </c:pt>
                <c:pt idx="297">
                  <c:v>Enriqueta Ixor</c:v>
                </c:pt>
                <c:pt idx="298">
                  <c:v>Ericka Tripp</c:v>
                </c:pt>
                <c:pt idx="299">
                  <c:v>Ermin Beeble</c:v>
                </c:pt>
                <c:pt idx="300">
                  <c:v>Erny Stenyng</c:v>
                </c:pt>
                <c:pt idx="301">
                  <c:v>Ethel Ryles</c:v>
                </c:pt>
                <c:pt idx="302">
                  <c:v>Ethelda Hobbing</c:v>
                </c:pt>
                <c:pt idx="303">
                  <c:v>Eustace Stenton</c:v>
                </c:pt>
                <c:pt idx="304">
                  <c:v>Eveleen Bletsor</c:v>
                </c:pt>
                <c:pt idx="305">
                  <c:v>Evelina Dacca</c:v>
                </c:pt>
                <c:pt idx="306">
                  <c:v>Evy Wilsone</c:v>
                </c:pt>
                <c:pt idx="307">
                  <c:v>Ewell Hanby</c:v>
                </c:pt>
                <c:pt idx="308">
                  <c:v>Faber Eilhart</c:v>
                </c:pt>
                <c:pt idx="309">
                  <c:v>Fanchette Parlot</c:v>
                </c:pt>
                <c:pt idx="310">
                  <c:v>Fanchon Haughian</c:v>
                </c:pt>
                <c:pt idx="311">
                  <c:v>Fanny Flanagan</c:v>
                </c:pt>
                <c:pt idx="312">
                  <c:v>Faunie Brigham</c:v>
                </c:pt>
                <c:pt idx="313">
                  <c:v>Felecia Dodgson</c:v>
                </c:pt>
                <c:pt idx="314">
                  <c:v>Felice Miell</c:v>
                </c:pt>
                <c:pt idx="315">
                  <c:v>Felicia Jecock</c:v>
                </c:pt>
                <c:pt idx="316">
                  <c:v>Feliks Babber</c:v>
                </c:pt>
                <c:pt idx="317">
                  <c:v>Felita Dauney</c:v>
                </c:pt>
                <c:pt idx="318">
                  <c:v>Felita Eshmade</c:v>
                </c:pt>
                <c:pt idx="319">
                  <c:v>Ferdie Tourry</c:v>
                </c:pt>
                <c:pt idx="320">
                  <c:v>Fernando Sulman</c:v>
                </c:pt>
                <c:pt idx="321">
                  <c:v>Ferrell Ferber</c:v>
                </c:pt>
                <c:pt idx="322">
                  <c:v>Fielding Keinrat</c:v>
                </c:pt>
                <c:pt idx="323">
                  <c:v>Filip Antcliffe</c:v>
                </c:pt>
                <c:pt idx="324">
                  <c:v>Fleur Parres</c:v>
                </c:pt>
                <c:pt idx="325">
                  <c:v>Florinda Matusovsky</c:v>
                </c:pt>
                <c:pt idx="326">
                  <c:v>Flory Crumpe</c:v>
                </c:pt>
                <c:pt idx="327">
                  <c:v>Flynn Antony</c:v>
                </c:pt>
                <c:pt idx="328">
                  <c:v>Foster Constance</c:v>
                </c:pt>
                <c:pt idx="329">
                  <c:v>Francesco Dressel</c:v>
                </c:pt>
                <c:pt idx="330">
                  <c:v>Franny Kienlein</c:v>
                </c:pt>
                <c:pt idx="331">
                  <c:v>Frans Habbergham</c:v>
                </c:pt>
                <c:pt idx="332">
                  <c:v>Fransisco Malecky</c:v>
                </c:pt>
                <c:pt idx="333">
                  <c:v>Freda Hollows</c:v>
                </c:pt>
                <c:pt idx="334">
                  <c:v>Freeland Missenden</c:v>
                </c:pt>
                <c:pt idx="335">
                  <c:v>Friederike Drysdale</c:v>
                </c:pt>
                <c:pt idx="336">
                  <c:v>Gabey Cogan</c:v>
                </c:pt>
                <c:pt idx="337">
                  <c:v>Gabie Tweed</c:v>
                </c:pt>
                <c:pt idx="338">
                  <c:v>Gabriel Starcks</c:v>
                </c:pt>
                <c:pt idx="339">
                  <c:v>Gaile Goggin</c:v>
                </c:pt>
                <c:pt idx="340">
                  <c:v>Gale Croysdale</c:v>
                </c:pt>
                <c:pt idx="341">
                  <c:v>Gale Heindrick</c:v>
                </c:pt>
                <c:pt idx="342">
                  <c:v>Gallard Gatheral</c:v>
                </c:pt>
                <c:pt idx="343">
                  <c:v>Gardy Dimitriou</c:v>
                </c:pt>
                <c:pt idx="344">
                  <c:v>Gaspar McGavin</c:v>
                </c:pt>
                <c:pt idx="345">
                  <c:v>Gay Eilhersen</c:v>
                </c:pt>
                <c:pt idx="346">
                  <c:v>Gay Rizzello</c:v>
                </c:pt>
                <c:pt idx="347">
                  <c:v>Geneva Standley</c:v>
                </c:pt>
                <c:pt idx="348">
                  <c:v>Geoffrey Siuda</c:v>
                </c:pt>
                <c:pt idx="349">
                  <c:v>Georgena Bentjens</c:v>
                </c:pt>
                <c:pt idx="350">
                  <c:v>Gerard Pirdy</c:v>
                </c:pt>
                <c:pt idx="351">
                  <c:v>Gerardo Schonfeld</c:v>
                </c:pt>
                <c:pt idx="352">
                  <c:v>Giacobo Skingle</c:v>
                </c:pt>
                <c:pt idx="353">
                  <c:v>Giana Tonnesen</c:v>
                </c:pt>
                <c:pt idx="354">
                  <c:v>Gilberto Cornier</c:v>
                </c:pt>
                <c:pt idx="355">
                  <c:v>Giordano Lorenzin</c:v>
                </c:pt>
                <c:pt idx="356">
                  <c:v>Gladi Ducker</c:v>
                </c:pt>
                <c:pt idx="357">
                  <c:v>Glory Clemon</c:v>
                </c:pt>
                <c:pt idx="358">
                  <c:v>Gnni Cheeke</c:v>
                </c:pt>
                <c:pt idx="359">
                  <c:v>Godfry Poinsett</c:v>
                </c:pt>
                <c:pt idx="360">
                  <c:v>Goldie Wynes</c:v>
                </c:pt>
                <c:pt idx="361">
                  <c:v>Gonzales Cicculi</c:v>
                </c:pt>
                <c:pt idx="362">
                  <c:v>Gothart Bamfield</c:v>
                </c:pt>
                <c:pt idx="363">
                  <c:v>Graeme Whitehead</c:v>
                </c:pt>
                <c:pt idx="364">
                  <c:v>Gran Sibray</c:v>
                </c:pt>
                <c:pt idx="365">
                  <c:v>Granger Fantham</c:v>
                </c:pt>
                <c:pt idx="366">
                  <c:v>Granger Smallcombe</c:v>
                </c:pt>
                <c:pt idx="367">
                  <c:v>Granville Alberts</c:v>
                </c:pt>
                <c:pt idx="368">
                  <c:v>Grazia Oats</c:v>
                </c:pt>
                <c:pt idx="369">
                  <c:v>Gregg Hawkyens</c:v>
                </c:pt>
                <c:pt idx="370">
                  <c:v>Gregorius Kislingbury</c:v>
                </c:pt>
                <c:pt idx="371">
                  <c:v>Gregorius Trengrove</c:v>
                </c:pt>
                <c:pt idx="372">
                  <c:v>Grete Holborn</c:v>
                </c:pt>
                <c:pt idx="373">
                  <c:v>Guenevere Ruggen</c:v>
                </c:pt>
                <c:pt idx="374">
                  <c:v>Gunilla Lynch</c:v>
                </c:pt>
                <c:pt idx="375">
                  <c:v>Gussy Broadbear</c:v>
                </c:pt>
                <c:pt idx="376">
                  <c:v>Gustaf Ciccotti</c:v>
                </c:pt>
                <c:pt idx="377">
                  <c:v>Guthrey Petracci</c:v>
                </c:pt>
                <c:pt idx="378">
                  <c:v>Gwenni Ratt</c:v>
                </c:pt>
                <c:pt idx="379">
                  <c:v>Hadley Reuven</c:v>
                </c:pt>
                <c:pt idx="380">
                  <c:v>Hailee Radbone</c:v>
                </c:pt>
                <c:pt idx="381">
                  <c:v>Hall Ranner</c:v>
                </c:pt>
                <c:pt idx="382">
                  <c:v>Hally Lorait</c:v>
                </c:pt>
                <c:pt idx="383">
                  <c:v>Hamish MacSherry</c:v>
                </c:pt>
                <c:pt idx="384">
                  <c:v>Hamish Skeech</c:v>
                </c:pt>
                <c:pt idx="385">
                  <c:v>Hamlen Pallister</c:v>
                </c:pt>
                <c:pt idx="386">
                  <c:v>Harland Trematick</c:v>
                </c:pt>
                <c:pt idx="387">
                  <c:v>Hartley Mattioli</c:v>
                </c:pt>
                <c:pt idx="388">
                  <c:v>Harwilll Bishell</c:v>
                </c:pt>
                <c:pt idx="389">
                  <c:v>Haslett Jodrelle</c:v>
                </c:pt>
                <c:pt idx="390">
                  <c:v>Hatty Dovydenas</c:v>
                </c:pt>
                <c:pt idx="391">
                  <c:v>Hayward Goulter</c:v>
                </c:pt>
                <c:pt idx="392">
                  <c:v>Hazel Iacopini</c:v>
                </c:pt>
                <c:pt idx="393">
                  <c:v>Hazel Saill</c:v>
                </c:pt>
                <c:pt idx="394">
                  <c:v>Heall Perris</c:v>
                </c:pt>
                <c:pt idx="395">
                  <c:v>Heda Fromant</c:v>
                </c:pt>
                <c:pt idx="396">
                  <c:v>Helaina Rainforth</c:v>
                </c:pt>
                <c:pt idx="397">
                  <c:v>Helli Petroulis</c:v>
                </c:pt>
                <c:pt idx="398">
                  <c:v>Heloise Zeal</c:v>
                </c:pt>
                <c:pt idx="399">
                  <c:v>Henderson Crowne</c:v>
                </c:pt>
                <c:pt idx="400">
                  <c:v>Herbie Peppard</c:v>
                </c:pt>
                <c:pt idx="401">
                  <c:v>Hermann Larvor</c:v>
                </c:pt>
                <c:pt idx="402">
                  <c:v>Herta Layne</c:v>
                </c:pt>
                <c:pt idx="403">
                  <c:v>Hetti Measures</c:v>
                </c:pt>
                <c:pt idx="404">
                  <c:v>Hetti Penson</c:v>
                </c:pt>
                <c:pt idx="405">
                  <c:v>Hewet Synnot</c:v>
                </c:pt>
                <c:pt idx="406">
                  <c:v>Hildegarde Brangan</c:v>
                </c:pt>
                <c:pt idx="407">
                  <c:v>Hillel Mairs</c:v>
                </c:pt>
                <c:pt idx="408">
                  <c:v>Homer Dulany</c:v>
                </c:pt>
                <c:pt idx="409">
                  <c:v>Hussein Olliff</c:v>
                </c:pt>
                <c:pt idx="410">
                  <c:v>Hy Zanetto</c:v>
                </c:pt>
                <c:pt idx="411">
                  <c:v>Ibby Charters</c:v>
                </c:pt>
                <c:pt idx="412">
                  <c:v>Ilaire Sprakes</c:v>
                </c:pt>
                <c:pt idx="413">
                  <c:v>Ilka Gurnee</c:v>
                </c:pt>
                <c:pt idx="414">
                  <c:v>Ilysa Whapple</c:v>
                </c:pt>
                <c:pt idx="415">
                  <c:v>Ingamar Eberlein</c:v>
                </c:pt>
                <c:pt idx="416">
                  <c:v>Ingeberg Mulliner</c:v>
                </c:pt>
                <c:pt idx="417">
                  <c:v>Ingelbert Hotchkin</c:v>
                </c:pt>
                <c:pt idx="418">
                  <c:v>Inger Bouldon</c:v>
                </c:pt>
                <c:pt idx="419">
                  <c:v>Innis Renhard</c:v>
                </c:pt>
                <c:pt idx="420">
                  <c:v>Iorgo Kleinert</c:v>
                </c:pt>
                <c:pt idx="421">
                  <c:v>Ira Sjostrom</c:v>
                </c:pt>
                <c:pt idx="422">
                  <c:v>Irv Hay</c:v>
                </c:pt>
                <c:pt idx="423">
                  <c:v>Irvine Phillpot</c:v>
                </c:pt>
                <c:pt idx="424">
                  <c:v>Isa Blazewicz</c:v>
                </c:pt>
                <c:pt idx="425">
                  <c:v>Isac Jesper</c:v>
                </c:pt>
                <c:pt idx="426">
                  <c:v>Isahella Hagland</c:v>
                </c:pt>
                <c:pt idx="427">
                  <c:v>Isidore Hussey</c:v>
                </c:pt>
                <c:pt idx="428">
                  <c:v>Isis Hessel</c:v>
                </c:pt>
                <c:pt idx="429">
                  <c:v>Isis Pikett</c:v>
                </c:pt>
                <c:pt idx="430">
                  <c:v>Itch Norquoy</c:v>
                </c:pt>
                <c:pt idx="431">
                  <c:v>Izaak Primak</c:v>
                </c:pt>
                <c:pt idx="432">
                  <c:v>Jacinthe Balsillie</c:v>
                </c:pt>
                <c:pt idx="433">
                  <c:v>Jackquelin Chugg</c:v>
                </c:pt>
                <c:pt idx="434">
                  <c:v>Jacquelyn Maha</c:v>
                </c:pt>
                <c:pt idx="435">
                  <c:v>Jaimie Hatz</c:v>
                </c:pt>
                <c:pt idx="436">
                  <c:v>Jami Redholes</c:v>
                </c:pt>
                <c:pt idx="437">
                  <c:v>Jammie Cloke</c:v>
                </c:pt>
                <c:pt idx="438">
                  <c:v>Janella Eden</c:v>
                </c:pt>
                <c:pt idx="439">
                  <c:v>Janella Millett</c:v>
                </c:pt>
                <c:pt idx="440">
                  <c:v>Janeva Edinboro</c:v>
                </c:pt>
                <c:pt idx="441">
                  <c:v>Janifer Bagot</c:v>
                </c:pt>
                <c:pt idx="442">
                  <c:v>Jany Rudeforth</c:v>
                </c:pt>
                <c:pt idx="443">
                  <c:v>Jaquenette Skentelbery</c:v>
                </c:pt>
                <c:pt idx="444">
                  <c:v>Jarred Camillo</c:v>
                </c:pt>
                <c:pt idx="445">
                  <c:v>Jarret Toye</c:v>
                </c:pt>
                <c:pt idx="446">
                  <c:v>Jasper Sisneros</c:v>
                </c:pt>
                <c:pt idx="447">
                  <c:v>Javier Causnett</c:v>
                </c:pt>
                <c:pt idx="448">
                  <c:v>Javier Kopke</c:v>
                </c:pt>
                <c:pt idx="449">
                  <c:v>Jed Kennicott</c:v>
                </c:pt>
                <c:pt idx="450">
                  <c:v>Jeffrey Dufaire</c:v>
                </c:pt>
                <c:pt idx="451">
                  <c:v>Jemimah Ethelston</c:v>
                </c:pt>
                <c:pt idx="452">
                  <c:v>Jennica Tewelson</c:v>
                </c:pt>
                <c:pt idx="453">
                  <c:v>Jennifer Rangall</c:v>
                </c:pt>
                <c:pt idx="454">
                  <c:v>Jennifer Wilkisson</c:v>
                </c:pt>
                <c:pt idx="455">
                  <c:v>Jeno Capey</c:v>
                </c:pt>
                <c:pt idx="456">
                  <c:v>Jeno Druitt</c:v>
                </c:pt>
                <c:pt idx="457">
                  <c:v>Jereme Gippes</c:v>
                </c:pt>
                <c:pt idx="458">
                  <c:v>Jermaine Branchett</c:v>
                </c:pt>
                <c:pt idx="459">
                  <c:v>Jessica McNess</c:v>
                </c:pt>
                <c:pt idx="460">
                  <c:v>Jewelle Shenton</c:v>
                </c:pt>
                <c:pt idx="461">
                  <c:v>Jilly Dreng</c:v>
                </c:pt>
                <c:pt idx="462">
                  <c:v>Jimmy Dymoke</c:v>
                </c:pt>
                <c:pt idx="463">
                  <c:v>Joceline Reddoch</c:v>
                </c:pt>
                <c:pt idx="464">
                  <c:v>Jocko Pray</c:v>
                </c:pt>
                <c:pt idx="465">
                  <c:v>Jodee Caldicott</c:v>
                </c:pt>
                <c:pt idx="466">
                  <c:v>Joey Jefferys</c:v>
                </c:pt>
                <c:pt idx="467">
                  <c:v>Johna Bluck</c:v>
                </c:pt>
                <c:pt idx="468">
                  <c:v>Johnath Fairebrother</c:v>
                </c:pt>
                <c:pt idx="469">
                  <c:v>Jordana Halden</c:v>
                </c:pt>
                <c:pt idx="470">
                  <c:v>Jorge Bettison</c:v>
                </c:pt>
                <c:pt idx="471">
                  <c:v>Josefina Ferens</c:v>
                </c:pt>
                <c:pt idx="472">
                  <c:v>Joshuah Awdry</c:v>
                </c:pt>
                <c:pt idx="473">
                  <c:v>Judd De Leek</c:v>
                </c:pt>
                <c:pt idx="474">
                  <c:v>Jule Deehan</c:v>
                </c:pt>
                <c:pt idx="475">
                  <c:v>Julio Armytage</c:v>
                </c:pt>
                <c:pt idx="476">
                  <c:v>Julius Mccaull</c:v>
                </c:pt>
                <c:pt idx="477">
                  <c:v>Kacy Canto</c:v>
                </c:pt>
                <c:pt idx="478">
                  <c:v>Kaela Nottram</c:v>
                </c:pt>
                <c:pt idx="479">
                  <c:v>Kaja Loxton</c:v>
                </c:pt>
                <c:pt idx="480">
                  <c:v>Kameko Philbrick</c:v>
                </c:pt>
                <c:pt idx="481">
                  <c:v>Kandace Cragell</c:v>
                </c:pt>
                <c:pt idx="482">
                  <c:v>Kandy Heddan</c:v>
                </c:pt>
                <c:pt idx="483">
                  <c:v>Kari Swede</c:v>
                </c:pt>
                <c:pt idx="484">
                  <c:v>Karl Imorts</c:v>
                </c:pt>
                <c:pt idx="485">
                  <c:v>Karlan Karby</c:v>
                </c:pt>
                <c:pt idx="486">
                  <c:v>Karry Flanders</c:v>
                </c:pt>
                <c:pt idx="487">
                  <c:v>Karylin Huddart</c:v>
                </c:pt>
                <c:pt idx="488">
                  <c:v>Katerina Melloi</c:v>
                </c:pt>
                <c:pt idx="489">
                  <c:v>Kathleen Diable</c:v>
                </c:pt>
                <c:pt idx="490">
                  <c:v>Keefer Cake</c:v>
                </c:pt>
                <c:pt idx="491">
                  <c:v>Ken Lestrange</c:v>
                </c:pt>
                <c:pt idx="492">
                  <c:v>Kendra Backshell</c:v>
                </c:pt>
                <c:pt idx="493">
                  <c:v>Kendra Glison</c:v>
                </c:pt>
                <c:pt idx="494">
                  <c:v>Kenton Wetherick</c:v>
                </c:pt>
                <c:pt idx="495">
                  <c:v>Kerr Patise</c:v>
                </c:pt>
                <c:pt idx="496">
                  <c:v>Ketty Bromehead</c:v>
                </c:pt>
                <c:pt idx="497">
                  <c:v>Kevan Grinsted</c:v>
                </c:pt>
                <c:pt idx="498">
                  <c:v>Kienan Ferson</c:v>
                </c:pt>
                <c:pt idx="499">
                  <c:v>Kienan Scholard</c:v>
                </c:pt>
                <c:pt idx="500">
                  <c:v>Killian Osler</c:v>
                </c:pt>
                <c:pt idx="501">
                  <c:v>Kim Kemery</c:v>
                </c:pt>
                <c:pt idx="502">
                  <c:v>Kimberli Mustchin</c:v>
                </c:pt>
                <c:pt idx="503">
                  <c:v>Kipper Boorn</c:v>
                </c:pt>
                <c:pt idx="504">
                  <c:v>Kippie Marrison</c:v>
                </c:pt>
                <c:pt idx="505">
                  <c:v>Kiri Avramow</c:v>
                </c:pt>
                <c:pt idx="506">
                  <c:v>Kizzie Warman</c:v>
                </c:pt>
                <c:pt idx="507">
                  <c:v>Klarika Egglestone</c:v>
                </c:pt>
                <c:pt idx="508">
                  <c:v>Konstantine Thoumasson</c:v>
                </c:pt>
                <c:pt idx="509">
                  <c:v>Koralle Heads</c:v>
                </c:pt>
                <c:pt idx="510">
                  <c:v>Koren Ferretti</c:v>
                </c:pt>
                <c:pt idx="511">
                  <c:v>Koressa O'Geneay</c:v>
                </c:pt>
                <c:pt idx="512">
                  <c:v>Kris O'Cullen</c:v>
                </c:pt>
                <c:pt idx="513">
                  <c:v>Krissie Hammett</c:v>
                </c:pt>
                <c:pt idx="514">
                  <c:v>Kristos Streight</c:v>
                </c:pt>
                <c:pt idx="515">
                  <c:v>Kylie Mowat</c:v>
                </c:pt>
                <c:pt idx="516">
                  <c:v>Kynthia Berick</c:v>
                </c:pt>
                <c:pt idx="517">
                  <c:v>Lacee Burtenshaw</c:v>
                </c:pt>
                <c:pt idx="518">
                  <c:v>Lacee Tanti</c:v>
                </c:pt>
                <c:pt idx="519">
                  <c:v>Lamond Gheeraert</c:v>
                </c:pt>
                <c:pt idx="520">
                  <c:v>Laryssa Benediktovich</c:v>
                </c:pt>
                <c:pt idx="521">
                  <c:v>Laurence Ellingham</c:v>
                </c:pt>
                <c:pt idx="522">
                  <c:v>Lauritz Ledgley</c:v>
                </c:pt>
                <c:pt idx="523">
                  <c:v>Lawrence Pratt</c:v>
                </c:pt>
                <c:pt idx="524">
                  <c:v>Layne Imason</c:v>
                </c:pt>
                <c:pt idx="525">
                  <c:v>Leesa Flaonier</c:v>
                </c:pt>
                <c:pt idx="526">
                  <c:v>Leia Kernan</c:v>
                </c:pt>
                <c:pt idx="527">
                  <c:v>Lem Pennacci</c:v>
                </c:pt>
                <c:pt idx="528">
                  <c:v>Lemuel Rignold</c:v>
                </c:pt>
                <c:pt idx="529">
                  <c:v>Lenci Haggerstone</c:v>
                </c:pt>
                <c:pt idx="530">
                  <c:v>Lenette Dwerryhouse</c:v>
                </c:pt>
                <c:pt idx="531">
                  <c:v>Lenka Rushmer</c:v>
                </c:pt>
                <c:pt idx="532">
                  <c:v>Lenore Messenbird</c:v>
                </c:pt>
                <c:pt idx="533">
                  <c:v>Leonie Cullrford</c:v>
                </c:pt>
                <c:pt idx="534">
                  <c:v>Leonore Francisco</c:v>
                </c:pt>
                <c:pt idx="535">
                  <c:v>Leontine Rubrow</c:v>
                </c:pt>
                <c:pt idx="536">
                  <c:v>Leta Clarricoates</c:v>
                </c:pt>
                <c:pt idx="537">
                  <c:v>Lewes Danes</c:v>
                </c:pt>
                <c:pt idx="538">
                  <c:v>Lexie Mallan</c:v>
                </c:pt>
                <c:pt idx="539">
                  <c:v>Lind Conyers</c:v>
                </c:pt>
                <c:pt idx="540">
                  <c:v>Lindon Agnolo</c:v>
                </c:pt>
                <c:pt idx="541">
                  <c:v>Lindy Uttermare</c:v>
                </c:pt>
                <c:pt idx="542">
                  <c:v>Linn Alaway</c:v>
                </c:pt>
                <c:pt idx="543">
                  <c:v>Linus Flippelli</c:v>
                </c:pt>
                <c:pt idx="544">
                  <c:v>Lisa Goodger</c:v>
                </c:pt>
                <c:pt idx="545">
                  <c:v>Livy Lathleiff</c:v>
                </c:pt>
                <c:pt idx="546">
                  <c:v>Llywellyn Oscroft</c:v>
                </c:pt>
                <c:pt idx="547">
                  <c:v>Lora Dukes</c:v>
                </c:pt>
                <c:pt idx="548">
                  <c:v>Lorelei Nardoni</c:v>
                </c:pt>
                <c:pt idx="549">
                  <c:v>Lorenzo Yeoland</c:v>
                </c:pt>
                <c:pt idx="550">
                  <c:v>Lorianne Kyneton</c:v>
                </c:pt>
                <c:pt idx="551">
                  <c:v>Lorin Guerrazzi</c:v>
                </c:pt>
                <c:pt idx="552">
                  <c:v>Lothaire Mizzi</c:v>
                </c:pt>
                <c:pt idx="553">
                  <c:v>Lowell Keenleyside</c:v>
                </c:pt>
                <c:pt idx="554">
                  <c:v>Loydie Langlais</c:v>
                </c:pt>
                <c:pt idx="555">
                  <c:v>Lucienne Scargle</c:v>
                </c:pt>
                <c:pt idx="556">
                  <c:v>Lukas Whittlesee</c:v>
                </c:pt>
                <c:pt idx="557">
                  <c:v>Lyell Murch</c:v>
                </c:pt>
                <c:pt idx="558">
                  <c:v>Lyn Entwistle</c:v>
                </c:pt>
                <c:pt idx="559">
                  <c:v>Lyndsey MacManus</c:v>
                </c:pt>
                <c:pt idx="560">
                  <c:v>Lyndsey Megany</c:v>
                </c:pt>
                <c:pt idx="561">
                  <c:v>Lynnea Danton</c:v>
                </c:pt>
                <c:pt idx="562">
                  <c:v>Lyon Ibert</c:v>
                </c:pt>
                <c:pt idx="563">
                  <c:v>Mab Blakemore</c:v>
                </c:pt>
                <c:pt idx="564">
                  <c:v>Madelaine Sharples</c:v>
                </c:pt>
                <c:pt idx="565">
                  <c:v>Madelene Prinn</c:v>
                </c:pt>
                <c:pt idx="566">
                  <c:v>Mag Armistead</c:v>
                </c:pt>
                <c:pt idx="567">
                  <c:v>Maggy Baistow</c:v>
                </c:pt>
                <c:pt idx="568">
                  <c:v>Maggy Harby</c:v>
                </c:pt>
                <c:pt idx="569">
                  <c:v>Mahala Ludwell</c:v>
                </c:pt>
                <c:pt idx="570">
                  <c:v>Maisie Sarvar</c:v>
                </c:pt>
                <c:pt idx="571">
                  <c:v>Maitilde Boxill</c:v>
                </c:pt>
                <c:pt idx="572">
                  <c:v>Mallory Shrimpling</c:v>
                </c:pt>
                <c:pt idx="573">
                  <c:v>Malynda Glawsop</c:v>
                </c:pt>
                <c:pt idx="574">
                  <c:v>Malynda Purbrick</c:v>
                </c:pt>
                <c:pt idx="575">
                  <c:v>Man Fright</c:v>
                </c:pt>
                <c:pt idx="576">
                  <c:v>Manuel Darrigoe</c:v>
                </c:pt>
                <c:pt idx="577">
                  <c:v>Mar McIver</c:v>
                </c:pt>
                <c:pt idx="578">
                  <c:v>Margarette Sterland</c:v>
                </c:pt>
                <c:pt idx="579">
                  <c:v>Margie Palleske</c:v>
                </c:pt>
                <c:pt idx="580">
                  <c:v>Marguerite Graves</c:v>
                </c:pt>
                <c:pt idx="581">
                  <c:v>Marianna Vedmore</c:v>
                </c:pt>
                <c:pt idx="582">
                  <c:v>Marie-jeanne Redgrave</c:v>
                </c:pt>
                <c:pt idx="583">
                  <c:v>Marja Urion</c:v>
                </c:pt>
                <c:pt idx="584">
                  <c:v>Marjorie Yoxen</c:v>
                </c:pt>
                <c:pt idx="585">
                  <c:v>Marlena Howsden</c:v>
                </c:pt>
                <c:pt idx="586">
                  <c:v>Marne Mingey</c:v>
                </c:pt>
                <c:pt idx="587">
                  <c:v>Marris Grcic</c:v>
                </c:pt>
                <c:pt idx="588">
                  <c:v>Martie Brimilcombe</c:v>
                </c:pt>
                <c:pt idx="589">
                  <c:v>Marty Kidstoun</c:v>
                </c:pt>
                <c:pt idx="590">
                  <c:v>Marty Scholl</c:v>
                </c:pt>
                <c:pt idx="591">
                  <c:v>Marvin Gundry</c:v>
                </c:pt>
                <c:pt idx="592">
                  <c:v>Marvin Malloy</c:v>
                </c:pt>
                <c:pt idx="593">
                  <c:v>Mathew Goulter</c:v>
                </c:pt>
                <c:pt idx="594">
                  <c:v>Mathilda Matiasek</c:v>
                </c:pt>
                <c:pt idx="595">
                  <c:v>Maurie Bartol</c:v>
                </c:pt>
                <c:pt idx="596">
                  <c:v>Maxim McParland</c:v>
                </c:pt>
                <c:pt idx="597">
                  <c:v>Meade Birkin</c:v>
                </c:pt>
                <c:pt idx="598">
                  <c:v>Melania Beadle</c:v>
                </c:pt>
                <c:pt idx="599">
                  <c:v>Melli Brockway</c:v>
                </c:pt>
                <c:pt idx="600">
                  <c:v>Mellisa Mebes</c:v>
                </c:pt>
                <c:pt idx="601">
                  <c:v>Melodie OIlier</c:v>
                </c:pt>
                <c:pt idx="602">
                  <c:v>Melosa Kippen</c:v>
                </c:pt>
                <c:pt idx="603">
                  <c:v>Melvin Wharfe</c:v>
                </c:pt>
                <c:pt idx="604">
                  <c:v>Mercedes Acott</c:v>
                </c:pt>
                <c:pt idx="605">
                  <c:v>Merell Zanazzi</c:v>
                </c:pt>
                <c:pt idx="606">
                  <c:v>Merrel Steptow</c:v>
                </c:pt>
                <c:pt idx="607">
                  <c:v>Merrile Cobbledick</c:v>
                </c:pt>
                <c:pt idx="608">
                  <c:v>Michale Delves</c:v>
                </c:pt>
                <c:pt idx="609">
                  <c:v>Micki Fero</c:v>
                </c:pt>
                <c:pt idx="610">
                  <c:v>Milty Middis</c:v>
                </c:pt>
                <c:pt idx="611">
                  <c:v>Mina Elstone</c:v>
                </c:pt>
                <c:pt idx="612">
                  <c:v>Mindy Bogey</c:v>
                </c:pt>
                <c:pt idx="613">
                  <c:v>Minetta Ackrill</c:v>
                </c:pt>
                <c:pt idx="614">
                  <c:v>Minette Whellans</c:v>
                </c:pt>
                <c:pt idx="615">
                  <c:v>Minni Alabaster</c:v>
                </c:pt>
                <c:pt idx="616">
                  <c:v>Minny Chamberlayne</c:v>
                </c:pt>
                <c:pt idx="617">
                  <c:v>Miran Doidge</c:v>
                </c:pt>
                <c:pt idx="618">
                  <c:v>Mitch Attwool</c:v>
                </c:pt>
                <c:pt idx="619">
                  <c:v>Modesty MacConnechie</c:v>
                </c:pt>
                <c:pt idx="620">
                  <c:v>Mohandis Spurden</c:v>
                </c:pt>
                <c:pt idx="621">
                  <c:v>Monica Fearon</c:v>
                </c:pt>
                <c:pt idx="622">
                  <c:v>Monique Canty</c:v>
                </c:pt>
                <c:pt idx="623">
                  <c:v>Mord Meriet</c:v>
                </c:pt>
                <c:pt idx="624">
                  <c:v>Mordy Van Der Vlies</c:v>
                </c:pt>
                <c:pt idx="625">
                  <c:v>Morgen Seson</c:v>
                </c:pt>
                <c:pt idx="626">
                  <c:v>Morly Rocks</c:v>
                </c:pt>
                <c:pt idx="627">
                  <c:v>Morna Hansed</c:v>
                </c:pt>
                <c:pt idx="628">
                  <c:v>Mozelle Calcutt</c:v>
                </c:pt>
                <c:pt idx="629">
                  <c:v>Muffin Yallop</c:v>
                </c:pt>
                <c:pt idx="630">
                  <c:v>Murdock Hame</c:v>
                </c:pt>
                <c:pt idx="631">
                  <c:v>Murielle Lorinez</c:v>
                </c:pt>
                <c:pt idx="632">
                  <c:v>Myles Seawright</c:v>
                </c:pt>
                <c:pt idx="633">
                  <c:v>Myrle Dearden</c:v>
                </c:pt>
                <c:pt idx="634">
                  <c:v>Nadeen Broomer</c:v>
                </c:pt>
                <c:pt idx="635">
                  <c:v>Nalani Pirrone</c:v>
                </c:pt>
                <c:pt idx="636">
                  <c:v>Nanine McCarthy</c:v>
                </c:pt>
                <c:pt idx="637">
                  <c:v>Nannie Naseby</c:v>
                </c:pt>
                <c:pt idx="638">
                  <c:v>Nanny Izhakov</c:v>
                </c:pt>
                <c:pt idx="639">
                  <c:v>Nanny Lush</c:v>
                </c:pt>
                <c:pt idx="640">
                  <c:v>Nat Saleway</c:v>
                </c:pt>
                <c:pt idx="641">
                  <c:v>Natal Vigrass</c:v>
                </c:pt>
                <c:pt idx="642">
                  <c:v>Nataniel Helkin</c:v>
                </c:pt>
                <c:pt idx="643">
                  <c:v>Nathan Sictornes</c:v>
                </c:pt>
                <c:pt idx="644">
                  <c:v>Nathaniel Bloxland</c:v>
                </c:pt>
                <c:pt idx="645">
                  <c:v>Natka Leethem</c:v>
                </c:pt>
                <c:pt idx="646">
                  <c:v>Nealson Cuttler</c:v>
                </c:pt>
                <c:pt idx="647">
                  <c:v>Neely Broadberrie</c:v>
                </c:pt>
                <c:pt idx="648">
                  <c:v>Nelie Garnson</c:v>
                </c:pt>
                <c:pt idx="649">
                  <c:v>Nertie Poolman</c:v>
                </c:pt>
                <c:pt idx="650">
                  <c:v>Neville Piatto</c:v>
                </c:pt>
                <c:pt idx="651">
                  <c:v>Nevins Glowacz</c:v>
                </c:pt>
                <c:pt idx="652">
                  <c:v>Nevsa Fields</c:v>
                </c:pt>
                <c:pt idx="653">
                  <c:v>Nick Brakespear</c:v>
                </c:pt>
                <c:pt idx="654">
                  <c:v>Nickey Dimbleby</c:v>
                </c:pt>
                <c:pt idx="655">
                  <c:v>Nickey Youles</c:v>
                </c:pt>
                <c:pt idx="656">
                  <c:v>Nicko Corps</c:v>
                </c:pt>
                <c:pt idx="657">
                  <c:v>Nicky Ayris</c:v>
                </c:pt>
                <c:pt idx="658">
                  <c:v>Nico Hubert</c:v>
                </c:pt>
                <c:pt idx="659">
                  <c:v>Nicolas Aiton</c:v>
                </c:pt>
                <c:pt idx="660">
                  <c:v>Nicolina Jenny</c:v>
                </c:pt>
                <c:pt idx="661">
                  <c:v>Niels Leake</c:v>
                </c:pt>
                <c:pt idx="662">
                  <c:v>Nissie Rudland</c:v>
                </c:pt>
                <c:pt idx="663">
                  <c:v>Noak Wyvill</c:v>
                </c:pt>
                <c:pt idx="664">
                  <c:v>Noam Climance</c:v>
                </c:pt>
                <c:pt idx="665">
                  <c:v>Nobe Buney</c:v>
                </c:pt>
                <c:pt idx="666">
                  <c:v>Noel Chisholm</c:v>
                </c:pt>
                <c:pt idx="667">
                  <c:v>Nona Linklater</c:v>
                </c:pt>
                <c:pt idx="668">
                  <c:v>Noni Furber</c:v>
                </c:pt>
                <c:pt idx="669">
                  <c:v>Norene Magauran</c:v>
                </c:pt>
                <c:pt idx="670">
                  <c:v>Odelia Skerme</c:v>
                </c:pt>
                <c:pt idx="671">
                  <c:v>Odille Thynne</c:v>
                </c:pt>
                <c:pt idx="672">
                  <c:v>Olag Baudassi</c:v>
                </c:pt>
                <c:pt idx="673">
                  <c:v>Oran Colbeck</c:v>
                </c:pt>
                <c:pt idx="674">
                  <c:v>Orazio Comber</c:v>
                </c:pt>
                <c:pt idx="675">
                  <c:v>Orbadiah Duny</c:v>
                </c:pt>
                <c:pt idx="676">
                  <c:v>Orion Dyott</c:v>
                </c:pt>
                <c:pt idx="677">
                  <c:v>Orland Tadman</c:v>
                </c:pt>
                <c:pt idx="678">
                  <c:v>Orly Ryland</c:v>
                </c:pt>
                <c:pt idx="679">
                  <c:v>Osbert Robins</c:v>
                </c:pt>
                <c:pt idx="680">
                  <c:v>Osmund Clausen-Thue</c:v>
                </c:pt>
                <c:pt idx="681">
                  <c:v>Othello Syseland</c:v>
                </c:pt>
                <c:pt idx="682">
                  <c:v>Pall Redford</c:v>
                </c:pt>
                <c:pt idx="683">
                  <c:v>Pammi Endacott</c:v>
                </c:pt>
                <c:pt idx="684">
                  <c:v>Paola Brydell</c:v>
                </c:pt>
                <c:pt idx="685">
                  <c:v>Parker Tofful</c:v>
                </c:pt>
                <c:pt idx="686">
                  <c:v>Parsifal Metrick</c:v>
                </c:pt>
                <c:pt idx="687">
                  <c:v>Patrice Trobe</c:v>
                </c:pt>
                <c:pt idx="688">
                  <c:v>Patsy Vasilenko</c:v>
                </c:pt>
                <c:pt idx="689">
                  <c:v>Paula Denis</c:v>
                </c:pt>
                <c:pt idx="690">
                  <c:v>Paulie Fonzone</c:v>
                </c:pt>
                <c:pt idx="691">
                  <c:v>Paulo Yea</c:v>
                </c:pt>
                <c:pt idx="692">
                  <c:v>Pen Wye</c:v>
                </c:pt>
                <c:pt idx="693">
                  <c:v>Perice Eberz</c:v>
                </c:pt>
                <c:pt idx="694">
                  <c:v>Perkin Stonner</c:v>
                </c:pt>
                <c:pt idx="695">
                  <c:v>Perry Lyfield</c:v>
                </c:pt>
                <c:pt idx="696">
                  <c:v>Petey Kingsbury</c:v>
                </c:pt>
                <c:pt idx="697">
                  <c:v>Peyter Lauritzen</c:v>
                </c:pt>
                <c:pt idx="698">
                  <c:v>Peyter Matignon</c:v>
                </c:pt>
                <c:pt idx="699">
                  <c:v>Philipa Petrushanko</c:v>
                </c:pt>
                <c:pt idx="700">
                  <c:v>Phyllys Ormerod</c:v>
                </c:pt>
                <c:pt idx="701">
                  <c:v>Pippo Witherington</c:v>
                </c:pt>
                <c:pt idx="702">
                  <c:v>Portie Cutchie</c:v>
                </c:pt>
                <c:pt idx="703">
                  <c:v>Pren Bess</c:v>
                </c:pt>
                <c:pt idx="704">
                  <c:v>Pru Durban</c:v>
                </c:pt>
                <c:pt idx="705">
                  <c:v>Queenie Veel</c:v>
                </c:pt>
                <c:pt idx="706">
                  <c:v>Quinn Parsons</c:v>
                </c:pt>
                <c:pt idx="707">
                  <c:v>Quintina Heavyside</c:v>
                </c:pt>
                <c:pt idx="708">
                  <c:v>Quinton Fouracres</c:v>
                </c:pt>
                <c:pt idx="709">
                  <c:v>Rachelle Elizabeth</c:v>
                </c:pt>
                <c:pt idx="710">
                  <c:v>Rafaela Treacher</c:v>
                </c:pt>
                <c:pt idx="711">
                  <c:v>Rafferty Pursglove</c:v>
                </c:pt>
                <c:pt idx="712">
                  <c:v>Raleigh Lepere</c:v>
                </c:pt>
                <c:pt idx="713">
                  <c:v>Ramon Cheak</c:v>
                </c:pt>
                <c:pt idx="714">
                  <c:v>Rana Sharer</c:v>
                </c:pt>
                <c:pt idx="715">
                  <c:v>Randal Longfield</c:v>
                </c:pt>
                <c:pt idx="716">
                  <c:v>Ransell McKall</c:v>
                </c:pt>
                <c:pt idx="717">
                  <c:v>Raphaela Schankelborg</c:v>
                </c:pt>
                <c:pt idx="718">
                  <c:v>Rasia Jacquemard</c:v>
                </c:pt>
                <c:pt idx="719">
                  <c:v>Raynor McGilvary</c:v>
                </c:pt>
                <c:pt idx="720">
                  <c:v>Rea Offell</c:v>
                </c:pt>
                <c:pt idx="721">
                  <c:v>Read Cutts</c:v>
                </c:pt>
                <c:pt idx="722">
                  <c:v>Reamonn Aynold</c:v>
                </c:pt>
                <c:pt idx="723">
                  <c:v>Rebeka Worg</c:v>
                </c:pt>
                <c:pt idx="724">
                  <c:v>Redd Simao</c:v>
                </c:pt>
                <c:pt idx="725">
                  <c:v>Reese Lidgey</c:v>
                </c:pt>
                <c:pt idx="726">
                  <c:v>Reggie Thickpenny</c:v>
                </c:pt>
                <c:pt idx="727">
                  <c:v>Reggis Pracy</c:v>
                </c:pt>
                <c:pt idx="728">
                  <c:v>Reinaldos Kirtley</c:v>
                </c:pt>
                <c:pt idx="729">
                  <c:v>Rem Furman</c:v>
                </c:pt>
                <c:pt idx="730">
                  <c:v>Reube Cawley</c:v>
                </c:pt>
                <c:pt idx="731">
                  <c:v>Reynolds Crookshanks</c:v>
                </c:pt>
                <c:pt idx="732">
                  <c:v>Rhetta Elnaugh</c:v>
                </c:pt>
                <c:pt idx="733">
                  <c:v>Rhetta Zywicki</c:v>
                </c:pt>
                <c:pt idx="734">
                  <c:v>Rhianon Broxup</c:v>
                </c:pt>
                <c:pt idx="735">
                  <c:v>Rhodie Strathern</c:v>
                </c:pt>
                <c:pt idx="736">
                  <c:v>Rhona Lequeux</c:v>
                </c:pt>
                <c:pt idx="737">
                  <c:v>Rickey Readie</c:v>
                </c:pt>
                <c:pt idx="738">
                  <c:v>Rickie Faltin</c:v>
                </c:pt>
                <c:pt idx="739">
                  <c:v>Rikki Tomkowicz</c:v>
                </c:pt>
                <c:pt idx="740">
                  <c:v>Rivy Farington</c:v>
                </c:pt>
                <c:pt idx="741">
                  <c:v>Rochette Huscroft</c:v>
                </c:pt>
                <c:pt idx="742">
                  <c:v>Rod Gowdie</c:v>
                </c:pt>
                <c:pt idx="743">
                  <c:v>Rodger Raven</c:v>
                </c:pt>
                <c:pt idx="744">
                  <c:v>Rodolfo Willoway</c:v>
                </c:pt>
                <c:pt idx="745">
                  <c:v>Romain Avrashin</c:v>
                </c:pt>
                <c:pt idx="746">
                  <c:v>Ronda Pyson</c:v>
                </c:pt>
                <c:pt idx="747">
                  <c:v>Rosaleen Scholar</c:v>
                </c:pt>
                <c:pt idx="748">
                  <c:v>Rosaline McLae</c:v>
                </c:pt>
                <c:pt idx="749">
                  <c:v>Roxie Deaconson</c:v>
                </c:pt>
                <c:pt idx="750">
                  <c:v>Roxine Drivers</c:v>
                </c:pt>
                <c:pt idx="751">
                  <c:v>Rozele Relton</c:v>
                </c:pt>
                <c:pt idx="752">
                  <c:v>Rudiger Di Bartolomeo</c:v>
                </c:pt>
                <c:pt idx="753">
                  <c:v>Rudy Farquharson</c:v>
                </c:pt>
                <c:pt idx="754">
                  <c:v>Rufus Flear</c:v>
                </c:pt>
                <c:pt idx="755">
                  <c:v>Russell Donet</c:v>
                </c:pt>
                <c:pt idx="756">
                  <c:v>Rutger Pithcock</c:v>
                </c:pt>
                <c:pt idx="757">
                  <c:v>Ruy Cancellieri</c:v>
                </c:pt>
                <c:pt idx="758">
                  <c:v>Ryann Stickler</c:v>
                </c:pt>
                <c:pt idx="759">
                  <c:v>Sacha Bruun</c:v>
                </c:pt>
                <c:pt idx="760">
                  <c:v>Sada Roseborough</c:v>
                </c:pt>
                <c:pt idx="761">
                  <c:v>Salomo Cushworth</c:v>
                </c:pt>
                <c:pt idx="762">
                  <c:v>Samuele Ales0</c:v>
                </c:pt>
                <c:pt idx="763">
                  <c:v>Samuele Klaaassen</c:v>
                </c:pt>
                <c:pt idx="764">
                  <c:v>Sarajane Potter</c:v>
                </c:pt>
                <c:pt idx="765">
                  <c:v>Saree Ellesworth</c:v>
                </c:pt>
                <c:pt idx="766">
                  <c:v>Sarette Ducarel</c:v>
                </c:pt>
                <c:pt idx="767">
                  <c:v>Say Risborough</c:v>
                </c:pt>
                <c:pt idx="768">
                  <c:v>Scarlett Oliffe</c:v>
                </c:pt>
                <c:pt idx="769">
                  <c:v>Sean Lorenzetti</c:v>
                </c:pt>
                <c:pt idx="770">
                  <c:v>Selene Shales</c:v>
                </c:pt>
                <c:pt idx="771">
                  <c:v>Selia Ragles</c:v>
                </c:pt>
                <c:pt idx="772">
                  <c:v>Selle Scurrer</c:v>
                </c:pt>
                <c:pt idx="773">
                  <c:v>Selma McMillian</c:v>
                </c:pt>
                <c:pt idx="774">
                  <c:v>Serena Earley</c:v>
                </c:pt>
                <c:pt idx="775">
                  <c:v>Shannon List</c:v>
                </c:pt>
                <c:pt idx="776">
                  <c:v>Sharity Wickens</c:v>
                </c:pt>
                <c:pt idx="777">
                  <c:v>Sharl Southerill</c:v>
                </c:pt>
                <c:pt idx="778">
                  <c:v>Sharona Danilchik</c:v>
                </c:pt>
                <c:pt idx="779">
                  <c:v>Shawnee Critchlow</c:v>
                </c:pt>
                <c:pt idx="780">
                  <c:v>Shay Couronne</c:v>
                </c:pt>
                <c:pt idx="781">
                  <c:v>Shaylynn Lobe</c:v>
                </c:pt>
                <c:pt idx="782">
                  <c:v>Shelley Gehring</c:v>
                </c:pt>
                <c:pt idx="783">
                  <c:v>Shelley Titley</c:v>
                </c:pt>
                <c:pt idx="784">
                  <c:v>Shelli De Banke</c:v>
                </c:pt>
                <c:pt idx="785">
                  <c:v>Shelli Keynd</c:v>
                </c:pt>
                <c:pt idx="786">
                  <c:v>Sheppard Yann</c:v>
                </c:pt>
                <c:pt idx="787">
                  <c:v>Sherman Mewrcik</c:v>
                </c:pt>
                <c:pt idx="788">
                  <c:v>Shermy Moseby</c:v>
                </c:pt>
                <c:pt idx="789">
                  <c:v>Shirleen Welds</c:v>
                </c:pt>
                <c:pt idx="790">
                  <c:v>Shirlene Edmondson</c:v>
                </c:pt>
                <c:pt idx="791">
                  <c:v>Sibella Rushbrooke</c:v>
                </c:pt>
                <c:pt idx="792">
                  <c:v>Sidney Gawen</c:v>
                </c:pt>
                <c:pt idx="793">
                  <c:v>Sigfrid Busch</c:v>
                </c:pt>
                <c:pt idx="794">
                  <c:v>Silas Deehan</c:v>
                </c:pt>
                <c:pt idx="795">
                  <c:v>Silvan McShea</c:v>
                </c:pt>
                <c:pt idx="796">
                  <c:v>Silvana Northeast</c:v>
                </c:pt>
                <c:pt idx="797">
                  <c:v>Silvanus Enefer</c:v>
                </c:pt>
                <c:pt idx="798">
                  <c:v>Silvio Iorizzi</c:v>
                </c:pt>
                <c:pt idx="799">
                  <c:v>Silvio Strase</c:v>
                </c:pt>
                <c:pt idx="800">
                  <c:v>Sim Pamphilon</c:v>
                </c:pt>
                <c:pt idx="801">
                  <c:v>Simone Capon</c:v>
                </c:pt>
                <c:pt idx="802">
                  <c:v>Sinclare Edsell</c:v>
                </c:pt>
                <c:pt idx="803">
                  <c:v>Skelly Dolohunty</c:v>
                </c:pt>
                <c:pt idx="804">
                  <c:v>Skipton Morrall</c:v>
                </c:pt>
                <c:pt idx="805">
                  <c:v>Sky Farnish</c:v>
                </c:pt>
                <c:pt idx="806">
                  <c:v>Skylar Jeyness</c:v>
                </c:pt>
                <c:pt idx="807">
                  <c:v>Sloan Diviny</c:v>
                </c:pt>
                <c:pt idx="808">
                  <c:v>Spencer Wastell</c:v>
                </c:pt>
                <c:pt idx="809">
                  <c:v>Stacy Pickworth</c:v>
                </c:pt>
                <c:pt idx="810">
                  <c:v>Stan Barribal</c:v>
                </c:pt>
                <c:pt idx="811">
                  <c:v>Stanford Rodliff</c:v>
                </c:pt>
                <c:pt idx="812">
                  <c:v>Stanislaus Gilroy</c:v>
                </c:pt>
                <c:pt idx="813">
                  <c:v>Stanislaus Valsler</c:v>
                </c:pt>
                <c:pt idx="814">
                  <c:v>Stanly Keets</c:v>
                </c:pt>
                <c:pt idx="815">
                  <c:v>Starr Arpin</c:v>
                </c:pt>
                <c:pt idx="816">
                  <c:v>Stearne Count</c:v>
                </c:pt>
                <c:pt idx="817">
                  <c:v>Stevana Woodham</c:v>
                </c:pt>
                <c:pt idx="818">
                  <c:v>Suzanna Bollam</c:v>
                </c:pt>
                <c:pt idx="819">
                  <c:v>Sylas Jennaroy</c:v>
                </c:pt>
                <c:pt idx="820">
                  <c:v>Tallie felip</c:v>
                </c:pt>
                <c:pt idx="821">
                  <c:v>Tamarah Fero</c:v>
                </c:pt>
                <c:pt idx="822">
                  <c:v>Tammie Drynan</c:v>
                </c:pt>
                <c:pt idx="823">
                  <c:v>Tani Taffarello</c:v>
                </c:pt>
                <c:pt idx="824">
                  <c:v>Tania Craggs</c:v>
                </c:pt>
                <c:pt idx="825">
                  <c:v>Tawnya Menary</c:v>
                </c:pt>
                <c:pt idx="826">
                  <c:v>Teddi Crowthe</c:v>
                </c:pt>
                <c:pt idx="827">
                  <c:v>Teddi Quadri</c:v>
                </c:pt>
                <c:pt idx="828">
                  <c:v>Temple Castiglione</c:v>
                </c:pt>
                <c:pt idx="829">
                  <c:v>Terence Vanyutin</c:v>
                </c:pt>
                <c:pt idx="830">
                  <c:v>Terencio O'Moylan</c:v>
                </c:pt>
                <c:pt idx="831">
                  <c:v>Terri Farra</c:v>
                </c:pt>
                <c:pt idx="832">
                  <c:v>Terri Lyford</c:v>
                </c:pt>
                <c:pt idx="833">
                  <c:v>Terry Sheryn</c:v>
                </c:pt>
                <c:pt idx="834">
                  <c:v>Tersina Castagne</c:v>
                </c:pt>
                <c:pt idx="835">
                  <c:v>Tess Benediktovich</c:v>
                </c:pt>
                <c:pt idx="836">
                  <c:v>Tess Bennison</c:v>
                </c:pt>
                <c:pt idx="837">
                  <c:v>Theda Grizard</c:v>
                </c:pt>
                <c:pt idx="838">
                  <c:v>Theo Bowne</c:v>
                </c:pt>
                <c:pt idx="839">
                  <c:v>Theo Jacobovitz</c:v>
                </c:pt>
                <c:pt idx="840">
                  <c:v>Theresita Newbury</c:v>
                </c:pt>
                <c:pt idx="841">
                  <c:v>Tiffany Scardafield</c:v>
                </c:pt>
                <c:pt idx="842">
                  <c:v>Tildie Tilzey</c:v>
                </c:pt>
                <c:pt idx="843">
                  <c:v>Timofei Woofinden</c:v>
                </c:pt>
                <c:pt idx="844">
                  <c:v>Timoteo Glisane</c:v>
                </c:pt>
                <c:pt idx="845">
                  <c:v>Tomas Sutty</c:v>
                </c:pt>
                <c:pt idx="846">
                  <c:v>Tomasina Cotmore</c:v>
                </c:pt>
                <c:pt idx="847">
                  <c:v>Torie Gottelier</c:v>
                </c:pt>
                <c:pt idx="848">
                  <c:v>Tory Walas</c:v>
                </c:pt>
                <c:pt idx="849">
                  <c:v>Trescha Jedrachowicz</c:v>
                </c:pt>
                <c:pt idx="850">
                  <c:v>Trina Le Sarr</c:v>
                </c:pt>
                <c:pt idx="851">
                  <c:v>Trumaine Tewelson</c:v>
                </c:pt>
                <c:pt idx="852">
                  <c:v>Tuckie Mathonnet</c:v>
                </c:pt>
                <c:pt idx="853">
                  <c:v>Tymon Zanetti</c:v>
                </c:pt>
                <c:pt idx="854">
                  <c:v>Ugo Southerden</c:v>
                </c:pt>
                <c:pt idx="855">
                  <c:v>Una Welberry</c:v>
                </c:pt>
                <c:pt idx="856">
                  <c:v>Uriah Lethbrig</c:v>
                </c:pt>
                <c:pt idx="857">
                  <c:v>Val Wakelin</c:v>
                </c:pt>
                <c:pt idx="858">
                  <c:v>Valenka Stansbury</c:v>
                </c:pt>
                <c:pt idx="859">
                  <c:v>Vallie Kundt</c:v>
                </c:pt>
                <c:pt idx="860">
                  <c:v>Vanna Le - Count</c:v>
                </c:pt>
                <c:pt idx="861">
                  <c:v>Vanya Skullet</c:v>
                </c:pt>
                <c:pt idx="862">
                  <c:v>Vasili Upstone</c:v>
                </c:pt>
                <c:pt idx="863">
                  <c:v>Vasily Polglase</c:v>
                </c:pt>
                <c:pt idx="864">
                  <c:v>Verne Dunkerley</c:v>
                </c:pt>
                <c:pt idx="865">
                  <c:v>Vernor Pawsey</c:v>
                </c:pt>
                <c:pt idx="866">
                  <c:v>Vicki Kirdsch</c:v>
                </c:pt>
                <c:pt idx="867">
                  <c:v>Vidovic Antonelli</c:v>
                </c:pt>
                <c:pt idx="868">
                  <c:v>Vinny Shoebotham</c:v>
                </c:pt>
                <c:pt idx="869">
                  <c:v>Violante Skouling</c:v>
                </c:pt>
                <c:pt idx="870">
                  <c:v>Violette Hellmore</c:v>
                </c:pt>
                <c:pt idx="871">
                  <c:v>Virgil Baumadier</c:v>
                </c:pt>
                <c:pt idx="872">
                  <c:v>Vivie Danneil</c:v>
                </c:pt>
                <c:pt idx="873">
                  <c:v>Vivyan Ceely</c:v>
                </c:pt>
                <c:pt idx="874">
                  <c:v>Vivyan Dunning</c:v>
                </c:pt>
                <c:pt idx="875">
                  <c:v>Wain Cholomin</c:v>
                </c:pt>
                <c:pt idx="876">
                  <c:v>Wain Stearley</c:v>
                </c:pt>
                <c:pt idx="877">
                  <c:v>Wallis Bernth</c:v>
                </c:pt>
                <c:pt idx="878">
                  <c:v>Waneta Edinborough</c:v>
                </c:pt>
                <c:pt idx="879">
                  <c:v>Wang Powlesland</c:v>
                </c:pt>
                <c:pt idx="880">
                  <c:v>Warner Maddox</c:v>
                </c:pt>
                <c:pt idx="881">
                  <c:v>Waylan Springall</c:v>
                </c:pt>
                <c:pt idx="882">
                  <c:v>Waylin Hollingdale</c:v>
                </c:pt>
                <c:pt idx="883">
                  <c:v>Webb Speechly</c:v>
                </c:pt>
                <c:pt idx="884">
                  <c:v>Wesley Giorgioni</c:v>
                </c:pt>
                <c:pt idx="885">
                  <c:v>Wilek Lightollers</c:v>
                </c:pt>
                <c:pt idx="886">
                  <c:v>Wiley Leopold</c:v>
                </c:pt>
                <c:pt idx="887">
                  <c:v>Willa Rolling</c:v>
                </c:pt>
                <c:pt idx="888">
                  <c:v>Willabella Abramski</c:v>
                </c:pt>
                <c:pt idx="889">
                  <c:v>Willabella Harvison</c:v>
                </c:pt>
                <c:pt idx="890">
                  <c:v>Willey Romao</c:v>
                </c:pt>
                <c:pt idx="891">
                  <c:v>Willy Pummery</c:v>
                </c:pt>
                <c:pt idx="892">
                  <c:v>Wilton Cottier</c:v>
                </c:pt>
                <c:pt idx="893">
                  <c:v>Wilton Jallin</c:v>
                </c:pt>
                <c:pt idx="894">
                  <c:v>Winn Keyse</c:v>
                </c:pt>
                <c:pt idx="895">
                  <c:v>Winne Roche</c:v>
                </c:pt>
                <c:pt idx="896">
                  <c:v>Witty Ranson</c:v>
                </c:pt>
                <c:pt idx="897">
                  <c:v>Wren Place</c:v>
                </c:pt>
                <c:pt idx="898">
                  <c:v>Wright Caldero</c:v>
                </c:pt>
                <c:pt idx="899">
                  <c:v>Wyatan Fetherston</c:v>
                </c:pt>
                <c:pt idx="900">
                  <c:v>Xenos Gibbons</c:v>
                </c:pt>
                <c:pt idx="901">
                  <c:v>Yardley Basill</c:v>
                </c:pt>
                <c:pt idx="902">
                  <c:v>Yulma Dombrell</c:v>
                </c:pt>
                <c:pt idx="903">
                  <c:v>Yuma Skipsey</c:v>
                </c:pt>
                <c:pt idx="904">
                  <c:v>Yuri Burrells</c:v>
                </c:pt>
                <c:pt idx="905">
                  <c:v>Zaccaria Sherewood</c:v>
                </c:pt>
                <c:pt idx="906">
                  <c:v>Zachariah Carlson</c:v>
                </c:pt>
                <c:pt idx="907">
                  <c:v>Zacharias Kiffe</c:v>
                </c:pt>
                <c:pt idx="908">
                  <c:v>Zachary Tramel</c:v>
                </c:pt>
                <c:pt idx="909">
                  <c:v>Zack Pellett</c:v>
                </c:pt>
                <c:pt idx="910">
                  <c:v>Zeke Walisiak</c:v>
                </c:pt>
                <c:pt idx="911">
                  <c:v>Zilvia Claisse</c:v>
                </c:pt>
                <c:pt idx="912">
                  <c:v>Zorina Ponting</c:v>
                </c:pt>
              </c:strCache>
            </c:strRef>
          </c:cat>
          <c:val>
            <c:numRef>
              <c:f>'Top 5 customer'!$B$4:$B$917</c:f>
              <c:numCache>
                <c:formatCode>General</c:formatCode>
                <c:ptCount val="913"/>
                <c:pt idx="0">
                  <c:v>8.91</c:v>
                </c:pt>
                <c:pt idx="1">
                  <c:v>14.339999999999998</c:v>
                </c:pt>
                <c:pt idx="2">
                  <c:v>8.0549999999999997</c:v>
                </c:pt>
                <c:pt idx="3">
                  <c:v>48.6</c:v>
                </c:pt>
                <c:pt idx="4">
                  <c:v>52.125</c:v>
                </c:pt>
                <c:pt idx="5">
                  <c:v>29.849999999999998</c:v>
                </c:pt>
                <c:pt idx="6">
                  <c:v>35.82</c:v>
                </c:pt>
                <c:pt idx="7">
                  <c:v>17.91</c:v>
                </c:pt>
                <c:pt idx="8">
                  <c:v>103.49999999999999</c:v>
                </c:pt>
                <c:pt idx="9">
                  <c:v>27.5</c:v>
                </c:pt>
                <c:pt idx="10">
                  <c:v>137.31</c:v>
                </c:pt>
                <c:pt idx="11">
                  <c:v>26.73</c:v>
                </c:pt>
                <c:pt idx="12">
                  <c:v>110.02500000000001</c:v>
                </c:pt>
                <c:pt idx="13">
                  <c:v>57.06</c:v>
                </c:pt>
                <c:pt idx="14">
                  <c:v>27.484999999999996</c:v>
                </c:pt>
                <c:pt idx="15">
                  <c:v>41.169999999999995</c:v>
                </c:pt>
                <c:pt idx="16">
                  <c:v>29.849999999999998</c:v>
                </c:pt>
                <c:pt idx="17">
                  <c:v>206.59999999999997</c:v>
                </c:pt>
                <c:pt idx="18">
                  <c:v>28.53</c:v>
                </c:pt>
                <c:pt idx="19">
                  <c:v>6.75</c:v>
                </c:pt>
                <c:pt idx="20">
                  <c:v>218.73</c:v>
                </c:pt>
                <c:pt idx="21">
                  <c:v>17.91</c:v>
                </c:pt>
                <c:pt idx="22">
                  <c:v>47.8</c:v>
                </c:pt>
                <c:pt idx="23">
                  <c:v>58.2</c:v>
                </c:pt>
                <c:pt idx="24">
                  <c:v>13.424999999999997</c:v>
                </c:pt>
                <c:pt idx="25">
                  <c:v>21.825000000000003</c:v>
                </c:pt>
                <c:pt idx="26">
                  <c:v>11.94</c:v>
                </c:pt>
                <c:pt idx="27">
                  <c:v>19.424999999999997</c:v>
                </c:pt>
                <c:pt idx="28">
                  <c:v>317.06999999999994</c:v>
                </c:pt>
                <c:pt idx="29">
                  <c:v>103.49999999999999</c:v>
                </c:pt>
                <c:pt idx="30">
                  <c:v>61.15</c:v>
                </c:pt>
                <c:pt idx="31">
                  <c:v>14.58</c:v>
                </c:pt>
                <c:pt idx="32">
                  <c:v>17.899999999999999</c:v>
                </c:pt>
                <c:pt idx="33">
                  <c:v>8.73</c:v>
                </c:pt>
                <c:pt idx="34">
                  <c:v>23.774999999999999</c:v>
                </c:pt>
                <c:pt idx="35">
                  <c:v>12.95</c:v>
                </c:pt>
                <c:pt idx="36">
                  <c:v>59.75</c:v>
                </c:pt>
                <c:pt idx="37">
                  <c:v>38.849999999999994</c:v>
                </c:pt>
                <c:pt idx="38">
                  <c:v>10.739999999999998</c:v>
                </c:pt>
                <c:pt idx="39">
                  <c:v>5.3699999999999992</c:v>
                </c:pt>
                <c:pt idx="40">
                  <c:v>129.37499999999997</c:v>
                </c:pt>
                <c:pt idx="41">
                  <c:v>26.19</c:v>
                </c:pt>
                <c:pt idx="42">
                  <c:v>36.454999999999998</c:v>
                </c:pt>
                <c:pt idx="43">
                  <c:v>23.31</c:v>
                </c:pt>
                <c:pt idx="44">
                  <c:v>39.799999999999997</c:v>
                </c:pt>
                <c:pt idx="45">
                  <c:v>82.339999999999989</c:v>
                </c:pt>
                <c:pt idx="46">
                  <c:v>36.450000000000003</c:v>
                </c:pt>
                <c:pt idx="47">
                  <c:v>56.25</c:v>
                </c:pt>
                <c:pt idx="48">
                  <c:v>91.539999999999992</c:v>
                </c:pt>
                <c:pt idx="49">
                  <c:v>8.73</c:v>
                </c:pt>
                <c:pt idx="50">
                  <c:v>6.75</c:v>
                </c:pt>
                <c:pt idx="51">
                  <c:v>119.13999999999999</c:v>
                </c:pt>
                <c:pt idx="52">
                  <c:v>20.25</c:v>
                </c:pt>
                <c:pt idx="53">
                  <c:v>32.22</c:v>
                </c:pt>
                <c:pt idx="54">
                  <c:v>71.699999999999989</c:v>
                </c:pt>
                <c:pt idx="55">
                  <c:v>92.984999999999999</c:v>
                </c:pt>
                <c:pt idx="56">
                  <c:v>5.3699999999999992</c:v>
                </c:pt>
                <c:pt idx="57">
                  <c:v>45</c:v>
                </c:pt>
                <c:pt idx="58">
                  <c:v>59.75</c:v>
                </c:pt>
                <c:pt idx="59">
                  <c:v>16.11</c:v>
                </c:pt>
                <c:pt idx="60">
                  <c:v>72.75</c:v>
                </c:pt>
                <c:pt idx="61">
                  <c:v>7.77</c:v>
                </c:pt>
                <c:pt idx="62">
                  <c:v>28.53</c:v>
                </c:pt>
                <c:pt idx="63">
                  <c:v>38.849999999999994</c:v>
                </c:pt>
                <c:pt idx="64">
                  <c:v>44.55</c:v>
                </c:pt>
                <c:pt idx="65">
                  <c:v>17.91</c:v>
                </c:pt>
                <c:pt idx="66">
                  <c:v>43.019999999999996</c:v>
                </c:pt>
                <c:pt idx="67">
                  <c:v>4.4550000000000001</c:v>
                </c:pt>
                <c:pt idx="68">
                  <c:v>13.095000000000001</c:v>
                </c:pt>
                <c:pt idx="69">
                  <c:v>20.25</c:v>
                </c:pt>
                <c:pt idx="70">
                  <c:v>68.75</c:v>
                </c:pt>
                <c:pt idx="71">
                  <c:v>46.62</c:v>
                </c:pt>
                <c:pt idx="72">
                  <c:v>31.454999999999998</c:v>
                </c:pt>
                <c:pt idx="73">
                  <c:v>109.93999999999998</c:v>
                </c:pt>
                <c:pt idx="74">
                  <c:v>77.624999999999986</c:v>
                </c:pt>
                <c:pt idx="75">
                  <c:v>17.91</c:v>
                </c:pt>
                <c:pt idx="76">
                  <c:v>21.87</c:v>
                </c:pt>
                <c:pt idx="77">
                  <c:v>7.77</c:v>
                </c:pt>
                <c:pt idx="78">
                  <c:v>55</c:v>
                </c:pt>
                <c:pt idx="79">
                  <c:v>7.29</c:v>
                </c:pt>
                <c:pt idx="80">
                  <c:v>19.02</c:v>
                </c:pt>
                <c:pt idx="81">
                  <c:v>12.375</c:v>
                </c:pt>
                <c:pt idx="82">
                  <c:v>21.87</c:v>
                </c:pt>
                <c:pt idx="83">
                  <c:v>44.75</c:v>
                </c:pt>
                <c:pt idx="84">
                  <c:v>32.22</c:v>
                </c:pt>
                <c:pt idx="85">
                  <c:v>15.54</c:v>
                </c:pt>
                <c:pt idx="86">
                  <c:v>119.13999999999999</c:v>
                </c:pt>
                <c:pt idx="87">
                  <c:v>53.46</c:v>
                </c:pt>
                <c:pt idx="88">
                  <c:v>71.699999999999989</c:v>
                </c:pt>
                <c:pt idx="89">
                  <c:v>14.924999999999999</c:v>
                </c:pt>
                <c:pt idx="90">
                  <c:v>29.784999999999997</c:v>
                </c:pt>
                <c:pt idx="91">
                  <c:v>33.75</c:v>
                </c:pt>
                <c:pt idx="92">
                  <c:v>17.924999999999997</c:v>
                </c:pt>
                <c:pt idx="93">
                  <c:v>7.169999999999999</c:v>
                </c:pt>
                <c:pt idx="94">
                  <c:v>9.51</c:v>
                </c:pt>
                <c:pt idx="95">
                  <c:v>31.624999999999996</c:v>
                </c:pt>
                <c:pt idx="96">
                  <c:v>21.825000000000003</c:v>
                </c:pt>
                <c:pt idx="97">
                  <c:v>17.46</c:v>
                </c:pt>
                <c:pt idx="98">
                  <c:v>133.85999999999999</c:v>
                </c:pt>
                <c:pt idx="99">
                  <c:v>29.784999999999997</c:v>
                </c:pt>
                <c:pt idx="100">
                  <c:v>82.5</c:v>
                </c:pt>
                <c:pt idx="101">
                  <c:v>38.849999999999994</c:v>
                </c:pt>
                <c:pt idx="102">
                  <c:v>20.625</c:v>
                </c:pt>
                <c:pt idx="103">
                  <c:v>13.365</c:v>
                </c:pt>
                <c:pt idx="104">
                  <c:v>13.5</c:v>
                </c:pt>
                <c:pt idx="105">
                  <c:v>68.655000000000001</c:v>
                </c:pt>
                <c:pt idx="106">
                  <c:v>26.849999999999994</c:v>
                </c:pt>
                <c:pt idx="107">
                  <c:v>148.92499999999998</c:v>
                </c:pt>
                <c:pt idx="108">
                  <c:v>55.89</c:v>
                </c:pt>
                <c:pt idx="109">
                  <c:v>26.849999999999994</c:v>
                </c:pt>
                <c:pt idx="110">
                  <c:v>7.77</c:v>
                </c:pt>
                <c:pt idx="111">
                  <c:v>38.849999999999994</c:v>
                </c:pt>
                <c:pt idx="112">
                  <c:v>145.82</c:v>
                </c:pt>
                <c:pt idx="113">
                  <c:v>15.54</c:v>
                </c:pt>
                <c:pt idx="114">
                  <c:v>23.31</c:v>
                </c:pt>
                <c:pt idx="115">
                  <c:v>59.4</c:v>
                </c:pt>
                <c:pt idx="116">
                  <c:v>10.754999999999999</c:v>
                </c:pt>
                <c:pt idx="117">
                  <c:v>178.70999999999998</c:v>
                </c:pt>
                <c:pt idx="118">
                  <c:v>14.58</c:v>
                </c:pt>
                <c:pt idx="119">
                  <c:v>49.75</c:v>
                </c:pt>
                <c:pt idx="120">
                  <c:v>41.169999999999995</c:v>
                </c:pt>
                <c:pt idx="121">
                  <c:v>15.54</c:v>
                </c:pt>
                <c:pt idx="122">
                  <c:v>11.94</c:v>
                </c:pt>
                <c:pt idx="123">
                  <c:v>27.5</c:v>
                </c:pt>
                <c:pt idx="124">
                  <c:v>28.53</c:v>
                </c:pt>
                <c:pt idx="125">
                  <c:v>307.04499999999996</c:v>
                </c:pt>
                <c:pt idx="126">
                  <c:v>246.20999999999998</c:v>
                </c:pt>
                <c:pt idx="127">
                  <c:v>10.935</c:v>
                </c:pt>
                <c:pt idx="128">
                  <c:v>148.92499999999998</c:v>
                </c:pt>
                <c:pt idx="129">
                  <c:v>38.04</c:v>
                </c:pt>
                <c:pt idx="130">
                  <c:v>100.39499999999998</c:v>
                </c:pt>
                <c:pt idx="131">
                  <c:v>43.650000000000006</c:v>
                </c:pt>
                <c:pt idx="132">
                  <c:v>13.5</c:v>
                </c:pt>
                <c:pt idx="133">
                  <c:v>63.249999999999993</c:v>
                </c:pt>
                <c:pt idx="134">
                  <c:v>4.7549999999999999</c:v>
                </c:pt>
                <c:pt idx="135">
                  <c:v>10.739999999999998</c:v>
                </c:pt>
                <c:pt idx="136">
                  <c:v>46.965000000000003</c:v>
                </c:pt>
                <c:pt idx="137">
                  <c:v>10.754999999999999</c:v>
                </c:pt>
                <c:pt idx="138">
                  <c:v>89.35499999999999</c:v>
                </c:pt>
                <c:pt idx="139">
                  <c:v>56.25</c:v>
                </c:pt>
                <c:pt idx="140">
                  <c:v>47.55</c:v>
                </c:pt>
                <c:pt idx="141">
                  <c:v>14.339999999999998</c:v>
                </c:pt>
                <c:pt idx="142">
                  <c:v>44.55</c:v>
                </c:pt>
                <c:pt idx="143">
                  <c:v>13.5</c:v>
                </c:pt>
                <c:pt idx="144">
                  <c:v>95.1</c:v>
                </c:pt>
                <c:pt idx="145">
                  <c:v>7.77</c:v>
                </c:pt>
                <c:pt idx="146">
                  <c:v>29.849999999999998</c:v>
                </c:pt>
                <c:pt idx="147">
                  <c:v>19.899999999999999</c:v>
                </c:pt>
                <c:pt idx="148">
                  <c:v>8.9550000000000001</c:v>
                </c:pt>
                <c:pt idx="149">
                  <c:v>25.874999999999996</c:v>
                </c:pt>
                <c:pt idx="150">
                  <c:v>13.095000000000001</c:v>
                </c:pt>
                <c:pt idx="151">
                  <c:v>5.3699999999999992</c:v>
                </c:pt>
                <c:pt idx="152">
                  <c:v>114.42499999999998</c:v>
                </c:pt>
                <c:pt idx="153">
                  <c:v>47.55</c:v>
                </c:pt>
                <c:pt idx="154">
                  <c:v>89.35499999999999</c:v>
                </c:pt>
                <c:pt idx="155">
                  <c:v>79.25</c:v>
                </c:pt>
                <c:pt idx="156">
                  <c:v>8.0549999999999997</c:v>
                </c:pt>
                <c:pt idx="157">
                  <c:v>8.25</c:v>
                </c:pt>
                <c:pt idx="158">
                  <c:v>7.77</c:v>
                </c:pt>
                <c:pt idx="159">
                  <c:v>39.799999999999997</c:v>
                </c:pt>
                <c:pt idx="160">
                  <c:v>67.5</c:v>
                </c:pt>
                <c:pt idx="161">
                  <c:v>43.650000000000006</c:v>
                </c:pt>
                <c:pt idx="162">
                  <c:v>25.68</c:v>
                </c:pt>
                <c:pt idx="163">
                  <c:v>110.61000000000001</c:v>
                </c:pt>
                <c:pt idx="164">
                  <c:v>95.1</c:v>
                </c:pt>
                <c:pt idx="165">
                  <c:v>5.97</c:v>
                </c:pt>
                <c:pt idx="166">
                  <c:v>12.95</c:v>
                </c:pt>
                <c:pt idx="167">
                  <c:v>35.64</c:v>
                </c:pt>
                <c:pt idx="168">
                  <c:v>21.87</c:v>
                </c:pt>
                <c:pt idx="169">
                  <c:v>28.62</c:v>
                </c:pt>
                <c:pt idx="170">
                  <c:v>43.650000000000006</c:v>
                </c:pt>
                <c:pt idx="171">
                  <c:v>45.769999999999996</c:v>
                </c:pt>
                <c:pt idx="172">
                  <c:v>82.47</c:v>
                </c:pt>
                <c:pt idx="173">
                  <c:v>41.25</c:v>
                </c:pt>
                <c:pt idx="174">
                  <c:v>11.25</c:v>
                </c:pt>
                <c:pt idx="175">
                  <c:v>89.1</c:v>
                </c:pt>
                <c:pt idx="176">
                  <c:v>102.92499999999998</c:v>
                </c:pt>
                <c:pt idx="177">
                  <c:v>8.73</c:v>
                </c:pt>
                <c:pt idx="178">
                  <c:v>29.16</c:v>
                </c:pt>
                <c:pt idx="179">
                  <c:v>19.02</c:v>
                </c:pt>
                <c:pt idx="180">
                  <c:v>33.464999999999996</c:v>
                </c:pt>
                <c:pt idx="181">
                  <c:v>193.63499999999996</c:v>
                </c:pt>
                <c:pt idx="182">
                  <c:v>22.5</c:v>
                </c:pt>
                <c:pt idx="183">
                  <c:v>8.9550000000000001</c:v>
                </c:pt>
                <c:pt idx="184">
                  <c:v>28.53</c:v>
                </c:pt>
                <c:pt idx="185">
                  <c:v>22.274999999999999</c:v>
                </c:pt>
                <c:pt idx="186">
                  <c:v>47.8</c:v>
                </c:pt>
                <c:pt idx="187">
                  <c:v>21.509999999999998</c:v>
                </c:pt>
                <c:pt idx="188">
                  <c:v>139.72499999999999</c:v>
                </c:pt>
                <c:pt idx="189">
                  <c:v>155.24999999999997</c:v>
                </c:pt>
                <c:pt idx="190">
                  <c:v>183.66</c:v>
                </c:pt>
                <c:pt idx="191">
                  <c:v>7.29</c:v>
                </c:pt>
                <c:pt idx="192">
                  <c:v>31.624999999999996</c:v>
                </c:pt>
                <c:pt idx="193">
                  <c:v>68.75</c:v>
                </c:pt>
                <c:pt idx="194">
                  <c:v>23.774999999999999</c:v>
                </c:pt>
                <c:pt idx="195">
                  <c:v>29.16</c:v>
                </c:pt>
                <c:pt idx="196">
                  <c:v>7.169999999999999</c:v>
                </c:pt>
                <c:pt idx="197">
                  <c:v>76.760000000000005</c:v>
                </c:pt>
                <c:pt idx="198">
                  <c:v>77.699999999999989</c:v>
                </c:pt>
                <c:pt idx="199">
                  <c:v>22.884999999999998</c:v>
                </c:pt>
                <c:pt idx="200">
                  <c:v>24.3</c:v>
                </c:pt>
                <c:pt idx="201">
                  <c:v>17.91</c:v>
                </c:pt>
                <c:pt idx="202">
                  <c:v>67.5</c:v>
                </c:pt>
                <c:pt idx="203">
                  <c:v>16.875</c:v>
                </c:pt>
                <c:pt idx="204">
                  <c:v>114.42499999999998</c:v>
                </c:pt>
                <c:pt idx="205">
                  <c:v>67.5</c:v>
                </c:pt>
                <c:pt idx="206">
                  <c:v>46.62</c:v>
                </c:pt>
                <c:pt idx="207">
                  <c:v>33.75</c:v>
                </c:pt>
                <c:pt idx="208">
                  <c:v>102.46499999999997</c:v>
                </c:pt>
                <c:pt idx="209">
                  <c:v>3.5849999999999995</c:v>
                </c:pt>
                <c:pt idx="210">
                  <c:v>23.31</c:v>
                </c:pt>
                <c:pt idx="211">
                  <c:v>12.375</c:v>
                </c:pt>
                <c:pt idx="212">
                  <c:v>79.25</c:v>
                </c:pt>
                <c:pt idx="213">
                  <c:v>27.5</c:v>
                </c:pt>
                <c:pt idx="214">
                  <c:v>14.58</c:v>
                </c:pt>
                <c:pt idx="215">
                  <c:v>8.9550000000000001</c:v>
                </c:pt>
                <c:pt idx="216">
                  <c:v>137.31</c:v>
                </c:pt>
                <c:pt idx="217">
                  <c:v>29.784999999999997</c:v>
                </c:pt>
                <c:pt idx="218">
                  <c:v>204.92999999999995</c:v>
                </c:pt>
                <c:pt idx="219">
                  <c:v>14.85</c:v>
                </c:pt>
                <c:pt idx="220">
                  <c:v>40.5</c:v>
                </c:pt>
                <c:pt idx="221">
                  <c:v>38.849999999999994</c:v>
                </c:pt>
                <c:pt idx="222">
                  <c:v>126.49999999999999</c:v>
                </c:pt>
                <c:pt idx="223">
                  <c:v>111.78</c:v>
                </c:pt>
                <c:pt idx="224">
                  <c:v>35.849999999999994</c:v>
                </c:pt>
                <c:pt idx="225">
                  <c:v>8.73</c:v>
                </c:pt>
                <c:pt idx="226">
                  <c:v>182.27499999999998</c:v>
                </c:pt>
                <c:pt idx="227">
                  <c:v>8.25</c:v>
                </c:pt>
                <c:pt idx="228">
                  <c:v>17.46</c:v>
                </c:pt>
                <c:pt idx="229">
                  <c:v>5.3699999999999992</c:v>
                </c:pt>
                <c:pt idx="230">
                  <c:v>14.339999999999998</c:v>
                </c:pt>
                <c:pt idx="231">
                  <c:v>74.25</c:v>
                </c:pt>
                <c:pt idx="232">
                  <c:v>21.509999999999998</c:v>
                </c:pt>
                <c:pt idx="233">
                  <c:v>167.67000000000002</c:v>
                </c:pt>
                <c:pt idx="234">
                  <c:v>68.655000000000001</c:v>
                </c:pt>
                <c:pt idx="235">
                  <c:v>27.945</c:v>
                </c:pt>
                <c:pt idx="236">
                  <c:v>8.0549999999999997</c:v>
                </c:pt>
                <c:pt idx="237">
                  <c:v>251.12499999999997</c:v>
                </c:pt>
                <c:pt idx="238">
                  <c:v>145.82</c:v>
                </c:pt>
                <c:pt idx="239">
                  <c:v>109.36499999999999</c:v>
                </c:pt>
                <c:pt idx="240">
                  <c:v>89.35499999999999</c:v>
                </c:pt>
                <c:pt idx="241">
                  <c:v>114.85</c:v>
                </c:pt>
                <c:pt idx="242">
                  <c:v>59.4</c:v>
                </c:pt>
                <c:pt idx="243">
                  <c:v>29.849999999999998</c:v>
                </c:pt>
                <c:pt idx="244">
                  <c:v>25.9</c:v>
                </c:pt>
                <c:pt idx="245">
                  <c:v>63.249999999999993</c:v>
                </c:pt>
                <c:pt idx="246">
                  <c:v>20.584999999999997</c:v>
                </c:pt>
                <c:pt idx="247">
                  <c:v>13.75</c:v>
                </c:pt>
                <c:pt idx="248">
                  <c:v>89.35499999999999</c:v>
                </c:pt>
                <c:pt idx="249">
                  <c:v>33.75</c:v>
                </c:pt>
                <c:pt idx="250">
                  <c:v>145.82</c:v>
                </c:pt>
                <c:pt idx="251">
                  <c:v>45.769999999999996</c:v>
                </c:pt>
                <c:pt idx="252">
                  <c:v>111.78</c:v>
                </c:pt>
                <c:pt idx="253">
                  <c:v>83.835000000000008</c:v>
                </c:pt>
                <c:pt idx="254">
                  <c:v>49.75</c:v>
                </c:pt>
                <c:pt idx="255">
                  <c:v>278.01</c:v>
                </c:pt>
                <c:pt idx="256">
                  <c:v>27</c:v>
                </c:pt>
                <c:pt idx="257">
                  <c:v>8.9550000000000001</c:v>
                </c:pt>
                <c:pt idx="258">
                  <c:v>18.225000000000001</c:v>
                </c:pt>
                <c:pt idx="259">
                  <c:v>63.249999999999993</c:v>
                </c:pt>
                <c:pt idx="260">
                  <c:v>25.874999999999996</c:v>
                </c:pt>
                <c:pt idx="261">
                  <c:v>59.699999999999996</c:v>
                </c:pt>
                <c:pt idx="262">
                  <c:v>119.13999999999999</c:v>
                </c:pt>
                <c:pt idx="263">
                  <c:v>109.93999999999998</c:v>
                </c:pt>
                <c:pt idx="264">
                  <c:v>19.899999999999999</c:v>
                </c:pt>
                <c:pt idx="265">
                  <c:v>148.92499999999998</c:v>
                </c:pt>
                <c:pt idx="266">
                  <c:v>35.82</c:v>
                </c:pt>
                <c:pt idx="267">
                  <c:v>114.42499999999998</c:v>
                </c:pt>
                <c:pt idx="268">
                  <c:v>17.91</c:v>
                </c:pt>
                <c:pt idx="269">
                  <c:v>9.9499999999999993</c:v>
                </c:pt>
                <c:pt idx="270">
                  <c:v>21.87</c:v>
                </c:pt>
                <c:pt idx="271">
                  <c:v>3.5849999999999995</c:v>
                </c:pt>
                <c:pt idx="272">
                  <c:v>170.77499999999998</c:v>
                </c:pt>
                <c:pt idx="273">
                  <c:v>38.849999999999994</c:v>
                </c:pt>
                <c:pt idx="274">
                  <c:v>35.64</c:v>
                </c:pt>
                <c:pt idx="275">
                  <c:v>16.11</c:v>
                </c:pt>
                <c:pt idx="276">
                  <c:v>23.31</c:v>
                </c:pt>
                <c:pt idx="277">
                  <c:v>51.749999999999993</c:v>
                </c:pt>
                <c:pt idx="278">
                  <c:v>13.424999999999997</c:v>
                </c:pt>
                <c:pt idx="279">
                  <c:v>133.85999999999999</c:v>
                </c:pt>
                <c:pt idx="280">
                  <c:v>51.749999999999993</c:v>
                </c:pt>
                <c:pt idx="281">
                  <c:v>35.64</c:v>
                </c:pt>
                <c:pt idx="282">
                  <c:v>21.87</c:v>
                </c:pt>
                <c:pt idx="283">
                  <c:v>35.849999999999994</c:v>
                </c:pt>
                <c:pt idx="284">
                  <c:v>59.75</c:v>
                </c:pt>
                <c:pt idx="285">
                  <c:v>102.46499999999997</c:v>
                </c:pt>
                <c:pt idx="286">
                  <c:v>14.339999999999998</c:v>
                </c:pt>
                <c:pt idx="287">
                  <c:v>35.64</c:v>
                </c:pt>
                <c:pt idx="288">
                  <c:v>164.90999999999997</c:v>
                </c:pt>
                <c:pt idx="289">
                  <c:v>204.92999999999995</c:v>
                </c:pt>
                <c:pt idx="290">
                  <c:v>22.274999999999999</c:v>
                </c:pt>
                <c:pt idx="291">
                  <c:v>20.584999999999997</c:v>
                </c:pt>
                <c:pt idx="292">
                  <c:v>87.300000000000011</c:v>
                </c:pt>
                <c:pt idx="293">
                  <c:v>109.93999999999998</c:v>
                </c:pt>
                <c:pt idx="294">
                  <c:v>36.450000000000003</c:v>
                </c:pt>
                <c:pt idx="295">
                  <c:v>7.77</c:v>
                </c:pt>
                <c:pt idx="296">
                  <c:v>7.29</c:v>
                </c:pt>
                <c:pt idx="297">
                  <c:v>155.24999999999997</c:v>
                </c:pt>
                <c:pt idx="298">
                  <c:v>26.849999999999994</c:v>
                </c:pt>
                <c:pt idx="299">
                  <c:v>33.75</c:v>
                </c:pt>
                <c:pt idx="300">
                  <c:v>72.91</c:v>
                </c:pt>
                <c:pt idx="301">
                  <c:v>22.5</c:v>
                </c:pt>
                <c:pt idx="302">
                  <c:v>63.249999999999993</c:v>
                </c:pt>
                <c:pt idx="303">
                  <c:v>55</c:v>
                </c:pt>
                <c:pt idx="304">
                  <c:v>26.19</c:v>
                </c:pt>
                <c:pt idx="305">
                  <c:v>12.15</c:v>
                </c:pt>
                <c:pt idx="306">
                  <c:v>33.75</c:v>
                </c:pt>
                <c:pt idx="307">
                  <c:v>94.874999999999986</c:v>
                </c:pt>
                <c:pt idx="308">
                  <c:v>35.82</c:v>
                </c:pt>
                <c:pt idx="309">
                  <c:v>6.75</c:v>
                </c:pt>
                <c:pt idx="310">
                  <c:v>35.849999999999994</c:v>
                </c:pt>
                <c:pt idx="311">
                  <c:v>26.19</c:v>
                </c:pt>
                <c:pt idx="312">
                  <c:v>163.71999999999997</c:v>
                </c:pt>
                <c:pt idx="313">
                  <c:v>35.82</c:v>
                </c:pt>
                <c:pt idx="314">
                  <c:v>51.749999999999993</c:v>
                </c:pt>
                <c:pt idx="315">
                  <c:v>31.7</c:v>
                </c:pt>
                <c:pt idx="316">
                  <c:v>74.25</c:v>
                </c:pt>
                <c:pt idx="317">
                  <c:v>17.899999999999999</c:v>
                </c:pt>
                <c:pt idx="318">
                  <c:v>14.58</c:v>
                </c:pt>
                <c:pt idx="319">
                  <c:v>66.929999999999993</c:v>
                </c:pt>
                <c:pt idx="320">
                  <c:v>35.799999999999997</c:v>
                </c:pt>
                <c:pt idx="321">
                  <c:v>39.799999999999997</c:v>
                </c:pt>
                <c:pt idx="322">
                  <c:v>77.624999999999986</c:v>
                </c:pt>
                <c:pt idx="323">
                  <c:v>7.29</c:v>
                </c:pt>
                <c:pt idx="324">
                  <c:v>31.08</c:v>
                </c:pt>
                <c:pt idx="325">
                  <c:v>45.769999999999996</c:v>
                </c:pt>
                <c:pt idx="326">
                  <c:v>7.77</c:v>
                </c:pt>
                <c:pt idx="327">
                  <c:v>160.4</c:v>
                </c:pt>
                <c:pt idx="328">
                  <c:v>141.785</c:v>
                </c:pt>
                <c:pt idx="329">
                  <c:v>178.70999999999998</c:v>
                </c:pt>
                <c:pt idx="330">
                  <c:v>52.38</c:v>
                </c:pt>
                <c:pt idx="331">
                  <c:v>11.94</c:v>
                </c:pt>
                <c:pt idx="332">
                  <c:v>6.75</c:v>
                </c:pt>
                <c:pt idx="333">
                  <c:v>103.49999999999999</c:v>
                </c:pt>
                <c:pt idx="334">
                  <c:v>56.25</c:v>
                </c:pt>
                <c:pt idx="335">
                  <c:v>45.769999999999996</c:v>
                </c:pt>
                <c:pt idx="336">
                  <c:v>47.55</c:v>
                </c:pt>
                <c:pt idx="337">
                  <c:v>27.674999999999997</c:v>
                </c:pt>
                <c:pt idx="338">
                  <c:v>59.569999999999993</c:v>
                </c:pt>
                <c:pt idx="339">
                  <c:v>20.25</c:v>
                </c:pt>
                <c:pt idx="340">
                  <c:v>26.849999999999998</c:v>
                </c:pt>
                <c:pt idx="341">
                  <c:v>59.75</c:v>
                </c:pt>
                <c:pt idx="342">
                  <c:v>23.774999999999999</c:v>
                </c:pt>
                <c:pt idx="343">
                  <c:v>26.73</c:v>
                </c:pt>
                <c:pt idx="344">
                  <c:v>47.8</c:v>
                </c:pt>
                <c:pt idx="345">
                  <c:v>63.249999999999993</c:v>
                </c:pt>
                <c:pt idx="346">
                  <c:v>59.699999999999996</c:v>
                </c:pt>
                <c:pt idx="347">
                  <c:v>19.02</c:v>
                </c:pt>
                <c:pt idx="348">
                  <c:v>14.339999999999998</c:v>
                </c:pt>
                <c:pt idx="349">
                  <c:v>38.849999999999994</c:v>
                </c:pt>
                <c:pt idx="350">
                  <c:v>51.749999999999993</c:v>
                </c:pt>
                <c:pt idx="351">
                  <c:v>16.11</c:v>
                </c:pt>
                <c:pt idx="352">
                  <c:v>18.225000000000001</c:v>
                </c:pt>
                <c:pt idx="353">
                  <c:v>47.8</c:v>
                </c:pt>
                <c:pt idx="354">
                  <c:v>89.1</c:v>
                </c:pt>
                <c:pt idx="355">
                  <c:v>15.54</c:v>
                </c:pt>
                <c:pt idx="356">
                  <c:v>94.504999999999995</c:v>
                </c:pt>
                <c:pt idx="357">
                  <c:v>100.39499999999998</c:v>
                </c:pt>
                <c:pt idx="358">
                  <c:v>83.835000000000008</c:v>
                </c:pt>
                <c:pt idx="359">
                  <c:v>35.64</c:v>
                </c:pt>
                <c:pt idx="360">
                  <c:v>27.945</c:v>
                </c:pt>
                <c:pt idx="361">
                  <c:v>36.450000000000003</c:v>
                </c:pt>
                <c:pt idx="362">
                  <c:v>38.04</c:v>
                </c:pt>
                <c:pt idx="363">
                  <c:v>31.7</c:v>
                </c:pt>
                <c:pt idx="364">
                  <c:v>17.91</c:v>
                </c:pt>
                <c:pt idx="365">
                  <c:v>79.25</c:v>
                </c:pt>
                <c:pt idx="366">
                  <c:v>31.624999999999996</c:v>
                </c:pt>
                <c:pt idx="367">
                  <c:v>17.82</c:v>
                </c:pt>
                <c:pt idx="368">
                  <c:v>9.9499999999999993</c:v>
                </c:pt>
                <c:pt idx="369">
                  <c:v>8.9550000000000001</c:v>
                </c:pt>
                <c:pt idx="370">
                  <c:v>46.62</c:v>
                </c:pt>
                <c:pt idx="371">
                  <c:v>148.92499999999998</c:v>
                </c:pt>
                <c:pt idx="372">
                  <c:v>155.24999999999997</c:v>
                </c:pt>
                <c:pt idx="373">
                  <c:v>8.0549999999999997</c:v>
                </c:pt>
                <c:pt idx="374">
                  <c:v>5.97</c:v>
                </c:pt>
                <c:pt idx="375">
                  <c:v>89.1</c:v>
                </c:pt>
                <c:pt idx="376">
                  <c:v>59.75</c:v>
                </c:pt>
                <c:pt idx="377">
                  <c:v>17.91</c:v>
                </c:pt>
                <c:pt idx="378">
                  <c:v>109.93999999999998</c:v>
                </c:pt>
                <c:pt idx="379">
                  <c:v>123.50999999999999</c:v>
                </c:pt>
                <c:pt idx="380">
                  <c:v>35.849999999999994</c:v>
                </c:pt>
                <c:pt idx="381">
                  <c:v>158.12499999999997</c:v>
                </c:pt>
                <c:pt idx="382">
                  <c:v>82.339999999999989</c:v>
                </c:pt>
                <c:pt idx="383">
                  <c:v>44.55</c:v>
                </c:pt>
                <c:pt idx="384">
                  <c:v>47.55</c:v>
                </c:pt>
                <c:pt idx="385">
                  <c:v>10.935</c:v>
                </c:pt>
                <c:pt idx="386">
                  <c:v>3.645</c:v>
                </c:pt>
                <c:pt idx="387">
                  <c:v>102.75999999999999</c:v>
                </c:pt>
                <c:pt idx="388">
                  <c:v>87.300000000000011</c:v>
                </c:pt>
                <c:pt idx="389">
                  <c:v>22.884999999999998</c:v>
                </c:pt>
                <c:pt idx="390">
                  <c:v>189.74999999999997</c:v>
                </c:pt>
                <c:pt idx="391">
                  <c:v>2.9849999999999999</c:v>
                </c:pt>
                <c:pt idx="392">
                  <c:v>5.97</c:v>
                </c:pt>
                <c:pt idx="393">
                  <c:v>82.5</c:v>
                </c:pt>
                <c:pt idx="394">
                  <c:v>46.62</c:v>
                </c:pt>
                <c:pt idx="395">
                  <c:v>15.54</c:v>
                </c:pt>
                <c:pt idx="396">
                  <c:v>33.47</c:v>
                </c:pt>
                <c:pt idx="397">
                  <c:v>123.50999999999999</c:v>
                </c:pt>
                <c:pt idx="398">
                  <c:v>25.9</c:v>
                </c:pt>
                <c:pt idx="399">
                  <c:v>15.54</c:v>
                </c:pt>
                <c:pt idx="400">
                  <c:v>5.97</c:v>
                </c:pt>
                <c:pt idx="401">
                  <c:v>178.70999999999998</c:v>
                </c:pt>
                <c:pt idx="402">
                  <c:v>155.24999999999997</c:v>
                </c:pt>
                <c:pt idx="403">
                  <c:v>24.3</c:v>
                </c:pt>
                <c:pt idx="404">
                  <c:v>2.6849999999999996</c:v>
                </c:pt>
                <c:pt idx="405">
                  <c:v>11.25</c:v>
                </c:pt>
                <c:pt idx="406">
                  <c:v>111.78</c:v>
                </c:pt>
                <c:pt idx="407">
                  <c:v>2.9849999999999999</c:v>
                </c:pt>
                <c:pt idx="408">
                  <c:v>38.04</c:v>
                </c:pt>
                <c:pt idx="409">
                  <c:v>33.75</c:v>
                </c:pt>
                <c:pt idx="410">
                  <c:v>59.699999999999996</c:v>
                </c:pt>
                <c:pt idx="411">
                  <c:v>20.625</c:v>
                </c:pt>
                <c:pt idx="412">
                  <c:v>54.969999999999992</c:v>
                </c:pt>
                <c:pt idx="413">
                  <c:v>23.31</c:v>
                </c:pt>
                <c:pt idx="414">
                  <c:v>13.5</c:v>
                </c:pt>
                <c:pt idx="415">
                  <c:v>21.509999999999998</c:v>
                </c:pt>
                <c:pt idx="416">
                  <c:v>15.85</c:v>
                </c:pt>
                <c:pt idx="417">
                  <c:v>167.67000000000002</c:v>
                </c:pt>
                <c:pt idx="418">
                  <c:v>15.54</c:v>
                </c:pt>
                <c:pt idx="419">
                  <c:v>72.900000000000006</c:v>
                </c:pt>
                <c:pt idx="420">
                  <c:v>11.94</c:v>
                </c:pt>
                <c:pt idx="421">
                  <c:v>80.67</c:v>
                </c:pt>
                <c:pt idx="422">
                  <c:v>5.97</c:v>
                </c:pt>
                <c:pt idx="423">
                  <c:v>41.25</c:v>
                </c:pt>
                <c:pt idx="424">
                  <c:v>31.08</c:v>
                </c:pt>
                <c:pt idx="425">
                  <c:v>59.699999999999996</c:v>
                </c:pt>
                <c:pt idx="426">
                  <c:v>27</c:v>
                </c:pt>
                <c:pt idx="427">
                  <c:v>17.91</c:v>
                </c:pt>
                <c:pt idx="428">
                  <c:v>83.835000000000008</c:v>
                </c:pt>
                <c:pt idx="429">
                  <c:v>38.849999999999994</c:v>
                </c:pt>
                <c:pt idx="430">
                  <c:v>13.5</c:v>
                </c:pt>
                <c:pt idx="431">
                  <c:v>27.484999999999996</c:v>
                </c:pt>
                <c:pt idx="432">
                  <c:v>12.95</c:v>
                </c:pt>
                <c:pt idx="433">
                  <c:v>82.339999999999989</c:v>
                </c:pt>
                <c:pt idx="434">
                  <c:v>8.91</c:v>
                </c:pt>
                <c:pt idx="435">
                  <c:v>119.13999999999999</c:v>
                </c:pt>
                <c:pt idx="436">
                  <c:v>12.95</c:v>
                </c:pt>
                <c:pt idx="437">
                  <c:v>23.9</c:v>
                </c:pt>
                <c:pt idx="438">
                  <c:v>59.569999999999993</c:v>
                </c:pt>
                <c:pt idx="439">
                  <c:v>162.17499999999998</c:v>
                </c:pt>
                <c:pt idx="440">
                  <c:v>28.679999999999996</c:v>
                </c:pt>
                <c:pt idx="441">
                  <c:v>14.924999999999999</c:v>
                </c:pt>
                <c:pt idx="442">
                  <c:v>23.31</c:v>
                </c:pt>
                <c:pt idx="443">
                  <c:v>25.9</c:v>
                </c:pt>
                <c:pt idx="444">
                  <c:v>8.91</c:v>
                </c:pt>
                <c:pt idx="445">
                  <c:v>25.9</c:v>
                </c:pt>
                <c:pt idx="446">
                  <c:v>11.94</c:v>
                </c:pt>
                <c:pt idx="447">
                  <c:v>10.739999999999998</c:v>
                </c:pt>
                <c:pt idx="448">
                  <c:v>41.25</c:v>
                </c:pt>
                <c:pt idx="449">
                  <c:v>31.08</c:v>
                </c:pt>
                <c:pt idx="450">
                  <c:v>101.29499999999999</c:v>
                </c:pt>
                <c:pt idx="451">
                  <c:v>30.06</c:v>
                </c:pt>
                <c:pt idx="452">
                  <c:v>27.484999999999996</c:v>
                </c:pt>
                <c:pt idx="453">
                  <c:v>17.82</c:v>
                </c:pt>
                <c:pt idx="454">
                  <c:v>8.0549999999999997</c:v>
                </c:pt>
                <c:pt idx="455">
                  <c:v>3.8849999999999998</c:v>
                </c:pt>
                <c:pt idx="456">
                  <c:v>72.91</c:v>
                </c:pt>
                <c:pt idx="457">
                  <c:v>52.38</c:v>
                </c:pt>
                <c:pt idx="458">
                  <c:v>91.539999999999992</c:v>
                </c:pt>
                <c:pt idx="459">
                  <c:v>43.650000000000006</c:v>
                </c:pt>
                <c:pt idx="460">
                  <c:v>63.249999999999993</c:v>
                </c:pt>
                <c:pt idx="461">
                  <c:v>22.5</c:v>
                </c:pt>
                <c:pt idx="462">
                  <c:v>120.38499999999999</c:v>
                </c:pt>
                <c:pt idx="463">
                  <c:v>137.42499999999998</c:v>
                </c:pt>
                <c:pt idx="464">
                  <c:v>114.42499999999998</c:v>
                </c:pt>
                <c:pt idx="465">
                  <c:v>155.24999999999997</c:v>
                </c:pt>
                <c:pt idx="466">
                  <c:v>29.849999999999998</c:v>
                </c:pt>
                <c:pt idx="467">
                  <c:v>31.08</c:v>
                </c:pt>
                <c:pt idx="468">
                  <c:v>14.339999999999998</c:v>
                </c:pt>
                <c:pt idx="469">
                  <c:v>14.58</c:v>
                </c:pt>
                <c:pt idx="470">
                  <c:v>119.13999999999999</c:v>
                </c:pt>
                <c:pt idx="471">
                  <c:v>21.87</c:v>
                </c:pt>
                <c:pt idx="472">
                  <c:v>23.88</c:v>
                </c:pt>
                <c:pt idx="473">
                  <c:v>5.97</c:v>
                </c:pt>
                <c:pt idx="474">
                  <c:v>20.25</c:v>
                </c:pt>
                <c:pt idx="475">
                  <c:v>136.61999999999998</c:v>
                </c:pt>
                <c:pt idx="476">
                  <c:v>41.25</c:v>
                </c:pt>
                <c:pt idx="477">
                  <c:v>137.42499999999998</c:v>
                </c:pt>
                <c:pt idx="478">
                  <c:v>45.769999999999996</c:v>
                </c:pt>
                <c:pt idx="479">
                  <c:v>87.300000000000011</c:v>
                </c:pt>
                <c:pt idx="480">
                  <c:v>12.15</c:v>
                </c:pt>
                <c:pt idx="481">
                  <c:v>28.679999999999996</c:v>
                </c:pt>
                <c:pt idx="482">
                  <c:v>41.25</c:v>
                </c:pt>
                <c:pt idx="483">
                  <c:v>33</c:v>
                </c:pt>
                <c:pt idx="484">
                  <c:v>139.72499999999999</c:v>
                </c:pt>
                <c:pt idx="485">
                  <c:v>59.4</c:v>
                </c:pt>
                <c:pt idx="486">
                  <c:v>145.82</c:v>
                </c:pt>
                <c:pt idx="487">
                  <c:v>23.774999999999999</c:v>
                </c:pt>
                <c:pt idx="488">
                  <c:v>25.9</c:v>
                </c:pt>
                <c:pt idx="489">
                  <c:v>7.77</c:v>
                </c:pt>
                <c:pt idx="490">
                  <c:v>57.06</c:v>
                </c:pt>
                <c:pt idx="491">
                  <c:v>26.73</c:v>
                </c:pt>
                <c:pt idx="492">
                  <c:v>23.31</c:v>
                </c:pt>
                <c:pt idx="493">
                  <c:v>8.0549999999999997</c:v>
                </c:pt>
                <c:pt idx="494">
                  <c:v>15.54</c:v>
                </c:pt>
                <c:pt idx="495">
                  <c:v>14.339999999999998</c:v>
                </c:pt>
                <c:pt idx="496">
                  <c:v>119.13999999999999</c:v>
                </c:pt>
                <c:pt idx="497">
                  <c:v>64.75</c:v>
                </c:pt>
                <c:pt idx="498">
                  <c:v>13.365</c:v>
                </c:pt>
                <c:pt idx="499">
                  <c:v>33.75</c:v>
                </c:pt>
                <c:pt idx="500">
                  <c:v>63.4</c:v>
                </c:pt>
                <c:pt idx="501">
                  <c:v>23.9</c:v>
                </c:pt>
                <c:pt idx="502">
                  <c:v>44.55</c:v>
                </c:pt>
                <c:pt idx="503">
                  <c:v>53.699999999999996</c:v>
                </c:pt>
                <c:pt idx="504">
                  <c:v>135.01</c:v>
                </c:pt>
                <c:pt idx="505">
                  <c:v>10.754999999999999</c:v>
                </c:pt>
                <c:pt idx="506">
                  <c:v>66.929999999999993</c:v>
                </c:pt>
                <c:pt idx="507">
                  <c:v>72.900000000000006</c:v>
                </c:pt>
                <c:pt idx="508">
                  <c:v>8.91</c:v>
                </c:pt>
                <c:pt idx="509">
                  <c:v>35.849999999999994</c:v>
                </c:pt>
                <c:pt idx="510">
                  <c:v>23.31</c:v>
                </c:pt>
                <c:pt idx="511">
                  <c:v>47.8</c:v>
                </c:pt>
                <c:pt idx="512">
                  <c:v>45.769999999999996</c:v>
                </c:pt>
                <c:pt idx="513">
                  <c:v>11.94</c:v>
                </c:pt>
                <c:pt idx="514">
                  <c:v>8.73</c:v>
                </c:pt>
                <c:pt idx="515">
                  <c:v>51.749999999999993</c:v>
                </c:pt>
                <c:pt idx="516">
                  <c:v>77.624999999999986</c:v>
                </c:pt>
                <c:pt idx="517">
                  <c:v>145.82</c:v>
                </c:pt>
                <c:pt idx="518">
                  <c:v>204.92999999999995</c:v>
                </c:pt>
                <c:pt idx="519">
                  <c:v>133.85999999999999</c:v>
                </c:pt>
                <c:pt idx="520">
                  <c:v>8.25</c:v>
                </c:pt>
                <c:pt idx="521">
                  <c:v>3.645</c:v>
                </c:pt>
                <c:pt idx="522">
                  <c:v>27</c:v>
                </c:pt>
                <c:pt idx="523">
                  <c:v>43.650000000000006</c:v>
                </c:pt>
                <c:pt idx="524">
                  <c:v>43.650000000000006</c:v>
                </c:pt>
                <c:pt idx="525">
                  <c:v>63.249999999999993</c:v>
                </c:pt>
                <c:pt idx="526">
                  <c:v>58.2</c:v>
                </c:pt>
                <c:pt idx="527">
                  <c:v>53.46</c:v>
                </c:pt>
                <c:pt idx="528">
                  <c:v>200.78999999999996</c:v>
                </c:pt>
                <c:pt idx="529">
                  <c:v>35.82</c:v>
                </c:pt>
                <c:pt idx="530">
                  <c:v>82.339999999999989</c:v>
                </c:pt>
                <c:pt idx="531">
                  <c:v>77.699999999999989</c:v>
                </c:pt>
                <c:pt idx="532">
                  <c:v>17.91</c:v>
                </c:pt>
                <c:pt idx="533">
                  <c:v>24.75</c:v>
                </c:pt>
                <c:pt idx="534">
                  <c:v>71.150000000000006</c:v>
                </c:pt>
                <c:pt idx="535">
                  <c:v>23.31</c:v>
                </c:pt>
                <c:pt idx="536">
                  <c:v>15.54</c:v>
                </c:pt>
                <c:pt idx="537">
                  <c:v>43.650000000000006</c:v>
                </c:pt>
                <c:pt idx="538">
                  <c:v>23.774999999999999</c:v>
                </c:pt>
                <c:pt idx="539">
                  <c:v>24.3</c:v>
                </c:pt>
                <c:pt idx="540">
                  <c:v>77.624999999999986</c:v>
                </c:pt>
                <c:pt idx="541">
                  <c:v>43.650000000000006</c:v>
                </c:pt>
                <c:pt idx="542">
                  <c:v>20.25</c:v>
                </c:pt>
                <c:pt idx="543">
                  <c:v>126.49999999999999</c:v>
                </c:pt>
                <c:pt idx="544">
                  <c:v>21.479999999999997</c:v>
                </c:pt>
                <c:pt idx="545">
                  <c:v>36.450000000000003</c:v>
                </c:pt>
                <c:pt idx="546">
                  <c:v>114.42499999999998</c:v>
                </c:pt>
                <c:pt idx="547">
                  <c:v>22.884999999999998</c:v>
                </c:pt>
                <c:pt idx="548">
                  <c:v>8.9499999999999993</c:v>
                </c:pt>
                <c:pt idx="549">
                  <c:v>7.29</c:v>
                </c:pt>
                <c:pt idx="550">
                  <c:v>29.849999999999998</c:v>
                </c:pt>
                <c:pt idx="551">
                  <c:v>49.5</c:v>
                </c:pt>
                <c:pt idx="552">
                  <c:v>40.5</c:v>
                </c:pt>
                <c:pt idx="553">
                  <c:v>11.94</c:v>
                </c:pt>
                <c:pt idx="554">
                  <c:v>51.8</c:v>
                </c:pt>
                <c:pt idx="555">
                  <c:v>56.669999999999995</c:v>
                </c:pt>
                <c:pt idx="556">
                  <c:v>17.924999999999997</c:v>
                </c:pt>
                <c:pt idx="557">
                  <c:v>17.82</c:v>
                </c:pt>
                <c:pt idx="558">
                  <c:v>9.9499999999999993</c:v>
                </c:pt>
                <c:pt idx="559">
                  <c:v>136.61999999999998</c:v>
                </c:pt>
                <c:pt idx="560">
                  <c:v>36.454999999999998</c:v>
                </c:pt>
                <c:pt idx="561">
                  <c:v>19.899999999999999</c:v>
                </c:pt>
                <c:pt idx="562">
                  <c:v>8.73</c:v>
                </c:pt>
                <c:pt idx="563">
                  <c:v>59.75</c:v>
                </c:pt>
                <c:pt idx="564">
                  <c:v>54.969999999999992</c:v>
                </c:pt>
                <c:pt idx="565">
                  <c:v>33.464999999999996</c:v>
                </c:pt>
                <c:pt idx="566">
                  <c:v>43.684999999999995</c:v>
                </c:pt>
                <c:pt idx="567">
                  <c:v>8.25</c:v>
                </c:pt>
                <c:pt idx="568">
                  <c:v>21.509999999999998</c:v>
                </c:pt>
                <c:pt idx="569">
                  <c:v>23.88</c:v>
                </c:pt>
                <c:pt idx="570">
                  <c:v>11.654999999999999</c:v>
                </c:pt>
                <c:pt idx="571">
                  <c:v>27</c:v>
                </c:pt>
                <c:pt idx="572">
                  <c:v>23.88</c:v>
                </c:pt>
                <c:pt idx="573">
                  <c:v>7.29</c:v>
                </c:pt>
                <c:pt idx="574">
                  <c:v>8.0549999999999997</c:v>
                </c:pt>
                <c:pt idx="575">
                  <c:v>16.11</c:v>
                </c:pt>
                <c:pt idx="576">
                  <c:v>14.339999999999998</c:v>
                </c:pt>
                <c:pt idx="577">
                  <c:v>133.85999999999999</c:v>
                </c:pt>
                <c:pt idx="578">
                  <c:v>77.699999999999989</c:v>
                </c:pt>
                <c:pt idx="579">
                  <c:v>41.25</c:v>
                </c:pt>
                <c:pt idx="580">
                  <c:v>90.614999999999995</c:v>
                </c:pt>
                <c:pt idx="581">
                  <c:v>114.42499999999998</c:v>
                </c:pt>
                <c:pt idx="582">
                  <c:v>13.365</c:v>
                </c:pt>
                <c:pt idx="583">
                  <c:v>158.995</c:v>
                </c:pt>
                <c:pt idx="584">
                  <c:v>35.64</c:v>
                </c:pt>
                <c:pt idx="585">
                  <c:v>38.849999999999994</c:v>
                </c:pt>
                <c:pt idx="586">
                  <c:v>41.169999999999995</c:v>
                </c:pt>
                <c:pt idx="587">
                  <c:v>13.424999999999997</c:v>
                </c:pt>
                <c:pt idx="588">
                  <c:v>9.9499999999999993</c:v>
                </c:pt>
                <c:pt idx="589">
                  <c:v>53.46</c:v>
                </c:pt>
                <c:pt idx="590">
                  <c:v>17.46</c:v>
                </c:pt>
                <c:pt idx="591">
                  <c:v>38.04</c:v>
                </c:pt>
                <c:pt idx="592">
                  <c:v>68.655000000000001</c:v>
                </c:pt>
                <c:pt idx="593">
                  <c:v>8.25</c:v>
                </c:pt>
                <c:pt idx="594">
                  <c:v>63.249999999999993</c:v>
                </c:pt>
                <c:pt idx="595">
                  <c:v>72.91</c:v>
                </c:pt>
                <c:pt idx="596">
                  <c:v>45.769999999999996</c:v>
                </c:pt>
                <c:pt idx="597">
                  <c:v>29.1</c:v>
                </c:pt>
                <c:pt idx="598">
                  <c:v>3.5849999999999995</c:v>
                </c:pt>
                <c:pt idx="599">
                  <c:v>34.154999999999994</c:v>
                </c:pt>
                <c:pt idx="600">
                  <c:v>82.5</c:v>
                </c:pt>
                <c:pt idx="601">
                  <c:v>5.3699999999999992</c:v>
                </c:pt>
                <c:pt idx="602">
                  <c:v>5.3699999999999992</c:v>
                </c:pt>
                <c:pt idx="603">
                  <c:v>4.7549999999999999</c:v>
                </c:pt>
                <c:pt idx="604">
                  <c:v>2.9849999999999999</c:v>
                </c:pt>
                <c:pt idx="605">
                  <c:v>9.51</c:v>
                </c:pt>
                <c:pt idx="606">
                  <c:v>14.55</c:v>
                </c:pt>
                <c:pt idx="607">
                  <c:v>6.75</c:v>
                </c:pt>
                <c:pt idx="608">
                  <c:v>155.24999999999997</c:v>
                </c:pt>
                <c:pt idx="609">
                  <c:v>44.55</c:v>
                </c:pt>
                <c:pt idx="610">
                  <c:v>178.70999999999998</c:v>
                </c:pt>
                <c:pt idx="611">
                  <c:v>53.699999999999996</c:v>
                </c:pt>
                <c:pt idx="612">
                  <c:v>45</c:v>
                </c:pt>
                <c:pt idx="613">
                  <c:v>59.75</c:v>
                </c:pt>
                <c:pt idx="614">
                  <c:v>53.46</c:v>
                </c:pt>
                <c:pt idx="615">
                  <c:v>20.25</c:v>
                </c:pt>
                <c:pt idx="616">
                  <c:v>63.249999999999993</c:v>
                </c:pt>
                <c:pt idx="617">
                  <c:v>41.25</c:v>
                </c:pt>
                <c:pt idx="618">
                  <c:v>7.77</c:v>
                </c:pt>
                <c:pt idx="619">
                  <c:v>18.689999999999998</c:v>
                </c:pt>
                <c:pt idx="620">
                  <c:v>41.169999999999995</c:v>
                </c:pt>
                <c:pt idx="621">
                  <c:v>5.97</c:v>
                </c:pt>
                <c:pt idx="622">
                  <c:v>59.75</c:v>
                </c:pt>
                <c:pt idx="623">
                  <c:v>68.655000000000001</c:v>
                </c:pt>
                <c:pt idx="624">
                  <c:v>8.9550000000000001</c:v>
                </c:pt>
                <c:pt idx="625">
                  <c:v>27.195</c:v>
                </c:pt>
                <c:pt idx="626">
                  <c:v>8.9499999999999993</c:v>
                </c:pt>
                <c:pt idx="627">
                  <c:v>21.509999999999998</c:v>
                </c:pt>
                <c:pt idx="628">
                  <c:v>39.799999999999997</c:v>
                </c:pt>
                <c:pt idx="629">
                  <c:v>21.87</c:v>
                </c:pt>
                <c:pt idx="630">
                  <c:v>31.7</c:v>
                </c:pt>
                <c:pt idx="631">
                  <c:v>167.67000000000002</c:v>
                </c:pt>
                <c:pt idx="632">
                  <c:v>24.3</c:v>
                </c:pt>
                <c:pt idx="633">
                  <c:v>20.25</c:v>
                </c:pt>
                <c:pt idx="634">
                  <c:v>22.884999999999998</c:v>
                </c:pt>
                <c:pt idx="635">
                  <c:v>38.04</c:v>
                </c:pt>
                <c:pt idx="636">
                  <c:v>94.874999999999986</c:v>
                </c:pt>
                <c:pt idx="637">
                  <c:v>16.5</c:v>
                </c:pt>
                <c:pt idx="638">
                  <c:v>23.9</c:v>
                </c:pt>
                <c:pt idx="639">
                  <c:v>204.92999999999995</c:v>
                </c:pt>
                <c:pt idx="640">
                  <c:v>9.51</c:v>
                </c:pt>
                <c:pt idx="641">
                  <c:v>10.754999999999999</c:v>
                </c:pt>
                <c:pt idx="642">
                  <c:v>79.25</c:v>
                </c:pt>
                <c:pt idx="643">
                  <c:v>29.849999999999998</c:v>
                </c:pt>
                <c:pt idx="644">
                  <c:v>17.91</c:v>
                </c:pt>
                <c:pt idx="645">
                  <c:v>5.97</c:v>
                </c:pt>
                <c:pt idx="646">
                  <c:v>281.67499999999995</c:v>
                </c:pt>
                <c:pt idx="647">
                  <c:v>63.4</c:v>
                </c:pt>
                <c:pt idx="648">
                  <c:v>12.15</c:v>
                </c:pt>
                <c:pt idx="649">
                  <c:v>22.5</c:v>
                </c:pt>
                <c:pt idx="650">
                  <c:v>77.624999999999986</c:v>
                </c:pt>
                <c:pt idx="651">
                  <c:v>29.849999999999998</c:v>
                </c:pt>
                <c:pt idx="652">
                  <c:v>67.5</c:v>
                </c:pt>
                <c:pt idx="653">
                  <c:v>23.31</c:v>
                </c:pt>
                <c:pt idx="654">
                  <c:v>119.13999999999999</c:v>
                </c:pt>
                <c:pt idx="655">
                  <c:v>148.92499999999998</c:v>
                </c:pt>
                <c:pt idx="656">
                  <c:v>47.139999999999993</c:v>
                </c:pt>
                <c:pt idx="657">
                  <c:v>9.51</c:v>
                </c:pt>
                <c:pt idx="658">
                  <c:v>6.75</c:v>
                </c:pt>
                <c:pt idx="659">
                  <c:v>25.9</c:v>
                </c:pt>
                <c:pt idx="660">
                  <c:v>9.9499999999999993</c:v>
                </c:pt>
                <c:pt idx="661">
                  <c:v>8.9550000000000001</c:v>
                </c:pt>
                <c:pt idx="662">
                  <c:v>59.699999999999996</c:v>
                </c:pt>
                <c:pt idx="663">
                  <c:v>16.11</c:v>
                </c:pt>
                <c:pt idx="664">
                  <c:v>32.22</c:v>
                </c:pt>
                <c:pt idx="665">
                  <c:v>77.699999999999989</c:v>
                </c:pt>
                <c:pt idx="666">
                  <c:v>77.699999999999989</c:v>
                </c:pt>
                <c:pt idx="667">
                  <c:v>23.774999999999999</c:v>
                </c:pt>
                <c:pt idx="668">
                  <c:v>148.92499999999998</c:v>
                </c:pt>
                <c:pt idx="669">
                  <c:v>155.24999999999997</c:v>
                </c:pt>
                <c:pt idx="670">
                  <c:v>46.83</c:v>
                </c:pt>
                <c:pt idx="671">
                  <c:v>34.154999999999994</c:v>
                </c:pt>
                <c:pt idx="672">
                  <c:v>16.5</c:v>
                </c:pt>
                <c:pt idx="673">
                  <c:v>91.539999999999992</c:v>
                </c:pt>
                <c:pt idx="674">
                  <c:v>90.27000000000001</c:v>
                </c:pt>
                <c:pt idx="675">
                  <c:v>40.5</c:v>
                </c:pt>
                <c:pt idx="676">
                  <c:v>59.569999999999993</c:v>
                </c:pt>
                <c:pt idx="677">
                  <c:v>23.88</c:v>
                </c:pt>
                <c:pt idx="678">
                  <c:v>9.51</c:v>
                </c:pt>
                <c:pt idx="679">
                  <c:v>148.92499999999998</c:v>
                </c:pt>
                <c:pt idx="680">
                  <c:v>17.46</c:v>
                </c:pt>
                <c:pt idx="681">
                  <c:v>12.95</c:v>
                </c:pt>
                <c:pt idx="682">
                  <c:v>82.339999999999989</c:v>
                </c:pt>
                <c:pt idx="683">
                  <c:v>26.849999999999994</c:v>
                </c:pt>
                <c:pt idx="684">
                  <c:v>14.85</c:v>
                </c:pt>
                <c:pt idx="685">
                  <c:v>72.900000000000006</c:v>
                </c:pt>
                <c:pt idx="686">
                  <c:v>33.464999999999996</c:v>
                </c:pt>
                <c:pt idx="687">
                  <c:v>11.654999999999999</c:v>
                </c:pt>
                <c:pt idx="688">
                  <c:v>20.625</c:v>
                </c:pt>
                <c:pt idx="689">
                  <c:v>29.784999999999997</c:v>
                </c:pt>
                <c:pt idx="690">
                  <c:v>137.31</c:v>
                </c:pt>
                <c:pt idx="691">
                  <c:v>61.754999999999995</c:v>
                </c:pt>
                <c:pt idx="692">
                  <c:v>17.91</c:v>
                </c:pt>
                <c:pt idx="693">
                  <c:v>7.77</c:v>
                </c:pt>
                <c:pt idx="694">
                  <c:v>6.75</c:v>
                </c:pt>
                <c:pt idx="695">
                  <c:v>89.35499999999999</c:v>
                </c:pt>
                <c:pt idx="696">
                  <c:v>178.70999999999998</c:v>
                </c:pt>
                <c:pt idx="697">
                  <c:v>7.77</c:v>
                </c:pt>
                <c:pt idx="698">
                  <c:v>29.7</c:v>
                </c:pt>
                <c:pt idx="699">
                  <c:v>72.900000000000006</c:v>
                </c:pt>
                <c:pt idx="700">
                  <c:v>17.91</c:v>
                </c:pt>
                <c:pt idx="701">
                  <c:v>26.19</c:v>
                </c:pt>
                <c:pt idx="702">
                  <c:v>51.749999999999993</c:v>
                </c:pt>
                <c:pt idx="703">
                  <c:v>14.924999999999999</c:v>
                </c:pt>
                <c:pt idx="704">
                  <c:v>7.169999999999999</c:v>
                </c:pt>
                <c:pt idx="705">
                  <c:v>40.5</c:v>
                </c:pt>
                <c:pt idx="706">
                  <c:v>17.91</c:v>
                </c:pt>
                <c:pt idx="707">
                  <c:v>13.424999999999997</c:v>
                </c:pt>
                <c:pt idx="708">
                  <c:v>33.75</c:v>
                </c:pt>
                <c:pt idx="709">
                  <c:v>33.464999999999996</c:v>
                </c:pt>
                <c:pt idx="710">
                  <c:v>17.91</c:v>
                </c:pt>
                <c:pt idx="711">
                  <c:v>75.239999999999995</c:v>
                </c:pt>
                <c:pt idx="712">
                  <c:v>77.699999999999989</c:v>
                </c:pt>
                <c:pt idx="713">
                  <c:v>31.624999999999996</c:v>
                </c:pt>
                <c:pt idx="714">
                  <c:v>44.75</c:v>
                </c:pt>
                <c:pt idx="715">
                  <c:v>109.93999999999998</c:v>
                </c:pt>
                <c:pt idx="716">
                  <c:v>10.739999999999998</c:v>
                </c:pt>
                <c:pt idx="717">
                  <c:v>57.06</c:v>
                </c:pt>
                <c:pt idx="718">
                  <c:v>24.75</c:v>
                </c:pt>
                <c:pt idx="719">
                  <c:v>91.539999999999992</c:v>
                </c:pt>
                <c:pt idx="720">
                  <c:v>21.479999999999997</c:v>
                </c:pt>
                <c:pt idx="721">
                  <c:v>114.42499999999998</c:v>
                </c:pt>
                <c:pt idx="722">
                  <c:v>38.849999999999994</c:v>
                </c:pt>
                <c:pt idx="723">
                  <c:v>23.31</c:v>
                </c:pt>
                <c:pt idx="724">
                  <c:v>178.70999999999998</c:v>
                </c:pt>
                <c:pt idx="725">
                  <c:v>58.2</c:v>
                </c:pt>
                <c:pt idx="726">
                  <c:v>66.929999999999993</c:v>
                </c:pt>
                <c:pt idx="727">
                  <c:v>23.31</c:v>
                </c:pt>
                <c:pt idx="728">
                  <c:v>44.55</c:v>
                </c:pt>
                <c:pt idx="729">
                  <c:v>56.25</c:v>
                </c:pt>
                <c:pt idx="730">
                  <c:v>82.339999999999989</c:v>
                </c:pt>
                <c:pt idx="731">
                  <c:v>36.450000000000003</c:v>
                </c:pt>
                <c:pt idx="732">
                  <c:v>17.82</c:v>
                </c:pt>
                <c:pt idx="733">
                  <c:v>63.4</c:v>
                </c:pt>
                <c:pt idx="734">
                  <c:v>77.699999999999989</c:v>
                </c:pt>
                <c:pt idx="735">
                  <c:v>23.774999999999999</c:v>
                </c:pt>
                <c:pt idx="736">
                  <c:v>5.97</c:v>
                </c:pt>
                <c:pt idx="737">
                  <c:v>21.509999999999998</c:v>
                </c:pt>
                <c:pt idx="738">
                  <c:v>11.25</c:v>
                </c:pt>
                <c:pt idx="739">
                  <c:v>29.849999999999998</c:v>
                </c:pt>
                <c:pt idx="740">
                  <c:v>77.699999999999989</c:v>
                </c:pt>
                <c:pt idx="741">
                  <c:v>21.87</c:v>
                </c:pt>
                <c:pt idx="742">
                  <c:v>22.5</c:v>
                </c:pt>
                <c:pt idx="743">
                  <c:v>5.97</c:v>
                </c:pt>
                <c:pt idx="744">
                  <c:v>45</c:v>
                </c:pt>
                <c:pt idx="745">
                  <c:v>114.42499999999998</c:v>
                </c:pt>
                <c:pt idx="746">
                  <c:v>21.509999999999998</c:v>
                </c:pt>
                <c:pt idx="747">
                  <c:v>49.75</c:v>
                </c:pt>
                <c:pt idx="748">
                  <c:v>28.679999999999996</c:v>
                </c:pt>
                <c:pt idx="749">
                  <c:v>36.450000000000003</c:v>
                </c:pt>
                <c:pt idx="750">
                  <c:v>5.97</c:v>
                </c:pt>
                <c:pt idx="751">
                  <c:v>59.4</c:v>
                </c:pt>
                <c:pt idx="752">
                  <c:v>7.77</c:v>
                </c:pt>
                <c:pt idx="753">
                  <c:v>17.91</c:v>
                </c:pt>
                <c:pt idx="754">
                  <c:v>15.54</c:v>
                </c:pt>
                <c:pt idx="755">
                  <c:v>60.75</c:v>
                </c:pt>
                <c:pt idx="756">
                  <c:v>8.73</c:v>
                </c:pt>
                <c:pt idx="757">
                  <c:v>2.9849999999999999</c:v>
                </c:pt>
                <c:pt idx="758">
                  <c:v>24.3</c:v>
                </c:pt>
                <c:pt idx="759">
                  <c:v>2.9849999999999999</c:v>
                </c:pt>
                <c:pt idx="760">
                  <c:v>5.3699999999999992</c:v>
                </c:pt>
                <c:pt idx="761">
                  <c:v>47.55</c:v>
                </c:pt>
                <c:pt idx="762">
                  <c:v>182.27499999999998</c:v>
                </c:pt>
                <c:pt idx="763">
                  <c:v>17.91</c:v>
                </c:pt>
                <c:pt idx="764">
                  <c:v>23.31</c:v>
                </c:pt>
                <c:pt idx="765">
                  <c:v>43.74</c:v>
                </c:pt>
                <c:pt idx="766">
                  <c:v>82.5</c:v>
                </c:pt>
                <c:pt idx="767">
                  <c:v>123.50999999999999</c:v>
                </c:pt>
                <c:pt idx="768">
                  <c:v>2.6849999999999996</c:v>
                </c:pt>
                <c:pt idx="769">
                  <c:v>95.1</c:v>
                </c:pt>
                <c:pt idx="770">
                  <c:v>27</c:v>
                </c:pt>
                <c:pt idx="771">
                  <c:v>17.91</c:v>
                </c:pt>
                <c:pt idx="772">
                  <c:v>4.3650000000000002</c:v>
                </c:pt>
                <c:pt idx="773">
                  <c:v>37.980000000000004</c:v>
                </c:pt>
                <c:pt idx="774">
                  <c:v>68.309999999999988</c:v>
                </c:pt>
                <c:pt idx="775">
                  <c:v>136.61999999999998</c:v>
                </c:pt>
                <c:pt idx="776">
                  <c:v>82.339999999999989</c:v>
                </c:pt>
                <c:pt idx="777">
                  <c:v>8.25</c:v>
                </c:pt>
                <c:pt idx="778">
                  <c:v>43.650000000000006</c:v>
                </c:pt>
                <c:pt idx="779">
                  <c:v>11.25</c:v>
                </c:pt>
                <c:pt idx="780">
                  <c:v>72.91</c:v>
                </c:pt>
                <c:pt idx="781">
                  <c:v>21.87</c:v>
                </c:pt>
                <c:pt idx="782">
                  <c:v>17.82</c:v>
                </c:pt>
                <c:pt idx="783">
                  <c:v>34.92</c:v>
                </c:pt>
                <c:pt idx="784">
                  <c:v>13.5</c:v>
                </c:pt>
                <c:pt idx="785">
                  <c:v>204.92999999999995</c:v>
                </c:pt>
                <c:pt idx="786">
                  <c:v>109.36499999999999</c:v>
                </c:pt>
                <c:pt idx="787">
                  <c:v>26.849999999999994</c:v>
                </c:pt>
                <c:pt idx="788">
                  <c:v>148.92499999999998</c:v>
                </c:pt>
                <c:pt idx="789">
                  <c:v>74.25</c:v>
                </c:pt>
                <c:pt idx="790">
                  <c:v>9.51</c:v>
                </c:pt>
                <c:pt idx="791">
                  <c:v>36.450000000000003</c:v>
                </c:pt>
                <c:pt idx="792">
                  <c:v>3.5849999999999995</c:v>
                </c:pt>
                <c:pt idx="793">
                  <c:v>82.5</c:v>
                </c:pt>
                <c:pt idx="794">
                  <c:v>16.5</c:v>
                </c:pt>
                <c:pt idx="795">
                  <c:v>23.31</c:v>
                </c:pt>
                <c:pt idx="796">
                  <c:v>21.87</c:v>
                </c:pt>
                <c:pt idx="797">
                  <c:v>8.91</c:v>
                </c:pt>
                <c:pt idx="798">
                  <c:v>8.73</c:v>
                </c:pt>
                <c:pt idx="799">
                  <c:v>28.53</c:v>
                </c:pt>
                <c:pt idx="800">
                  <c:v>23.774999999999999</c:v>
                </c:pt>
                <c:pt idx="801">
                  <c:v>29.849999999999998</c:v>
                </c:pt>
                <c:pt idx="802">
                  <c:v>8.73</c:v>
                </c:pt>
                <c:pt idx="803">
                  <c:v>47.55</c:v>
                </c:pt>
                <c:pt idx="804">
                  <c:v>35.849999999999994</c:v>
                </c:pt>
                <c:pt idx="805">
                  <c:v>35.82</c:v>
                </c:pt>
                <c:pt idx="806">
                  <c:v>23.31</c:v>
                </c:pt>
                <c:pt idx="807">
                  <c:v>14.58</c:v>
                </c:pt>
                <c:pt idx="808">
                  <c:v>53.46</c:v>
                </c:pt>
                <c:pt idx="809">
                  <c:v>44.75</c:v>
                </c:pt>
                <c:pt idx="810">
                  <c:v>9.51</c:v>
                </c:pt>
                <c:pt idx="811">
                  <c:v>21.825000000000003</c:v>
                </c:pt>
                <c:pt idx="812">
                  <c:v>26.19</c:v>
                </c:pt>
                <c:pt idx="813">
                  <c:v>40.5</c:v>
                </c:pt>
                <c:pt idx="814">
                  <c:v>139.72499999999999</c:v>
                </c:pt>
                <c:pt idx="815">
                  <c:v>59.699999999999996</c:v>
                </c:pt>
                <c:pt idx="816">
                  <c:v>24.75</c:v>
                </c:pt>
                <c:pt idx="817">
                  <c:v>26.19</c:v>
                </c:pt>
                <c:pt idx="818">
                  <c:v>21.509999999999998</c:v>
                </c:pt>
                <c:pt idx="819">
                  <c:v>51.8</c:v>
                </c:pt>
                <c:pt idx="820">
                  <c:v>178.70999999999998</c:v>
                </c:pt>
                <c:pt idx="821">
                  <c:v>41.25</c:v>
                </c:pt>
                <c:pt idx="822">
                  <c:v>29.16</c:v>
                </c:pt>
                <c:pt idx="823">
                  <c:v>27.484999999999996</c:v>
                </c:pt>
                <c:pt idx="824">
                  <c:v>39.799999999999997</c:v>
                </c:pt>
                <c:pt idx="825">
                  <c:v>38.849999999999994</c:v>
                </c:pt>
                <c:pt idx="826">
                  <c:v>204.92999999999995</c:v>
                </c:pt>
                <c:pt idx="827">
                  <c:v>34.92</c:v>
                </c:pt>
                <c:pt idx="828">
                  <c:v>68.309999999999988</c:v>
                </c:pt>
                <c:pt idx="829">
                  <c:v>41.169999999999995</c:v>
                </c:pt>
                <c:pt idx="830">
                  <c:v>45</c:v>
                </c:pt>
                <c:pt idx="831">
                  <c:v>289.11</c:v>
                </c:pt>
                <c:pt idx="832">
                  <c:v>119.13999999999999</c:v>
                </c:pt>
                <c:pt idx="833">
                  <c:v>7.77</c:v>
                </c:pt>
                <c:pt idx="834">
                  <c:v>17.91</c:v>
                </c:pt>
                <c:pt idx="835">
                  <c:v>47.55</c:v>
                </c:pt>
                <c:pt idx="836">
                  <c:v>51.749999999999993</c:v>
                </c:pt>
                <c:pt idx="837">
                  <c:v>10.935</c:v>
                </c:pt>
                <c:pt idx="838">
                  <c:v>22.274999999999999</c:v>
                </c:pt>
                <c:pt idx="839">
                  <c:v>46.62</c:v>
                </c:pt>
                <c:pt idx="840">
                  <c:v>17.91</c:v>
                </c:pt>
                <c:pt idx="841">
                  <c:v>2.9849999999999999</c:v>
                </c:pt>
                <c:pt idx="842">
                  <c:v>21.509999999999998</c:v>
                </c:pt>
                <c:pt idx="843">
                  <c:v>6.75</c:v>
                </c:pt>
                <c:pt idx="844">
                  <c:v>9.51</c:v>
                </c:pt>
                <c:pt idx="845">
                  <c:v>36.454999999999998</c:v>
                </c:pt>
                <c:pt idx="846">
                  <c:v>29.784999999999997</c:v>
                </c:pt>
                <c:pt idx="847">
                  <c:v>77.699999999999989</c:v>
                </c:pt>
                <c:pt idx="848">
                  <c:v>8.25</c:v>
                </c:pt>
                <c:pt idx="849">
                  <c:v>15.54</c:v>
                </c:pt>
                <c:pt idx="850">
                  <c:v>29.784999999999997</c:v>
                </c:pt>
                <c:pt idx="851">
                  <c:v>4.3650000000000002</c:v>
                </c:pt>
                <c:pt idx="852">
                  <c:v>153.53499999999997</c:v>
                </c:pt>
                <c:pt idx="853">
                  <c:v>47.115000000000002</c:v>
                </c:pt>
                <c:pt idx="854">
                  <c:v>77.699999999999989</c:v>
                </c:pt>
                <c:pt idx="855">
                  <c:v>57.06</c:v>
                </c:pt>
                <c:pt idx="856">
                  <c:v>4.125</c:v>
                </c:pt>
                <c:pt idx="857">
                  <c:v>53.46</c:v>
                </c:pt>
                <c:pt idx="858">
                  <c:v>11.94</c:v>
                </c:pt>
                <c:pt idx="859">
                  <c:v>29.784999999999997</c:v>
                </c:pt>
                <c:pt idx="860">
                  <c:v>4.7549999999999999</c:v>
                </c:pt>
                <c:pt idx="861">
                  <c:v>8.0549999999999997</c:v>
                </c:pt>
                <c:pt idx="862">
                  <c:v>29.849999999999998</c:v>
                </c:pt>
                <c:pt idx="863">
                  <c:v>68.75</c:v>
                </c:pt>
                <c:pt idx="864">
                  <c:v>41.25</c:v>
                </c:pt>
                <c:pt idx="865">
                  <c:v>35.849999999999994</c:v>
                </c:pt>
                <c:pt idx="866">
                  <c:v>5.97</c:v>
                </c:pt>
                <c:pt idx="867">
                  <c:v>12.375</c:v>
                </c:pt>
                <c:pt idx="868">
                  <c:v>19.02</c:v>
                </c:pt>
                <c:pt idx="869">
                  <c:v>16.5</c:v>
                </c:pt>
                <c:pt idx="870">
                  <c:v>5.97</c:v>
                </c:pt>
                <c:pt idx="871">
                  <c:v>43.650000000000006</c:v>
                </c:pt>
                <c:pt idx="872">
                  <c:v>16.875</c:v>
                </c:pt>
                <c:pt idx="873">
                  <c:v>23.88</c:v>
                </c:pt>
                <c:pt idx="874">
                  <c:v>7.77</c:v>
                </c:pt>
                <c:pt idx="875">
                  <c:v>8.73</c:v>
                </c:pt>
                <c:pt idx="876">
                  <c:v>26.19</c:v>
                </c:pt>
                <c:pt idx="877">
                  <c:v>77.624999999999986</c:v>
                </c:pt>
                <c:pt idx="878">
                  <c:v>23.31</c:v>
                </c:pt>
                <c:pt idx="879">
                  <c:v>148.92499999999998</c:v>
                </c:pt>
                <c:pt idx="880">
                  <c:v>7.77</c:v>
                </c:pt>
                <c:pt idx="881">
                  <c:v>36.454999999999998</c:v>
                </c:pt>
                <c:pt idx="882">
                  <c:v>6.75</c:v>
                </c:pt>
                <c:pt idx="883">
                  <c:v>126.49999999999999</c:v>
                </c:pt>
                <c:pt idx="884">
                  <c:v>7.29</c:v>
                </c:pt>
                <c:pt idx="885">
                  <c:v>28.574999999999999</c:v>
                </c:pt>
                <c:pt idx="886">
                  <c:v>5.97</c:v>
                </c:pt>
                <c:pt idx="887">
                  <c:v>89.35499999999999</c:v>
                </c:pt>
                <c:pt idx="888">
                  <c:v>29.784999999999997</c:v>
                </c:pt>
                <c:pt idx="889">
                  <c:v>68.655000000000001</c:v>
                </c:pt>
                <c:pt idx="890">
                  <c:v>51.8</c:v>
                </c:pt>
                <c:pt idx="891">
                  <c:v>28.53</c:v>
                </c:pt>
                <c:pt idx="892">
                  <c:v>16.5</c:v>
                </c:pt>
                <c:pt idx="893">
                  <c:v>91.539999999999992</c:v>
                </c:pt>
                <c:pt idx="894">
                  <c:v>68.309999999999988</c:v>
                </c:pt>
                <c:pt idx="895">
                  <c:v>15.54</c:v>
                </c:pt>
                <c:pt idx="896">
                  <c:v>83.835000000000008</c:v>
                </c:pt>
                <c:pt idx="897">
                  <c:v>13.5</c:v>
                </c:pt>
                <c:pt idx="898">
                  <c:v>28.679999999999996</c:v>
                </c:pt>
                <c:pt idx="899">
                  <c:v>59.4</c:v>
                </c:pt>
                <c:pt idx="900">
                  <c:v>38.849999999999994</c:v>
                </c:pt>
                <c:pt idx="901">
                  <c:v>35.849999999999994</c:v>
                </c:pt>
                <c:pt idx="902">
                  <c:v>26.73</c:v>
                </c:pt>
                <c:pt idx="903">
                  <c:v>21.509999999999998</c:v>
                </c:pt>
                <c:pt idx="904">
                  <c:v>23.88</c:v>
                </c:pt>
                <c:pt idx="905">
                  <c:v>9.51</c:v>
                </c:pt>
                <c:pt idx="906">
                  <c:v>71.699999999999989</c:v>
                </c:pt>
                <c:pt idx="907">
                  <c:v>33.31</c:v>
                </c:pt>
                <c:pt idx="908">
                  <c:v>28.53</c:v>
                </c:pt>
                <c:pt idx="909">
                  <c:v>103.49999999999999</c:v>
                </c:pt>
                <c:pt idx="910">
                  <c:v>2.6849999999999996</c:v>
                </c:pt>
                <c:pt idx="911">
                  <c:v>82.454999999999984</c:v>
                </c:pt>
                <c:pt idx="912">
                  <c:v>8.73</c:v>
                </c:pt>
              </c:numCache>
            </c:numRef>
          </c:val>
          <c:extLst>
            <c:ext xmlns:c16="http://schemas.microsoft.com/office/drawing/2014/chart" uri="{C3380CC4-5D6E-409C-BE32-E72D297353CC}">
              <c16:uniqueId val="{00000003-7784-42F1-8590-00A23F3E7C4C}"/>
            </c:ext>
          </c:extLst>
        </c:ser>
        <c:dLbls>
          <c:showLegendKey val="0"/>
          <c:showVal val="0"/>
          <c:showCatName val="0"/>
          <c:showSerName val="0"/>
          <c:showPercent val="0"/>
          <c:showBubbleSize val="0"/>
        </c:dLbls>
        <c:gapWidth val="150"/>
        <c:overlap val="100"/>
        <c:axId val="272539792"/>
        <c:axId val="272543952"/>
      </c:barChart>
      <c:catAx>
        <c:axId val="27253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43952"/>
        <c:crosses val="autoZero"/>
        <c:auto val="1"/>
        <c:lblAlgn val="ctr"/>
        <c:lblOffset val="100"/>
        <c:noMultiLvlLbl val="0"/>
      </c:catAx>
      <c:valAx>
        <c:axId val="272543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3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Dashboard.xlsx]1!TotalSale</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0402449693787"/>
          <c:y val="0.27704940498631642"/>
          <c:w val="0.75986264216972876"/>
          <c:h val="0.54966760047123508"/>
        </c:manualLayout>
      </c:layout>
      <c:barChart>
        <c:barDir val="bar"/>
        <c:grouping val="clustered"/>
        <c:varyColors val="0"/>
        <c:ser>
          <c:idx val="0"/>
          <c:order val="0"/>
          <c:tx>
            <c:strRef>
              <c:f>'1'!$B$3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'1'!$A$4:$A$6</c:f>
              <c:strCache>
                <c:ptCount val="3"/>
                <c:pt idx="0">
                  <c:v>Ireland</c:v>
                </c:pt>
                <c:pt idx="1">
                  <c:v>United Kingdom</c:v>
                </c:pt>
                <c:pt idx="2">
                  <c:v>United States</c:v>
                </c:pt>
              </c:strCache>
            </c:strRef>
          </c:cat>
          <c:val>
            <c:numRef>
              <c:f>'1'!$B$4:$B$6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3-0999-4BD7-BD72-33F6436060ED}"/>
            </c:ext>
          </c:extLst>
        </c:ser>
        <c:dLbls>
          <c:showLegendKey val="0"/>
          <c:showVal val="0"/>
          <c:showCatName val="0"/>
          <c:showSerName val="0"/>
          <c:showPercent val="0"/>
          <c:showBubbleSize val="0"/>
        </c:dLbls>
        <c:gapWidth val="182"/>
        <c:axId val="1768203471"/>
        <c:axId val="1768203887"/>
      </c:barChart>
      <c:catAx>
        <c:axId val="17682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03887"/>
        <c:crosses val="autoZero"/>
        <c:auto val="1"/>
        <c:lblAlgn val="ctr"/>
        <c:lblOffset val="100"/>
        <c:noMultiLvlLbl val="0"/>
      </c:catAx>
      <c:valAx>
        <c:axId val="1768203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Total Sale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 by Country'!$C$5</c:f>
              <c:strCache>
                <c:ptCount val="1"/>
                <c:pt idx="0">
                  <c:v>Total</c:v>
                </c:pt>
              </c:strCache>
            </c:strRef>
          </c:tx>
          <c:spPr>
            <a:solidFill>
              <a:schemeClr val="accent6"/>
            </a:solidFill>
            <a:ln>
              <a:noFill/>
            </a:ln>
            <a:effectLst/>
          </c:spPr>
          <c:invertIfNegative val="0"/>
          <c:cat>
            <c:strRef>
              <c:f>'TotalSale by Country'!$B$6:$B$9</c:f>
              <c:strCache>
                <c:ptCount val="3"/>
                <c:pt idx="0">
                  <c:v>Ireland</c:v>
                </c:pt>
                <c:pt idx="1">
                  <c:v>United Kingdom</c:v>
                </c:pt>
                <c:pt idx="2">
                  <c:v>United States</c:v>
                </c:pt>
              </c:strCache>
            </c:strRef>
          </c:cat>
          <c:val>
            <c:numRef>
              <c:f>'TotalSale by Country'!$C$6:$C$9</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1-0CE0-4D12-B363-7AF21CD355F0}"/>
            </c:ext>
          </c:extLst>
        </c:ser>
        <c:dLbls>
          <c:showLegendKey val="0"/>
          <c:showVal val="0"/>
          <c:showCatName val="0"/>
          <c:showSerName val="0"/>
          <c:showPercent val="0"/>
          <c:showBubbleSize val="0"/>
        </c:dLbls>
        <c:gapWidth val="182"/>
        <c:axId val="268945200"/>
        <c:axId val="268942704"/>
      </c:barChart>
      <c:catAx>
        <c:axId val="2689452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42704"/>
        <c:crosses val="autoZero"/>
        <c:auto val="1"/>
        <c:lblAlgn val="ctr"/>
        <c:lblOffset val="100"/>
        <c:noMultiLvlLbl val="0"/>
      </c:catAx>
      <c:valAx>
        <c:axId val="26894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4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lumMod val="95000"/>
                    <a:lumOff val="5000"/>
                  </a:schemeClr>
                </a:solidFill>
              </a:rPr>
              <a:t>Top</a:t>
            </a:r>
            <a:r>
              <a:rPr lang="en-US" sz="1200" baseline="0">
                <a:solidFill>
                  <a:schemeClr val="tx1">
                    <a:lumMod val="95000"/>
                    <a:lumOff val="5000"/>
                  </a:schemeClr>
                </a:solidFill>
              </a:rPr>
              <a:t> 5 customer</a:t>
            </a:r>
            <a:endParaRPr lang="en-US" sz="12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customer'!$B$3</c:f>
              <c:strCache>
                <c:ptCount val="1"/>
                <c:pt idx="0">
                  <c:v>Total</c:v>
                </c:pt>
              </c:strCache>
            </c:strRef>
          </c:tx>
          <c:spPr>
            <a:solidFill>
              <a:schemeClr val="accent6"/>
            </a:solidFill>
            <a:ln>
              <a:noFill/>
            </a:ln>
            <a:effectLst/>
          </c:spPr>
          <c:invertIfNegative val="0"/>
          <c:cat>
            <c:strRef>
              <c:f>'Top 5 customer'!$A$4:$A$917</c:f>
              <c:strCache>
                <c:ptCount val="913"/>
                <c:pt idx="0">
                  <c:v>Abba Pummell</c:v>
                </c:pt>
                <c:pt idx="1">
                  <c:v>Abbe Thys</c:v>
                </c:pt>
                <c:pt idx="2">
                  <c:v>Abigail Tolworthy</c:v>
                </c:pt>
                <c:pt idx="3">
                  <c:v>Abraham Coleman</c:v>
                </c:pt>
                <c:pt idx="4">
                  <c:v>Abrahan Mussen</c:v>
                </c:pt>
                <c:pt idx="5">
                  <c:v>Adele McFayden</c:v>
                </c:pt>
                <c:pt idx="6">
                  <c:v>Adelheid Gladhill</c:v>
                </c:pt>
                <c:pt idx="7">
                  <c:v>Adelice Isabell</c:v>
                </c:pt>
                <c:pt idx="8">
                  <c:v>Adham Greenhead</c:v>
                </c:pt>
                <c:pt idx="9">
                  <c:v>Adolphe Treherne</c:v>
                </c:pt>
                <c:pt idx="10">
                  <c:v>Adora Roubert</c:v>
                </c:pt>
                <c:pt idx="11">
                  <c:v>Adorne Gregoratti</c:v>
                </c:pt>
                <c:pt idx="12">
                  <c:v>Adrian Swaine</c:v>
                </c:pt>
                <c:pt idx="13">
                  <c:v>Adriana Lazarus</c:v>
                </c:pt>
                <c:pt idx="14">
                  <c:v>Adrianne Vairow</c:v>
                </c:pt>
                <c:pt idx="15">
                  <c:v>Agnes Adamides</c:v>
                </c:pt>
                <c:pt idx="16">
                  <c:v>Ailene Nesfield</c:v>
                </c:pt>
                <c:pt idx="17">
                  <c:v>Ailey Brash</c:v>
                </c:pt>
                <c:pt idx="18">
                  <c:v>Alberta Balsdone</c:v>
                </c:pt>
                <c:pt idx="19">
                  <c:v>Alberto Hutchinson</c:v>
                </c:pt>
                <c:pt idx="20">
                  <c:v>Alexa Sizey</c:v>
                </c:pt>
                <c:pt idx="21">
                  <c:v>Alexina Randals</c:v>
                </c:pt>
                <c:pt idx="22">
                  <c:v>Alf Housaman</c:v>
                </c:pt>
                <c:pt idx="23">
                  <c:v>Alfy Snowding</c:v>
                </c:pt>
                <c:pt idx="24">
                  <c:v>Alica Kift</c:v>
                </c:pt>
                <c:pt idx="25">
                  <c:v>Alikee Carryer</c:v>
                </c:pt>
                <c:pt idx="26">
                  <c:v>Alisha Hulburt</c:v>
                </c:pt>
                <c:pt idx="27">
                  <c:v>Alisun Baudino</c:v>
                </c:pt>
                <c:pt idx="28">
                  <c:v>Allis Wilmore</c:v>
                </c:pt>
                <c:pt idx="29">
                  <c:v>Almeria Burgett</c:v>
                </c:pt>
                <c:pt idx="30">
                  <c:v>Aloisia Allner</c:v>
                </c:pt>
                <c:pt idx="31">
                  <c:v>Alon Pllu</c:v>
                </c:pt>
                <c:pt idx="32">
                  <c:v>Alric Darth</c:v>
                </c:pt>
                <c:pt idx="33">
                  <c:v>Alva Filipczak</c:v>
                </c:pt>
                <c:pt idx="34">
                  <c:v>Alvis Elwin</c:v>
                </c:pt>
                <c:pt idx="35">
                  <c:v>Ambrosio Weinmann</c:v>
                </c:pt>
                <c:pt idx="36">
                  <c:v>Ameline Snazle</c:v>
                </c:pt>
                <c:pt idx="37">
                  <c:v>Ami Arnow</c:v>
                </c:pt>
                <c:pt idx="38">
                  <c:v>Amii Gallyon</c:v>
                </c:pt>
                <c:pt idx="39">
                  <c:v>Amity Chatto</c:v>
                </c:pt>
                <c:pt idx="40">
                  <c:v>Anabelle Hutchens</c:v>
                </c:pt>
                <c:pt idx="41">
                  <c:v>Ancell Fendt</c:v>
                </c:pt>
                <c:pt idx="42">
                  <c:v>Andie Rudram</c:v>
                </c:pt>
                <c:pt idx="43">
                  <c:v>Andrej Havick</c:v>
                </c:pt>
                <c:pt idx="44">
                  <c:v>Angelia Cleyburn</c:v>
                </c:pt>
                <c:pt idx="45">
                  <c:v>Angelia Cockrem</c:v>
                </c:pt>
                <c:pt idx="46">
                  <c:v>Angie Rizzetti</c:v>
                </c:pt>
                <c:pt idx="47">
                  <c:v>Anjanette Goldie</c:v>
                </c:pt>
                <c:pt idx="48">
                  <c:v>Annabel Antuk</c:v>
                </c:pt>
                <c:pt idx="49">
                  <c:v>Annabella Danzey</c:v>
                </c:pt>
                <c:pt idx="50">
                  <c:v>Annadiane Dykes</c:v>
                </c:pt>
                <c:pt idx="51">
                  <c:v>Annetta Brentnall</c:v>
                </c:pt>
                <c:pt idx="52">
                  <c:v>Annie Campsall</c:v>
                </c:pt>
                <c:pt idx="53">
                  <c:v>Anny Mundford</c:v>
                </c:pt>
                <c:pt idx="54">
                  <c:v>Anselma Attwater</c:v>
                </c:pt>
                <c:pt idx="55">
                  <c:v>Anson Iddison</c:v>
                </c:pt>
                <c:pt idx="56">
                  <c:v>Antone Harrold</c:v>
                </c:pt>
                <c:pt idx="57">
                  <c:v>Antonius Lewry</c:v>
                </c:pt>
                <c:pt idx="58">
                  <c:v>Arabella Fransewich</c:v>
                </c:pt>
                <c:pt idx="59">
                  <c:v>Araldo Bilbrook</c:v>
                </c:pt>
                <c:pt idx="60">
                  <c:v>Archambault Gillard</c:v>
                </c:pt>
                <c:pt idx="61">
                  <c:v>Arda Curley</c:v>
                </c:pt>
                <c:pt idx="62">
                  <c:v>Ardith Chill</c:v>
                </c:pt>
                <c:pt idx="63">
                  <c:v>Arel De Lasci</c:v>
                </c:pt>
                <c:pt idx="64">
                  <c:v>Arlana Ferrea</c:v>
                </c:pt>
                <c:pt idx="65">
                  <c:v>Arleen Braidman</c:v>
                </c:pt>
                <c:pt idx="66">
                  <c:v>Ashbey Tomaszewski</c:v>
                </c:pt>
                <c:pt idx="67">
                  <c:v>Astrix Kitchingham</c:v>
                </c:pt>
                <c:pt idx="68">
                  <c:v>Aube Follett</c:v>
                </c:pt>
                <c:pt idx="69">
                  <c:v>Audra Kelston</c:v>
                </c:pt>
                <c:pt idx="70">
                  <c:v>Auguste Rizon</c:v>
                </c:pt>
                <c:pt idx="71">
                  <c:v>Augustin Waterhouse</c:v>
                </c:pt>
                <c:pt idx="72">
                  <c:v>Aurea Corradino</c:v>
                </c:pt>
                <c:pt idx="73">
                  <c:v>Aurelia Burgwin</c:v>
                </c:pt>
                <c:pt idx="74">
                  <c:v>Aurlie McCarl</c:v>
                </c:pt>
                <c:pt idx="75">
                  <c:v>Avrit Davidowsky</c:v>
                </c:pt>
                <c:pt idx="76">
                  <c:v>Babb Pollins</c:v>
                </c:pt>
                <c:pt idx="77">
                  <c:v>Bar O' Mahony</c:v>
                </c:pt>
                <c:pt idx="78">
                  <c:v>Barnett Sillis</c:v>
                </c:pt>
                <c:pt idx="79">
                  <c:v>Barney Chisnell</c:v>
                </c:pt>
                <c:pt idx="80">
                  <c:v>Barrett Gudde</c:v>
                </c:pt>
                <c:pt idx="81">
                  <c:v>Barrie Fallowes</c:v>
                </c:pt>
                <c:pt idx="82">
                  <c:v>Bartholemy Flaherty</c:v>
                </c:pt>
                <c:pt idx="83">
                  <c:v>Baudoin Alldridge</c:v>
                </c:pt>
                <c:pt idx="84">
                  <c:v>Baxy Cargen</c:v>
                </c:pt>
                <c:pt idx="85">
                  <c:v>Bayard Wellan</c:v>
                </c:pt>
                <c:pt idx="86">
                  <c:v>Bear Gaish</c:v>
                </c:pt>
                <c:pt idx="87">
                  <c:v>Bearnard Wardell</c:v>
                </c:pt>
                <c:pt idx="88">
                  <c:v>Becca Ableson</c:v>
                </c:pt>
                <c:pt idx="89">
                  <c:v>Becky Semkins</c:v>
                </c:pt>
                <c:pt idx="90">
                  <c:v>Bee Fattorini</c:v>
                </c:pt>
                <c:pt idx="91">
                  <c:v>Beitris Keaveney</c:v>
                </c:pt>
                <c:pt idx="92">
                  <c:v>Beltran Mathon</c:v>
                </c:pt>
                <c:pt idx="93">
                  <c:v>Belvia Umpleby</c:v>
                </c:pt>
                <c:pt idx="94">
                  <c:v>Benedetto Gozzett</c:v>
                </c:pt>
                <c:pt idx="95">
                  <c:v>Benedikta Paumier</c:v>
                </c:pt>
                <c:pt idx="96">
                  <c:v>Benn Checci</c:v>
                </c:pt>
                <c:pt idx="97">
                  <c:v>Berkly Imrie</c:v>
                </c:pt>
                <c:pt idx="98">
                  <c:v>Bertine Byrd</c:v>
                </c:pt>
                <c:pt idx="99">
                  <c:v>Berty Beelby</c:v>
                </c:pt>
                <c:pt idx="100">
                  <c:v>Beryl Osborn</c:v>
                </c:pt>
                <c:pt idx="101">
                  <c:v>Beryle Cottier</c:v>
                </c:pt>
                <c:pt idx="102">
                  <c:v>Beryle Kenwell</c:v>
                </c:pt>
                <c:pt idx="103">
                  <c:v>Bette-ann Munden</c:v>
                </c:pt>
                <c:pt idx="104">
                  <c:v>Betti Lacasa</c:v>
                </c:pt>
                <c:pt idx="105">
                  <c:v>Bettina Leffek</c:v>
                </c:pt>
                <c:pt idx="106">
                  <c:v>Betty Fominov</c:v>
                </c:pt>
                <c:pt idx="107">
                  <c:v>Bidget Tremellier</c:v>
                </c:pt>
                <c:pt idx="108">
                  <c:v>Billy Neiland</c:v>
                </c:pt>
                <c:pt idx="109">
                  <c:v>Birgit Domange</c:v>
                </c:pt>
                <c:pt idx="110">
                  <c:v>Blake Kelloway</c:v>
                </c:pt>
                <c:pt idx="111">
                  <c:v>Blancha McAmish</c:v>
                </c:pt>
                <c:pt idx="112">
                  <c:v>Bo Kindley</c:v>
                </c:pt>
                <c:pt idx="113">
                  <c:v>Bob Giannazzi</c:v>
                </c:pt>
                <c:pt idx="114">
                  <c:v>Bobbe Castagneto</c:v>
                </c:pt>
                <c:pt idx="115">
                  <c:v>Bobbe Piggott</c:v>
                </c:pt>
                <c:pt idx="116">
                  <c:v>Bobbe Renner</c:v>
                </c:pt>
                <c:pt idx="117">
                  <c:v>Bobby Folomkin</c:v>
                </c:pt>
                <c:pt idx="118">
                  <c:v>Bobinette Hindsberg</c:v>
                </c:pt>
                <c:pt idx="119">
                  <c:v>Borg Daile</c:v>
                </c:pt>
                <c:pt idx="120">
                  <c:v>Boyce Tarte</c:v>
                </c:pt>
                <c:pt idx="121">
                  <c:v>Boyd Bett</c:v>
                </c:pt>
                <c:pt idx="122">
                  <c:v>Bram Revel</c:v>
                </c:pt>
                <c:pt idx="123">
                  <c:v>Bran Sterke</c:v>
                </c:pt>
                <c:pt idx="124">
                  <c:v>Brendan Grece</c:v>
                </c:pt>
                <c:pt idx="125">
                  <c:v>Brenn Dundredge</c:v>
                </c:pt>
                <c:pt idx="126">
                  <c:v>Brice Romera</c:v>
                </c:pt>
                <c:pt idx="127">
                  <c:v>Brittani Thoresbie</c:v>
                </c:pt>
                <c:pt idx="128">
                  <c:v>Broderick McGilvra</c:v>
                </c:pt>
                <c:pt idx="129">
                  <c:v>Brook Drage</c:v>
                </c:pt>
                <c:pt idx="130">
                  <c:v>Bunny Naulls</c:v>
                </c:pt>
                <c:pt idx="131">
                  <c:v>Burnard Bartholin</c:v>
                </c:pt>
                <c:pt idx="132">
                  <c:v>Byram Mergue</c:v>
                </c:pt>
                <c:pt idx="133">
                  <c:v>Byron Acarson</c:v>
                </c:pt>
                <c:pt idx="134">
                  <c:v>Caddric Atcheson</c:v>
                </c:pt>
                <c:pt idx="135">
                  <c:v>Caddric Krzysztofiak</c:v>
                </c:pt>
                <c:pt idx="136">
                  <c:v>Cam Jewster</c:v>
                </c:pt>
                <c:pt idx="137">
                  <c:v>Camellia Kid</c:v>
                </c:pt>
                <c:pt idx="138">
                  <c:v>Carlie Harce</c:v>
                </c:pt>
                <c:pt idx="139">
                  <c:v>Carlie Linskill</c:v>
                </c:pt>
                <c:pt idx="140">
                  <c:v>Carmelita Thowes</c:v>
                </c:pt>
                <c:pt idx="141">
                  <c:v>Carmina Hubbuck</c:v>
                </c:pt>
                <c:pt idx="142">
                  <c:v>Carney Clemencet</c:v>
                </c:pt>
                <c:pt idx="143">
                  <c:v>Carolann Beine</c:v>
                </c:pt>
                <c:pt idx="144">
                  <c:v>Carolee Winchcombe</c:v>
                </c:pt>
                <c:pt idx="145">
                  <c:v>Casi Gwinnett</c:v>
                </c:pt>
                <c:pt idx="146">
                  <c:v>Cassie Pinkerton</c:v>
                </c:pt>
                <c:pt idx="147">
                  <c:v>Catarina Donn</c:v>
                </c:pt>
                <c:pt idx="148">
                  <c:v>Catharine Scoines</c:v>
                </c:pt>
                <c:pt idx="149">
                  <c:v>Cece Inker</c:v>
                </c:pt>
                <c:pt idx="150">
                  <c:v>Cecil Weatherall</c:v>
                </c:pt>
                <c:pt idx="151">
                  <c:v>Cecily Stebbings</c:v>
                </c:pt>
                <c:pt idx="152">
                  <c:v>Celestia Dolohunty</c:v>
                </c:pt>
                <c:pt idx="153">
                  <c:v>Celia Bakeup</c:v>
                </c:pt>
                <c:pt idx="154">
                  <c:v>Celie MacCourt</c:v>
                </c:pt>
                <c:pt idx="155">
                  <c:v>Chad Miguel</c:v>
                </c:pt>
                <c:pt idx="156">
                  <c:v>Chaddie Bennie</c:v>
                </c:pt>
                <c:pt idx="157">
                  <c:v>Chance Rowthorn</c:v>
                </c:pt>
                <c:pt idx="158">
                  <c:v>Channa Belamy</c:v>
                </c:pt>
                <c:pt idx="159">
                  <c:v>Chantal Mersh</c:v>
                </c:pt>
                <c:pt idx="160">
                  <c:v>Charin Maplethorp</c:v>
                </c:pt>
                <c:pt idx="161">
                  <c:v>Charin Penwarden</c:v>
                </c:pt>
                <c:pt idx="162">
                  <c:v>Charis Crosier</c:v>
                </c:pt>
                <c:pt idx="163">
                  <c:v>Charlean Keave</c:v>
                </c:pt>
                <c:pt idx="164">
                  <c:v>Charmane Denys</c:v>
                </c:pt>
                <c:pt idx="165">
                  <c:v>Chester Clowton</c:v>
                </c:pt>
                <c:pt idx="166">
                  <c:v>Chiarra Shalders</c:v>
                </c:pt>
                <c:pt idx="167">
                  <c:v>Chickie Ragless</c:v>
                </c:pt>
                <c:pt idx="168">
                  <c:v>Chloette Bernardot</c:v>
                </c:pt>
                <c:pt idx="169">
                  <c:v>Chloris Sorrell</c:v>
                </c:pt>
                <c:pt idx="170">
                  <c:v>Chris Croster</c:v>
                </c:pt>
                <c:pt idx="171">
                  <c:v>Christel Speak</c:v>
                </c:pt>
                <c:pt idx="172">
                  <c:v>Christoffer O' Shea</c:v>
                </c:pt>
                <c:pt idx="173">
                  <c:v>Christopher Grieveson</c:v>
                </c:pt>
                <c:pt idx="174">
                  <c:v>Chrisy Blofeld</c:v>
                </c:pt>
                <c:pt idx="175">
                  <c:v>Chuck Kendrick</c:v>
                </c:pt>
                <c:pt idx="176">
                  <c:v>Cindra Burling</c:v>
                </c:pt>
                <c:pt idx="177">
                  <c:v>Cissiee Raisbeck</c:v>
                </c:pt>
                <c:pt idx="178">
                  <c:v>Claiborne Feye</c:v>
                </c:pt>
                <c:pt idx="179">
                  <c:v>Claiborne Mottram</c:v>
                </c:pt>
                <c:pt idx="180">
                  <c:v>Claudell Ayre</c:v>
                </c:pt>
                <c:pt idx="181">
                  <c:v>Claudetta Rushe</c:v>
                </c:pt>
                <c:pt idx="182">
                  <c:v>Claudie Weond</c:v>
                </c:pt>
                <c:pt idx="183">
                  <c:v>Clayton Kingwell</c:v>
                </c:pt>
                <c:pt idx="184">
                  <c:v>Clement Vasiliev</c:v>
                </c:pt>
                <c:pt idx="185">
                  <c:v>Cleopatra Goodrum</c:v>
                </c:pt>
                <c:pt idx="186">
                  <c:v>Cletis Giacomazzo</c:v>
                </c:pt>
                <c:pt idx="187">
                  <c:v>Cleve Blowfelde</c:v>
                </c:pt>
                <c:pt idx="188">
                  <c:v>Cobby Cromwell</c:v>
                </c:pt>
                <c:pt idx="189">
                  <c:v>Codi Littrell</c:v>
                </c:pt>
                <c:pt idx="190">
                  <c:v>Cody Verissimo</c:v>
                </c:pt>
                <c:pt idx="191">
                  <c:v>Colene Elgey</c:v>
                </c:pt>
                <c:pt idx="192">
                  <c:v>Conchita Bryde</c:v>
                </c:pt>
                <c:pt idx="193">
                  <c:v>Connor Heaviside</c:v>
                </c:pt>
                <c:pt idx="194">
                  <c:v>Conny Gheraldi</c:v>
                </c:pt>
                <c:pt idx="195">
                  <c:v>Constance Halfhide</c:v>
                </c:pt>
                <c:pt idx="196">
                  <c:v>Constanta Hatfull</c:v>
                </c:pt>
                <c:pt idx="197">
                  <c:v>Cordi Switsur</c:v>
                </c:pt>
                <c:pt idx="198">
                  <c:v>Cordy Odgaard</c:v>
                </c:pt>
                <c:pt idx="199">
                  <c:v>Corine Drewett</c:v>
                </c:pt>
                <c:pt idx="200">
                  <c:v>Corinna Catcheside</c:v>
                </c:pt>
                <c:pt idx="201">
                  <c:v>Corney Curme</c:v>
                </c:pt>
                <c:pt idx="202">
                  <c:v>Cornie Venour</c:v>
                </c:pt>
                <c:pt idx="203">
                  <c:v>Correy Bourner</c:v>
                </c:pt>
                <c:pt idx="204">
                  <c:v>Correy Cottingham</c:v>
                </c:pt>
                <c:pt idx="205">
                  <c:v>Corrie Wass</c:v>
                </c:pt>
                <c:pt idx="206">
                  <c:v>Cortney Gibbonson</c:v>
                </c:pt>
                <c:pt idx="207">
                  <c:v>Cos Fluin</c:v>
                </c:pt>
                <c:pt idx="208">
                  <c:v>Courtney Pallant</c:v>
                </c:pt>
                <c:pt idx="209">
                  <c:v>Craggy Bril</c:v>
                </c:pt>
                <c:pt idx="210">
                  <c:v>Cristina Aleixo</c:v>
                </c:pt>
                <c:pt idx="211">
                  <c:v>Culley Farris</c:v>
                </c:pt>
                <c:pt idx="212">
                  <c:v>Currey MacAllister</c:v>
                </c:pt>
                <c:pt idx="213">
                  <c:v>Cybill Graddell</c:v>
                </c:pt>
                <c:pt idx="214">
                  <c:v>Dael Camilletti</c:v>
                </c:pt>
                <c:pt idx="215">
                  <c:v>Dagny Kornel</c:v>
                </c:pt>
                <c:pt idx="216">
                  <c:v>Dalia Eburah</c:v>
                </c:pt>
                <c:pt idx="217">
                  <c:v>Dallas Yarham</c:v>
                </c:pt>
                <c:pt idx="218">
                  <c:v>Daniel Heinonen</c:v>
                </c:pt>
                <c:pt idx="219">
                  <c:v>Darby Dummer</c:v>
                </c:pt>
                <c:pt idx="220">
                  <c:v>Darcy Lochran</c:v>
                </c:pt>
                <c:pt idx="221">
                  <c:v>Darice Heaford</c:v>
                </c:pt>
                <c:pt idx="222">
                  <c:v>Darn Penquet</c:v>
                </c:pt>
                <c:pt idx="223">
                  <c:v>Darrin Tingly</c:v>
                </c:pt>
                <c:pt idx="224">
                  <c:v>Daryn Cassius</c:v>
                </c:pt>
                <c:pt idx="225">
                  <c:v>Daryn Dibley</c:v>
                </c:pt>
                <c:pt idx="226">
                  <c:v>Davida Caro</c:v>
                </c:pt>
                <c:pt idx="227">
                  <c:v>De Drewitt</c:v>
                </c:pt>
                <c:pt idx="228">
                  <c:v>Deana Staite</c:v>
                </c:pt>
                <c:pt idx="229">
                  <c:v>Delainey Kiddy</c:v>
                </c:pt>
                <c:pt idx="230">
                  <c:v>Dell Daveridge</c:v>
                </c:pt>
                <c:pt idx="231">
                  <c:v>Dell Gut</c:v>
                </c:pt>
                <c:pt idx="232">
                  <c:v>Delmar Beasant</c:v>
                </c:pt>
                <c:pt idx="233">
                  <c:v>Demetris Micheli</c:v>
                </c:pt>
                <c:pt idx="234">
                  <c:v>Denny O' Ronan</c:v>
                </c:pt>
                <c:pt idx="235">
                  <c:v>Denyse O'Calleran</c:v>
                </c:pt>
                <c:pt idx="236">
                  <c:v>Deonne Shortall</c:v>
                </c:pt>
                <c:pt idx="237">
                  <c:v>Derick Snow</c:v>
                </c:pt>
                <c:pt idx="238">
                  <c:v>Derrek Allpress</c:v>
                </c:pt>
                <c:pt idx="239">
                  <c:v>Desdemona Eye</c:v>
                </c:pt>
                <c:pt idx="240">
                  <c:v>Devan Crownshaw</c:v>
                </c:pt>
                <c:pt idx="241">
                  <c:v>Devland Gritton</c:v>
                </c:pt>
                <c:pt idx="242">
                  <c:v>Devon Magowan</c:v>
                </c:pt>
                <c:pt idx="243">
                  <c:v>Devy Bulbrook</c:v>
                </c:pt>
                <c:pt idx="244">
                  <c:v>Diane-marie Wincer</c:v>
                </c:pt>
                <c:pt idx="245">
                  <c:v>Dianne Chardin</c:v>
                </c:pt>
                <c:pt idx="246">
                  <c:v>Dick Drinkall</c:v>
                </c:pt>
                <c:pt idx="247">
                  <c:v>Diena Peetermann</c:v>
                </c:pt>
                <c:pt idx="248">
                  <c:v>Dinah Crutcher</c:v>
                </c:pt>
                <c:pt idx="249">
                  <c:v>Dionne Skyner</c:v>
                </c:pt>
                <c:pt idx="250">
                  <c:v>Doll Beauchamp</c:v>
                </c:pt>
                <c:pt idx="251">
                  <c:v>Dollie Gadsden</c:v>
                </c:pt>
                <c:pt idx="252">
                  <c:v>Dolores Duffie</c:v>
                </c:pt>
                <c:pt idx="253">
                  <c:v>Dom Milella</c:v>
                </c:pt>
                <c:pt idx="254">
                  <c:v>Domeniga Duke</c:v>
                </c:pt>
                <c:pt idx="255">
                  <c:v>Don Flintiff</c:v>
                </c:pt>
                <c:pt idx="256">
                  <c:v>Donalt Sangwin</c:v>
                </c:pt>
                <c:pt idx="257">
                  <c:v>Donavon Fowle</c:v>
                </c:pt>
                <c:pt idx="258">
                  <c:v>Donica Bonhome</c:v>
                </c:pt>
                <c:pt idx="259">
                  <c:v>Donna Baskeyfied</c:v>
                </c:pt>
                <c:pt idx="260">
                  <c:v>Donnie Hedlestone</c:v>
                </c:pt>
                <c:pt idx="261">
                  <c:v>Donny Fries</c:v>
                </c:pt>
                <c:pt idx="262">
                  <c:v>Doralin Baison</c:v>
                </c:pt>
                <c:pt idx="263">
                  <c:v>Dorelia Bury</c:v>
                </c:pt>
                <c:pt idx="264">
                  <c:v>Dorette Hinemoor</c:v>
                </c:pt>
                <c:pt idx="265">
                  <c:v>Dorey Sopper</c:v>
                </c:pt>
                <c:pt idx="266">
                  <c:v>Dorian Vizor</c:v>
                </c:pt>
                <c:pt idx="267">
                  <c:v>Dorie de la Tremoille</c:v>
                </c:pt>
                <c:pt idx="268">
                  <c:v>Dorotea Hollyman</c:v>
                </c:pt>
                <c:pt idx="269">
                  <c:v>Dottie Rallin</c:v>
                </c:pt>
                <c:pt idx="270">
                  <c:v>Dottie Tift</c:v>
                </c:pt>
                <c:pt idx="271">
                  <c:v>Drake Jevon</c:v>
                </c:pt>
                <c:pt idx="272">
                  <c:v>Duky Phizackerly</c:v>
                </c:pt>
                <c:pt idx="273">
                  <c:v>Dyanna Aizikovitz</c:v>
                </c:pt>
                <c:pt idx="274">
                  <c:v>Eal D'Ambrogio</c:v>
                </c:pt>
                <c:pt idx="275">
                  <c:v>Eddi Sedgebeer</c:v>
                </c:pt>
                <c:pt idx="276">
                  <c:v>Edeline Edney</c:v>
                </c:pt>
                <c:pt idx="277">
                  <c:v>Edin Mathe</c:v>
                </c:pt>
                <c:pt idx="278">
                  <c:v>Edin Yantsurev</c:v>
                </c:pt>
                <c:pt idx="279">
                  <c:v>Effie Yurkov</c:v>
                </c:pt>
                <c:pt idx="280">
                  <c:v>Elden Andriessen</c:v>
                </c:pt>
                <c:pt idx="281">
                  <c:v>Elizabet Aizikowitz</c:v>
                </c:pt>
                <c:pt idx="282">
                  <c:v>Elka Windress</c:v>
                </c:pt>
                <c:pt idx="283">
                  <c:v>Elna Grise</c:v>
                </c:pt>
                <c:pt idx="284">
                  <c:v>Elonore Goodings</c:v>
                </c:pt>
                <c:pt idx="285">
                  <c:v>Elonore Joliffe</c:v>
                </c:pt>
                <c:pt idx="286">
                  <c:v>Elsbeth Westerman</c:v>
                </c:pt>
                <c:pt idx="287">
                  <c:v>Else Langcaster</c:v>
                </c:pt>
                <c:pt idx="288">
                  <c:v>Elvina Angel</c:v>
                </c:pt>
                <c:pt idx="289">
                  <c:v>Elysee Sketch</c:v>
                </c:pt>
                <c:pt idx="290">
                  <c:v>Emalee Rolin</c:v>
                </c:pt>
                <c:pt idx="291">
                  <c:v>Emiline Galgey</c:v>
                </c:pt>
                <c:pt idx="292">
                  <c:v>Emiline Priddis</c:v>
                </c:pt>
                <c:pt idx="293">
                  <c:v>Emlynne Heining</c:v>
                </c:pt>
                <c:pt idx="294">
                  <c:v>Emlynne Laird</c:v>
                </c:pt>
                <c:pt idx="295">
                  <c:v>Emlynne Palfrey</c:v>
                </c:pt>
                <c:pt idx="296">
                  <c:v>Emmaline Rasmus</c:v>
                </c:pt>
                <c:pt idx="297">
                  <c:v>Enriqueta Ixor</c:v>
                </c:pt>
                <c:pt idx="298">
                  <c:v>Ericka Tripp</c:v>
                </c:pt>
                <c:pt idx="299">
                  <c:v>Ermin Beeble</c:v>
                </c:pt>
                <c:pt idx="300">
                  <c:v>Erny Stenyng</c:v>
                </c:pt>
                <c:pt idx="301">
                  <c:v>Ethel Ryles</c:v>
                </c:pt>
                <c:pt idx="302">
                  <c:v>Ethelda Hobbing</c:v>
                </c:pt>
                <c:pt idx="303">
                  <c:v>Eustace Stenton</c:v>
                </c:pt>
                <c:pt idx="304">
                  <c:v>Eveleen Bletsor</c:v>
                </c:pt>
                <c:pt idx="305">
                  <c:v>Evelina Dacca</c:v>
                </c:pt>
                <c:pt idx="306">
                  <c:v>Evy Wilsone</c:v>
                </c:pt>
                <c:pt idx="307">
                  <c:v>Ewell Hanby</c:v>
                </c:pt>
                <c:pt idx="308">
                  <c:v>Faber Eilhart</c:v>
                </c:pt>
                <c:pt idx="309">
                  <c:v>Fanchette Parlot</c:v>
                </c:pt>
                <c:pt idx="310">
                  <c:v>Fanchon Haughian</c:v>
                </c:pt>
                <c:pt idx="311">
                  <c:v>Fanny Flanagan</c:v>
                </c:pt>
                <c:pt idx="312">
                  <c:v>Faunie Brigham</c:v>
                </c:pt>
                <c:pt idx="313">
                  <c:v>Felecia Dodgson</c:v>
                </c:pt>
                <c:pt idx="314">
                  <c:v>Felice Miell</c:v>
                </c:pt>
                <c:pt idx="315">
                  <c:v>Felicia Jecock</c:v>
                </c:pt>
                <c:pt idx="316">
                  <c:v>Feliks Babber</c:v>
                </c:pt>
                <c:pt idx="317">
                  <c:v>Felita Dauney</c:v>
                </c:pt>
                <c:pt idx="318">
                  <c:v>Felita Eshmade</c:v>
                </c:pt>
                <c:pt idx="319">
                  <c:v>Ferdie Tourry</c:v>
                </c:pt>
                <c:pt idx="320">
                  <c:v>Fernando Sulman</c:v>
                </c:pt>
                <c:pt idx="321">
                  <c:v>Ferrell Ferber</c:v>
                </c:pt>
                <c:pt idx="322">
                  <c:v>Fielding Keinrat</c:v>
                </c:pt>
                <c:pt idx="323">
                  <c:v>Filip Antcliffe</c:v>
                </c:pt>
                <c:pt idx="324">
                  <c:v>Fleur Parres</c:v>
                </c:pt>
                <c:pt idx="325">
                  <c:v>Florinda Matusovsky</c:v>
                </c:pt>
                <c:pt idx="326">
                  <c:v>Flory Crumpe</c:v>
                </c:pt>
                <c:pt idx="327">
                  <c:v>Flynn Antony</c:v>
                </c:pt>
                <c:pt idx="328">
                  <c:v>Foster Constance</c:v>
                </c:pt>
                <c:pt idx="329">
                  <c:v>Francesco Dressel</c:v>
                </c:pt>
                <c:pt idx="330">
                  <c:v>Franny Kienlein</c:v>
                </c:pt>
                <c:pt idx="331">
                  <c:v>Frans Habbergham</c:v>
                </c:pt>
                <c:pt idx="332">
                  <c:v>Fransisco Malecky</c:v>
                </c:pt>
                <c:pt idx="333">
                  <c:v>Freda Hollows</c:v>
                </c:pt>
                <c:pt idx="334">
                  <c:v>Freeland Missenden</c:v>
                </c:pt>
                <c:pt idx="335">
                  <c:v>Friederike Drysdale</c:v>
                </c:pt>
                <c:pt idx="336">
                  <c:v>Gabey Cogan</c:v>
                </c:pt>
                <c:pt idx="337">
                  <c:v>Gabie Tweed</c:v>
                </c:pt>
                <c:pt idx="338">
                  <c:v>Gabriel Starcks</c:v>
                </c:pt>
                <c:pt idx="339">
                  <c:v>Gaile Goggin</c:v>
                </c:pt>
                <c:pt idx="340">
                  <c:v>Gale Croysdale</c:v>
                </c:pt>
                <c:pt idx="341">
                  <c:v>Gale Heindrick</c:v>
                </c:pt>
                <c:pt idx="342">
                  <c:v>Gallard Gatheral</c:v>
                </c:pt>
                <c:pt idx="343">
                  <c:v>Gardy Dimitriou</c:v>
                </c:pt>
                <c:pt idx="344">
                  <c:v>Gaspar McGavin</c:v>
                </c:pt>
                <c:pt idx="345">
                  <c:v>Gay Eilhersen</c:v>
                </c:pt>
                <c:pt idx="346">
                  <c:v>Gay Rizzello</c:v>
                </c:pt>
                <c:pt idx="347">
                  <c:v>Geneva Standley</c:v>
                </c:pt>
                <c:pt idx="348">
                  <c:v>Geoffrey Siuda</c:v>
                </c:pt>
                <c:pt idx="349">
                  <c:v>Georgena Bentjens</c:v>
                </c:pt>
                <c:pt idx="350">
                  <c:v>Gerard Pirdy</c:v>
                </c:pt>
                <c:pt idx="351">
                  <c:v>Gerardo Schonfeld</c:v>
                </c:pt>
                <c:pt idx="352">
                  <c:v>Giacobo Skingle</c:v>
                </c:pt>
                <c:pt idx="353">
                  <c:v>Giana Tonnesen</c:v>
                </c:pt>
                <c:pt idx="354">
                  <c:v>Gilberto Cornier</c:v>
                </c:pt>
                <c:pt idx="355">
                  <c:v>Giordano Lorenzin</c:v>
                </c:pt>
                <c:pt idx="356">
                  <c:v>Gladi Ducker</c:v>
                </c:pt>
                <c:pt idx="357">
                  <c:v>Glory Clemon</c:v>
                </c:pt>
                <c:pt idx="358">
                  <c:v>Gnni Cheeke</c:v>
                </c:pt>
                <c:pt idx="359">
                  <c:v>Godfry Poinsett</c:v>
                </c:pt>
                <c:pt idx="360">
                  <c:v>Goldie Wynes</c:v>
                </c:pt>
                <c:pt idx="361">
                  <c:v>Gonzales Cicculi</c:v>
                </c:pt>
                <c:pt idx="362">
                  <c:v>Gothart Bamfield</c:v>
                </c:pt>
                <c:pt idx="363">
                  <c:v>Graeme Whitehead</c:v>
                </c:pt>
                <c:pt idx="364">
                  <c:v>Gran Sibray</c:v>
                </c:pt>
                <c:pt idx="365">
                  <c:v>Granger Fantham</c:v>
                </c:pt>
                <c:pt idx="366">
                  <c:v>Granger Smallcombe</c:v>
                </c:pt>
                <c:pt idx="367">
                  <c:v>Granville Alberts</c:v>
                </c:pt>
                <c:pt idx="368">
                  <c:v>Grazia Oats</c:v>
                </c:pt>
                <c:pt idx="369">
                  <c:v>Gregg Hawkyens</c:v>
                </c:pt>
                <c:pt idx="370">
                  <c:v>Gregorius Kislingbury</c:v>
                </c:pt>
                <c:pt idx="371">
                  <c:v>Gregorius Trengrove</c:v>
                </c:pt>
                <c:pt idx="372">
                  <c:v>Grete Holborn</c:v>
                </c:pt>
                <c:pt idx="373">
                  <c:v>Guenevere Ruggen</c:v>
                </c:pt>
                <c:pt idx="374">
                  <c:v>Gunilla Lynch</c:v>
                </c:pt>
                <c:pt idx="375">
                  <c:v>Gussy Broadbear</c:v>
                </c:pt>
                <c:pt idx="376">
                  <c:v>Gustaf Ciccotti</c:v>
                </c:pt>
                <c:pt idx="377">
                  <c:v>Guthrey Petracci</c:v>
                </c:pt>
                <c:pt idx="378">
                  <c:v>Gwenni Ratt</c:v>
                </c:pt>
                <c:pt idx="379">
                  <c:v>Hadley Reuven</c:v>
                </c:pt>
                <c:pt idx="380">
                  <c:v>Hailee Radbone</c:v>
                </c:pt>
                <c:pt idx="381">
                  <c:v>Hall Ranner</c:v>
                </c:pt>
                <c:pt idx="382">
                  <c:v>Hally Lorait</c:v>
                </c:pt>
                <c:pt idx="383">
                  <c:v>Hamish MacSherry</c:v>
                </c:pt>
                <c:pt idx="384">
                  <c:v>Hamish Skeech</c:v>
                </c:pt>
                <c:pt idx="385">
                  <c:v>Hamlen Pallister</c:v>
                </c:pt>
                <c:pt idx="386">
                  <c:v>Harland Trematick</c:v>
                </c:pt>
                <c:pt idx="387">
                  <c:v>Hartley Mattioli</c:v>
                </c:pt>
                <c:pt idx="388">
                  <c:v>Harwilll Bishell</c:v>
                </c:pt>
                <c:pt idx="389">
                  <c:v>Haslett Jodrelle</c:v>
                </c:pt>
                <c:pt idx="390">
                  <c:v>Hatty Dovydenas</c:v>
                </c:pt>
                <c:pt idx="391">
                  <c:v>Hayward Goulter</c:v>
                </c:pt>
                <c:pt idx="392">
                  <c:v>Hazel Iacopini</c:v>
                </c:pt>
                <c:pt idx="393">
                  <c:v>Hazel Saill</c:v>
                </c:pt>
                <c:pt idx="394">
                  <c:v>Heall Perris</c:v>
                </c:pt>
                <c:pt idx="395">
                  <c:v>Heda Fromant</c:v>
                </c:pt>
                <c:pt idx="396">
                  <c:v>Helaina Rainforth</c:v>
                </c:pt>
                <c:pt idx="397">
                  <c:v>Helli Petroulis</c:v>
                </c:pt>
                <c:pt idx="398">
                  <c:v>Heloise Zeal</c:v>
                </c:pt>
                <c:pt idx="399">
                  <c:v>Henderson Crowne</c:v>
                </c:pt>
                <c:pt idx="400">
                  <c:v>Herbie Peppard</c:v>
                </c:pt>
                <c:pt idx="401">
                  <c:v>Hermann Larvor</c:v>
                </c:pt>
                <c:pt idx="402">
                  <c:v>Herta Layne</c:v>
                </c:pt>
                <c:pt idx="403">
                  <c:v>Hetti Measures</c:v>
                </c:pt>
                <c:pt idx="404">
                  <c:v>Hetti Penson</c:v>
                </c:pt>
                <c:pt idx="405">
                  <c:v>Hewet Synnot</c:v>
                </c:pt>
                <c:pt idx="406">
                  <c:v>Hildegarde Brangan</c:v>
                </c:pt>
                <c:pt idx="407">
                  <c:v>Hillel Mairs</c:v>
                </c:pt>
                <c:pt idx="408">
                  <c:v>Homer Dulany</c:v>
                </c:pt>
                <c:pt idx="409">
                  <c:v>Hussein Olliff</c:v>
                </c:pt>
                <c:pt idx="410">
                  <c:v>Hy Zanetto</c:v>
                </c:pt>
                <c:pt idx="411">
                  <c:v>Ibby Charters</c:v>
                </c:pt>
                <c:pt idx="412">
                  <c:v>Ilaire Sprakes</c:v>
                </c:pt>
                <c:pt idx="413">
                  <c:v>Ilka Gurnee</c:v>
                </c:pt>
                <c:pt idx="414">
                  <c:v>Ilysa Whapple</c:v>
                </c:pt>
                <c:pt idx="415">
                  <c:v>Ingamar Eberlein</c:v>
                </c:pt>
                <c:pt idx="416">
                  <c:v>Ingeberg Mulliner</c:v>
                </c:pt>
                <c:pt idx="417">
                  <c:v>Ingelbert Hotchkin</c:v>
                </c:pt>
                <c:pt idx="418">
                  <c:v>Inger Bouldon</c:v>
                </c:pt>
                <c:pt idx="419">
                  <c:v>Innis Renhard</c:v>
                </c:pt>
                <c:pt idx="420">
                  <c:v>Iorgo Kleinert</c:v>
                </c:pt>
                <c:pt idx="421">
                  <c:v>Ira Sjostrom</c:v>
                </c:pt>
                <c:pt idx="422">
                  <c:v>Irv Hay</c:v>
                </c:pt>
                <c:pt idx="423">
                  <c:v>Irvine Phillpot</c:v>
                </c:pt>
                <c:pt idx="424">
                  <c:v>Isa Blazewicz</c:v>
                </c:pt>
                <c:pt idx="425">
                  <c:v>Isac Jesper</c:v>
                </c:pt>
                <c:pt idx="426">
                  <c:v>Isahella Hagland</c:v>
                </c:pt>
                <c:pt idx="427">
                  <c:v>Isidore Hussey</c:v>
                </c:pt>
                <c:pt idx="428">
                  <c:v>Isis Hessel</c:v>
                </c:pt>
                <c:pt idx="429">
                  <c:v>Isis Pikett</c:v>
                </c:pt>
                <c:pt idx="430">
                  <c:v>Itch Norquoy</c:v>
                </c:pt>
                <c:pt idx="431">
                  <c:v>Izaak Primak</c:v>
                </c:pt>
                <c:pt idx="432">
                  <c:v>Jacinthe Balsillie</c:v>
                </c:pt>
                <c:pt idx="433">
                  <c:v>Jackquelin Chugg</c:v>
                </c:pt>
                <c:pt idx="434">
                  <c:v>Jacquelyn Maha</c:v>
                </c:pt>
                <c:pt idx="435">
                  <c:v>Jaimie Hatz</c:v>
                </c:pt>
                <c:pt idx="436">
                  <c:v>Jami Redholes</c:v>
                </c:pt>
                <c:pt idx="437">
                  <c:v>Jammie Cloke</c:v>
                </c:pt>
                <c:pt idx="438">
                  <c:v>Janella Eden</c:v>
                </c:pt>
                <c:pt idx="439">
                  <c:v>Janella Millett</c:v>
                </c:pt>
                <c:pt idx="440">
                  <c:v>Janeva Edinboro</c:v>
                </c:pt>
                <c:pt idx="441">
                  <c:v>Janifer Bagot</c:v>
                </c:pt>
                <c:pt idx="442">
                  <c:v>Jany Rudeforth</c:v>
                </c:pt>
                <c:pt idx="443">
                  <c:v>Jaquenette Skentelbery</c:v>
                </c:pt>
                <c:pt idx="444">
                  <c:v>Jarred Camillo</c:v>
                </c:pt>
                <c:pt idx="445">
                  <c:v>Jarret Toye</c:v>
                </c:pt>
                <c:pt idx="446">
                  <c:v>Jasper Sisneros</c:v>
                </c:pt>
                <c:pt idx="447">
                  <c:v>Javier Causnett</c:v>
                </c:pt>
                <c:pt idx="448">
                  <c:v>Javier Kopke</c:v>
                </c:pt>
                <c:pt idx="449">
                  <c:v>Jed Kennicott</c:v>
                </c:pt>
                <c:pt idx="450">
                  <c:v>Jeffrey Dufaire</c:v>
                </c:pt>
                <c:pt idx="451">
                  <c:v>Jemimah Ethelston</c:v>
                </c:pt>
                <c:pt idx="452">
                  <c:v>Jennica Tewelson</c:v>
                </c:pt>
                <c:pt idx="453">
                  <c:v>Jennifer Rangall</c:v>
                </c:pt>
                <c:pt idx="454">
                  <c:v>Jennifer Wilkisson</c:v>
                </c:pt>
                <c:pt idx="455">
                  <c:v>Jeno Capey</c:v>
                </c:pt>
                <c:pt idx="456">
                  <c:v>Jeno Druitt</c:v>
                </c:pt>
                <c:pt idx="457">
                  <c:v>Jereme Gippes</c:v>
                </c:pt>
                <c:pt idx="458">
                  <c:v>Jermaine Branchett</c:v>
                </c:pt>
                <c:pt idx="459">
                  <c:v>Jessica McNess</c:v>
                </c:pt>
                <c:pt idx="460">
                  <c:v>Jewelle Shenton</c:v>
                </c:pt>
                <c:pt idx="461">
                  <c:v>Jilly Dreng</c:v>
                </c:pt>
                <c:pt idx="462">
                  <c:v>Jimmy Dymoke</c:v>
                </c:pt>
                <c:pt idx="463">
                  <c:v>Joceline Reddoch</c:v>
                </c:pt>
                <c:pt idx="464">
                  <c:v>Jocko Pray</c:v>
                </c:pt>
                <c:pt idx="465">
                  <c:v>Jodee Caldicott</c:v>
                </c:pt>
                <c:pt idx="466">
                  <c:v>Joey Jefferys</c:v>
                </c:pt>
                <c:pt idx="467">
                  <c:v>Johna Bluck</c:v>
                </c:pt>
                <c:pt idx="468">
                  <c:v>Johnath Fairebrother</c:v>
                </c:pt>
                <c:pt idx="469">
                  <c:v>Jordana Halden</c:v>
                </c:pt>
                <c:pt idx="470">
                  <c:v>Jorge Bettison</c:v>
                </c:pt>
                <c:pt idx="471">
                  <c:v>Josefina Ferens</c:v>
                </c:pt>
                <c:pt idx="472">
                  <c:v>Joshuah Awdry</c:v>
                </c:pt>
                <c:pt idx="473">
                  <c:v>Judd De Leek</c:v>
                </c:pt>
                <c:pt idx="474">
                  <c:v>Jule Deehan</c:v>
                </c:pt>
                <c:pt idx="475">
                  <c:v>Julio Armytage</c:v>
                </c:pt>
                <c:pt idx="476">
                  <c:v>Julius Mccaull</c:v>
                </c:pt>
                <c:pt idx="477">
                  <c:v>Kacy Canto</c:v>
                </c:pt>
                <c:pt idx="478">
                  <c:v>Kaela Nottram</c:v>
                </c:pt>
                <c:pt idx="479">
                  <c:v>Kaja Loxton</c:v>
                </c:pt>
                <c:pt idx="480">
                  <c:v>Kameko Philbrick</c:v>
                </c:pt>
                <c:pt idx="481">
                  <c:v>Kandace Cragell</c:v>
                </c:pt>
                <c:pt idx="482">
                  <c:v>Kandy Heddan</c:v>
                </c:pt>
                <c:pt idx="483">
                  <c:v>Kari Swede</c:v>
                </c:pt>
                <c:pt idx="484">
                  <c:v>Karl Imorts</c:v>
                </c:pt>
                <c:pt idx="485">
                  <c:v>Karlan Karby</c:v>
                </c:pt>
                <c:pt idx="486">
                  <c:v>Karry Flanders</c:v>
                </c:pt>
                <c:pt idx="487">
                  <c:v>Karylin Huddart</c:v>
                </c:pt>
                <c:pt idx="488">
                  <c:v>Katerina Melloi</c:v>
                </c:pt>
                <c:pt idx="489">
                  <c:v>Kathleen Diable</c:v>
                </c:pt>
                <c:pt idx="490">
                  <c:v>Keefer Cake</c:v>
                </c:pt>
                <c:pt idx="491">
                  <c:v>Ken Lestrange</c:v>
                </c:pt>
                <c:pt idx="492">
                  <c:v>Kendra Backshell</c:v>
                </c:pt>
                <c:pt idx="493">
                  <c:v>Kendra Glison</c:v>
                </c:pt>
                <c:pt idx="494">
                  <c:v>Kenton Wetherick</c:v>
                </c:pt>
                <c:pt idx="495">
                  <c:v>Kerr Patise</c:v>
                </c:pt>
                <c:pt idx="496">
                  <c:v>Ketty Bromehead</c:v>
                </c:pt>
                <c:pt idx="497">
                  <c:v>Kevan Grinsted</c:v>
                </c:pt>
                <c:pt idx="498">
                  <c:v>Kienan Ferson</c:v>
                </c:pt>
                <c:pt idx="499">
                  <c:v>Kienan Scholard</c:v>
                </c:pt>
                <c:pt idx="500">
                  <c:v>Killian Osler</c:v>
                </c:pt>
                <c:pt idx="501">
                  <c:v>Kim Kemery</c:v>
                </c:pt>
                <c:pt idx="502">
                  <c:v>Kimberli Mustchin</c:v>
                </c:pt>
                <c:pt idx="503">
                  <c:v>Kipper Boorn</c:v>
                </c:pt>
                <c:pt idx="504">
                  <c:v>Kippie Marrison</c:v>
                </c:pt>
                <c:pt idx="505">
                  <c:v>Kiri Avramow</c:v>
                </c:pt>
                <c:pt idx="506">
                  <c:v>Kizzie Warman</c:v>
                </c:pt>
                <c:pt idx="507">
                  <c:v>Klarika Egglestone</c:v>
                </c:pt>
                <c:pt idx="508">
                  <c:v>Konstantine Thoumasson</c:v>
                </c:pt>
                <c:pt idx="509">
                  <c:v>Koralle Heads</c:v>
                </c:pt>
                <c:pt idx="510">
                  <c:v>Koren Ferretti</c:v>
                </c:pt>
                <c:pt idx="511">
                  <c:v>Koressa O'Geneay</c:v>
                </c:pt>
                <c:pt idx="512">
                  <c:v>Kris O'Cullen</c:v>
                </c:pt>
                <c:pt idx="513">
                  <c:v>Krissie Hammett</c:v>
                </c:pt>
                <c:pt idx="514">
                  <c:v>Kristos Streight</c:v>
                </c:pt>
                <c:pt idx="515">
                  <c:v>Kylie Mowat</c:v>
                </c:pt>
                <c:pt idx="516">
                  <c:v>Kynthia Berick</c:v>
                </c:pt>
                <c:pt idx="517">
                  <c:v>Lacee Burtenshaw</c:v>
                </c:pt>
                <c:pt idx="518">
                  <c:v>Lacee Tanti</c:v>
                </c:pt>
                <c:pt idx="519">
                  <c:v>Lamond Gheeraert</c:v>
                </c:pt>
                <c:pt idx="520">
                  <c:v>Laryssa Benediktovich</c:v>
                </c:pt>
                <c:pt idx="521">
                  <c:v>Laurence Ellingham</c:v>
                </c:pt>
                <c:pt idx="522">
                  <c:v>Lauritz Ledgley</c:v>
                </c:pt>
                <c:pt idx="523">
                  <c:v>Lawrence Pratt</c:v>
                </c:pt>
                <c:pt idx="524">
                  <c:v>Layne Imason</c:v>
                </c:pt>
                <c:pt idx="525">
                  <c:v>Leesa Flaonier</c:v>
                </c:pt>
                <c:pt idx="526">
                  <c:v>Leia Kernan</c:v>
                </c:pt>
                <c:pt idx="527">
                  <c:v>Lem Pennacci</c:v>
                </c:pt>
                <c:pt idx="528">
                  <c:v>Lemuel Rignold</c:v>
                </c:pt>
                <c:pt idx="529">
                  <c:v>Lenci Haggerstone</c:v>
                </c:pt>
                <c:pt idx="530">
                  <c:v>Lenette Dwerryhouse</c:v>
                </c:pt>
                <c:pt idx="531">
                  <c:v>Lenka Rushmer</c:v>
                </c:pt>
                <c:pt idx="532">
                  <c:v>Lenore Messenbird</c:v>
                </c:pt>
                <c:pt idx="533">
                  <c:v>Leonie Cullrford</c:v>
                </c:pt>
                <c:pt idx="534">
                  <c:v>Leonore Francisco</c:v>
                </c:pt>
                <c:pt idx="535">
                  <c:v>Leontine Rubrow</c:v>
                </c:pt>
                <c:pt idx="536">
                  <c:v>Leta Clarricoates</c:v>
                </c:pt>
                <c:pt idx="537">
                  <c:v>Lewes Danes</c:v>
                </c:pt>
                <c:pt idx="538">
                  <c:v>Lexie Mallan</c:v>
                </c:pt>
                <c:pt idx="539">
                  <c:v>Lind Conyers</c:v>
                </c:pt>
                <c:pt idx="540">
                  <c:v>Lindon Agnolo</c:v>
                </c:pt>
                <c:pt idx="541">
                  <c:v>Lindy Uttermare</c:v>
                </c:pt>
                <c:pt idx="542">
                  <c:v>Linn Alaway</c:v>
                </c:pt>
                <c:pt idx="543">
                  <c:v>Linus Flippelli</c:v>
                </c:pt>
                <c:pt idx="544">
                  <c:v>Lisa Goodger</c:v>
                </c:pt>
                <c:pt idx="545">
                  <c:v>Livy Lathleiff</c:v>
                </c:pt>
                <c:pt idx="546">
                  <c:v>Llywellyn Oscroft</c:v>
                </c:pt>
                <c:pt idx="547">
                  <c:v>Lora Dukes</c:v>
                </c:pt>
                <c:pt idx="548">
                  <c:v>Lorelei Nardoni</c:v>
                </c:pt>
                <c:pt idx="549">
                  <c:v>Lorenzo Yeoland</c:v>
                </c:pt>
                <c:pt idx="550">
                  <c:v>Lorianne Kyneton</c:v>
                </c:pt>
                <c:pt idx="551">
                  <c:v>Lorin Guerrazzi</c:v>
                </c:pt>
                <c:pt idx="552">
                  <c:v>Lothaire Mizzi</c:v>
                </c:pt>
                <c:pt idx="553">
                  <c:v>Lowell Keenleyside</c:v>
                </c:pt>
                <c:pt idx="554">
                  <c:v>Loydie Langlais</c:v>
                </c:pt>
                <c:pt idx="555">
                  <c:v>Lucienne Scargle</c:v>
                </c:pt>
                <c:pt idx="556">
                  <c:v>Lukas Whittlesee</c:v>
                </c:pt>
                <c:pt idx="557">
                  <c:v>Lyell Murch</c:v>
                </c:pt>
                <c:pt idx="558">
                  <c:v>Lyn Entwistle</c:v>
                </c:pt>
                <c:pt idx="559">
                  <c:v>Lyndsey MacManus</c:v>
                </c:pt>
                <c:pt idx="560">
                  <c:v>Lyndsey Megany</c:v>
                </c:pt>
                <c:pt idx="561">
                  <c:v>Lynnea Danton</c:v>
                </c:pt>
                <c:pt idx="562">
                  <c:v>Lyon Ibert</c:v>
                </c:pt>
                <c:pt idx="563">
                  <c:v>Mab Blakemore</c:v>
                </c:pt>
                <c:pt idx="564">
                  <c:v>Madelaine Sharples</c:v>
                </c:pt>
                <c:pt idx="565">
                  <c:v>Madelene Prinn</c:v>
                </c:pt>
                <c:pt idx="566">
                  <c:v>Mag Armistead</c:v>
                </c:pt>
                <c:pt idx="567">
                  <c:v>Maggy Baistow</c:v>
                </c:pt>
                <c:pt idx="568">
                  <c:v>Maggy Harby</c:v>
                </c:pt>
                <c:pt idx="569">
                  <c:v>Mahala Ludwell</c:v>
                </c:pt>
                <c:pt idx="570">
                  <c:v>Maisie Sarvar</c:v>
                </c:pt>
                <c:pt idx="571">
                  <c:v>Maitilde Boxill</c:v>
                </c:pt>
                <c:pt idx="572">
                  <c:v>Mallory Shrimpling</c:v>
                </c:pt>
                <c:pt idx="573">
                  <c:v>Malynda Glawsop</c:v>
                </c:pt>
                <c:pt idx="574">
                  <c:v>Malynda Purbrick</c:v>
                </c:pt>
                <c:pt idx="575">
                  <c:v>Man Fright</c:v>
                </c:pt>
                <c:pt idx="576">
                  <c:v>Manuel Darrigoe</c:v>
                </c:pt>
                <c:pt idx="577">
                  <c:v>Mar McIver</c:v>
                </c:pt>
                <c:pt idx="578">
                  <c:v>Margarette Sterland</c:v>
                </c:pt>
                <c:pt idx="579">
                  <c:v>Margie Palleske</c:v>
                </c:pt>
                <c:pt idx="580">
                  <c:v>Marguerite Graves</c:v>
                </c:pt>
                <c:pt idx="581">
                  <c:v>Marianna Vedmore</c:v>
                </c:pt>
                <c:pt idx="582">
                  <c:v>Marie-jeanne Redgrave</c:v>
                </c:pt>
                <c:pt idx="583">
                  <c:v>Marja Urion</c:v>
                </c:pt>
                <c:pt idx="584">
                  <c:v>Marjorie Yoxen</c:v>
                </c:pt>
                <c:pt idx="585">
                  <c:v>Marlena Howsden</c:v>
                </c:pt>
                <c:pt idx="586">
                  <c:v>Marne Mingey</c:v>
                </c:pt>
                <c:pt idx="587">
                  <c:v>Marris Grcic</c:v>
                </c:pt>
                <c:pt idx="588">
                  <c:v>Martie Brimilcombe</c:v>
                </c:pt>
                <c:pt idx="589">
                  <c:v>Marty Kidstoun</c:v>
                </c:pt>
                <c:pt idx="590">
                  <c:v>Marty Scholl</c:v>
                </c:pt>
                <c:pt idx="591">
                  <c:v>Marvin Gundry</c:v>
                </c:pt>
                <c:pt idx="592">
                  <c:v>Marvin Malloy</c:v>
                </c:pt>
                <c:pt idx="593">
                  <c:v>Mathew Goulter</c:v>
                </c:pt>
                <c:pt idx="594">
                  <c:v>Mathilda Matiasek</c:v>
                </c:pt>
                <c:pt idx="595">
                  <c:v>Maurie Bartol</c:v>
                </c:pt>
                <c:pt idx="596">
                  <c:v>Maxim McParland</c:v>
                </c:pt>
                <c:pt idx="597">
                  <c:v>Meade Birkin</c:v>
                </c:pt>
                <c:pt idx="598">
                  <c:v>Melania Beadle</c:v>
                </c:pt>
                <c:pt idx="599">
                  <c:v>Melli Brockway</c:v>
                </c:pt>
                <c:pt idx="600">
                  <c:v>Mellisa Mebes</c:v>
                </c:pt>
                <c:pt idx="601">
                  <c:v>Melodie OIlier</c:v>
                </c:pt>
                <c:pt idx="602">
                  <c:v>Melosa Kippen</c:v>
                </c:pt>
                <c:pt idx="603">
                  <c:v>Melvin Wharfe</c:v>
                </c:pt>
                <c:pt idx="604">
                  <c:v>Mercedes Acott</c:v>
                </c:pt>
                <c:pt idx="605">
                  <c:v>Merell Zanazzi</c:v>
                </c:pt>
                <c:pt idx="606">
                  <c:v>Merrel Steptow</c:v>
                </c:pt>
                <c:pt idx="607">
                  <c:v>Merrile Cobbledick</c:v>
                </c:pt>
                <c:pt idx="608">
                  <c:v>Michale Delves</c:v>
                </c:pt>
                <c:pt idx="609">
                  <c:v>Micki Fero</c:v>
                </c:pt>
                <c:pt idx="610">
                  <c:v>Milty Middis</c:v>
                </c:pt>
                <c:pt idx="611">
                  <c:v>Mina Elstone</c:v>
                </c:pt>
                <c:pt idx="612">
                  <c:v>Mindy Bogey</c:v>
                </c:pt>
                <c:pt idx="613">
                  <c:v>Minetta Ackrill</c:v>
                </c:pt>
                <c:pt idx="614">
                  <c:v>Minette Whellans</c:v>
                </c:pt>
                <c:pt idx="615">
                  <c:v>Minni Alabaster</c:v>
                </c:pt>
                <c:pt idx="616">
                  <c:v>Minny Chamberlayne</c:v>
                </c:pt>
                <c:pt idx="617">
                  <c:v>Miran Doidge</c:v>
                </c:pt>
                <c:pt idx="618">
                  <c:v>Mitch Attwool</c:v>
                </c:pt>
                <c:pt idx="619">
                  <c:v>Modesty MacConnechie</c:v>
                </c:pt>
                <c:pt idx="620">
                  <c:v>Mohandis Spurden</c:v>
                </c:pt>
                <c:pt idx="621">
                  <c:v>Monica Fearon</c:v>
                </c:pt>
                <c:pt idx="622">
                  <c:v>Monique Canty</c:v>
                </c:pt>
                <c:pt idx="623">
                  <c:v>Mord Meriet</c:v>
                </c:pt>
                <c:pt idx="624">
                  <c:v>Mordy Van Der Vlies</c:v>
                </c:pt>
                <c:pt idx="625">
                  <c:v>Morgen Seson</c:v>
                </c:pt>
                <c:pt idx="626">
                  <c:v>Morly Rocks</c:v>
                </c:pt>
                <c:pt idx="627">
                  <c:v>Morna Hansed</c:v>
                </c:pt>
                <c:pt idx="628">
                  <c:v>Mozelle Calcutt</c:v>
                </c:pt>
                <c:pt idx="629">
                  <c:v>Muffin Yallop</c:v>
                </c:pt>
                <c:pt idx="630">
                  <c:v>Murdock Hame</c:v>
                </c:pt>
                <c:pt idx="631">
                  <c:v>Murielle Lorinez</c:v>
                </c:pt>
                <c:pt idx="632">
                  <c:v>Myles Seawright</c:v>
                </c:pt>
                <c:pt idx="633">
                  <c:v>Myrle Dearden</c:v>
                </c:pt>
                <c:pt idx="634">
                  <c:v>Nadeen Broomer</c:v>
                </c:pt>
                <c:pt idx="635">
                  <c:v>Nalani Pirrone</c:v>
                </c:pt>
                <c:pt idx="636">
                  <c:v>Nanine McCarthy</c:v>
                </c:pt>
                <c:pt idx="637">
                  <c:v>Nannie Naseby</c:v>
                </c:pt>
                <c:pt idx="638">
                  <c:v>Nanny Izhakov</c:v>
                </c:pt>
                <c:pt idx="639">
                  <c:v>Nanny Lush</c:v>
                </c:pt>
                <c:pt idx="640">
                  <c:v>Nat Saleway</c:v>
                </c:pt>
                <c:pt idx="641">
                  <c:v>Natal Vigrass</c:v>
                </c:pt>
                <c:pt idx="642">
                  <c:v>Nataniel Helkin</c:v>
                </c:pt>
                <c:pt idx="643">
                  <c:v>Nathan Sictornes</c:v>
                </c:pt>
                <c:pt idx="644">
                  <c:v>Nathaniel Bloxland</c:v>
                </c:pt>
                <c:pt idx="645">
                  <c:v>Natka Leethem</c:v>
                </c:pt>
                <c:pt idx="646">
                  <c:v>Nealson Cuttler</c:v>
                </c:pt>
                <c:pt idx="647">
                  <c:v>Neely Broadberrie</c:v>
                </c:pt>
                <c:pt idx="648">
                  <c:v>Nelie Garnson</c:v>
                </c:pt>
                <c:pt idx="649">
                  <c:v>Nertie Poolman</c:v>
                </c:pt>
                <c:pt idx="650">
                  <c:v>Neville Piatto</c:v>
                </c:pt>
                <c:pt idx="651">
                  <c:v>Nevins Glowacz</c:v>
                </c:pt>
                <c:pt idx="652">
                  <c:v>Nevsa Fields</c:v>
                </c:pt>
                <c:pt idx="653">
                  <c:v>Nick Brakespear</c:v>
                </c:pt>
                <c:pt idx="654">
                  <c:v>Nickey Dimbleby</c:v>
                </c:pt>
                <c:pt idx="655">
                  <c:v>Nickey Youles</c:v>
                </c:pt>
                <c:pt idx="656">
                  <c:v>Nicko Corps</c:v>
                </c:pt>
                <c:pt idx="657">
                  <c:v>Nicky Ayris</c:v>
                </c:pt>
                <c:pt idx="658">
                  <c:v>Nico Hubert</c:v>
                </c:pt>
                <c:pt idx="659">
                  <c:v>Nicolas Aiton</c:v>
                </c:pt>
                <c:pt idx="660">
                  <c:v>Nicolina Jenny</c:v>
                </c:pt>
                <c:pt idx="661">
                  <c:v>Niels Leake</c:v>
                </c:pt>
                <c:pt idx="662">
                  <c:v>Nissie Rudland</c:v>
                </c:pt>
                <c:pt idx="663">
                  <c:v>Noak Wyvill</c:v>
                </c:pt>
                <c:pt idx="664">
                  <c:v>Noam Climance</c:v>
                </c:pt>
                <c:pt idx="665">
                  <c:v>Nobe Buney</c:v>
                </c:pt>
                <c:pt idx="666">
                  <c:v>Noel Chisholm</c:v>
                </c:pt>
                <c:pt idx="667">
                  <c:v>Nona Linklater</c:v>
                </c:pt>
                <c:pt idx="668">
                  <c:v>Noni Furber</c:v>
                </c:pt>
                <c:pt idx="669">
                  <c:v>Norene Magauran</c:v>
                </c:pt>
                <c:pt idx="670">
                  <c:v>Odelia Skerme</c:v>
                </c:pt>
                <c:pt idx="671">
                  <c:v>Odille Thynne</c:v>
                </c:pt>
                <c:pt idx="672">
                  <c:v>Olag Baudassi</c:v>
                </c:pt>
                <c:pt idx="673">
                  <c:v>Oran Colbeck</c:v>
                </c:pt>
                <c:pt idx="674">
                  <c:v>Orazio Comber</c:v>
                </c:pt>
                <c:pt idx="675">
                  <c:v>Orbadiah Duny</c:v>
                </c:pt>
                <c:pt idx="676">
                  <c:v>Orion Dyott</c:v>
                </c:pt>
                <c:pt idx="677">
                  <c:v>Orland Tadman</c:v>
                </c:pt>
                <c:pt idx="678">
                  <c:v>Orly Ryland</c:v>
                </c:pt>
                <c:pt idx="679">
                  <c:v>Osbert Robins</c:v>
                </c:pt>
                <c:pt idx="680">
                  <c:v>Osmund Clausen-Thue</c:v>
                </c:pt>
                <c:pt idx="681">
                  <c:v>Othello Syseland</c:v>
                </c:pt>
                <c:pt idx="682">
                  <c:v>Pall Redford</c:v>
                </c:pt>
                <c:pt idx="683">
                  <c:v>Pammi Endacott</c:v>
                </c:pt>
                <c:pt idx="684">
                  <c:v>Paola Brydell</c:v>
                </c:pt>
                <c:pt idx="685">
                  <c:v>Parker Tofful</c:v>
                </c:pt>
                <c:pt idx="686">
                  <c:v>Parsifal Metrick</c:v>
                </c:pt>
                <c:pt idx="687">
                  <c:v>Patrice Trobe</c:v>
                </c:pt>
                <c:pt idx="688">
                  <c:v>Patsy Vasilenko</c:v>
                </c:pt>
                <c:pt idx="689">
                  <c:v>Paula Denis</c:v>
                </c:pt>
                <c:pt idx="690">
                  <c:v>Paulie Fonzone</c:v>
                </c:pt>
                <c:pt idx="691">
                  <c:v>Paulo Yea</c:v>
                </c:pt>
                <c:pt idx="692">
                  <c:v>Pen Wye</c:v>
                </c:pt>
                <c:pt idx="693">
                  <c:v>Perice Eberz</c:v>
                </c:pt>
                <c:pt idx="694">
                  <c:v>Perkin Stonner</c:v>
                </c:pt>
                <c:pt idx="695">
                  <c:v>Perry Lyfield</c:v>
                </c:pt>
                <c:pt idx="696">
                  <c:v>Petey Kingsbury</c:v>
                </c:pt>
                <c:pt idx="697">
                  <c:v>Peyter Lauritzen</c:v>
                </c:pt>
                <c:pt idx="698">
                  <c:v>Peyter Matignon</c:v>
                </c:pt>
                <c:pt idx="699">
                  <c:v>Philipa Petrushanko</c:v>
                </c:pt>
                <c:pt idx="700">
                  <c:v>Phyllys Ormerod</c:v>
                </c:pt>
                <c:pt idx="701">
                  <c:v>Pippo Witherington</c:v>
                </c:pt>
                <c:pt idx="702">
                  <c:v>Portie Cutchie</c:v>
                </c:pt>
                <c:pt idx="703">
                  <c:v>Pren Bess</c:v>
                </c:pt>
                <c:pt idx="704">
                  <c:v>Pru Durban</c:v>
                </c:pt>
                <c:pt idx="705">
                  <c:v>Queenie Veel</c:v>
                </c:pt>
                <c:pt idx="706">
                  <c:v>Quinn Parsons</c:v>
                </c:pt>
                <c:pt idx="707">
                  <c:v>Quintina Heavyside</c:v>
                </c:pt>
                <c:pt idx="708">
                  <c:v>Quinton Fouracres</c:v>
                </c:pt>
                <c:pt idx="709">
                  <c:v>Rachelle Elizabeth</c:v>
                </c:pt>
                <c:pt idx="710">
                  <c:v>Rafaela Treacher</c:v>
                </c:pt>
                <c:pt idx="711">
                  <c:v>Rafferty Pursglove</c:v>
                </c:pt>
                <c:pt idx="712">
                  <c:v>Raleigh Lepere</c:v>
                </c:pt>
                <c:pt idx="713">
                  <c:v>Ramon Cheak</c:v>
                </c:pt>
                <c:pt idx="714">
                  <c:v>Rana Sharer</c:v>
                </c:pt>
                <c:pt idx="715">
                  <c:v>Randal Longfield</c:v>
                </c:pt>
                <c:pt idx="716">
                  <c:v>Ransell McKall</c:v>
                </c:pt>
                <c:pt idx="717">
                  <c:v>Raphaela Schankelborg</c:v>
                </c:pt>
                <c:pt idx="718">
                  <c:v>Rasia Jacquemard</c:v>
                </c:pt>
                <c:pt idx="719">
                  <c:v>Raynor McGilvary</c:v>
                </c:pt>
                <c:pt idx="720">
                  <c:v>Rea Offell</c:v>
                </c:pt>
                <c:pt idx="721">
                  <c:v>Read Cutts</c:v>
                </c:pt>
                <c:pt idx="722">
                  <c:v>Reamonn Aynold</c:v>
                </c:pt>
                <c:pt idx="723">
                  <c:v>Rebeka Worg</c:v>
                </c:pt>
                <c:pt idx="724">
                  <c:v>Redd Simao</c:v>
                </c:pt>
                <c:pt idx="725">
                  <c:v>Reese Lidgey</c:v>
                </c:pt>
                <c:pt idx="726">
                  <c:v>Reggie Thickpenny</c:v>
                </c:pt>
                <c:pt idx="727">
                  <c:v>Reggis Pracy</c:v>
                </c:pt>
                <c:pt idx="728">
                  <c:v>Reinaldos Kirtley</c:v>
                </c:pt>
                <c:pt idx="729">
                  <c:v>Rem Furman</c:v>
                </c:pt>
                <c:pt idx="730">
                  <c:v>Reube Cawley</c:v>
                </c:pt>
                <c:pt idx="731">
                  <c:v>Reynolds Crookshanks</c:v>
                </c:pt>
                <c:pt idx="732">
                  <c:v>Rhetta Elnaugh</c:v>
                </c:pt>
                <c:pt idx="733">
                  <c:v>Rhetta Zywicki</c:v>
                </c:pt>
                <c:pt idx="734">
                  <c:v>Rhianon Broxup</c:v>
                </c:pt>
                <c:pt idx="735">
                  <c:v>Rhodie Strathern</c:v>
                </c:pt>
                <c:pt idx="736">
                  <c:v>Rhona Lequeux</c:v>
                </c:pt>
                <c:pt idx="737">
                  <c:v>Rickey Readie</c:v>
                </c:pt>
                <c:pt idx="738">
                  <c:v>Rickie Faltin</c:v>
                </c:pt>
                <c:pt idx="739">
                  <c:v>Rikki Tomkowicz</c:v>
                </c:pt>
                <c:pt idx="740">
                  <c:v>Rivy Farington</c:v>
                </c:pt>
                <c:pt idx="741">
                  <c:v>Rochette Huscroft</c:v>
                </c:pt>
                <c:pt idx="742">
                  <c:v>Rod Gowdie</c:v>
                </c:pt>
                <c:pt idx="743">
                  <c:v>Rodger Raven</c:v>
                </c:pt>
                <c:pt idx="744">
                  <c:v>Rodolfo Willoway</c:v>
                </c:pt>
                <c:pt idx="745">
                  <c:v>Romain Avrashin</c:v>
                </c:pt>
                <c:pt idx="746">
                  <c:v>Ronda Pyson</c:v>
                </c:pt>
                <c:pt idx="747">
                  <c:v>Rosaleen Scholar</c:v>
                </c:pt>
                <c:pt idx="748">
                  <c:v>Rosaline McLae</c:v>
                </c:pt>
                <c:pt idx="749">
                  <c:v>Roxie Deaconson</c:v>
                </c:pt>
                <c:pt idx="750">
                  <c:v>Roxine Drivers</c:v>
                </c:pt>
                <c:pt idx="751">
                  <c:v>Rozele Relton</c:v>
                </c:pt>
                <c:pt idx="752">
                  <c:v>Rudiger Di Bartolomeo</c:v>
                </c:pt>
                <c:pt idx="753">
                  <c:v>Rudy Farquharson</c:v>
                </c:pt>
                <c:pt idx="754">
                  <c:v>Rufus Flear</c:v>
                </c:pt>
                <c:pt idx="755">
                  <c:v>Russell Donet</c:v>
                </c:pt>
                <c:pt idx="756">
                  <c:v>Rutger Pithcock</c:v>
                </c:pt>
                <c:pt idx="757">
                  <c:v>Ruy Cancellieri</c:v>
                </c:pt>
                <c:pt idx="758">
                  <c:v>Ryann Stickler</c:v>
                </c:pt>
                <c:pt idx="759">
                  <c:v>Sacha Bruun</c:v>
                </c:pt>
                <c:pt idx="760">
                  <c:v>Sada Roseborough</c:v>
                </c:pt>
                <c:pt idx="761">
                  <c:v>Salomo Cushworth</c:v>
                </c:pt>
                <c:pt idx="762">
                  <c:v>Samuele Ales0</c:v>
                </c:pt>
                <c:pt idx="763">
                  <c:v>Samuele Klaaassen</c:v>
                </c:pt>
                <c:pt idx="764">
                  <c:v>Sarajane Potter</c:v>
                </c:pt>
                <c:pt idx="765">
                  <c:v>Saree Ellesworth</c:v>
                </c:pt>
                <c:pt idx="766">
                  <c:v>Sarette Ducarel</c:v>
                </c:pt>
                <c:pt idx="767">
                  <c:v>Say Risborough</c:v>
                </c:pt>
                <c:pt idx="768">
                  <c:v>Scarlett Oliffe</c:v>
                </c:pt>
                <c:pt idx="769">
                  <c:v>Sean Lorenzetti</c:v>
                </c:pt>
                <c:pt idx="770">
                  <c:v>Selene Shales</c:v>
                </c:pt>
                <c:pt idx="771">
                  <c:v>Selia Ragles</c:v>
                </c:pt>
                <c:pt idx="772">
                  <c:v>Selle Scurrer</c:v>
                </c:pt>
                <c:pt idx="773">
                  <c:v>Selma McMillian</c:v>
                </c:pt>
                <c:pt idx="774">
                  <c:v>Serena Earley</c:v>
                </c:pt>
                <c:pt idx="775">
                  <c:v>Shannon List</c:v>
                </c:pt>
                <c:pt idx="776">
                  <c:v>Sharity Wickens</c:v>
                </c:pt>
                <c:pt idx="777">
                  <c:v>Sharl Southerill</c:v>
                </c:pt>
                <c:pt idx="778">
                  <c:v>Sharona Danilchik</c:v>
                </c:pt>
                <c:pt idx="779">
                  <c:v>Shawnee Critchlow</c:v>
                </c:pt>
                <c:pt idx="780">
                  <c:v>Shay Couronne</c:v>
                </c:pt>
                <c:pt idx="781">
                  <c:v>Shaylynn Lobe</c:v>
                </c:pt>
                <c:pt idx="782">
                  <c:v>Shelley Gehring</c:v>
                </c:pt>
                <c:pt idx="783">
                  <c:v>Shelley Titley</c:v>
                </c:pt>
                <c:pt idx="784">
                  <c:v>Shelli De Banke</c:v>
                </c:pt>
                <c:pt idx="785">
                  <c:v>Shelli Keynd</c:v>
                </c:pt>
                <c:pt idx="786">
                  <c:v>Sheppard Yann</c:v>
                </c:pt>
                <c:pt idx="787">
                  <c:v>Sherman Mewrcik</c:v>
                </c:pt>
                <c:pt idx="788">
                  <c:v>Shermy Moseby</c:v>
                </c:pt>
                <c:pt idx="789">
                  <c:v>Shirleen Welds</c:v>
                </c:pt>
                <c:pt idx="790">
                  <c:v>Shirlene Edmondson</c:v>
                </c:pt>
                <c:pt idx="791">
                  <c:v>Sibella Rushbrooke</c:v>
                </c:pt>
                <c:pt idx="792">
                  <c:v>Sidney Gawen</c:v>
                </c:pt>
                <c:pt idx="793">
                  <c:v>Sigfrid Busch</c:v>
                </c:pt>
                <c:pt idx="794">
                  <c:v>Silas Deehan</c:v>
                </c:pt>
                <c:pt idx="795">
                  <c:v>Silvan McShea</c:v>
                </c:pt>
                <c:pt idx="796">
                  <c:v>Silvana Northeast</c:v>
                </c:pt>
                <c:pt idx="797">
                  <c:v>Silvanus Enefer</c:v>
                </c:pt>
                <c:pt idx="798">
                  <c:v>Silvio Iorizzi</c:v>
                </c:pt>
                <c:pt idx="799">
                  <c:v>Silvio Strase</c:v>
                </c:pt>
                <c:pt idx="800">
                  <c:v>Sim Pamphilon</c:v>
                </c:pt>
                <c:pt idx="801">
                  <c:v>Simone Capon</c:v>
                </c:pt>
                <c:pt idx="802">
                  <c:v>Sinclare Edsell</c:v>
                </c:pt>
                <c:pt idx="803">
                  <c:v>Skelly Dolohunty</c:v>
                </c:pt>
                <c:pt idx="804">
                  <c:v>Skipton Morrall</c:v>
                </c:pt>
                <c:pt idx="805">
                  <c:v>Sky Farnish</c:v>
                </c:pt>
                <c:pt idx="806">
                  <c:v>Skylar Jeyness</c:v>
                </c:pt>
                <c:pt idx="807">
                  <c:v>Sloan Diviny</c:v>
                </c:pt>
                <c:pt idx="808">
                  <c:v>Spencer Wastell</c:v>
                </c:pt>
                <c:pt idx="809">
                  <c:v>Stacy Pickworth</c:v>
                </c:pt>
                <c:pt idx="810">
                  <c:v>Stan Barribal</c:v>
                </c:pt>
                <c:pt idx="811">
                  <c:v>Stanford Rodliff</c:v>
                </c:pt>
                <c:pt idx="812">
                  <c:v>Stanislaus Gilroy</c:v>
                </c:pt>
                <c:pt idx="813">
                  <c:v>Stanislaus Valsler</c:v>
                </c:pt>
                <c:pt idx="814">
                  <c:v>Stanly Keets</c:v>
                </c:pt>
                <c:pt idx="815">
                  <c:v>Starr Arpin</c:v>
                </c:pt>
                <c:pt idx="816">
                  <c:v>Stearne Count</c:v>
                </c:pt>
                <c:pt idx="817">
                  <c:v>Stevana Woodham</c:v>
                </c:pt>
                <c:pt idx="818">
                  <c:v>Suzanna Bollam</c:v>
                </c:pt>
                <c:pt idx="819">
                  <c:v>Sylas Jennaroy</c:v>
                </c:pt>
                <c:pt idx="820">
                  <c:v>Tallie felip</c:v>
                </c:pt>
                <c:pt idx="821">
                  <c:v>Tamarah Fero</c:v>
                </c:pt>
                <c:pt idx="822">
                  <c:v>Tammie Drynan</c:v>
                </c:pt>
                <c:pt idx="823">
                  <c:v>Tani Taffarello</c:v>
                </c:pt>
                <c:pt idx="824">
                  <c:v>Tania Craggs</c:v>
                </c:pt>
                <c:pt idx="825">
                  <c:v>Tawnya Menary</c:v>
                </c:pt>
                <c:pt idx="826">
                  <c:v>Teddi Crowthe</c:v>
                </c:pt>
                <c:pt idx="827">
                  <c:v>Teddi Quadri</c:v>
                </c:pt>
                <c:pt idx="828">
                  <c:v>Temple Castiglione</c:v>
                </c:pt>
                <c:pt idx="829">
                  <c:v>Terence Vanyutin</c:v>
                </c:pt>
                <c:pt idx="830">
                  <c:v>Terencio O'Moylan</c:v>
                </c:pt>
                <c:pt idx="831">
                  <c:v>Terri Farra</c:v>
                </c:pt>
                <c:pt idx="832">
                  <c:v>Terri Lyford</c:v>
                </c:pt>
                <c:pt idx="833">
                  <c:v>Terry Sheryn</c:v>
                </c:pt>
                <c:pt idx="834">
                  <c:v>Tersina Castagne</c:v>
                </c:pt>
                <c:pt idx="835">
                  <c:v>Tess Benediktovich</c:v>
                </c:pt>
                <c:pt idx="836">
                  <c:v>Tess Bennison</c:v>
                </c:pt>
                <c:pt idx="837">
                  <c:v>Theda Grizard</c:v>
                </c:pt>
                <c:pt idx="838">
                  <c:v>Theo Bowne</c:v>
                </c:pt>
                <c:pt idx="839">
                  <c:v>Theo Jacobovitz</c:v>
                </c:pt>
                <c:pt idx="840">
                  <c:v>Theresita Newbury</c:v>
                </c:pt>
                <c:pt idx="841">
                  <c:v>Tiffany Scardafield</c:v>
                </c:pt>
                <c:pt idx="842">
                  <c:v>Tildie Tilzey</c:v>
                </c:pt>
                <c:pt idx="843">
                  <c:v>Timofei Woofinden</c:v>
                </c:pt>
                <c:pt idx="844">
                  <c:v>Timoteo Glisane</c:v>
                </c:pt>
                <c:pt idx="845">
                  <c:v>Tomas Sutty</c:v>
                </c:pt>
                <c:pt idx="846">
                  <c:v>Tomasina Cotmore</c:v>
                </c:pt>
                <c:pt idx="847">
                  <c:v>Torie Gottelier</c:v>
                </c:pt>
                <c:pt idx="848">
                  <c:v>Tory Walas</c:v>
                </c:pt>
                <c:pt idx="849">
                  <c:v>Trescha Jedrachowicz</c:v>
                </c:pt>
                <c:pt idx="850">
                  <c:v>Trina Le Sarr</c:v>
                </c:pt>
                <c:pt idx="851">
                  <c:v>Trumaine Tewelson</c:v>
                </c:pt>
                <c:pt idx="852">
                  <c:v>Tuckie Mathonnet</c:v>
                </c:pt>
                <c:pt idx="853">
                  <c:v>Tymon Zanetti</c:v>
                </c:pt>
                <c:pt idx="854">
                  <c:v>Ugo Southerden</c:v>
                </c:pt>
                <c:pt idx="855">
                  <c:v>Una Welberry</c:v>
                </c:pt>
                <c:pt idx="856">
                  <c:v>Uriah Lethbrig</c:v>
                </c:pt>
                <c:pt idx="857">
                  <c:v>Val Wakelin</c:v>
                </c:pt>
                <c:pt idx="858">
                  <c:v>Valenka Stansbury</c:v>
                </c:pt>
                <c:pt idx="859">
                  <c:v>Vallie Kundt</c:v>
                </c:pt>
                <c:pt idx="860">
                  <c:v>Vanna Le - Count</c:v>
                </c:pt>
                <c:pt idx="861">
                  <c:v>Vanya Skullet</c:v>
                </c:pt>
                <c:pt idx="862">
                  <c:v>Vasili Upstone</c:v>
                </c:pt>
                <c:pt idx="863">
                  <c:v>Vasily Polglase</c:v>
                </c:pt>
                <c:pt idx="864">
                  <c:v>Verne Dunkerley</c:v>
                </c:pt>
                <c:pt idx="865">
                  <c:v>Vernor Pawsey</c:v>
                </c:pt>
                <c:pt idx="866">
                  <c:v>Vicki Kirdsch</c:v>
                </c:pt>
                <c:pt idx="867">
                  <c:v>Vidovic Antonelli</c:v>
                </c:pt>
                <c:pt idx="868">
                  <c:v>Vinny Shoebotham</c:v>
                </c:pt>
                <c:pt idx="869">
                  <c:v>Violante Skouling</c:v>
                </c:pt>
                <c:pt idx="870">
                  <c:v>Violette Hellmore</c:v>
                </c:pt>
                <c:pt idx="871">
                  <c:v>Virgil Baumadier</c:v>
                </c:pt>
                <c:pt idx="872">
                  <c:v>Vivie Danneil</c:v>
                </c:pt>
                <c:pt idx="873">
                  <c:v>Vivyan Ceely</c:v>
                </c:pt>
                <c:pt idx="874">
                  <c:v>Vivyan Dunning</c:v>
                </c:pt>
                <c:pt idx="875">
                  <c:v>Wain Cholomin</c:v>
                </c:pt>
                <c:pt idx="876">
                  <c:v>Wain Stearley</c:v>
                </c:pt>
                <c:pt idx="877">
                  <c:v>Wallis Bernth</c:v>
                </c:pt>
                <c:pt idx="878">
                  <c:v>Waneta Edinborough</c:v>
                </c:pt>
                <c:pt idx="879">
                  <c:v>Wang Powlesland</c:v>
                </c:pt>
                <c:pt idx="880">
                  <c:v>Warner Maddox</c:v>
                </c:pt>
                <c:pt idx="881">
                  <c:v>Waylan Springall</c:v>
                </c:pt>
                <c:pt idx="882">
                  <c:v>Waylin Hollingdale</c:v>
                </c:pt>
                <c:pt idx="883">
                  <c:v>Webb Speechly</c:v>
                </c:pt>
                <c:pt idx="884">
                  <c:v>Wesley Giorgioni</c:v>
                </c:pt>
                <c:pt idx="885">
                  <c:v>Wilek Lightollers</c:v>
                </c:pt>
                <c:pt idx="886">
                  <c:v>Wiley Leopold</c:v>
                </c:pt>
                <c:pt idx="887">
                  <c:v>Willa Rolling</c:v>
                </c:pt>
                <c:pt idx="888">
                  <c:v>Willabella Abramski</c:v>
                </c:pt>
                <c:pt idx="889">
                  <c:v>Willabella Harvison</c:v>
                </c:pt>
                <c:pt idx="890">
                  <c:v>Willey Romao</c:v>
                </c:pt>
                <c:pt idx="891">
                  <c:v>Willy Pummery</c:v>
                </c:pt>
                <c:pt idx="892">
                  <c:v>Wilton Cottier</c:v>
                </c:pt>
                <c:pt idx="893">
                  <c:v>Wilton Jallin</c:v>
                </c:pt>
                <c:pt idx="894">
                  <c:v>Winn Keyse</c:v>
                </c:pt>
                <c:pt idx="895">
                  <c:v>Winne Roche</c:v>
                </c:pt>
                <c:pt idx="896">
                  <c:v>Witty Ranson</c:v>
                </c:pt>
                <c:pt idx="897">
                  <c:v>Wren Place</c:v>
                </c:pt>
                <c:pt idx="898">
                  <c:v>Wright Caldero</c:v>
                </c:pt>
                <c:pt idx="899">
                  <c:v>Wyatan Fetherston</c:v>
                </c:pt>
                <c:pt idx="900">
                  <c:v>Xenos Gibbons</c:v>
                </c:pt>
                <c:pt idx="901">
                  <c:v>Yardley Basill</c:v>
                </c:pt>
                <c:pt idx="902">
                  <c:v>Yulma Dombrell</c:v>
                </c:pt>
                <c:pt idx="903">
                  <c:v>Yuma Skipsey</c:v>
                </c:pt>
                <c:pt idx="904">
                  <c:v>Yuri Burrells</c:v>
                </c:pt>
                <c:pt idx="905">
                  <c:v>Zaccaria Sherewood</c:v>
                </c:pt>
                <c:pt idx="906">
                  <c:v>Zachariah Carlson</c:v>
                </c:pt>
                <c:pt idx="907">
                  <c:v>Zacharias Kiffe</c:v>
                </c:pt>
                <c:pt idx="908">
                  <c:v>Zachary Tramel</c:v>
                </c:pt>
                <c:pt idx="909">
                  <c:v>Zack Pellett</c:v>
                </c:pt>
                <c:pt idx="910">
                  <c:v>Zeke Walisiak</c:v>
                </c:pt>
                <c:pt idx="911">
                  <c:v>Zilvia Claisse</c:v>
                </c:pt>
                <c:pt idx="912">
                  <c:v>Zorina Ponting</c:v>
                </c:pt>
              </c:strCache>
            </c:strRef>
          </c:cat>
          <c:val>
            <c:numRef>
              <c:f>'Top 5 customer'!$B$4:$B$917</c:f>
              <c:numCache>
                <c:formatCode>General</c:formatCode>
                <c:ptCount val="913"/>
                <c:pt idx="0">
                  <c:v>8.91</c:v>
                </c:pt>
                <c:pt idx="1">
                  <c:v>14.339999999999998</c:v>
                </c:pt>
                <c:pt idx="2">
                  <c:v>8.0549999999999997</c:v>
                </c:pt>
                <c:pt idx="3">
                  <c:v>48.6</c:v>
                </c:pt>
                <c:pt idx="4">
                  <c:v>52.125</c:v>
                </c:pt>
                <c:pt idx="5">
                  <c:v>29.849999999999998</c:v>
                </c:pt>
                <c:pt idx="6">
                  <c:v>35.82</c:v>
                </c:pt>
                <c:pt idx="7">
                  <c:v>17.91</c:v>
                </c:pt>
                <c:pt idx="8">
                  <c:v>103.49999999999999</c:v>
                </c:pt>
                <c:pt idx="9">
                  <c:v>27.5</c:v>
                </c:pt>
                <c:pt idx="10">
                  <c:v>137.31</c:v>
                </c:pt>
                <c:pt idx="11">
                  <c:v>26.73</c:v>
                </c:pt>
                <c:pt idx="12">
                  <c:v>110.02500000000001</c:v>
                </c:pt>
                <c:pt idx="13">
                  <c:v>57.06</c:v>
                </c:pt>
                <c:pt idx="14">
                  <c:v>27.484999999999996</c:v>
                </c:pt>
                <c:pt idx="15">
                  <c:v>41.169999999999995</c:v>
                </c:pt>
                <c:pt idx="16">
                  <c:v>29.849999999999998</c:v>
                </c:pt>
                <c:pt idx="17">
                  <c:v>206.59999999999997</c:v>
                </c:pt>
                <c:pt idx="18">
                  <c:v>28.53</c:v>
                </c:pt>
                <c:pt idx="19">
                  <c:v>6.75</c:v>
                </c:pt>
                <c:pt idx="20">
                  <c:v>218.73</c:v>
                </c:pt>
                <c:pt idx="21">
                  <c:v>17.91</c:v>
                </c:pt>
                <c:pt idx="22">
                  <c:v>47.8</c:v>
                </c:pt>
                <c:pt idx="23">
                  <c:v>58.2</c:v>
                </c:pt>
                <c:pt idx="24">
                  <c:v>13.424999999999997</c:v>
                </c:pt>
                <c:pt idx="25">
                  <c:v>21.825000000000003</c:v>
                </c:pt>
                <c:pt idx="26">
                  <c:v>11.94</c:v>
                </c:pt>
                <c:pt idx="27">
                  <c:v>19.424999999999997</c:v>
                </c:pt>
                <c:pt idx="28">
                  <c:v>317.06999999999994</c:v>
                </c:pt>
                <c:pt idx="29">
                  <c:v>103.49999999999999</c:v>
                </c:pt>
                <c:pt idx="30">
                  <c:v>61.15</c:v>
                </c:pt>
                <c:pt idx="31">
                  <c:v>14.58</c:v>
                </c:pt>
                <c:pt idx="32">
                  <c:v>17.899999999999999</c:v>
                </c:pt>
                <c:pt idx="33">
                  <c:v>8.73</c:v>
                </c:pt>
                <c:pt idx="34">
                  <c:v>23.774999999999999</c:v>
                </c:pt>
                <c:pt idx="35">
                  <c:v>12.95</c:v>
                </c:pt>
                <c:pt idx="36">
                  <c:v>59.75</c:v>
                </c:pt>
                <c:pt idx="37">
                  <c:v>38.849999999999994</c:v>
                </c:pt>
                <c:pt idx="38">
                  <c:v>10.739999999999998</c:v>
                </c:pt>
                <c:pt idx="39">
                  <c:v>5.3699999999999992</c:v>
                </c:pt>
                <c:pt idx="40">
                  <c:v>129.37499999999997</c:v>
                </c:pt>
                <c:pt idx="41">
                  <c:v>26.19</c:v>
                </c:pt>
                <c:pt idx="42">
                  <c:v>36.454999999999998</c:v>
                </c:pt>
                <c:pt idx="43">
                  <c:v>23.31</c:v>
                </c:pt>
                <c:pt idx="44">
                  <c:v>39.799999999999997</c:v>
                </c:pt>
                <c:pt idx="45">
                  <c:v>82.339999999999989</c:v>
                </c:pt>
                <c:pt idx="46">
                  <c:v>36.450000000000003</c:v>
                </c:pt>
                <c:pt idx="47">
                  <c:v>56.25</c:v>
                </c:pt>
                <c:pt idx="48">
                  <c:v>91.539999999999992</c:v>
                </c:pt>
                <c:pt idx="49">
                  <c:v>8.73</c:v>
                </c:pt>
                <c:pt idx="50">
                  <c:v>6.75</c:v>
                </c:pt>
                <c:pt idx="51">
                  <c:v>119.13999999999999</c:v>
                </c:pt>
                <c:pt idx="52">
                  <c:v>20.25</c:v>
                </c:pt>
                <c:pt idx="53">
                  <c:v>32.22</c:v>
                </c:pt>
                <c:pt idx="54">
                  <c:v>71.699999999999989</c:v>
                </c:pt>
                <c:pt idx="55">
                  <c:v>92.984999999999999</c:v>
                </c:pt>
                <c:pt idx="56">
                  <c:v>5.3699999999999992</c:v>
                </c:pt>
                <c:pt idx="57">
                  <c:v>45</c:v>
                </c:pt>
                <c:pt idx="58">
                  <c:v>59.75</c:v>
                </c:pt>
                <c:pt idx="59">
                  <c:v>16.11</c:v>
                </c:pt>
                <c:pt idx="60">
                  <c:v>72.75</c:v>
                </c:pt>
                <c:pt idx="61">
                  <c:v>7.77</c:v>
                </c:pt>
                <c:pt idx="62">
                  <c:v>28.53</c:v>
                </c:pt>
                <c:pt idx="63">
                  <c:v>38.849999999999994</c:v>
                </c:pt>
                <c:pt idx="64">
                  <c:v>44.55</c:v>
                </c:pt>
                <c:pt idx="65">
                  <c:v>17.91</c:v>
                </c:pt>
                <c:pt idx="66">
                  <c:v>43.019999999999996</c:v>
                </c:pt>
                <c:pt idx="67">
                  <c:v>4.4550000000000001</c:v>
                </c:pt>
                <c:pt idx="68">
                  <c:v>13.095000000000001</c:v>
                </c:pt>
                <c:pt idx="69">
                  <c:v>20.25</c:v>
                </c:pt>
                <c:pt idx="70">
                  <c:v>68.75</c:v>
                </c:pt>
                <c:pt idx="71">
                  <c:v>46.62</c:v>
                </c:pt>
                <c:pt idx="72">
                  <c:v>31.454999999999998</c:v>
                </c:pt>
                <c:pt idx="73">
                  <c:v>109.93999999999998</c:v>
                </c:pt>
                <c:pt idx="74">
                  <c:v>77.624999999999986</c:v>
                </c:pt>
                <c:pt idx="75">
                  <c:v>17.91</c:v>
                </c:pt>
                <c:pt idx="76">
                  <c:v>21.87</c:v>
                </c:pt>
                <c:pt idx="77">
                  <c:v>7.77</c:v>
                </c:pt>
                <c:pt idx="78">
                  <c:v>55</c:v>
                </c:pt>
                <c:pt idx="79">
                  <c:v>7.29</c:v>
                </c:pt>
                <c:pt idx="80">
                  <c:v>19.02</c:v>
                </c:pt>
                <c:pt idx="81">
                  <c:v>12.375</c:v>
                </c:pt>
                <c:pt idx="82">
                  <c:v>21.87</c:v>
                </c:pt>
                <c:pt idx="83">
                  <c:v>44.75</c:v>
                </c:pt>
                <c:pt idx="84">
                  <c:v>32.22</c:v>
                </c:pt>
                <c:pt idx="85">
                  <c:v>15.54</c:v>
                </c:pt>
                <c:pt idx="86">
                  <c:v>119.13999999999999</c:v>
                </c:pt>
                <c:pt idx="87">
                  <c:v>53.46</c:v>
                </c:pt>
                <c:pt idx="88">
                  <c:v>71.699999999999989</c:v>
                </c:pt>
                <c:pt idx="89">
                  <c:v>14.924999999999999</c:v>
                </c:pt>
                <c:pt idx="90">
                  <c:v>29.784999999999997</c:v>
                </c:pt>
                <c:pt idx="91">
                  <c:v>33.75</c:v>
                </c:pt>
                <c:pt idx="92">
                  <c:v>17.924999999999997</c:v>
                </c:pt>
                <c:pt idx="93">
                  <c:v>7.169999999999999</c:v>
                </c:pt>
                <c:pt idx="94">
                  <c:v>9.51</c:v>
                </c:pt>
                <c:pt idx="95">
                  <c:v>31.624999999999996</c:v>
                </c:pt>
                <c:pt idx="96">
                  <c:v>21.825000000000003</c:v>
                </c:pt>
                <c:pt idx="97">
                  <c:v>17.46</c:v>
                </c:pt>
                <c:pt idx="98">
                  <c:v>133.85999999999999</c:v>
                </c:pt>
                <c:pt idx="99">
                  <c:v>29.784999999999997</c:v>
                </c:pt>
                <c:pt idx="100">
                  <c:v>82.5</c:v>
                </c:pt>
                <c:pt idx="101">
                  <c:v>38.849999999999994</c:v>
                </c:pt>
                <c:pt idx="102">
                  <c:v>20.625</c:v>
                </c:pt>
                <c:pt idx="103">
                  <c:v>13.365</c:v>
                </c:pt>
                <c:pt idx="104">
                  <c:v>13.5</c:v>
                </c:pt>
                <c:pt idx="105">
                  <c:v>68.655000000000001</c:v>
                </c:pt>
                <c:pt idx="106">
                  <c:v>26.849999999999994</c:v>
                </c:pt>
                <c:pt idx="107">
                  <c:v>148.92499999999998</c:v>
                </c:pt>
                <c:pt idx="108">
                  <c:v>55.89</c:v>
                </c:pt>
                <c:pt idx="109">
                  <c:v>26.849999999999994</c:v>
                </c:pt>
                <c:pt idx="110">
                  <c:v>7.77</c:v>
                </c:pt>
                <c:pt idx="111">
                  <c:v>38.849999999999994</c:v>
                </c:pt>
                <c:pt idx="112">
                  <c:v>145.82</c:v>
                </c:pt>
                <c:pt idx="113">
                  <c:v>15.54</c:v>
                </c:pt>
                <c:pt idx="114">
                  <c:v>23.31</c:v>
                </c:pt>
                <c:pt idx="115">
                  <c:v>59.4</c:v>
                </c:pt>
                <c:pt idx="116">
                  <c:v>10.754999999999999</c:v>
                </c:pt>
                <c:pt idx="117">
                  <c:v>178.70999999999998</c:v>
                </c:pt>
                <c:pt idx="118">
                  <c:v>14.58</c:v>
                </c:pt>
                <c:pt idx="119">
                  <c:v>49.75</c:v>
                </c:pt>
                <c:pt idx="120">
                  <c:v>41.169999999999995</c:v>
                </c:pt>
                <c:pt idx="121">
                  <c:v>15.54</c:v>
                </c:pt>
                <c:pt idx="122">
                  <c:v>11.94</c:v>
                </c:pt>
                <c:pt idx="123">
                  <c:v>27.5</c:v>
                </c:pt>
                <c:pt idx="124">
                  <c:v>28.53</c:v>
                </c:pt>
                <c:pt idx="125">
                  <c:v>307.04499999999996</c:v>
                </c:pt>
                <c:pt idx="126">
                  <c:v>246.20999999999998</c:v>
                </c:pt>
                <c:pt idx="127">
                  <c:v>10.935</c:v>
                </c:pt>
                <c:pt idx="128">
                  <c:v>148.92499999999998</c:v>
                </c:pt>
                <c:pt idx="129">
                  <c:v>38.04</c:v>
                </c:pt>
                <c:pt idx="130">
                  <c:v>100.39499999999998</c:v>
                </c:pt>
                <c:pt idx="131">
                  <c:v>43.650000000000006</c:v>
                </c:pt>
                <c:pt idx="132">
                  <c:v>13.5</c:v>
                </c:pt>
                <c:pt idx="133">
                  <c:v>63.249999999999993</c:v>
                </c:pt>
                <c:pt idx="134">
                  <c:v>4.7549999999999999</c:v>
                </c:pt>
                <c:pt idx="135">
                  <c:v>10.739999999999998</c:v>
                </c:pt>
                <c:pt idx="136">
                  <c:v>46.965000000000003</c:v>
                </c:pt>
                <c:pt idx="137">
                  <c:v>10.754999999999999</c:v>
                </c:pt>
                <c:pt idx="138">
                  <c:v>89.35499999999999</c:v>
                </c:pt>
                <c:pt idx="139">
                  <c:v>56.25</c:v>
                </c:pt>
                <c:pt idx="140">
                  <c:v>47.55</c:v>
                </c:pt>
                <c:pt idx="141">
                  <c:v>14.339999999999998</c:v>
                </c:pt>
                <c:pt idx="142">
                  <c:v>44.55</c:v>
                </c:pt>
                <c:pt idx="143">
                  <c:v>13.5</c:v>
                </c:pt>
                <c:pt idx="144">
                  <c:v>95.1</c:v>
                </c:pt>
                <c:pt idx="145">
                  <c:v>7.77</c:v>
                </c:pt>
                <c:pt idx="146">
                  <c:v>29.849999999999998</c:v>
                </c:pt>
                <c:pt idx="147">
                  <c:v>19.899999999999999</c:v>
                </c:pt>
                <c:pt idx="148">
                  <c:v>8.9550000000000001</c:v>
                </c:pt>
                <c:pt idx="149">
                  <c:v>25.874999999999996</c:v>
                </c:pt>
                <c:pt idx="150">
                  <c:v>13.095000000000001</c:v>
                </c:pt>
                <c:pt idx="151">
                  <c:v>5.3699999999999992</c:v>
                </c:pt>
                <c:pt idx="152">
                  <c:v>114.42499999999998</c:v>
                </c:pt>
                <c:pt idx="153">
                  <c:v>47.55</c:v>
                </c:pt>
                <c:pt idx="154">
                  <c:v>89.35499999999999</c:v>
                </c:pt>
                <c:pt idx="155">
                  <c:v>79.25</c:v>
                </c:pt>
                <c:pt idx="156">
                  <c:v>8.0549999999999997</c:v>
                </c:pt>
                <c:pt idx="157">
                  <c:v>8.25</c:v>
                </c:pt>
                <c:pt idx="158">
                  <c:v>7.77</c:v>
                </c:pt>
                <c:pt idx="159">
                  <c:v>39.799999999999997</c:v>
                </c:pt>
                <c:pt idx="160">
                  <c:v>67.5</c:v>
                </c:pt>
                <c:pt idx="161">
                  <c:v>43.650000000000006</c:v>
                </c:pt>
                <c:pt idx="162">
                  <c:v>25.68</c:v>
                </c:pt>
                <c:pt idx="163">
                  <c:v>110.61000000000001</c:v>
                </c:pt>
                <c:pt idx="164">
                  <c:v>95.1</c:v>
                </c:pt>
                <c:pt idx="165">
                  <c:v>5.97</c:v>
                </c:pt>
                <c:pt idx="166">
                  <c:v>12.95</c:v>
                </c:pt>
                <c:pt idx="167">
                  <c:v>35.64</c:v>
                </c:pt>
                <c:pt idx="168">
                  <c:v>21.87</c:v>
                </c:pt>
                <c:pt idx="169">
                  <c:v>28.62</c:v>
                </c:pt>
                <c:pt idx="170">
                  <c:v>43.650000000000006</c:v>
                </c:pt>
                <c:pt idx="171">
                  <c:v>45.769999999999996</c:v>
                </c:pt>
                <c:pt idx="172">
                  <c:v>82.47</c:v>
                </c:pt>
                <c:pt idx="173">
                  <c:v>41.25</c:v>
                </c:pt>
                <c:pt idx="174">
                  <c:v>11.25</c:v>
                </c:pt>
                <c:pt idx="175">
                  <c:v>89.1</c:v>
                </c:pt>
                <c:pt idx="176">
                  <c:v>102.92499999999998</c:v>
                </c:pt>
                <c:pt idx="177">
                  <c:v>8.73</c:v>
                </c:pt>
                <c:pt idx="178">
                  <c:v>29.16</c:v>
                </c:pt>
                <c:pt idx="179">
                  <c:v>19.02</c:v>
                </c:pt>
                <c:pt idx="180">
                  <c:v>33.464999999999996</c:v>
                </c:pt>
                <c:pt idx="181">
                  <c:v>193.63499999999996</c:v>
                </c:pt>
                <c:pt idx="182">
                  <c:v>22.5</c:v>
                </c:pt>
                <c:pt idx="183">
                  <c:v>8.9550000000000001</c:v>
                </c:pt>
                <c:pt idx="184">
                  <c:v>28.53</c:v>
                </c:pt>
                <c:pt idx="185">
                  <c:v>22.274999999999999</c:v>
                </c:pt>
                <c:pt idx="186">
                  <c:v>47.8</c:v>
                </c:pt>
                <c:pt idx="187">
                  <c:v>21.509999999999998</c:v>
                </c:pt>
                <c:pt idx="188">
                  <c:v>139.72499999999999</c:v>
                </c:pt>
                <c:pt idx="189">
                  <c:v>155.24999999999997</c:v>
                </c:pt>
                <c:pt idx="190">
                  <c:v>183.66</c:v>
                </c:pt>
                <c:pt idx="191">
                  <c:v>7.29</c:v>
                </c:pt>
                <c:pt idx="192">
                  <c:v>31.624999999999996</c:v>
                </c:pt>
                <c:pt idx="193">
                  <c:v>68.75</c:v>
                </c:pt>
                <c:pt idx="194">
                  <c:v>23.774999999999999</c:v>
                </c:pt>
                <c:pt idx="195">
                  <c:v>29.16</c:v>
                </c:pt>
                <c:pt idx="196">
                  <c:v>7.169999999999999</c:v>
                </c:pt>
                <c:pt idx="197">
                  <c:v>76.760000000000005</c:v>
                </c:pt>
                <c:pt idx="198">
                  <c:v>77.699999999999989</c:v>
                </c:pt>
                <c:pt idx="199">
                  <c:v>22.884999999999998</c:v>
                </c:pt>
                <c:pt idx="200">
                  <c:v>24.3</c:v>
                </c:pt>
                <c:pt idx="201">
                  <c:v>17.91</c:v>
                </c:pt>
                <c:pt idx="202">
                  <c:v>67.5</c:v>
                </c:pt>
                <c:pt idx="203">
                  <c:v>16.875</c:v>
                </c:pt>
                <c:pt idx="204">
                  <c:v>114.42499999999998</c:v>
                </c:pt>
                <c:pt idx="205">
                  <c:v>67.5</c:v>
                </c:pt>
                <c:pt idx="206">
                  <c:v>46.62</c:v>
                </c:pt>
                <c:pt idx="207">
                  <c:v>33.75</c:v>
                </c:pt>
                <c:pt idx="208">
                  <c:v>102.46499999999997</c:v>
                </c:pt>
                <c:pt idx="209">
                  <c:v>3.5849999999999995</c:v>
                </c:pt>
                <c:pt idx="210">
                  <c:v>23.31</c:v>
                </c:pt>
                <c:pt idx="211">
                  <c:v>12.375</c:v>
                </c:pt>
                <c:pt idx="212">
                  <c:v>79.25</c:v>
                </c:pt>
                <c:pt idx="213">
                  <c:v>27.5</c:v>
                </c:pt>
                <c:pt idx="214">
                  <c:v>14.58</c:v>
                </c:pt>
                <c:pt idx="215">
                  <c:v>8.9550000000000001</c:v>
                </c:pt>
                <c:pt idx="216">
                  <c:v>137.31</c:v>
                </c:pt>
                <c:pt idx="217">
                  <c:v>29.784999999999997</c:v>
                </c:pt>
                <c:pt idx="218">
                  <c:v>204.92999999999995</c:v>
                </c:pt>
                <c:pt idx="219">
                  <c:v>14.85</c:v>
                </c:pt>
                <c:pt idx="220">
                  <c:v>40.5</c:v>
                </c:pt>
                <c:pt idx="221">
                  <c:v>38.849999999999994</c:v>
                </c:pt>
                <c:pt idx="222">
                  <c:v>126.49999999999999</c:v>
                </c:pt>
                <c:pt idx="223">
                  <c:v>111.78</c:v>
                </c:pt>
                <c:pt idx="224">
                  <c:v>35.849999999999994</c:v>
                </c:pt>
                <c:pt idx="225">
                  <c:v>8.73</c:v>
                </c:pt>
                <c:pt idx="226">
                  <c:v>182.27499999999998</c:v>
                </c:pt>
                <c:pt idx="227">
                  <c:v>8.25</c:v>
                </c:pt>
                <c:pt idx="228">
                  <c:v>17.46</c:v>
                </c:pt>
                <c:pt idx="229">
                  <c:v>5.3699999999999992</c:v>
                </c:pt>
                <c:pt idx="230">
                  <c:v>14.339999999999998</c:v>
                </c:pt>
                <c:pt idx="231">
                  <c:v>74.25</c:v>
                </c:pt>
                <c:pt idx="232">
                  <c:v>21.509999999999998</c:v>
                </c:pt>
                <c:pt idx="233">
                  <c:v>167.67000000000002</c:v>
                </c:pt>
                <c:pt idx="234">
                  <c:v>68.655000000000001</c:v>
                </c:pt>
                <c:pt idx="235">
                  <c:v>27.945</c:v>
                </c:pt>
                <c:pt idx="236">
                  <c:v>8.0549999999999997</c:v>
                </c:pt>
                <c:pt idx="237">
                  <c:v>251.12499999999997</c:v>
                </c:pt>
                <c:pt idx="238">
                  <c:v>145.82</c:v>
                </c:pt>
                <c:pt idx="239">
                  <c:v>109.36499999999999</c:v>
                </c:pt>
                <c:pt idx="240">
                  <c:v>89.35499999999999</c:v>
                </c:pt>
                <c:pt idx="241">
                  <c:v>114.85</c:v>
                </c:pt>
                <c:pt idx="242">
                  <c:v>59.4</c:v>
                </c:pt>
                <c:pt idx="243">
                  <c:v>29.849999999999998</c:v>
                </c:pt>
                <c:pt idx="244">
                  <c:v>25.9</c:v>
                </c:pt>
                <c:pt idx="245">
                  <c:v>63.249999999999993</c:v>
                </c:pt>
                <c:pt idx="246">
                  <c:v>20.584999999999997</c:v>
                </c:pt>
                <c:pt idx="247">
                  <c:v>13.75</c:v>
                </c:pt>
                <c:pt idx="248">
                  <c:v>89.35499999999999</c:v>
                </c:pt>
                <c:pt idx="249">
                  <c:v>33.75</c:v>
                </c:pt>
                <c:pt idx="250">
                  <c:v>145.82</c:v>
                </c:pt>
                <c:pt idx="251">
                  <c:v>45.769999999999996</c:v>
                </c:pt>
                <c:pt idx="252">
                  <c:v>111.78</c:v>
                </c:pt>
                <c:pt idx="253">
                  <c:v>83.835000000000008</c:v>
                </c:pt>
                <c:pt idx="254">
                  <c:v>49.75</c:v>
                </c:pt>
                <c:pt idx="255">
                  <c:v>278.01</c:v>
                </c:pt>
                <c:pt idx="256">
                  <c:v>27</c:v>
                </c:pt>
                <c:pt idx="257">
                  <c:v>8.9550000000000001</c:v>
                </c:pt>
                <c:pt idx="258">
                  <c:v>18.225000000000001</c:v>
                </c:pt>
                <c:pt idx="259">
                  <c:v>63.249999999999993</c:v>
                </c:pt>
                <c:pt idx="260">
                  <c:v>25.874999999999996</c:v>
                </c:pt>
                <c:pt idx="261">
                  <c:v>59.699999999999996</c:v>
                </c:pt>
                <c:pt idx="262">
                  <c:v>119.13999999999999</c:v>
                </c:pt>
                <c:pt idx="263">
                  <c:v>109.93999999999998</c:v>
                </c:pt>
                <c:pt idx="264">
                  <c:v>19.899999999999999</c:v>
                </c:pt>
                <c:pt idx="265">
                  <c:v>148.92499999999998</c:v>
                </c:pt>
                <c:pt idx="266">
                  <c:v>35.82</c:v>
                </c:pt>
                <c:pt idx="267">
                  <c:v>114.42499999999998</c:v>
                </c:pt>
                <c:pt idx="268">
                  <c:v>17.91</c:v>
                </c:pt>
                <c:pt idx="269">
                  <c:v>9.9499999999999993</c:v>
                </c:pt>
                <c:pt idx="270">
                  <c:v>21.87</c:v>
                </c:pt>
                <c:pt idx="271">
                  <c:v>3.5849999999999995</c:v>
                </c:pt>
                <c:pt idx="272">
                  <c:v>170.77499999999998</c:v>
                </c:pt>
                <c:pt idx="273">
                  <c:v>38.849999999999994</c:v>
                </c:pt>
                <c:pt idx="274">
                  <c:v>35.64</c:v>
                </c:pt>
                <c:pt idx="275">
                  <c:v>16.11</c:v>
                </c:pt>
                <c:pt idx="276">
                  <c:v>23.31</c:v>
                </c:pt>
                <c:pt idx="277">
                  <c:v>51.749999999999993</c:v>
                </c:pt>
                <c:pt idx="278">
                  <c:v>13.424999999999997</c:v>
                </c:pt>
                <c:pt idx="279">
                  <c:v>133.85999999999999</c:v>
                </c:pt>
                <c:pt idx="280">
                  <c:v>51.749999999999993</c:v>
                </c:pt>
                <c:pt idx="281">
                  <c:v>35.64</c:v>
                </c:pt>
                <c:pt idx="282">
                  <c:v>21.87</c:v>
                </c:pt>
                <c:pt idx="283">
                  <c:v>35.849999999999994</c:v>
                </c:pt>
                <c:pt idx="284">
                  <c:v>59.75</c:v>
                </c:pt>
                <c:pt idx="285">
                  <c:v>102.46499999999997</c:v>
                </c:pt>
                <c:pt idx="286">
                  <c:v>14.339999999999998</c:v>
                </c:pt>
                <c:pt idx="287">
                  <c:v>35.64</c:v>
                </c:pt>
                <c:pt idx="288">
                  <c:v>164.90999999999997</c:v>
                </c:pt>
                <c:pt idx="289">
                  <c:v>204.92999999999995</c:v>
                </c:pt>
                <c:pt idx="290">
                  <c:v>22.274999999999999</c:v>
                </c:pt>
                <c:pt idx="291">
                  <c:v>20.584999999999997</c:v>
                </c:pt>
                <c:pt idx="292">
                  <c:v>87.300000000000011</c:v>
                </c:pt>
                <c:pt idx="293">
                  <c:v>109.93999999999998</c:v>
                </c:pt>
                <c:pt idx="294">
                  <c:v>36.450000000000003</c:v>
                </c:pt>
                <c:pt idx="295">
                  <c:v>7.77</c:v>
                </c:pt>
                <c:pt idx="296">
                  <c:v>7.29</c:v>
                </c:pt>
                <c:pt idx="297">
                  <c:v>155.24999999999997</c:v>
                </c:pt>
                <c:pt idx="298">
                  <c:v>26.849999999999994</c:v>
                </c:pt>
                <c:pt idx="299">
                  <c:v>33.75</c:v>
                </c:pt>
                <c:pt idx="300">
                  <c:v>72.91</c:v>
                </c:pt>
                <c:pt idx="301">
                  <c:v>22.5</c:v>
                </c:pt>
                <c:pt idx="302">
                  <c:v>63.249999999999993</c:v>
                </c:pt>
                <c:pt idx="303">
                  <c:v>55</c:v>
                </c:pt>
                <c:pt idx="304">
                  <c:v>26.19</c:v>
                </c:pt>
                <c:pt idx="305">
                  <c:v>12.15</c:v>
                </c:pt>
                <c:pt idx="306">
                  <c:v>33.75</c:v>
                </c:pt>
                <c:pt idx="307">
                  <c:v>94.874999999999986</c:v>
                </c:pt>
                <c:pt idx="308">
                  <c:v>35.82</c:v>
                </c:pt>
                <c:pt idx="309">
                  <c:v>6.75</c:v>
                </c:pt>
                <c:pt idx="310">
                  <c:v>35.849999999999994</c:v>
                </c:pt>
                <c:pt idx="311">
                  <c:v>26.19</c:v>
                </c:pt>
                <c:pt idx="312">
                  <c:v>163.71999999999997</c:v>
                </c:pt>
                <c:pt idx="313">
                  <c:v>35.82</c:v>
                </c:pt>
                <c:pt idx="314">
                  <c:v>51.749999999999993</c:v>
                </c:pt>
                <c:pt idx="315">
                  <c:v>31.7</c:v>
                </c:pt>
                <c:pt idx="316">
                  <c:v>74.25</c:v>
                </c:pt>
                <c:pt idx="317">
                  <c:v>17.899999999999999</c:v>
                </c:pt>
                <c:pt idx="318">
                  <c:v>14.58</c:v>
                </c:pt>
                <c:pt idx="319">
                  <c:v>66.929999999999993</c:v>
                </c:pt>
                <c:pt idx="320">
                  <c:v>35.799999999999997</c:v>
                </c:pt>
                <c:pt idx="321">
                  <c:v>39.799999999999997</c:v>
                </c:pt>
                <c:pt idx="322">
                  <c:v>77.624999999999986</c:v>
                </c:pt>
                <c:pt idx="323">
                  <c:v>7.29</c:v>
                </c:pt>
                <c:pt idx="324">
                  <c:v>31.08</c:v>
                </c:pt>
                <c:pt idx="325">
                  <c:v>45.769999999999996</c:v>
                </c:pt>
                <c:pt idx="326">
                  <c:v>7.77</c:v>
                </c:pt>
                <c:pt idx="327">
                  <c:v>160.4</c:v>
                </c:pt>
                <c:pt idx="328">
                  <c:v>141.785</c:v>
                </c:pt>
                <c:pt idx="329">
                  <c:v>178.70999999999998</c:v>
                </c:pt>
                <c:pt idx="330">
                  <c:v>52.38</c:v>
                </c:pt>
                <c:pt idx="331">
                  <c:v>11.94</c:v>
                </c:pt>
                <c:pt idx="332">
                  <c:v>6.75</c:v>
                </c:pt>
                <c:pt idx="333">
                  <c:v>103.49999999999999</c:v>
                </c:pt>
                <c:pt idx="334">
                  <c:v>56.25</c:v>
                </c:pt>
                <c:pt idx="335">
                  <c:v>45.769999999999996</c:v>
                </c:pt>
                <c:pt idx="336">
                  <c:v>47.55</c:v>
                </c:pt>
                <c:pt idx="337">
                  <c:v>27.674999999999997</c:v>
                </c:pt>
                <c:pt idx="338">
                  <c:v>59.569999999999993</c:v>
                </c:pt>
                <c:pt idx="339">
                  <c:v>20.25</c:v>
                </c:pt>
                <c:pt idx="340">
                  <c:v>26.849999999999998</c:v>
                </c:pt>
                <c:pt idx="341">
                  <c:v>59.75</c:v>
                </c:pt>
                <c:pt idx="342">
                  <c:v>23.774999999999999</c:v>
                </c:pt>
                <c:pt idx="343">
                  <c:v>26.73</c:v>
                </c:pt>
                <c:pt idx="344">
                  <c:v>47.8</c:v>
                </c:pt>
                <c:pt idx="345">
                  <c:v>63.249999999999993</c:v>
                </c:pt>
                <c:pt idx="346">
                  <c:v>59.699999999999996</c:v>
                </c:pt>
                <c:pt idx="347">
                  <c:v>19.02</c:v>
                </c:pt>
                <c:pt idx="348">
                  <c:v>14.339999999999998</c:v>
                </c:pt>
                <c:pt idx="349">
                  <c:v>38.849999999999994</c:v>
                </c:pt>
                <c:pt idx="350">
                  <c:v>51.749999999999993</c:v>
                </c:pt>
                <c:pt idx="351">
                  <c:v>16.11</c:v>
                </c:pt>
                <c:pt idx="352">
                  <c:v>18.225000000000001</c:v>
                </c:pt>
                <c:pt idx="353">
                  <c:v>47.8</c:v>
                </c:pt>
                <c:pt idx="354">
                  <c:v>89.1</c:v>
                </c:pt>
                <c:pt idx="355">
                  <c:v>15.54</c:v>
                </c:pt>
                <c:pt idx="356">
                  <c:v>94.504999999999995</c:v>
                </c:pt>
                <c:pt idx="357">
                  <c:v>100.39499999999998</c:v>
                </c:pt>
                <c:pt idx="358">
                  <c:v>83.835000000000008</c:v>
                </c:pt>
                <c:pt idx="359">
                  <c:v>35.64</c:v>
                </c:pt>
                <c:pt idx="360">
                  <c:v>27.945</c:v>
                </c:pt>
                <c:pt idx="361">
                  <c:v>36.450000000000003</c:v>
                </c:pt>
                <c:pt idx="362">
                  <c:v>38.04</c:v>
                </c:pt>
                <c:pt idx="363">
                  <c:v>31.7</c:v>
                </c:pt>
                <c:pt idx="364">
                  <c:v>17.91</c:v>
                </c:pt>
                <c:pt idx="365">
                  <c:v>79.25</c:v>
                </c:pt>
                <c:pt idx="366">
                  <c:v>31.624999999999996</c:v>
                </c:pt>
                <c:pt idx="367">
                  <c:v>17.82</c:v>
                </c:pt>
                <c:pt idx="368">
                  <c:v>9.9499999999999993</c:v>
                </c:pt>
                <c:pt idx="369">
                  <c:v>8.9550000000000001</c:v>
                </c:pt>
                <c:pt idx="370">
                  <c:v>46.62</c:v>
                </c:pt>
                <c:pt idx="371">
                  <c:v>148.92499999999998</c:v>
                </c:pt>
                <c:pt idx="372">
                  <c:v>155.24999999999997</c:v>
                </c:pt>
                <c:pt idx="373">
                  <c:v>8.0549999999999997</c:v>
                </c:pt>
                <c:pt idx="374">
                  <c:v>5.97</c:v>
                </c:pt>
                <c:pt idx="375">
                  <c:v>89.1</c:v>
                </c:pt>
                <c:pt idx="376">
                  <c:v>59.75</c:v>
                </c:pt>
                <c:pt idx="377">
                  <c:v>17.91</c:v>
                </c:pt>
                <c:pt idx="378">
                  <c:v>109.93999999999998</c:v>
                </c:pt>
                <c:pt idx="379">
                  <c:v>123.50999999999999</c:v>
                </c:pt>
                <c:pt idx="380">
                  <c:v>35.849999999999994</c:v>
                </c:pt>
                <c:pt idx="381">
                  <c:v>158.12499999999997</c:v>
                </c:pt>
                <c:pt idx="382">
                  <c:v>82.339999999999989</c:v>
                </c:pt>
                <c:pt idx="383">
                  <c:v>44.55</c:v>
                </c:pt>
                <c:pt idx="384">
                  <c:v>47.55</c:v>
                </c:pt>
                <c:pt idx="385">
                  <c:v>10.935</c:v>
                </c:pt>
                <c:pt idx="386">
                  <c:v>3.645</c:v>
                </c:pt>
                <c:pt idx="387">
                  <c:v>102.75999999999999</c:v>
                </c:pt>
                <c:pt idx="388">
                  <c:v>87.300000000000011</c:v>
                </c:pt>
                <c:pt idx="389">
                  <c:v>22.884999999999998</c:v>
                </c:pt>
                <c:pt idx="390">
                  <c:v>189.74999999999997</c:v>
                </c:pt>
                <c:pt idx="391">
                  <c:v>2.9849999999999999</c:v>
                </c:pt>
                <c:pt idx="392">
                  <c:v>5.97</c:v>
                </c:pt>
                <c:pt idx="393">
                  <c:v>82.5</c:v>
                </c:pt>
                <c:pt idx="394">
                  <c:v>46.62</c:v>
                </c:pt>
                <c:pt idx="395">
                  <c:v>15.54</c:v>
                </c:pt>
                <c:pt idx="396">
                  <c:v>33.47</c:v>
                </c:pt>
                <c:pt idx="397">
                  <c:v>123.50999999999999</c:v>
                </c:pt>
                <c:pt idx="398">
                  <c:v>25.9</c:v>
                </c:pt>
                <c:pt idx="399">
                  <c:v>15.54</c:v>
                </c:pt>
                <c:pt idx="400">
                  <c:v>5.97</c:v>
                </c:pt>
                <c:pt idx="401">
                  <c:v>178.70999999999998</c:v>
                </c:pt>
                <c:pt idx="402">
                  <c:v>155.24999999999997</c:v>
                </c:pt>
                <c:pt idx="403">
                  <c:v>24.3</c:v>
                </c:pt>
                <c:pt idx="404">
                  <c:v>2.6849999999999996</c:v>
                </c:pt>
                <c:pt idx="405">
                  <c:v>11.25</c:v>
                </c:pt>
                <c:pt idx="406">
                  <c:v>111.78</c:v>
                </c:pt>
                <c:pt idx="407">
                  <c:v>2.9849999999999999</c:v>
                </c:pt>
                <c:pt idx="408">
                  <c:v>38.04</c:v>
                </c:pt>
                <c:pt idx="409">
                  <c:v>33.75</c:v>
                </c:pt>
                <c:pt idx="410">
                  <c:v>59.699999999999996</c:v>
                </c:pt>
                <c:pt idx="411">
                  <c:v>20.625</c:v>
                </c:pt>
                <c:pt idx="412">
                  <c:v>54.969999999999992</c:v>
                </c:pt>
                <c:pt idx="413">
                  <c:v>23.31</c:v>
                </c:pt>
                <c:pt idx="414">
                  <c:v>13.5</c:v>
                </c:pt>
                <c:pt idx="415">
                  <c:v>21.509999999999998</c:v>
                </c:pt>
                <c:pt idx="416">
                  <c:v>15.85</c:v>
                </c:pt>
                <c:pt idx="417">
                  <c:v>167.67000000000002</c:v>
                </c:pt>
                <c:pt idx="418">
                  <c:v>15.54</c:v>
                </c:pt>
                <c:pt idx="419">
                  <c:v>72.900000000000006</c:v>
                </c:pt>
                <c:pt idx="420">
                  <c:v>11.94</c:v>
                </c:pt>
                <c:pt idx="421">
                  <c:v>80.67</c:v>
                </c:pt>
                <c:pt idx="422">
                  <c:v>5.97</c:v>
                </c:pt>
                <c:pt idx="423">
                  <c:v>41.25</c:v>
                </c:pt>
                <c:pt idx="424">
                  <c:v>31.08</c:v>
                </c:pt>
                <c:pt idx="425">
                  <c:v>59.699999999999996</c:v>
                </c:pt>
                <c:pt idx="426">
                  <c:v>27</c:v>
                </c:pt>
                <c:pt idx="427">
                  <c:v>17.91</c:v>
                </c:pt>
                <c:pt idx="428">
                  <c:v>83.835000000000008</c:v>
                </c:pt>
                <c:pt idx="429">
                  <c:v>38.849999999999994</c:v>
                </c:pt>
                <c:pt idx="430">
                  <c:v>13.5</c:v>
                </c:pt>
                <c:pt idx="431">
                  <c:v>27.484999999999996</c:v>
                </c:pt>
                <c:pt idx="432">
                  <c:v>12.95</c:v>
                </c:pt>
                <c:pt idx="433">
                  <c:v>82.339999999999989</c:v>
                </c:pt>
                <c:pt idx="434">
                  <c:v>8.91</c:v>
                </c:pt>
                <c:pt idx="435">
                  <c:v>119.13999999999999</c:v>
                </c:pt>
                <c:pt idx="436">
                  <c:v>12.95</c:v>
                </c:pt>
                <c:pt idx="437">
                  <c:v>23.9</c:v>
                </c:pt>
                <c:pt idx="438">
                  <c:v>59.569999999999993</c:v>
                </c:pt>
                <c:pt idx="439">
                  <c:v>162.17499999999998</c:v>
                </c:pt>
                <c:pt idx="440">
                  <c:v>28.679999999999996</c:v>
                </c:pt>
                <c:pt idx="441">
                  <c:v>14.924999999999999</c:v>
                </c:pt>
                <c:pt idx="442">
                  <c:v>23.31</c:v>
                </c:pt>
                <c:pt idx="443">
                  <c:v>25.9</c:v>
                </c:pt>
                <c:pt idx="444">
                  <c:v>8.91</c:v>
                </c:pt>
                <c:pt idx="445">
                  <c:v>25.9</c:v>
                </c:pt>
                <c:pt idx="446">
                  <c:v>11.94</c:v>
                </c:pt>
                <c:pt idx="447">
                  <c:v>10.739999999999998</c:v>
                </c:pt>
                <c:pt idx="448">
                  <c:v>41.25</c:v>
                </c:pt>
                <c:pt idx="449">
                  <c:v>31.08</c:v>
                </c:pt>
                <c:pt idx="450">
                  <c:v>101.29499999999999</c:v>
                </c:pt>
                <c:pt idx="451">
                  <c:v>30.06</c:v>
                </c:pt>
                <c:pt idx="452">
                  <c:v>27.484999999999996</c:v>
                </c:pt>
                <c:pt idx="453">
                  <c:v>17.82</c:v>
                </c:pt>
                <c:pt idx="454">
                  <c:v>8.0549999999999997</c:v>
                </c:pt>
                <c:pt idx="455">
                  <c:v>3.8849999999999998</c:v>
                </c:pt>
                <c:pt idx="456">
                  <c:v>72.91</c:v>
                </c:pt>
                <c:pt idx="457">
                  <c:v>52.38</c:v>
                </c:pt>
                <c:pt idx="458">
                  <c:v>91.539999999999992</c:v>
                </c:pt>
                <c:pt idx="459">
                  <c:v>43.650000000000006</c:v>
                </c:pt>
                <c:pt idx="460">
                  <c:v>63.249999999999993</c:v>
                </c:pt>
                <c:pt idx="461">
                  <c:v>22.5</c:v>
                </c:pt>
                <c:pt idx="462">
                  <c:v>120.38499999999999</c:v>
                </c:pt>
                <c:pt idx="463">
                  <c:v>137.42499999999998</c:v>
                </c:pt>
                <c:pt idx="464">
                  <c:v>114.42499999999998</c:v>
                </c:pt>
                <c:pt idx="465">
                  <c:v>155.24999999999997</c:v>
                </c:pt>
                <c:pt idx="466">
                  <c:v>29.849999999999998</c:v>
                </c:pt>
                <c:pt idx="467">
                  <c:v>31.08</c:v>
                </c:pt>
                <c:pt idx="468">
                  <c:v>14.339999999999998</c:v>
                </c:pt>
                <c:pt idx="469">
                  <c:v>14.58</c:v>
                </c:pt>
                <c:pt idx="470">
                  <c:v>119.13999999999999</c:v>
                </c:pt>
                <c:pt idx="471">
                  <c:v>21.87</c:v>
                </c:pt>
                <c:pt idx="472">
                  <c:v>23.88</c:v>
                </c:pt>
                <c:pt idx="473">
                  <c:v>5.97</c:v>
                </c:pt>
                <c:pt idx="474">
                  <c:v>20.25</c:v>
                </c:pt>
                <c:pt idx="475">
                  <c:v>136.61999999999998</c:v>
                </c:pt>
                <c:pt idx="476">
                  <c:v>41.25</c:v>
                </c:pt>
                <c:pt idx="477">
                  <c:v>137.42499999999998</c:v>
                </c:pt>
                <c:pt idx="478">
                  <c:v>45.769999999999996</c:v>
                </c:pt>
                <c:pt idx="479">
                  <c:v>87.300000000000011</c:v>
                </c:pt>
                <c:pt idx="480">
                  <c:v>12.15</c:v>
                </c:pt>
                <c:pt idx="481">
                  <c:v>28.679999999999996</c:v>
                </c:pt>
                <c:pt idx="482">
                  <c:v>41.25</c:v>
                </c:pt>
                <c:pt idx="483">
                  <c:v>33</c:v>
                </c:pt>
                <c:pt idx="484">
                  <c:v>139.72499999999999</c:v>
                </c:pt>
                <c:pt idx="485">
                  <c:v>59.4</c:v>
                </c:pt>
                <c:pt idx="486">
                  <c:v>145.82</c:v>
                </c:pt>
                <c:pt idx="487">
                  <c:v>23.774999999999999</c:v>
                </c:pt>
                <c:pt idx="488">
                  <c:v>25.9</c:v>
                </c:pt>
                <c:pt idx="489">
                  <c:v>7.77</c:v>
                </c:pt>
                <c:pt idx="490">
                  <c:v>57.06</c:v>
                </c:pt>
                <c:pt idx="491">
                  <c:v>26.73</c:v>
                </c:pt>
                <c:pt idx="492">
                  <c:v>23.31</c:v>
                </c:pt>
                <c:pt idx="493">
                  <c:v>8.0549999999999997</c:v>
                </c:pt>
                <c:pt idx="494">
                  <c:v>15.54</c:v>
                </c:pt>
                <c:pt idx="495">
                  <c:v>14.339999999999998</c:v>
                </c:pt>
                <c:pt idx="496">
                  <c:v>119.13999999999999</c:v>
                </c:pt>
                <c:pt idx="497">
                  <c:v>64.75</c:v>
                </c:pt>
                <c:pt idx="498">
                  <c:v>13.365</c:v>
                </c:pt>
                <c:pt idx="499">
                  <c:v>33.75</c:v>
                </c:pt>
                <c:pt idx="500">
                  <c:v>63.4</c:v>
                </c:pt>
                <c:pt idx="501">
                  <c:v>23.9</c:v>
                </c:pt>
                <c:pt idx="502">
                  <c:v>44.55</c:v>
                </c:pt>
                <c:pt idx="503">
                  <c:v>53.699999999999996</c:v>
                </c:pt>
                <c:pt idx="504">
                  <c:v>135.01</c:v>
                </c:pt>
                <c:pt idx="505">
                  <c:v>10.754999999999999</c:v>
                </c:pt>
                <c:pt idx="506">
                  <c:v>66.929999999999993</c:v>
                </c:pt>
                <c:pt idx="507">
                  <c:v>72.900000000000006</c:v>
                </c:pt>
                <c:pt idx="508">
                  <c:v>8.91</c:v>
                </c:pt>
                <c:pt idx="509">
                  <c:v>35.849999999999994</c:v>
                </c:pt>
                <c:pt idx="510">
                  <c:v>23.31</c:v>
                </c:pt>
                <c:pt idx="511">
                  <c:v>47.8</c:v>
                </c:pt>
                <c:pt idx="512">
                  <c:v>45.769999999999996</c:v>
                </c:pt>
                <c:pt idx="513">
                  <c:v>11.94</c:v>
                </c:pt>
                <c:pt idx="514">
                  <c:v>8.73</c:v>
                </c:pt>
                <c:pt idx="515">
                  <c:v>51.749999999999993</c:v>
                </c:pt>
                <c:pt idx="516">
                  <c:v>77.624999999999986</c:v>
                </c:pt>
                <c:pt idx="517">
                  <c:v>145.82</c:v>
                </c:pt>
                <c:pt idx="518">
                  <c:v>204.92999999999995</c:v>
                </c:pt>
                <c:pt idx="519">
                  <c:v>133.85999999999999</c:v>
                </c:pt>
                <c:pt idx="520">
                  <c:v>8.25</c:v>
                </c:pt>
                <c:pt idx="521">
                  <c:v>3.645</c:v>
                </c:pt>
                <c:pt idx="522">
                  <c:v>27</c:v>
                </c:pt>
                <c:pt idx="523">
                  <c:v>43.650000000000006</c:v>
                </c:pt>
                <c:pt idx="524">
                  <c:v>43.650000000000006</c:v>
                </c:pt>
                <c:pt idx="525">
                  <c:v>63.249999999999993</c:v>
                </c:pt>
                <c:pt idx="526">
                  <c:v>58.2</c:v>
                </c:pt>
                <c:pt idx="527">
                  <c:v>53.46</c:v>
                </c:pt>
                <c:pt idx="528">
                  <c:v>200.78999999999996</c:v>
                </c:pt>
                <c:pt idx="529">
                  <c:v>35.82</c:v>
                </c:pt>
                <c:pt idx="530">
                  <c:v>82.339999999999989</c:v>
                </c:pt>
                <c:pt idx="531">
                  <c:v>77.699999999999989</c:v>
                </c:pt>
                <c:pt idx="532">
                  <c:v>17.91</c:v>
                </c:pt>
                <c:pt idx="533">
                  <c:v>24.75</c:v>
                </c:pt>
                <c:pt idx="534">
                  <c:v>71.150000000000006</c:v>
                </c:pt>
                <c:pt idx="535">
                  <c:v>23.31</c:v>
                </c:pt>
                <c:pt idx="536">
                  <c:v>15.54</c:v>
                </c:pt>
                <c:pt idx="537">
                  <c:v>43.650000000000006</c:v>
                </c:pt>
                <c:pt idx="538">
                  <c:v>23.774999999999999</c:v>
                </c:pt>
                <c:pt idx="539">
                  <c:v>24.3</c:v>
                </c:pt>
                <c:pt idx="540">
                  <c:v>77.624999999999986</c:v>
                </c:pt>
                <c:pt idx="541">
                  <c:v>43.650000000000006</c:v>
                </c:pt>
                <c:pt idx="542">
                  <c:v>20.25</c:v>
                </c:pt>
                <c:pt idx="543">
                  <c:v>126.49999999999999</c:v>
                </c:pt>
                <c:pt idx="544">
                  <c:v>21.479999999999997</c:v>
                </c:pt>
                <c:pt idx="545">
                  <c:v>36.450000000000003</c:v>
                </c:pt>
                <c:pt idx="546">
                  <c:v>114.42499999999998</c:v>
                </c:pt>
                <c:pt idx="547">
                  <c:v>22.884999999999998</c:v>
                </c:pt>
                <c:pt idx="548">
                  <c:v>8.9499999999999993</c:v>
                </c:pt>
                <c:pt idx="549">
                  <c:v>7.29</c:v>
                </c:pt>
                <c:pt idx="550">
                  <c:v>29.849999999999998</c:v>
                </c:pt>
                <c:pt idx="551">
                  <c:v>49.5</c:v>
                </c:pt>
                <c:pt idx="552">
                  <c:v>40.5</c:v>
                </c:pt>
                <c:pt idx="553">
                  <c:v>11.94</c:v>
                </c:pt>
                <c:pt idx="554">
                  <c:v>51.8</c:v>
                </c:pt>
                <c:pt idx="555">
                  <c:v>56.669999999999995</c:v>
                </c:pt>
                <c:pt idx="556">
                  <c:v>17.924999999999997</c:v>
                </c:pt>
                <c:pt idx="557">
                  <c:v>17.82</c:v>
                </c:pt>
                <c:pt idx="558">
                  <c:v>9.9499999999999993</c:v>
                </c:pt>
                <c:pt idx="559">
                  <c:v>136.61999999999998</c:v>
                </c:pt>
                <c:pt idx="560">
                  <c:v>36.454999999999998</c:v>
                </c:pt>
                <c:pt idx="561">
                  <c:v>19.899999999999999</c:v>
                </c:pt>
                <c:pt idx="562">
                  <c:v>8.73</c:v>
                </c:pt>
                <c:pt idx="563">
                  <c:v>59.75</c:v>
                </c:pt>
                <c:pt idx="564">
                  <c:v>54.969999999999992</c:v>
                </c:pt>
                <c:pt idx="565">
                  <c:v>33.464999999999996</c:v>
                </c:pt>
                <c:pt idx="566">
                  <c:v>43.684999999999995</c:v>
                </c:pt>
                <c:pt idx="567">
                  <c:v>8.25</c:v>
                </c:pt>
                <c:pt idx="568">
                  <c:v>21.509999999999998</c:v>
                </c:pt>
                <c:pt idx="569">
                  <c:v>23.88</c:v>
                </c:pt>
                <c:pt idx="570">
                  <c:v>11.654999999999999</c:v>
                </c:pt>
                <c:pt idx="571">
                  <c:v>27</c:v>
                </c:pt>
                <c:pt idx="572">
                  <c:v>23.88</c:v>
                </c:pt>
                <c:pt idx="573">
                  <c:v>7.29</c:v>
                </c:pt>
                <c:pt idx="574">
                  <c:v>8.0549999999999997</c:v>
                </c:pt>
                <c:pt idx="575">
                  <c:v>16.11</c:v>
                </c:pt>
                <c:pt idx="576">
                  <c:v>14.339999999999998</c:v>
                </c:pt>
                <c:pt idx="577">
                  <c:v>133.85999999999999</c:v>
                </c:pt>
                <c:pt idx="578">
                  <c:v>77.699999999999989</c:v>
                </c:pt>
                <c:pt idx="579">
                  <c:v>41.25</c:v>
                </c:pt>
                <c:pt idx="580">
                  <c:v>90.614999999999995</c:v>
                </c:pt>
                <c:pt idx="581">
                  <c:v>114.42499999999998</c:v>
                </c:pt>
                <c:pt idx="582">
                  <c:v>13.365</c:v>
                </c:pt>
                <c:pt idx="583">
                  <c:v>158.995</c:v>
                </c:pt>
                <c:pt idx="584">
                  <c:v>35.64</c:v>
                </c:pt>
                <c:pt idx="585">
                  <c:v>38.849999999999994</c:v>
                </c:pt>
                <c:pt idx="586">
                  <c:v>41.169999999999995</c:v>
                </c:pt>
                <c:pt idx="587">
                  <c:v>13.424999999999997</c:v>
                </c:pt>
                <c:pt idx="588">
                  <c:v>9.9499999999999993</c:v>
                </c:pt>
                <c:pt idx="589">
                  <c:v>53.46</c:v>
                </c:pt>
                <c:pt idx="590">
                  <c:v>17.46</c:v>
                </c:pt>
                <c:pt idx="591">
                  <c:v>38.04</c:v>
                </c:pt>
                <c:pt idx="592">
                  <c:v>68.655000000000001</c:v>
                </c:pt>
                <c:pt idx="593">
                  <c:v>8.25</c:v>
                </c:pt>
                <c:pt idx="594">
                  <c:v>63.249999999999993</c:v>
                </c:pt>
                <c:pt idx="595">
                  <c:v>72.91</c:v>
                </c:pt>
                <c:pt idx="596">
                  <c:v>45.769999999999996</c:v>
                </c:pt>
                <c:pt idx="597">
                  <c:v>29.1</c:v>
                </c:pt>
                <c:pt idx="598">
                  <c:v>3.5849999999999995</c:v>
                </c:pt>
                <c:pt idx="599">
                  <c:v>34.154999999999994</c:v>
                </c:pt>
                <c:pt idx="600">
                  <c:v>82.5</c:v>
                </c:pt>
                <c:pt idx="601">
                  <c:v>5.3699999999999992</c:v>
                </c:pt>
                <c:pt idx="602">
                  <c:v>5.3699999999999992</c:v>
                </c:pt>
                <c:pt idx="603">
                  <c:v>4.7549999999999999</c:v>
                </c:pt>
                <c:pt idx="604">
                  <c:v>2.9849999999999999</c:v>
                </c:pt>
                <c:pt idx="605">
                  <c:v>9.51</c:v>
                </c:pt>
                <c:pt idx="606">
                  <c:v>14.55</c:v>
                </c:pt>
                <c:pt idx="607">
                  <c:v>6.75</c:v>
                </c:pt>
                <c:pt idx="608">
                  <c:v>155.24999999999997</c:v>
                </c:pt>
                <c:pt idx="609">
                  <c:v>44.55</c:v>
                </c:pt>
                <c:pt idx="610">
                  <c:v>178.70999999999998</c:v>
                </c:pt>
                <c:pt idx="611">
                  <c:v>53.699999999999996</c:v>
                </c:pt>
                <c:pt idx="612">
                  <c:v>45</c:v>
                </c:pt>
                <c:pt idx="613">
                  <c:v>59.75</c:v>
                </c:pt>
                <c:pt idx="614">
                  <c:v>53.46</c:v>
                </c:pt>
                <c:pt idx="615">
                  <c:v>20.25</c:v>
                </c:pt>
                <c:pt idx="616">
                  <c:v>63.249999999999993</c:v>
                </c:pt>
                <c:pt idx="617">
                  <c:v>41.25</c:v>
                </c:pt>
                <c:pt idx="618">
                  <c:v>7.77</c:v>
                </c:pt>
                <c:pt idx="619">
                  <c:v>18.689999999999998</c:v>
                </c:pt>
                <c:pt idx="620">
                  <c:v>41.169999999999995</c:v>
                </c:pt>
                <c:pt idx="621">
                  <c:v>5.97</c:v>
                </c:pt>
                <c:pt idx="622">
                  <c:v>59.75</c:v>
                </c:pt>
                <c:pt idx="623">
                  <c:v>68.655000000000001</c:v>
                </c:pt>
                <c:pt idx="624">
                  <c:v>8.9550000000000001</c:v>
                </c:pt>
                <c:pt idx="625">
                  <c:v>27.195</c:v>
                </c:pt>
                <c:pt idx="626">
                  <c:v>8.9499999999999993</c:v>
                </c:pt>
                <c:pt idx="627">
                  <c:v>21.509999999999998</c:v>
                </c:pt>
                <c:pt idx="628">
                  <c:v>39.799999999999997</c:v>
                </c:pt>
                <c:pt idx="629">
                  <c:v>21.87</c:v>
                </c:pt>
                <c:pt idx="630">
                  <c:v>31.7</c:v>
                </c:pt>
                <c:pt idx="631">
                  <c:v>167.67000000000002</c:v>
                </c:pt>
                <c:pt idx="632">
                  <c:v>24.3</c:v>
                </c:pt>
                <c:pt idx="633">
                  <c:v>20.25</c:v>
                </c:pt>
                <c:pt idx="634">
                  <c:v>22.884999999999998</c:v>
                </c:pt>
                <c:pt idx="635">
                  <c:v>38.04</c:v>
                </c:pt>
                <c:pt idx="636">
                  <c:v>94.874999999999986</c:v>
                </c:pt>
                <c:pt idx="637">
                  <c:v>16.5</c:v>
                </c:pt>
                <c:pt idx="638">
                  <c:v>23.9</c:v>
                </c:pt>
                <c:pt idx="639">
                  <c:v>204.92999999999995</c:v>
                </c:pt>
                <c:pt idx="640">
                  <c:v>9.51</c:v>
                </c:pt>
                <c:pt idx="641">
                  <c:v>10.754999999999999</c:v>
                </c:pt>
                <c:pt idx="642">
                  <c:v>79.25</c:v>
                </c:pt>
                <c:pt idx="643">
                  <c:v>29.849999999999998</c:v>
                </c:pt>
                <c:pt idx="644">
                  <c:v>17.91</c:v>
                </c:pt>
                <c:pt idx="645">
                  <c:v>5.97</c:v>
                </c:pt>
                <c:pt idx="646">
                  <c:v>281.67499999999995</c:v>
                </c:pt>
                <c:pt idx="647">
                  <c:v>63.4</c:v>
                </c:pt>
                <c:pt idx="648">
                  <c:v>12.15</c:v>
                </c:pt>
                <c:pt idx="649">
                  <c:v>22.5</c:v>
                </c:pt>
                <c:pt idx="650">
                  <c:v>77.624999999999986</c:v>
                </c:pt>
                <c:pt idx="651">
                  <c:v>29.849999999999998</c:v>
                </c:pt>
                <c:pt idx="652">
                  <c:v>67.5</c:v>
                </c:pt>
                <c:pt idx="653">
                  <c:v>23.31</c:v>
                </c:pt>
                <c:pt idx="654">
                  <c:v>119.13999999999999</c:v>
                </c:pt>
                <c:pt idx="655">
                  <c:v>148.92499999999998</c:v>
                </c:pt>
                <c:pt idx="656">
                  <c:v>47.139999999999993</c:v>
                </c:pt>
                <c:pt idx="657">
                  <c:v>9.51</c:v>
                </c:pt>
                <c:pt idx="658">
                  <c:v>6.75</c:v>
                </c:pt>
                <c:pt idx="659">
                  <c:v>25.9</c:v>
                </c:pt>
                <c:pt idx="660">
                  <c:v>9.9499999999999993</c:v>
                </c:pt>
                <c:pt idx="661">
                  <c:v>8.9550000000000001</c:v>
                </c:pt>
                <c:pt idx="662">
                  <c:v>59.699999999999996</c:v>
                </c:pt>
                <c:pt idx="663">
                  <c:v>16.11</c:v>
                </c:pt>
                <c:pt idx="664">
                  <c:v>32.22</c:v>
                </c:pt>
                <c:pt idx="665">
                  <c:v>77.699999999999989</c:v>
                </c:pt>
                <c:pt idx="666">
                  <c:v>77.699999999999989</c:v>
                </c:pt>
                <c:pt idx="667">
                  <c:v>23.774999999999999</c:v>
                </c:pt>
                <c:pt idx="668">
                  <c:v>148.92499999999998</c:v>
                </c:pt>
                <c:pt idx="669">
                  <c:v>155.24999999999997</c:v>
                </c:pt>
                <c:pt idx="670">
                  <c:v>46.83</c:v>
                </c:pt>
                <c:pt idx="671">
                  <c:v>34.154999999999994</c:v>
                </c:pt>
                <c:pt idx="672">
                  <c:v>16.5</c:v>
                </c:pt>
                <c:pt idx="673">
                  <c:v>91.539999999999992</c:v>
                </c:pt>
                <c:pt idx="674">
                  <c:v>90.27000000000001</c:v>
                </c:pt>
                <c:pt idx="675">
                  <c:v>40.5</c:v>
                </c:pt>
                <c:pt idx="676">
                  <c:v>59.569999999999993</c:v>
                </c:pt>
                <c:pt idx="677">
                  <c:v>23.88</c:v>
                </c:pt>
                <c:pt idx="678">
                  <c:v>9.51</c:v>
                </c:pt>
                <c:pt idx="679">
                  <c:v>148.92499999999998</c:v>
                </c:pt>
                <c:pt idx="680">
                  <c:v>17.46</c:v>
                </c:pt>
                <c:pt idx="681">
                  <c:v>12.95</c:v>
                </c:pt>
                <c:pt idx="682">
                  <c:v>82.339999999999989</c:v>
                </c:pt>
                <c:pt idx="683">
                  <c:v>26.849999999999994</c:v>
                </c:pt>
                <c:pt idx="684">
                  <c:v>14.85</c:v>
                </c:pt>
                <c:pt idx="685">
                  <c:v>72.900000000000006</c:v>
                </c:pt>
                <c:pt idx="686">
                  <c:v>33.464999999999996</c:v>
                </c:pt>
                <c:pt idx="687">
                  <c:v>11.654999999999999</c:v>
                </c:pt>
                <c:pt idx="688">
                  <c:v>20.625</c:v>
                </c:pt>
                <c:pt idx="689">
                  <c:v>29.784999999999997</c:v>
                </c:pt>
                <c:pt idx="690">
                  <c:v>137.31</c:v>
                </c:pt>
                <c:pt idx="691">
                  <c:v>61.754999999999995</c:v>
                </c:pt>
                <c:pt idx="692">
                  <c:v>17.91</c:v>
                </c:pt>
                <c:pt idx="693">
                  <c:v>7.77</c:v>
                </c:pt>
                <c:pt idx="694">
                  <c:v>6.75</c:v>
                </c:pt>
                <c:pt idx="695">
                  <c:v>89.35499999999999</c:v>
                </c:pt>
                <c:pt idx="696">
                  <c:v>178.70999999999998</c:v>
                </c:pt>
                <c:pt idx="697">
                  <c:v>7.77</c:v>
                </c:pt>
                <c:pt idx="698">
                  <c:v>29.7</c:v>
                </c:pt>
                <c:pt idx="699">
                  <c:v>72.900000000000006</c:v>
                </c:pt>
                <c:pt idx="700">
                  <c:v>17.91</c:v>
                </c:pt>
                <c:pt idx="701">
                  <c:v>26.19</c:v>
                </c:pt>
                <c:pt idx="702">
                  <c:v>51.749999999999993</c:v>
                </c:pt>
                <c:pt idx="703">
                  <c:v>14.924999999999999</c:v>
                </c:pt>
                <c:pt idx="704">
                  <c:v>7.169999999999999</c:v>
                </c:pt>
                <c:pt idx="705">
                  <c:v>40.5</c:v>
                </c:pt>
                <c:pt idx="706">
                  <c:v>17.91</c:v>
                </c:pt>
                <c:pt idx="707">
                  <c:v>13.424999999999997</c:v>
                </c:pt>
                <c:pt idx="708">
                  <c:v>33.75</c:v>
                </c:pt>
                <c:pt idx="709">
                  <c:v>33.464999999999996</c:v>
                </c:pt>
                <c:pt idx="710">
                  <c:v>17.91</c:v>
                </c:pt>
                <c:pt idx="711">
                  <c:v>75.239999999999995</c:v>
                </c:pt>
                <c:pt idx="712">
                  <c:v>77.699999999999989</c:v>
                </c:pt>
                <c:pt idx="713">
                  <c:v>31.624999999999996</c:v>
                </c:pt>
                <c:pt idx="714">
                  <c:v>44.75</c:v>
                </c:pt>
                <c:pt idx="715">
                  <c:v>109.93999999999998</c:v>
                </c:pt>
                <c:pt idx="716">
                  <c:v>10.739999999999998</c:v>
                </c:pt>
                <c:pt idx="717">
                  <c:v>57.06</c:v>
                </c:pt>
                <c:pt idx="718">
                  <c:v>24.75</c:v>
                </c:pt>
                <c:pt idx="719">
                  <c:v>91.539999999999992</c:v>
                </c:pt>
                <c:pt idx="720">
                  <c:v>21.479999999999997</c:v>
                </c:pt>
                <c:pt idx="721">
                  <c:v>114.42499999999998</c:v>
                </c:pt>
                <c:pt idx="722">
                  <c:v>38.849999999999994</c:v>
                </c:pt>
                <c:pt idx="723">
                  <c:v>23.31</c:v>
                </c:pt>
                <c:pt idx="724">
                  <c:v>178.70999999999998</c:v>
                </c:pt>
                <c:pt idx="725">
                  <c:v>58.2</c:v>
                </c:pt>
                <c:pt idx="726">
                  <c:v>66.929999999999993</c:v>
                </c:pt>
                <c:pt idx="727">
                  <c:v>23.31</c:v>
                </c:pt>
                <c:pt idx="728">
                  <c:v>44.55</c:v>
                </c:pt>
                <c:pt idx="729">
                  <c:v>56.25</c:v>
                </c:pt>
                <c:pt idx="730">
                  <c:v>82.339999999999989</c:v>
                </c:pt>
                <c:pt idx="731">
                  <c:v>36.450000000000003</c:v>
                </c:pt>
                <c:pt idx="732">
                  <c:v>17.82</c:v>
                </c:pt>
                <c:pt idx="733">
                  <c:v>63.4</c:v>
                </c:pt>
                <c:pt idx="734">
                  <c:v>77.699999999999989</c:v>
                </c:pt>
                <c:pt idx="735">
                  <c:v>23.774999999999999</c:v>
                </c:pt>
                <c:pt idx="736">
                  <c:v>5.97</c:v>
                </c:pt>
                <c:pt idx="737">
                  <c:v>21.509999999999998</c:v>
                </c:pt>
                <c:pt idx="738">
                  <c:v>11.25</c:v>
                </c:pt>
                <c:pt idx="739">
                  <c:v>29.849999999999998</c:v>
                </c:pt>
                <c:pt idx="740">
                  <c:v>77.699999999999989</c:v>
                </c:pt>
                <c:pt idx="741">
                  <c:v>21.87</c:v>
                </c:pt>
                <c:pt idx="742">
                  <c:v>22.5</c:v>
                </c:pt>
                <c:pt idx="743">
                  <c:v>5.97</c:v>
                </c:pt>
                <c:pt idx="744">
                  <c:v>45</c:v>
                </c:pt>
                <c:pt idx="745">
                  <c:v>114.42499999999998</c:v>
                </c:pt>
                <c:pt idx="746">
                  <c:v>21.509999999999998</c:v>
                </c:pt>
                <c:pt idx="747">
                  <c:v>49.75</c:v>
                </c:pt>
                <c:pt idx="748">
                  <c:v>28.679999999999996</c:v>
                </c:pt>
                <c:pt idx="749">
                  <c:v>36.450000000000003</c:v>
                </c:pt>
                <c:pt idx="750">
                  <c:v>5.97</c:v>
                </c:pt>
                <c:pt idx="751">
                  <c:v>59.4</c:v>
                </c:pt>
                <c:pt idx="752">
                  <c:v>7.77</c:v>
                </c:pt>
                <c:pt idx="753">
                  <c:v>17.91</c:v>
                </c:pt>
                <c:pt idx="754">
                  <c:v>15.54</c:v>
                </c:pt>
                <c:pt idx="755">
                  <c:v>60.75</c:v>
                </c:pt>
                <c:pt idx="756">
                  <c:v>8.73</c:v>
                </c:pt>
                <c:pt idx="757">
                  <c:v>2.9849999999999999</c:v>
                </c:pt>
                <c:pt idx="758">
                  <c:v>24.3</c:v>
                </c:pt>
                <c:pt idx="759">
                  <c:v>2.9849999999999999</c:v>
                </c:pt>
                <c:pt idx="760">
                  <c:v>5.3699999999999992</c:v>
                </c:pt>
                <c:pt idx="761">
                  <c:v>47.55</c:v>
                </c:pt>
                <c:pt idx="762">
                  <c:v>182.27499999999998</c:v>
                </c:pt>
                <c:pt idx="763">
                  <c:v>17.91</c:v>
                </c:pt>
                <c:pt idx="764">
                  <c:v>23.31</c:v>
                </c:pt>
                <c:pt idx="765">
                  <c:v>43.74</c:v>
                </c:pt>
                <c:pt idx="766">
                  <c:v>82.5</c:v>
                </c:pt>
                <c:pt idx="767">
                  <c:v>123.50999999999999</c:v>
                </c:pt>
                <c:pt idx="768">
                  <c:v>2.6849999999999996</c:v>
                </c:pt>
                <c:pt idx="769">
                  <c:v>95.1</c:v>
                </c:pt>
                <c:pt idx="770">
                  <c:v>27</c:v>
                </c:pt>
                <c:pt idx="771">
                  <c:v>17.91</c:v>
                </c:pt>
                <c:pt idx="772">
                  <c:v>4.3650000000000002</c:v>
                </c:pt>
                <c:pt idx="773">
                  <c:v>37.980000000000004</c:v>
                </c:pt>
                <c:pt idx="774">
                  <c:v>68.309999999999988</c:v>
                </c:pt>
                <c:pt idx="775">
                  <c:v>136.61999999999998</c:v>
                </c:pt>
                <c:pt idx="776">
                  <c:v>82.339999999999989</c:v>
                </c:pt>
                <c:pt idx="777">
                  <c:v>8.25</c:v>
                </c:pt>
                <c:pt idx="778">
                  <c:v>43.650000000000006</c:v>
                </c:pt>
                <c:pt idx="779">
                  <c:v>11.25</c:v>
                </c:pt>
                <c:pt idx="780">
                  <c:v>72.91</c:v>
                </c:pt>
                <c:pt idx="781">
                  <c:v>21.87</c:v>
                </c:pt>
                <c:pt idx="782">
                  <c:v>17.82</c:v>
                </c:pt>
                <c:pt idx="783">
                  <c:v>34.92</c:v>
                </c:pt>
                <c:pt idx="784">
                  <c:v>13.5</c:v>
                </c:pt>
                <c:pt idx="785">
                  <c:v>204.92999999999995</c:v>
                </c:pt>
                <c:pt idx="786">
                  <c:v>109.36499999999999</c:v>
                </c:pt>
                <c:pt idx="787">
                  <c:v>26.849999999999994</c:v>
                </c:pt>
                <c:pt idx="788">
                  <c:v>148.92499999999998</c:v>
                </c:pt>
                <c:pt idx="789">
                  <c:v>74.25</c:v>
                </c:pt>
                <c:pt idx="790">
                  <c:v>9.51</c:v>
                </c:pt>
                <c:pt idx="791">
                  <c:v>36.450000000000003</c:v>
                </c:pt>
                <c:pt idx="792">
                  <c:v>3.5849999999999995</c:v>
                </c:pt>
                <c:pt idx="793">
                  <c:v>82.5</c:v>
                </c:pt>
                <c:pt idx="794">
                  <c:v>16.5</c:v>
                </c:pt>
                <c:pt idx="795">
                  <c:v>23.31</c:v>
                </c:pt>
                <c:pt idx="796">
                  <c:v>21.87</c:v>
                </c:pt>
                <c:pt idx="797">
                  <c:v>8.91</c:v>
                </c:pt>
                <c:pt idx="798">
                  <c:v>8.73</c:v>
                </c:pt>
                <c:pt idx="799">
                  <c:v>28.53</c:v>
                </c:pt>
                <c:pt idx="800">
                  <c:v>23.774999999999999</c:v>
                </c:pt>
                <c:pt idx="801">
                  <c:v>29.849999999999998</c:v>
                </c:pt>
                <c:pt idx="802">
                  <c:v>8.73</c:v>
                </c:pt>
                <c:pt idx="803">
                  <c:v>47.55</c:v>
                </c:pt>
                <c:pt idx="804">
                  <c:v>35.849999999999994</c:v>
                </c:pt>
                <c:pt idx="805">
                  <c:v>35.82</c:v>
                </c:pt>
                <c:pt idx="806">
                  <c:v>23.31</c:v>
                </c:pt>
                <c:pt idx="807">
                  <c:v>14.58</c:v>
                </c:pt>
                <c:pt idx="808">
                  <c:v>53.46</c:v>
                </c:pt>
                <c:pt idx="809">
                  <c:v>44.75</c:v>
                </c:pt>
                <c:pt idx="810">
                  <c:v>9.51</c:v>
                </c:pt>
                <c:pt idx="811">
                  <c:v>21.825000000000003</c:v>
                </c:pt>
                <c:pt idx="812">
                  <c:v>26.19</c:v>
                </c:pt>
                <c:pt idx="813">
                  <c:v>40.5</c:v>
                </c:pt>
                <c:pt idx="814">
                  <c:v>139.72499999999999</c:v>
                </c:pt>
                <c:pt idx="815">
                  <c:v>59.699999999999996</c:v>
                </c:pt>
                <c:pt idx="816">
                  <c:v>24.75</c:v>
                </c:pt>
                <c:pt idx="817">
                  <c:v>26.19</c:v>
                </c:pt>
                <c:pt idx="818">
                  <c:v>21.509999999999998</c:v>
                </c:pt>
                <c:pt idx="819">
                  <c:v>51.8</c:v>
                </c:pt>
                <c:pt idx="820">
                  <c:v>178.70999999999998</c:v>
                </c:pt>
                <c:pt idx="821">
                  <c:v>41.25</c:v>
                </c:pt>
                <c:pt idx="822">
                  <c:v>29.16</c:v>
                </c:pt>
                <c:pt idx="823">
                  <c:v>27.484999999999996</c:v>
                </c:pt>
                <c:pt idx="824">
                  <c:v>39.799999999999997</c:v>
                </c:pt>
                <c:pt idx="825">
                  <c:v>38.849999999999994</c:v>
                </c:pt>
                <c:pt idx="826">
                  <c:v>204.92999999999995</c:v>
                </c:pt>
                <c:pt idx="827">
                  <c:v>34.92</c:v>
                </c:pt>
                <c:pt idx="828">
                  <c:v>68.309999999999988</c:v>
                </c:pt>
                <c:pt idx="829">
                  <c:v>41.169999999999995</c:v>
                </c:pt>
                <c:pt idx="830">
                  <c:v>45</c:v>
                </c:pt>
                <c:pt idx="831">
                  <c:v>289.11</c:v>
                </c:pt>
                <c:pt idx="832">
                  <c:v>119.13999999999999</c:v>
                </c:pt>
                <c:pt idx="833">
                  <c:v>7.77</c:v>
                </c:pt>
                <c:pt idx="834">
                  <c:v>17.91</c:v>
                </c:pt>
                <c:pt idx="835">
                  <c:v>47.55</c:v>
                </c:pt>
                <c:pt idx="836">
                  <c:v>51.749999999999993</c:v>
                </c:pt>
                <c:pt idx="837">
                  <c:v>10.935</c:v>
                </c:pt>
                <c:pt idx="838">
                  <c:v>22.274999999999999</c:v>
                </c:pt>
                <c:pt idx="839">
                  <c:v>46.62</c:v>
                </c:pt>
                <c:pt idx="840">
                  <c:v>17.91</c:v>
                </c:pt>
                <c:pt idx="841">
                  <c:v>2.9849999999999999</c:v>
                </c:pt>
                <c:pt idx="842">
                  <c:v>21.509999999999998</c:v>
                </c:pt>
                <c:pt idx="843">
                  <c:v>6.75</c:v>
                </c:pt>
                <c:pt idx="844">
                  <c:v>9.51</c:v>
                </c:pt>
                <c:pt idx="845">
                  <c:v>36.454999999999998</c:v>
                </c:pt>
                <c:pt idx="846">
                  <c:v>29.784999999999997</c:v>
                </c:pt>
                <c:pt idx="847">
                  <c:v>77.699999999999989</c:v>
                </c:pt>
                <c:pt idx="848">
                  <c:v>8.25</c:v>
                </c:pt>
                <c:pt idx="849">
                  <c:v>15.54</c:v>
                </c:pt>
                <c:pt idx="850">
                  <c:v>29.784999999999997</c:v>
                </c:pt>
                <c:pt idx="851">
                  <c:v>4.3650000000000002</c:v>
                </c:pt>
                <c:pt idx="852">
                  <c:v>153.53499999999997</c:v>
                </c:pt>
                <c:pt idx="853">
                  <c:v>47.115000000000002</c:v>
                </c:pt>
                <c:pt idx="854">
                  <c:v>77.699999999999989</c:v>
                </c:pt>
                <c:pt idx="855">
                  <c:v>57.06</c:v>
                </c:pt>
                <c:pt idx="856">
                  <c:v>4.125</c:v>
                </c:pt>
                <c:pt idx="857">
                  <c:v>53.46</c:v>
                </c:pt>
                <c:pt idx="858">
                  <c:v>11.94</c:v>
                </c:pt>
                <c:pt idx="859">
                  <c:v>29.784999999999997</c:v>
                </c:pt>
                <c:pt idx="860">
                  <c:v>4.7549999999999999</c:v>
                </c:pt>
                <c:pt idx="861">
                  <c:v>8.0549999999999997</c:v>
                </c:pt>
                <c:pt idx="862">
                  <c:v>29.849999999999998</c:v>
                </c:pt>
                <c:pt idx="863">
                  <c:v>68.75</c:v>
                </c:pt>
                <c:pt idx="864">
                  <c:v>41.25</c:v>
                </c:pt>
                <c:pt idx="865">
                  <c:v>35.849999999999994</c:v>
                </c:pt>
                <c:pt idx="866">
                  <c:v>5.97</c:v>
                </c:pt>
                <c:pt idx="867">
                  <c:v>12.375</c:v>
                </c:pt>
                <c:pt idx="868">
                  <c:v>19.02</c:v>
                </c:pt>
                <c:pt idx="869">
                  <c:v>16.5</c:v>
                </c:pt>
                <c:pt idx="870">
                  <c:v>5.97</c:v>
                </c:pt>
                <c:pt idx="871">
                  <c:v>43.650000000000006</c:v>
                </c:pt>
                <c:pt idx="872">
                  <c:v>16.875</c:v>
                </c:pt>
                <c:pt idx="873">
                  <c:v>23.88</c:v>
                </c:pt>
                <c:pt idx="874">
                  <c:v>7.77</c:v>
                </c:pt>
                <c:pt idx="875">
                  <c:v>8.73</c:v>
                </c:pt>
                <c:pt idx="876">
                  <c:v>26.19</c:v>
                </c:pt>
                <c:pt idx="877">
                  <c:v>77.624999999999986</c:v>
                </c:pt>
                <c:pt idx="878">
                  <c:v>23.31</c:v>
                </c:pt>
                <c:pt idx="879">
                  <c:v>148.92499999999998</c:v>
                </c:pt>
                <c:pt idx="880">
                  <c:v>7.77</c:v>
                </c:pt>
                <c:pt idx="881">
                  <c:v>36.454999999999998</c:v>
                </c:pt>
                <c:pt idx="882">
                  <c:v>6.75</c:v>
                </c:pt>
                <c:pt idx="883">
                  <c:v>126.49999999999999</c:v>
                </c:pt>
                <c:pt idx="884">
                  <c:v>7.29</c:v>
                </c:pt>
                <c:pt idx="885">
                  <c:v>28.574999999999999</c:v>
                </c:pt>
                <c:pt idx="886">
                  <c:v>5.97</c:v>
                </c:pt>
                <c:pt idx="887">
                  <c:v>89.35499999999999</c:v>
                </c:pt>
                <c:pt idx="888">
                  <c:v>29.784999999999997</c:v>
                </c:pt>
                <c:pt idx="889">
                  <c:v>68.655000000000001</c:v>
                </c:pt>
                <c:pt idx="890">
                  <c:v>51.8</c:v>
                </c:pt>
                <c:pt idx="891">
                  <c:v>28.53</c:v>
                </c:pt>
                <c:pt idx="892">
                  <c:v>16.5</c:v>
                </c:pt>
                <c:pt idx="893">
                  <c:v>91.539999999999992</c:v>
                </c:pt>
                <c:pt idx="894">
                  <c:v>68.309999999999988</c:v>
                </c:pt>
                <c:pt idx="895">
                  <c:v>15.54</c:v>
                </c:pt>
                <c:pt idx="896">
                  <c:v>83.835000000000008</c:v>
                </c:pt>
                <c:pt idx="897">
                  <c:v>13.5</c:v>
                </c:pt>
                <c:pt idx="898">
                  <c:v>28.679999999999996</c:v>
                </c:pt>
                <c:pt idx="899">
                  <c:v>59.4</c:v>
                </c:pt>
                <c:pt idx="900">
                  <c:v>38.849999999999994</c:v>
                </c:pt>
                <c:pt idx="901">
                  <c:v>35.849999999999994</c:v>
                </c:pt>
                <c:pt idx="902">
                  <c:v>26.73</c:v>
                </c:pt>
                <c:pt idx="903">
                  <c:v>21.509999999999998</c:v>
                </c:pt>
                <c:pt idx="904">
                  <c:v>23.88</c:v>
                </c:pt>
                <c:pt idx="905">
                  <c:v>9.51</c:v>
                </c:pt>
                <c:pt idx="906">
                  <c:v>71.699999999999989</c:v>
                </c:pt>
                <c:pt idx="907">
                  <c:v>33.31</c:v>
                </c:pt>
                <c:pt idx="908">
                  <c:v>28.53</c:v>
                </c:pt>
                <c:pt idx="909">
                  <c:v>103.49999999999999</c:v>
                </c:pt>
                <c:pt idx="910">
                  <c:v>2.6849999999999996</c:v>
                </c:pt>
                <c:pt idx="911">
                  <c:v>82.454999999999984</c:v>
                </c:pt>
                <c:pt idx="912">
                  <c:v>8.73</c:v>
                </c:pt>
              </c:numCache>
            </c:numRef>
          </c:val>
          <c:extLst>
            <c:ext xmlns:c16="http://schemas.microsoft.com/office/drawing/2014/chart" uri="{C3380CC4-5D6E-409C-BE32-E72D297353CC}">
              <c16:uniqueId val="{00000002-6667-493F-8CEE-472A5F483B08}"/>
            </c:ext>
          </c:extLst>
        </c:ser>
        <c:dLbls>
          <c:showLegendKey val="0"/>
          <c:showVal val="0"/>
          <c:showCatName val="0"/>
          <c:showSerName val="0"/>
          <c:showPercent val="0"/>
          <c:showBubbleSize val="0"/>
        </c:dLbls>
        <c:gapWidth val="150"/>
        <c:overlap val="100"/>
        <c:axId val="272539792"/>
        <c:axId val="272543952"/>
      </c:barChart>
      <c:catAx>
        <c:axId val="27253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43952"/>
        <c:crosses val="autoZero"/>
        <c:auto val="1"/>
        <c:lblAlgn val="ctr"/>
        <c:lblOffset val="100"/>
        <c:noMultiLvlLbl val="0"/>
      </c:catAx>
      <c:valAx>
        <c:axId val="272543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3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38099</xdr:rowOff>
    </xdr:from>
    <xdr:to>
      <xdr:col>18</xdr:col>
      <xdr:colOff>304800</xdr:colOff>
      <xdr:row>2</xdr:row>
      <xdr:rowOff>161924</xdr:rowOff>
    </xdr:to>
    <xdr:sp macro="" textlink="">
      <xdr:nvSpPr>
        <xdr:cNvPr id="2" name="Rectangle 1">
          <a:extLst>
            <a:ext uri="{FF2B5EF4-FFF2-40B4-BE49-F238E27FC236}">
              <a16:creationId xmlns:a16="http://schemas.microsoft.com/office/drawing/2014/main" id="{0E5BD21A-E237-4DC2-B835-A7BD82F7EF4E}"/>
            </a:ext>
          </a:extLst>
        </xdr:cNvPr>
        <xdr:cNvSpPr/>
      </xdr:nvSpPr>
      <xdr:spPr>
        <a:xfrm>
          <a:off x="19050" y="38099"/>
          <a:ext cx="11258550" cy="504825"/>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1">
                  <a:lumMod val="95000"/>
                  <a:lumOff val="5000"/>
                </a:schemeClr>
              </a:solidFill>
              <a:latin typeface="Arial Black" panose="020B0A04020102020204" pitchFamily="34" charset="0"/>
            </a:rPr>
            <a:t>Coffee Sales Dashboard</a:t>
          </a:r>
        </a:p>
      </xdr:txBody>
    </xdr:sp>
    <xdr:clientData/>
  </xdr:twoCellAnchor>
  <xdr:twoCellAnchor editAs="oneCell">
    <xdr:from>
      <xdr:col>0</xdr:col>
      <xdr:colOff>47625</xdr:colOff>
      <xdr:row>2</xdr:row>
      <xdr:rowOff>190499</xdr:rowOff>
    </xdr:from>
    <xdr:to>
      <xdr:col>12</xdr:col>
      <xdr:colOff>285750</xdr:colOff>
      <xdr:row>10</xdr:row>
      <xdr:rowOff>180975</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A9DEEB6B-7DE4-4EC7-AB4A-7432C734E91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7625" y="571499"/>
              <a:ext cx="7553325" cy="15144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342900</xdr:colOff>
      <xdr:row>3</xdr:row>
      <xdr:rowOff>0</xdr:rowOff>
    </xdr:from>
    <xdr:to>
      <xdr:col>18</xdr:col>
      <xdr:colOff>295276</xdr:colOff>
      <xdr:row>6</xdr:row>
      <xdr:rowOff>47625</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B9E18746-56E4-44AC-8BA2-368D3F187B5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658100" y="571500"/>
              <a:ext cx="3609976"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342900</xdr:colOff>
      <xdr:row>6</xdr:row>
      <xdr:rowOff>95251</xdr:rowOff>
    </xdr:from>
    <xdr:to>
      <xdr:col>15</xdr:col>
      <xdr:colOff>523875</xdr:colOff>
      <xdr:row>11</xdr:row>
      <xdr:rowOff>1</xdr:rowOff>
    </xdr:to>
    <mc:AlternateContent xmlns:mc="http://schemas.openxmlformats.org/markup-compatibility/2006">
      <mc:Choice xmlns:a14="http://schemas.microsoft.com/office/drawing/2010/main" Requires="a14">
        <xdr:graphicFrame macro="">
          <xdr:nvGraphicFramePr>
            <xdr:cNvPr id="12" name="Size 1">
              <a:extLst>
                <a:ext uri="{FF2B5EF4-FFF2-40B4-BE49-F238E27FC236}">
                  <a16:creationId xmlns:a16="http://schemas.microsoft.com/office/drawing/2014/main" id="{4F9D5F9B-293A-4C59-A3DE-3D91EE06AC1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658100" y="1238251"/>
              <a:ext cx="2009775"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581025</xdr:colOff>
      <xdr:row>6</xdr:row>
      <xdr:rowOff>104777</xdr:rowOff>
    </xdr:from>
    <xdr:to>
      <xdr:col>18</xdr:col>
      <xdr:colOff>314325</xdr:colOff>
      <xdr:row>10</xdr:row>
      <xdr:rowOff>180975</xdr:rowOff>
    </xdr:to>
    <mc:AlternateContent xmlns:mc="http://schemas.openxmlformats.org/markup-compatibility/2006">
      <mc:Choice xmlns:a14="http://schemas.microsoft.com/office/drawing/2010/main" Requires="a14">
        <xdr:graphicFrame macro="">
          <xdr:nvGraphicFramePr>
            <xdr:cNvPr id="15" name="Loyality Card 1">
              <a:extLst>
                <a:ext uri="{FF2B5EF4-FFF2-40B4-BE49-F238E27FC236}">
                  <a16:creationId xmlns:a16="http://schemas.microsoft.com/office/drawing/2014/main" id="{BC8766B0-7F6C-4259-B1AE-5F4A96BC22E6}"/>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9725025" y="1247777"/>
              <a:ext cx="1562100" cy="838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58080</xdr:colOff>
      <xdr:row>11</xdr:row>
      <xdr:rowOff>80382</xdr:rowOff>
    </xdr:from>
    <xdr:to>
      <xdr:col>9</xdr:col>
      <xdr:colOff>92926</xdr:colOff>
      <xdr:row>27</xdr:row>
      <xdr:rowOff>174238</xdr:rowOff>
    </xdr:to>
    <xdr:graphicFrame macro="">
      <xdr:nvGraphicFramePr>
        <xdr:cNvPr id="19" name="Chart 18">
          <a:extLst>
            <a:ext uri="{FF2B5EF4-FFF2-40B4-BE49-F238E27FC236}">
              <a16:creationId xmlns:a16="http://schemas.microsoft.com/office/drawing/2014/main" id="{602CDD0D-5FAB-4017-AEBB-BBB95F5FB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171450</xdr:colOff>
      <xdr:row>18</xdr:row>
      <xdr:rowOff>123826</xdr:rowOff>
    </xdr:from>
    <xdr:to>
      <xdr:col>18</xdr:col>
      <xdr:colOff>333375</xdr:colOff>
      <xdr:row>28</xdr:row>
      <xdr:rowOff>2</xdr:rowOff>
    </xdr:to>
    <xdr:graphicFrame macro="">
      <xdr:nvGraphicFramePr>
        <xdr:cNvPr id="22" name="Chart 21">
          <a:extLst>
            <a:ext uri="{FF2B5EF4-FFF2-40B4-BE49-F238E27FC236}">
              <a16:creationId xmlns:a16="http://schemas.microsoft.com/office/drawing/2014/main" id="{2F29EA62-111A-430B-A9E8-3891EB410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180974</xdr:colOff>
      <xdr:row>11</xdr:row>
      <xdr:rowOff>76200</xdr:rowOff>
    </xdr:from>
    <xdr:to>
      <xdr:col>18</xdr:col>
      <xdr:colOff>323849</xdr:colOff>
      <xdr:row>18</xdr:row>
      <xdr:rowOff>66675</xdr:rowOff>
    </xdr:to>
    <xdr:graphicFrame macro="">
      <xdr:nvGraphicFramePr>
        <xdr:cNvPr id="24" name="Chart 23">
          <a:extLst>
            <a:ext uri="{FF2B5EF4-FFF2-40B4-BE49-F238E27FC236}">
              <a16:creationId xmlns:a16="http://schemas.microsoft.com/office/drawing/2014/main" id="{BCBD4110-4D41-46F3-87CF-DF37D5331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180975</xdr:colOff>
      <xdr:row>8</xdr:row>
      <xdr:rowOff>104775</xdr:rowOff>
    </xdr:from>
    <xdr:to>
      <xdr:col>14</xdr:col>
      <xdr:colOff>314325</xdr:colOff>
      <xdr:row>16</xdr:row>
      <xdr:rowOff>95250</xdr:rowOff>
    </xdr:to>
    <xdr:graphicFrame macro="">
      <xdr:nvGraphicFramePr>
        <xdr:cNvPr id="2" name="Chart 1">
          <a:extLst>
            <a:ext uri="{FF2B5EF4-FFF2-40B4-BE49-F238E27FC236}">
              <a16:creationId xmlns:a16="http://schemas.microsoft.com/office/drawing/2014/main" id="{C929AB9F-793D-4FA2-B24F-90018765F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133350</xdr:colOff>
      <xdr:row>0</xdr:row>
      <xdr:rowOff>180975</xdr:rowOff>
    </xdr:from>
    <xdr:to>
      <xdr:col>14</xdr:col>
      <xdr:colOff>342900</xdr:colOff>
      <xdr:row>7</xdr:row>
      <xdr:rowOff>180975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5694AC0-0582-4B28-A4AA-38A8C9CB2FF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72025" y="180975"/>
              <a:ext cx="508635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504824</xdr:colOff>
      <xdr:row>0</xdr:row>
      <xdr:rowOff>161926</xdr:rowOff>
    </xdr:from>
    <xdr:to>
      <xdr:col>19</xdr:col>
      <xdr:colOff>600075</xdr:colOff>
      <xdr:row>4</xdr:row>
      <xdr:rowOff>47625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60B03EDA-6C86-4554-A700-B9D7C6761EC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20299" y="161926"/>
              <a:ext cx="3143251"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533400</xdr:colOff>
      <xdr:row>5</xdr:row>
      <xdr:rowOff>38100</xdr:rowOff>
    </xdr:from>
    <xdr:to>
      <xdr:col>18</xdr:col>
      <xdr:colOff>533400</xdr:colOff>
      <xdr:row>13</xdr:row>
      <xdr:rowOff>28575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D0DCC2EB-C831-4143-B53C-49D42D16CC5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29925" y="990600"/>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542925</xdr:colOff>
      <xdr:row>12</xdr:row>
      <xdr:rowOff>171450</xdr:rowOff>
    </xdr:from>
    <xdr:to>
      <xdr:col>18</xdr:col>
      <xdr:colOff>542925</xdr:colOff>
      <xdr:row>17</xdr:row>
      <xdr:rowOff>66675</xdr:rowOff>
    </xdr:to>
    <mc:AlternateContent xmlns:mc="http://schemas.openxmlformats.org/markup-compatibility/2006">
      <mc:Choice xmlns:a14="http://schemas.microsoft.com/office/drawing/2010/main" Requires="a14">
        <xdr:graphicFrame macro="">
          <xdr:nvGraphicFramePr>
            <xdr:cNvPr id="8" name="Loyality Card">
              <a:extLst>
                <a:ext uri="{FF2B5EF4-FFF2-40B4-BE49-F238E27FC236}">
                  <a16:creationId xmlns:a16="http://schemas.microsoft.com/office/drawing/2014/main" id="{F9C4C63F-93C3-4D0B-B9FC-ED7D65CD41D9}"/>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0839450" y="2457450"/>
              <a:ext cx="182880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314325</xdr:colOff>
      <xdr:row>16</xdr:row>
      <xdr:rowOff>152401</xdr:rowOff>
    </xdr:from>
    <xdr:to>
      <xdr:col>14</xdr:col>
      <xdr:colOff>9525</xdr:colOff>
      <xdr:row>28</xdr:row>
      <xdr:rowOff>123827</xdr:rowOff>
    </xdr:to>
    <xdr:graphicFrame macro="">
      <xdr:nvGraphicFramePr>
        <xdr:cNvPr id="9" name="Chart 8">
          <a:extLst>
            <a:ext uri="{FF2B5EF4-FFF2-40B4-BE49-F238E27FC236}">
              <a16:creationId xmlns:a16="http://schemas.microsoft.com/office/drawing/2014/main" id="{417BE0E2-32E6-4681-993F-5FC9639F2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19</xdr:row>
      <xdr:rowOff>0</xdr:rowOff>
    </xdr:from>
    <xdr:to>
      <xdr:col>22</xdr:col>
      <xdr:colOff>295275</xdr:colOff>
      <xdr:row>28</xdr:row>
      <xdr:rowOff>14288</xdr:rowOff>
    </xdr:to>
    <xdr:graphicFrame macro="">
      <xdr:nvGraphicFramePr>
        <xdr:cNvPr id="10" name="Chart 9">
          <a:extLst>
            <a:ext uri="{FF2B5EF4-FFF2-40B4-BE49-F238E27FC236}">
              <a16:creationId xmlns:a16="http://schemas.microsoft.com/office/drawing/2014/main" id="{45CAFA67-EAA2-4EC7-823A-B34399D77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485775</xdr:colOff>
      <xdr:row>6</xdr:row>
      <xdr:rowOff>171450</xdr:rowOff>
    </xdr:from>
    <xdr:to>
      <xdr:col>10</xdr:col>
      <xdr:colOff>514350</xdr:colOff>
      <xdr:row>15</xdr:row>
      <xdr:rowOff>47625</xdr:rowOff>
    </xdr:to>
    <xdr:graphicFrame macro="">
      <xdr:nvGraphicFramePr>
        <xdr:cNvPr id="9" name="Chart 8">
          <a:extLst>
            <a:ext uri="{FF2B5EF4-FFF2-40B4-BE49-F238E27FC236}">
              <a16:creationId xmlns:a16="http://schemas.microsoft.com/office/drawing/2014/main" id="{8FD74B5E-D03C-4737-BB25-E4987CCA6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3</xdr:row>
      <xdr:rowOff>66674</xdr:rowOff>
    </xdr:from>
    <xdr:to>
      <xdr:col>12</xdr:col>
      <xdr:colOff>76200</xdr:colOff>
      <xdr:row>14</xdr:row>
      <xdr:rowOff>28575</xdr:rowOff>
    </xdr:to>
    <xdr:graphicFrame macro="">
      <xdr:nvGraphicFramePr>
        <xdr:cNvPr id="2" name="Chart 1">
          <a:extLst>
            <a:ext uri="{FF2B5EF4-FFF2-40B4-BE49-F238E27FC236}">
              <a16:creationId xmlns:a16="http://schemas.microsoft.com/office/drawing/2014/main" id="{4D1D58BE-2605-4429-9468-145C46829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542925</xdr:colOff>
      <xdr:row>3</xdr:row>
      <xdr:rowOff>176212</xdr:rowOff>
    </xdr:from>
    <xdr:to>
      <xdr:col>10</xdr:col>
      <xdr:colOff>228600</xdr:colOff>
      <xdr:row>13</xdr:row>
      <xdr:rowOff>0</xdr:rowOff>
    </xdr:to>
    <xdr:graphicFrame macro="">
      <xdr:nvGraphicFramePr>
        <xdr:cNvPr id="2" name="Chart 1">
          <a:extLst>
            <a:ext uri="{FF2B5EF4-FFF2-40B4-BE49-F238E27FC236}">
              <a16:creationId xmlns:a16="http://schemas.microsoft.com/office/drawing/2014/main" id="{3CB01128-268A-46D5-A2E3-BA2DA39F6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219075</xdr:colOff>
      <xdr:row>2</xdr:row>
      <xdr:rowOff>104776</xdr:rowOff>
    </xdr:from>
    <xdr:to>
      <xdr:col>11</xdr:col>
      <xdr:colOff>200025</xdr:colOff>
      <xdr:row>11</xdr:row>
      <xdr:rowOff>180976</xdr:rowOff>
    </xdr:to>
    <xdr:graphicFrame macro="">
      <xdr:nvGraphicFramePr>
        <xdr:cNvPr id="9" name="Chart 8">
          <a:extLst>
            <a:ext uri="{FF2B5EF4-FFF2-40B4-BE49-F238E27FC236}">
              <a16:creationId xmlns:a16="http://schemas.microsoft.com/office/drawing/2014/main" id="{D4A0111B-19ED-4F75-B96C-545C1A700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0.488461226851" createdVersion="7" refreshedVersion="7" minRefreshableVersion="3" recordCount="1000" xr:uid="{90C663BE-D311-467B-A9B1-BB153CCF75B1}">
  <cacheSource type="worksheet">
    <worksheetSource name="Orders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Loyality Card" numFmtId="0">
      <sharedItems count="2">
        <s v="Yes"/>
        <s v="No"/>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287343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0.488461921297" createdVersion="7" refreshedVersion="7" minRefreshableVersion="3" recordCount="1000" xr:uid="{E4095C27-0B41-4E50-A227-060ADDA56DD0}">
  <cacheSource type="worksheet">
    <worksheetSource name="Orders_Table[[Customer Name]:[Roast Type Name]]"/>
  </cacheSource>
  <cacheFields count="11">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Loyality Card" numFmtId="0">
      <sharedItems/>
    </cacheField>
    <cacheField name="Roast Type Nam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0.488462384259" createdVersion="7" refreshedVersion="7" minRefreshableVersion="3" recordCount="1000" xr:uid="{F2E3CC94-7E5E-4A5D-ABE8-F3147F2A4083}">
  <cacheSource type="worksheet">
    <worksheetSource name="Orders_Table[[Quantity]:[Roast Type Name]]"/>
  </cacheSource>
  <cacheFields count="12">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Loyality Card" numFmtId="0">
      <sharedItems/>
    </cacheField>
    <cacheField name="Roast Type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0"/>
    <x v="1"/>
  </r>
  <r>
    <s v="KAC-83089-793"/>
    <x v="2"/>
    <s v="23806-46781-OU"/>
    <s v="E-M-1"/>
    <n v="2"/>
    <x v="2"/>
    <s v=""/>
    <x v="1"/>
    <s v="Exc"/>
    <s v="M"/>
    <x v="0"/>
    <n v="13.75"/>
    <n v="27.5"/>
    <x v="1"/>
    <x v="1"/>
    <x v="0"/>
  </r>
  <r>
    <s v="KAC-83089-793"/>
    <x v="2"/>
    <s v="23806-46781-OU"/>
    <s v="R-L-2.5"/>
    <n v="2"/>
    <x v="2"/>
    <s v=""/>
    <x v="1"/>
    <s v="Rob"/>
    <s v="L"/>
    <x v="2"/>
    <n v="27.484999999999996"/>
    <n v="54.969999999999992"/>
    <x v="0"/>
    <x v="1"/>
    <x v="1"/>
  </r>
  <r>
    <s v="CVP-18956-553"/>
    <x v="3"/>
    <s v="86561-91660-RB"/>
    <s v="L-D-1"/>
    <n v="3"/>
    <x v="3"/>
    <s v=""/>
    <x v="0"/>
    <s v="Lib"/>
    <s v="D"/>
    <x v="0"/>
    <n v="12.95"/>
    <n v="38.849999999999994"/>
    <x v="3"/>
    <x v="1"/>
    <x v="2"/>
  </r>
  <r>
    <s v="IPP-31994-879"/>
    <x v="4"/>
    <s v="65223-29612-CB"/>
    <s v="E-D-0.5"/>
    <n v="3"/>
    <x v="4"/>
    <s v="slobe6@nifty.com"/>
    <x v="0"/>
    <s v="Exc"/>
    <s v="D"/>
    <x v="1"/>
    <n v="7.29"/>
    <n v="21.87"/>
    <x v="1"/>
    <x v="0"/>
    <x v="2"/>
  </r>
  <r>
    <s v="SNZ-65340-705"/>
    <x v="5"/>
    <s v="21134-81676-FR"/>
    <s v="L-L-0.2"/>
    <n v="1"/>
    <x v="5"/>
    <s v=""/>
    <x v="1"/>
    <s v="Lib"/>
    <s v="L"/>
    <x v="3"/>
    <n v="4.7549999999999999"/>
    <n v="4.7549999999999999"/>
    <x v="3"/>
    <x v="0"/>
    <x v="1"/>
  </r>
  <r>
    <s v="EZT-46571-659"/>
    <x v="6"/>
    <s v="03396-68805-ZC"/>
    <s v="R-M-0.5"/>
    <n v="3"/>
    <x v="6"/>
    <s v="gpetracci8@livejournal.com"/>
    <x v="0"/>
    <s v="Rob"/>
    <s v="M"/>
    <x v="1"/>
    <n v="5.97"/>
    <n v="17.91"/>
    <x v="0"/>
    <x v="1"/>
    <x v="0"/>
  </r>
  <r>
    <s v="NWQ-70061-912"/>
    <x v="0"/>
    <s v="61021-27840-ZN"/>
    <s v="R-M-0.5"/>
    <n v="1"/>
    <x v="7"/>
    <s v="rraven9@ed.gov"/>
    <x v="0"/>
    <s v="Rob"/>
    <s v="M"/>
    <x v="1"/>
    <n v="5.97"/>
    <n v="5.97"/>
    <x v="0"/>
    <x v="1"/>
    <x v="0"/>
  </r>
  <r>
    <s v="BKK-47233-845"/>
    <x v="7"/>
    <s v="76239-90137-UQ"/>
    <s v="A-D-1"/>
    <n v="4"/>
    <x v="8"/>
    <s v="fferbera@businesswire.com"/>
    <x v="0"/>
    <s v="Ara"/>
    <s v="D"/>
    <x v="0"/>
    <n v="9.9499999999999993"/>
    <n v="39.799999999999997"/>
    <x v="2"/>
    <x v="1"/>
    <x v="2"/>
  </r>
  <r>
    <s v="VQR-01002-970"/>
    <x v="8"/>
    <s v="49315-21985-BB"/>
    <s v="E-L-2.5"/>
    <n v="5"/>
    <x v="9"/>
    <s v="dphizackerlyb@utexas.edu"/>
    <x v="0"/>
    <s v="Exc"/>
    <s v="L"/>
    <x v="2"/>
    <n v="34.154999999999994"/>
    <n v="170.77499999999998"/>
    <x v="1"/>
    <x v="0"/>
    <x v="1"/>
  </r>
  <r>
    <s v="SZW-48378-399"/>
    <x v="9"/>
    <s v="34136-36674-OM"/>
    <s v="R-M-1"/>
    <n v="5"/>
    <x v="10"/>
    <s v="rscholarc@nyu.edu"/>
    <x v="0"/>
    <s v="Rob"/>
    <s v="M"/>
    <x v="0"/>
    <n v="9.9499999999999993"/>
    <n v="49.75"/>
    <x v="0"/>
    <x v="1"/>
    <x v="0"/>
  </r>
  <r>
    <s v="ITA-87418-783"/>
    <x v="10"/>
    <s v="39396-12890-PE"/>
    <s v="R-D-2.5"/>
    <n v="2"/>
    <x v="11"/>
    <s v="tvanyutind@wix.com"/>
    <x v="0"/>
    <s v="Rob"/>
    <s v="D"/>
    <x v="2"/>
    <n v="20.584999999999997"/>
    <n v="41.169999999999995"/>
    <x v="0"/>
    <x v="1"/>
    <x v="2"/>
  </r>
  <r>
    <s v="GNZ-46006-527"/>
    <x v="11"/>
    <s v="95875-73336-RG"/>
    <s v="L-D-0.2"/>
    <n v="3"/>
    <x v="12"/>
    <s v="ptrobee@wunderground.com"/>
    <x v="0"/>
    <s v="Lib"/>
    <s v="D"/>
    <x v="3"/>
    <n v="3.8849999999999998"/>
    <n v="11.654999999999999"/>
    <x v="3"/>
    <x v="0"/>
    <x v="2"/>
  </r>
  <r>
    <s v="FYQ-78248-319"/>
    <x v="12"/>
    <s v="25473-43727-BY"/>
    <s v="R-M-2.5"/>
    <n v="5"/>
    <x v="13"/>
    <s v="loscroftf@ebay.co.uk"/>
    <x v="0"/>
    <s v="Rob"/>
    <s v="M"/>
    <x v="2"/>
    <n v="22.884999999999998"/>
    <n v="114.42499999999998"/>
    <x v="0"/>
    <x v="1"/>
    <x v="0"/>
  </r>
  <r>
    <s v="VAU-44387-624"/>
    <x v="13"/>
    <s v="99643-51048-IQ"/>
    <s v="A-M-0.2"/>
    <n v="6"/>
    <x v="14"/>
    <s v="malabasterg@hexun.com"/>
    <x v="0"/>
    <s v="Ara"/>
    <s v="M"/>
    <x v="3"/>
    <n v="3.375"/>
    <n v="20.25"/>
    <x v="2"/>
    <x v="1"/>
    <x v="0"/>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0"/>
    <x v="2"/>
  </r>
  <r>
    <s v="IDU-25793-399"/>
    <x v="16"/>
    <s v="76664-37050-DT"/>
    <s v="A-M-0.2"/>
    <n v="5"/>
    <x v="17"/>
    <s v="acorradinoj@harvard.edu"/>
    <x v="0"/>
    <s v="Ara"/>
    <s v="M"/>
    <x v="3"/>
    <n v="3.375"/>
    <n v="16.875"/>
    <x v="2"/>
    <x v="0"/>
    <x v="0"/>
  </r>
  <r>
    <s v="IDU-25793-399"/>
    <x v="16"/>
    <s v="76664-37050-DT"/>
    <s v="E-D-0.2"/>
    <n v="4"/>
    <x v="17"/>
    <s v="acorradinoj@harvard.edu"/>
    <x v="0"/>
    <s v="Exc"/>
    <s v="D"/>
    <x v="3"/>
    <n v="3.645"/>
    <n v="14.58"/>
    <x v="1"/>
    <x v="0"/>
    <x v="2"/>
  </r>
  <r>
    <s v="NUO-20013-488"/>
    <x v="16"/>
    <s v="03090-88267-BQ"/>
    <s v="A-D-0.2"/>
    <n v="6"/>
    <x v="18"/>
    <s v="adavidowskyl@netvibes.com"/>
    <x v="0"/>
    <s v="Ara"/>
    <s v="D"/>
    <x v="3"/>
    <n v="2.9849999999999999"/>
    <n v="17.91"/>
    <x v="2"/>
    <x v="1"/>
    <x v="2"/>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0"/>
    <x v="2"/>
  </r>
  <r>
    <s v="TKY-71558-096"/>
    <x v="19"/>
    <s v="24010-66714-HW"/>
    <s v="A-M-1"/>
    <n v="1"/>
    <x v="21"/>
    <s v="cblofeldo@amazon.co.uk"/>
    <x v="0"/>
    <s v="Ara"/>
    <s v="M"/>
    <x v="0"/>
    <n v="11.25"/>
    <n v="11.25"/>
    <x v="2"/>
    <x v="1"/>
    <x v="0"/>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1"/>
    <x v="0"/>
  </r>
  <r>
    <s v="CHE-78995-767"/>
    <x v="23"/>
    <s v="00888-74814-UZ"/>
    <s v="A-D-0.5"/>
    <n v="3"/>
    <x v="25"/>
    <s v="tnewburys@usda.gov"/>
    <x v="1"/>
    <s v="Ara"/>
    <s v="D"/>
    <x v="1"/>
    <n v="5.97"/>
    <n v="17.91"/>
    <x v="2"/>
    <x v="1"/>
    <x v="2"/>
  </r>
  <r>
    <s v="RYZ-14633-602"/>
    <x v="21"/>
    <s v="14158-30713-OB"/>
    <s v="A-D-1"/>
    <n v="4"/>
    <x v="26"/>
    <s v="mcalcuttt@baidu.com"/>
    <x v="1"/>
    <s v="Ara"/>
    <s v="D"/>
    <x v="0"/>
    <n v="9.9499999999999993"/>
    <n v="39.799999999999997"/>
    <x v="2"/>
    <x v="0"/>
    <x v="2"/>
  </r>
  <r>
    <s v="WOQ-36015-429"/>
    <x v="24"/>
    <s v="51427-89175-QJ"/>
    <s v="L-M-0.2"/>
    <n v="5"/>
    <x v="27"/>
    <s v=""/>
    <x v="0"/>
    <s v="Lib"/>
    <s v="M"/>
    <x v="3"/>
    <n v="4.3650000000000002"/>
    <n v="21.825000000000003"/>
    <x v="3"/>
    <x v="1"/>
    <x v="0"/>
  </r>
  <r>
    <s v="WOQ-36015-429"/>
    <x v="24"/>
    <s v="51427-89175-QJ"/>
    <s v="A-D-0.5"/>
    <n v="6"/>
    <x v="27"/>
    <s v=""/>
    <x v="0"/>
    <s v="Ara"/>
    <s v="D"/>
    <x v="1"/>
    <n v="5.97"/>
    <n v="35.82"/>
    <x v="2"/>
    <x v="1"/>
    <x v="2"/>
  </r>
  <r>
    <s v="WOQ-36015-429"/>
    <x v="24"/>
    <s v="51427-89175-QJ"/>
    <s v="L-M-0.5"/>
    <n v="6"/>
    <x v="27"/>
    <s v=""/>
    <x v="0"/>
    <s v="Lib"/>
    <s v="M"/>
    <x v="1"/>
    <n v="8.73"/>
    <n v="52.38"/>
    <x v="3"/>
    <x v="1"/>
    <x v="0"/>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0"/>
    <x v="1"/>
  </r>
  <r>
    <s v="AMM-79521-378"/>
    <x v="27"/>
    <s v="24825-51803-CQ"/>
    <s v="A-D-0.5"/>
    <n v="6"/>
    <x v="30"/>
    <s v="feilhartz@who.int"/>
    <x v="0"/>
    <s v="Ara"/>
    <s v="D"/>
    <x v="1"/>
    <n v="5.97"/>
    <n v="35.82"/>
    <x v="2"/>
    <x v="1"/>
    <x v="2"/>
  </r>
  <r>
    <s v="QUQ-90580-772"/>
    <x v="28"/>
    <s v="77634-13918-GJ"/>
    <s v="L-M-0.2"/>
    <n v="2"/>
    <x v="31"/>
    <s v="zponting10@altervista.org"/>
    <x v="0"/>
    <s v="Lib"/>
    <s v="M"/>
    <x v="3"/>
    <n v="4.3650000000000002"/>
    <n v="8.73"/>
    <x v="3"/>
    <x v="1"/>
    <x v="0"/>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1"/>
    <x v="0"/>
  </r>
  <r>
    <s v="OFX-99147-470"/>
    <x v="31"/>
    <s v="49860-68865-AB"/>
    <s v="R-M-1"/>
    <n v="6"/>
    <x v="34"/>
    <s v=""/>
    <x v="0"/>
    <s v="Rob"/>
    <s v="M"/>
    <x v="0"/>
    <n v="9.9499999999999993"/>
    <n v="59.699999999999996"/>
    <x v="0"/>
    <x v="0"/>
    <x v="0"/>
  </r>
  <r>
    <s v="LUO-37559-016"/>
    <x v="32"/>
    <s v="21240-83132-SP"/>
    <s v="L-M-1"/>
    <n v="3"/>
    <x v="35"/>
    <s v=""/>
    <x v="0"/>
    <s v="Lib"/>
    <s v="M"/>
    <x v="0"/>
    <n v="14.55"/>
    <n v="43.650000000000006"/>
    <x v="3"/>
    <x v="1"/>
    <x v="0"/>
  </r>
  <r>
    <s v="XWC-20610-167"/>
    <x v="33"/>
    <s v="08350-81623-TF"/>
    <s v="E-D-0.2"/>
    <n v="2"/>
    <x v="36"/>
    <s v="lyeoland15@pbs.org"/>
    <x v="0"/>
    <s v="Exc"/>
    <s v="D"/>
    <x v="3"/>
    <n v="3.645"/>
    <n v="7.29"/>
    <x v="1"/>
    <x v="0"/>
    <x v="2"/>
  </r>
  <r>
    <s v="GPU-79113-136"/>
    <x v="34"/>
    <s v="73284-01385-SJ"/>
    <s v="R-D-0.2"/>
    <n v="3"/>
    <x v="37"/>
    <s v="atolworthy16@toplist.cz"/>
    <x v="0"/>
    <s v="Rob"/>
    <s v="D"/>
    <x v="3"/>
    <n v="2.6849999999999996"/>
    <n v="8.0549999999999997"/>
    <x v="0"/>
    <x v="0"/>
    <x v="2"/>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1"/>
    <x v="2"/>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0"/>
    <x v="1"/>
  </r>
  <r>
    <s v="DBU-81099-586"/>
    <x v="40"/>
    <s v="15770-27099-GX"/>
    <s v="A-D-2.5"/>
    <n v="4"/>
    <x v="43"/>
    <s v="rmcgilvary1c@tamu.edu"/>
    <x v="0"/>
    <s v="Ara"/>
    <s v="D"/>
    <x v="2"/>
    <n v="22.884999999999998"/>
    <n v="91.539999999999992"/>
    <x v="2"/>
    <x v="1"/>
    <x v="2"/>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1"/>
    <x v="2"/>
  </r>
  <r>
    <s v="DWZ-69106-473"/>
    <x v="43"/>
    <s v="76447-50326-IC"/>
    <s v="L-L-2.5"/>
    <n v="4"/>
    <x v="46"/>
    <s v="kflanders1f@over-blog.com"/>
    <x v="1"/>
    <s v="Lib"/>
    <s v="L"/>
    <x v="2"/>
    <n v="36.454999999999998"/>
    <n v="145.82"/>
    <x v="3"/>
    <x v="0"/>
    <x v="1"/>
  </r>
  <r>
    <s v="YHV-68700-050"/>
    <x v="44"/>
    <s v="26333-67911-OL"/>
    <s v="R-M-0.5"/>
    <n v="5"/>
    <x v="47"/>
    <s v="hmattioli1g@webmd.com"/>
    <x v="2"/>
    <s v="Rob"/>
    <s v="M"/>
    <x v="1"/>
    <n v="5.97"/>
    <n v="29.849999999999998"/>
    <x v="0"/>
    <x v="1"/>
    <x v="0"/>
  </r>
  <r>
    <s v="YHV-68700-050"/>
    <x v="44"/>
    <s v="26333-67911-OL"/>
    <s v="L-L-2.5"/>
    <n v="2"/>
    <x v="47"/>
    <s v="hmattioli1g@webmd.com"/>
    <x v="2"/>
    <s v="Lib"/>
    <s v="L"/>
    <x v="2"/>
    <n v="36.454999999999998"/>
    <n v="72.91"/>
    <x v="3"/>
    <x v="1"/>
    <x v="1"/>
  </r>
  <r>
    <s v="KRB-88066-642"/>
    <x v="45"/>
    <s v="22107-86640-SB"/>
    <s v="L-M-1"/>
    <n v="5"/>
    <x v="48"/>
    <s v="agillard1i@issuu.com"/>
    <x v="0"/>
    <s v="Lib"/>
    <s v="M"/>
    <x v="0"/>
    <n v="14.55"/>
    <n v="72.75"/>
    <x v="3"/>
    <x v="1"/>
    <x v="0"/>
  </r>
  <r>
    <s v="LQU-08404-173"/>
    <x v="46"/>
    <s v="09960-34242-LZ"/>
    <s v="L-L-1"/>
    <n v="3"/>
    <x v="49"/>
    <s v=""/>
    <x v="0"/>
    <s v="Lib"/>
    <s v="L"/>
    <x v="0"/>
    <n v="15.85"/>
    <n v="47.55"/>
    <x v="3"/>
    <x v="1"/>
    <x v="1"/>
  </r>
  <r>
    <s v="CWK-60159-881"/>
    <x v="47"/>
    <s v="04671-85591-RT"/>
    <s v="E-D-0.2"/>
    <n v="3"/>
    <x v="50"/>
    <s v="tgrizard1k@odnoklassniki.ru"/>
    <x v="0"/>
    <s v="Exc"/>
    <s v="D"/>
    <x v="3"/>
    <n v="3.645"/>
    <n v="10.935"/>
    <x v="1"/>
    <x v="0"/>
    <x v="2"/>
  </r>
  <r>
    <s v="EEG-74197-843"/>
    <x v="48"/>
    <s v="25729-68859-UA"/>
    <s v="E-L-1"/>
    <n v="4"/>
    <x v="51"/>
    <s v="rrelton1l@stanford.edu"/>
    <x v="0"/>
    <s v="Exc"/>
    <s v="L"/>
    <x v="0"/>
    <n v="14.85"/>
    <n v="59.4"/>
    <x v="1"/>
    <x v="1"/>
    <x v="1"/>
  </r>
  <r>
    <s v="UCZ-59708-525"/>
    <x v="49"/>
    <s v="05501-86351-NX"/>
    <s v="L-D-2.5"/>
    <n v="3"/>
    <x v="52"/>
    <s v=""/>
    <x v="0"/>
    <s v="Lib"/>
    <s v="D"/>
    <x v="2"/>
    <n v="29.784999999999997"/>
    <n v="89.35499999999999"/>
    <x v="3"/>
    <x v="0"/>
    <x v="2"/>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1"/>
    <x v="2"/>
  </r>
  <r>
    <s v="ZYQ-15797-695"/>
    <x v="52"/>
    <s v="79436-73011-MM"/>
    <s v="R-D-0.5"/>
    <n v="5"/>
    <x v="55"/>
    <s v=""/>
    <x v="2"/>
    <s v="Rob"/>
    <s v="D"/>
    <x v="1"/>
    <n v="5.3699999999999992"/>
    <n v="26.849999999999994"/>
    <x v="0"/>
    <x v="0"/>
    <x v="2"/>
  </r>
  <r>
    <s v="EEJ-16185-108"/>
    <x v="53"/>
    <s v="65552-60476-KY"/>
    <s v="L-L-0.2"/>
    <n v="5"/>
    <x v="56"/>
    <s v=""/>
    <x v="0"/>
    <s v="Lib"/>
    <s v="L"/>
    <x v="3"/>
    <n v="4.7549999999999999"/>
    <n v="23.774999999999999"/>
    <x v="3"/>
    <x v="0"/>
    <x v="1"/>
  </r>
  <r>
    <s v="RWR-77888-800"/>
    <x v="54"/>
    <s v="69904-02729-YS"/>
    <s v="A-M-0.5"/>
    <n v="1"/>
    <x v="57"/>
    <s v="adykes1r@eventbrite.com"/>
    <x v="0"/>
    <s v="Ara"/>
    <s v="M"/>
    <x v="1"/>
    <n v="6.75"/>
    <n v="6.75"/>
    <x v="2"/>
    <x v="1"/>
    <x v="0"/>
  </r>
  <r>
    <s v="LHN-75209-742"/>
    <x v="55"/>
    <s v="01433-04270-AX"/>
    <s v="R-M-0.5"/>
    <n v="6"/>
    <x v="58"/>
    <s v=""/>
    <x v="0"/>
    <s v="Rob"/>
    <s v="M"/>
    <x v="1"/>
    <n v="5.97"/>
    <n v="35.82"/>
    <x v="0"/>
    <x v="0"/>
    <x v="0"/>
  </r>
  <r>
    <s v="TIR-71396-998"/>
    <x v="56"/>
    <s v="14204-14186-LA"/>
    <s v="R-D-2.5"/>
    <n v="4"/>
    <x v="59"/>
    <s v="acockrem1t@engadget.com"/>
    <x v="0"/>
    <s v="Rob"/>
    <s v="D"/>
    <x v="2"/>
    <n v="20.584999999999997"/>
    <n v="82.339999999999989"/>
    <x v="0"/>
    <x v="0"/>
    <x v="2"/>
  </r>
  <r>
    <s v="RXF-37618-213"/>
    <x v="57"/>
    <s v="32948-34398-HC"/>
    <s v="R-L-0.5"/>
    <n v="1"/>
    <x v="60"/>
    <s v="bumpleby1u@soundcloud.com"/>
    <x v="0"/>
    <s v="Rob"/>
    <s v="L"/>
    <x v="1"/>
    <n v="7.169999999999999"/>
    <n v="7.169999999999999"/>
    <x v="0"/>
    <x v="0"/>
    <x v="1"/>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1"/>
    <x v="0"/>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1"/>
    <x v="0"/>
  </r>
  <r>
    <s v="LEF-83057-763"/>
    <x v="64"/>
    <s v="15395-90855-VB"/>
    <s v="L-M-0.2"/>
    <n v="5"/>
    <x v="67"/>
    <s v=""/>
    <x v="0"/>
    <s v="Lib"/>
    <s v="M"/>
    <x v="3"/>
    <n v="4.3650000000000002"/>
    <n v="21.825000000000003"/>
    <x v="3"/>
    <x v="0"/>
    <x v="0"/>
  </r>
  <r>
    <s v="RPW-36123-215"/>
    <x v="65"/>
    <s v="80640-45811-LB"/>
    <s v="E-L-0.5"/>
    <n v="2"/>
    <x v="68"/>
    <s v="jrangall22@newsvine.com"/>
    <x v="0"/>
    <s v="Exc"/>
    <s v="L"/>
    <x v="1"/>
    <n v="8.91"/>
    <n v="17.82"/>
    <x v="1"/>
    <x v="0"/>
    <x v="1"/>
  </r>
  <r>
    <s v="WLL-59044-117"/>
    <x v="66"/>
    <s v="28476-04082-GR"/>
    <s v="R-D-1"/>
    <n v="6"/>
    <x v="69"/>
    <s v="kboorn23@ezinearticles.com"/>
    <x v="1"/>
    <s v="Rob"/>
    <s v="D"/>
    <x v="0"/>
    <n v="8.9499999999999993"/>
    <n v="53.699999999999996"/>
    <x v="0"/>
    <x v="0"/>
    <x v="2"/>
  </r>
  <r>
    <s v="AWT-22827-563"/>
    <x v="67"/>
    <s v="12018-75670-EU"/>
    <s v="R-L-0.2"/>
    <n v="1"/>
    <x v="70"/>
    <s v=""/>
    <x v="1"/>
    <s v="Rob"/>
    <s v="L"/>
    <x v="3"/>
    <n v="3.5849999999999995"/>
    <n v="3.5849999999999995"/>
    <x v="0"/>
    <x v="0"/>
    <x v="1"/>
  </r>
  <r>
    <s v="QLM-07145-668"/>
    <x v="68"/>
    <s v="86437-17399-FK"/>
    <s v="E-D-0.2"/>
    <n v="2"/>
    <x v="71"/>
    <s v="celgey25@webs.com"/>
    <x v="0"/>
    <s v="Exc"/>
    <s v="D"/>
    <x v="3"/>
    <n v="3.645"/>
    <n v="7.29"/>
    <x v="1"/>
    <x v="1"/>
    <x v="2"/>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0"/>
    <x v="1"/>
  </r>
  <r>
    <s v="CQM-49696-263"/>
    <x v="72"/>
    <s v="76534-45229-SG"/>
    <s v="L-L-2.5"/>
    <n v="3"/>
    <x v="75"/>
    <s v="syann29@senate.gov"/>
    <x v="0"/>
    <s v="Lib"/>
    <s v="L"/>
    <x v="2"/>
    <n v="36.454999999999998"/>
    <n v="109.36499999999999"/>
    <x v="3"/>
    <x v="0"/>
    <x v="1"/>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0"/>
    <x v="2"/>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1"/>
    <x v="2"/>
  </r>
  <r>
    <s v="ZDK-82166-357"/>
    <x v="77"/>
    <s v="81431-12577-VD"/>
    <s v="A-M-1"/>
    <n v="3"/>
    <x v="80"/>
    <s v="bkeaveney2f@netlog.com"/>
    <x v="0"/>
    <s v="Ara"/>
    <s v="M"/>
    <x v="0"/>
    <n v="11.25"/>
    <n v="33.75"/>
    <x v="2"/>
    <x v="1"/>
    <x v="0"/>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0"/>
    <x v="1"/>
  </r>
  <r>
    <s v="ROV-87448-086"/>
    <x v="81"/>
    <s v="30381-64762-NG"/>
    <s v="A-M-2.5"/>
    <n v="4"/>
    <x v="84"/>
    <s v="agreenhead2j@dailymail.co.uk"/>
    <x v="0"/>
    <s v="Ara"/>
    <s v="M"/>
    <x v="2"/>
    <n v="25.874999999999996"/>
    <n v="103.49999999999999"/>
    <x v="2"/>
    <x v="1"/>
    <x v="0"/>
  </r>
  <r>
    <s v="DGY-35773-612"/>
    <x v="82"/>
    <s v="17503-27693-ZH"/>
    <s v="E-L-1"/>
    <n v="3"/>
    <x v="85"/>
    <s v=""/>
    <x v="0"/>
    <s v="Exc"/>
    <s v="L"/>
    <x v="0"/>
    <n v="14.85"/>
    <n v="44.55"/>
    <x v="1"/>
    <x v="0"/>
    <x v="1"/>
  </r>
  <r>
    <s v="YWH-50638-556"/>
    <x v="83"/>
    <s v="89442-35633-HJ"/>
    <s v="E-L-0.5"/>
    <n v="4"/>
    <x v="86"/>
    <s v="elangcaster2l@spotify.com"/>
    <x v="2"/>
    <s v="Exc"/>
    <s v="L"/>
    <x v="1"/>
    <n v="8.91"/>
    <n v="35.64"/>
    <x v="1"/>
    <x v="0"/>
    <x v="1"/>
  </r>
  <r>
    <s v="ISL-11200-600"/>
    <x v="84"/>
    <s v="13654-85265-IL"/>
    <s v="A-D-0.2"/>
    <n v="6"/>
    <x v="87"/>
    <s v=""/>
    <x v="1"/>
    <s v="Ara"/>
    <s v="D"/>
    <x v="3"/>
    <n v="2.9849999999999999"/>
    <n v="17.91"/>
    <x v="2"/>
    <x v="0"/>
    <x v="2"/>
  </r>
  <r>
    <s v="LBZ-75997-047"/>
    <x v="85"/>
    <s v="40946-22090-FP"/>
    <s v="A-M-2.5"/>
    <n v="6"/>
    <x v="88"/>
    <s v="nmagauran2n@51.la"/>
    <x v="0"/>
    <s v="Ara"/>
    <s v="M"/>
    <x v="2"/>
    <n v="25.874999999999996"/>
    <n v="155.24999999999997"/>
    <x v="2"/>
    <x v="1"/>
    <x v="0"/>
  </r>
  <r>
    <s v="EUH-08089-954"/>
    <x v="86"/>
    <s v="29050-93691-TS"/>
    <s v="A-D-0.2"/>
    <n v="2"/>
    <x v="89"/>
    <s v="vkirdsch2o@google.fr"/>
    <x v="0"/>
    <s v="Ara"/>
    <s v="D"/>
    <x v="3"/>
    <n v="2.9849999999999999"/>
    <n v="5.97"/>
    <x v="2"/>
    <x v="1"/>
    <x v="2"/>
  </r>
  <r>
    <s v="BLD-12227-251"/>
    <x v="87"/>
    <s v="64395-74865-WF"/>
    <s v="A-M-0.5"/>
    <n v="2"/>
    <x v="90"/>
    <s v="iwhapple2p@com.com"/>
    <x v="0"/>
    <s v="Ara"/>
    <s v="M"/>
    <x v="1"/>
    <n v="6.75"/>
    <n v="13.5"/>
    <x v="2"/>
    <x v="1"/>
    <x v="0"/>
  </r>
  <r>
    <s v="OPY-30711-853"/>
    <x v="25"/>
    <s v="81861-66046-SU"/>
    <s v="A-D-0.2"/>
    <n v="1"/>
    <x v="91"/>
    <s v=""/>
    <x v="1"/>
    <s v="Ara"/>
    <s v="D"/>
    <x v="3"/>
    <n v="2.9849999999999999"/>
    <n v="2.9849999999999999"/>
    <x v="2"/>
    <x v="1"/>
    <x v="2"/>
  </r>
  <r>
    <s v="DBC-44122-300"/>
    <x v="88"/>
    <s v="13366-78506-KP"/>
    <s v="L-M-0.2"/>
    <n v="3"/>
    <x v="92"/>
    <s v=""/>
    <x v="0"/>
    <s v="Lib"/>
    <s v="M"/>
    <x v="3"/>
    <n v="4.3650000000000002"/>
    <n v="13.095000000000001"/>
    <x v="3"/>
    <x v="0"/>
    <x v="0"/>
  </r>
  <r>
    <s v="FJQ-60035-234"/>
    <x v="89"/>
    <s v="08847-29858-HN"/>
    <s v="A-L-0.2"/>
    <n v="2"/>
    <x v="93"/>
    <s v=""/>
    <x v="0"/>
    <s v="Ara"/>
    <s v="L"/>
    <x v="3"/>
    <n v="3.8849999999999998"/>
    <n v="7.77"/>
    <x v="2"/>
    <x v="0"/>
    <x v="1"/>
  </r>
  <r>
    <s v="HSF-66926-425"/>
    <x v="90"/>
    <s v="00539-42510-RY"/>
    <s v="L-D-2.5"/>
    <n v="5"/>
    <x v="94"/>
    <s v="nyoules2t@reference.com"/>
    <x v="1"/>
    <s v="Lib"/>
    <s v="D"/>
    <x v="2"/>
    <n v="29.784999999999997"/>
    <n v="148.92499999999998"/>
    <x v="3"/>
    <x v="0"/>
    <x v="2"/>
  </r>
  <r>
    <s v="LQG-41416-375"/>
    <x v="91"/>
    <s v="45190-08727-NV"/>
    <s v="L-D-1"/>
    <n v="3"/>
    <x v="95"/>
    <s v="daizikovitz2u@answers.com"/>
    <x v="1"/>
    <s v="Lib"/>
    <s v="D"/>
    <x v="0"/>
    <n v="12.95"/>
    <n v="38.849999999999994"/>
    <x v="3"/>
    <x v="0"/>
    <x v="2"/>
  </r>
  <r>
    <s v="VZO-97265-841"/>
    <x v="92"/>
    <s v="87049-37901-FU"/>
    <s v="R-M-0.2"/>
    <n v="4"/>
    <x v="96"/>
    <s v="brevel2v@fastcompany.com"/>
    <x v="0"/>
    <s v="Rob"/>
    <s v="M"/>
    <x v="3"/>
    <n v="2.9849999999999999"/>
    <n v="11.94"/>
    <x v="0"/>
    <x v="1"/>
    <x v="0"/>
  </r>
  <r>
    <s v="MOR-12987-399"/>
    <x v="93"/>
    <s v="34015-31593-JC"/>
    <s v="L-M-1"/>
    <n v="6"/>
    <x v="97"/>
    <s v="epriddis2w@nationalgeographic.com"/>
    <x v="0"/>
    <s v="Lib"/>
    <s v="M"/>
    <x v="0"/>
    <n v="14.55"/>
    <n v="87.300000000000011"/>
    <x v="3"/>
    <x v="1"/>
    <x v="0"/>
  </r>
  <r>
    <s v="UOA-23786-489"/>
    <x v="94"/>
    <s v="90305-50099-SV"/>
    <s v="A-M-0.5"/>
    <n v="6"/>
    <x v="98"/>
    <s v="qveel2x@jugem.jp"/>
    <x v="0"/>
    <s v="Ara"/>
    <s v="M"/>
    <x v="1"/>
    <n v="6.75"/>
    <n v="40.5"/>
    <x v="2"/>
    <x v="0"/>
    <x v="0"/>
  </r>
  <r>
    <s v="AJL-52941-018"/>
    <x v="95"/>
    <s v="55871-61935-MF"/>
    <s v="E-D-1"/>
    <n v="2"/>
    <x v="99"/>
    <s v="lconyers2y@twitter.com"/>
    <x v="0"/>
    <s v="Exc"/>
    <s v="D"/>
    <x v="0"/>
    <n v="12.15"/>
    <n v="24.3"/>
    <x v="1"/>
    <x v="1"/>
    <x v="2"/>
  </r>
  <r>
    <s v="XSZ-84273-421"/>
    <x v="96"/>
    <s v="15405-60469-TM"/>
    <s v="R-M-0.5"/>
    <n v="3"/>
    <x v="100"/>
    <s v="pwye2z@dagondesign.com"/>
    <x v="0"/>
    <s v="Rob"/>
    <s v="M"/>
    <x v="1"/>
    <n v="5.97"/>
    <n v="17.91"/>
    <x v="0"/>
    <x v="0"/>
    <x v="0"/>
  </r>
  <r>
    <s v="NUN-48214-216"/>
    <x v="97"/>
    <s v="06953-94794-FB"/>
    <s v="A-M-0.5"/>
    <n v="4"/>
    <x v="101"/>
    <s v=""/>
    <x v="0"/>
    <s v="Ara"/>
    <s v="M"/>
    <x v="1"/>
    <n v="6.75"/>
    <n v="27"/>
    <x v="2"/>
    <x v="1"/>
    <x v="0"/>
  </r>
  <r>
    <s v="AKV-93064-769"/>
    <x v="98"/>
    <s v="22305-40299-CY"/>
    <s v="L-D-0.5"/>
    <n v="1"/>
    <x v="102"/>
    <s v="tsheryn31@mtv.com"/>
    <x v="0"/>
    <s v="Lib"/>
    <s v="D"/>
    <x v="1"/>
    <n v="7.77"/>
    <n v="7.77"/>
    <x v="3"/>
    <x v="0"/>
    <x v="2"/>
  </r>
  <r>
    <s v="BRB-40903-533"/>
    <x v="99"/>
    <s v="09020-56774-GU"/>
    <s v="E-L-0.2"/>
    <n v="3"/>
    <x v="103"/>
    <s v="mredgrave32@cargocollective.com"/>
    <x v="0"/>
    <s v="Exc"/>
    <s v="L"/>
    <x v="3"/>
    <n v="4.4550000000000001"/>
    <n v="13.365"/>
    <x v="1"/>
    <x v="0"/>
    <x v="1"/>
  </r>
  <r>
    <s v="GPR-19973-483"/>
    <x v="100"/>
    <s v="92926-08470-YS"/>
    <s v="R-D-0.5"/>
    <n v="5"/>
    <x v="104"/>
    <s v="bfominov33@yale.edu"/>
    <x v="0"/>
    <s v="Rob"/>
    <s v="D"/>
    <x v="1"/>
    <n v="5.3699999999999992"/>
    <n v="26.849999999999994"/>
    <x v="0"/>
    <x v="1"/>
    <x v="2"/>
  </r>
  <r>
    <s v="XIY-43041-882"/>
    <x v="101"/>
    <s v="07250-63194-JO"/>
    <s v="A-M-1"/>
    <n v="1"/>
    <x v="105"/>
    <s v="scritchlow34@un.org"/>
    <x v="0"/>
    <s v="Ara"/>
    <s v="M"/>
    <x v="0"/>
    <n v="11.25"/>
    <n v="11.25"/>
    <x v="2"/>
    <x v="1"/>
    <x v="0"/>
  </r>
  <r>
    <s v="YGY-98425-969"/>
    <x v="102"/>
    <s v="63787-96257-TQ"/>
    <s v="L-M-1"/>
    <n v="1"/>
    <x v="106"/>
    <s v="msteptow35@earthlink.net"/>
    <x v="1"/>
    <s v="Lib"/>
    <s v="M"/>
    <x v="0"/>
    <n v="14.55"/>
    <n v="14.55"/>
    <x v="3"/>
    <x v="1"/>
    <x v="0"/>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0"/>
    <x v="1"/>
  </r>
  <r>
    <s v="MGQ-98961-173"/>
    <x v="11"/>
    <s v="83895-90735-XH"/>
    <s v="L-L-0.5"/>
    <n v="4"/>
    <x v="110"/>
    <s v="bdrage39@youku.com"/>
    <x v="0"/>
    <s v="Lib"/>
    <s v="L"/>
    <x v="1"/>
    <n v="9.51"/>
    <n v="38.04"/>
    <x v="3"/>
    <x v="1"/>
    <x v="1"/>
  </r>
  <r>
    <s v="RFH-64349-897"/>
    <x v="106"/>
    <s v="61954-61462-RJ"/>
    <s v="E-D-0.5"/>
    <n v="3"/>
    <x v="111"/>
    <s v="myallop3a@fema.gov"/>
    <x v="0"/>
    <s v="Exc"/>
    <s v="D"/>
    <x v="1"/>
    <n v="7.29"/>
    <n v="21.87"/>
    <x v="1"/>
    <x v="0"/>
    <x v="2"/>
  </r>
  <r>
    <s v="TKL-20738-660"/>
    <x v="107"/>
    <s v="47939-53158-LS"/>
    <s v="E-M-0.2"/>
    <n v="1"/>
    <x v="112"/>
    <s v="cswitsur3b@chronoengine.com"/>
    <x v="0"/>
    <s v="Exc"/>
    <s v="M"/>
    <x v="3"/>
    <n v="4.125"/>
    <n v="4.125"/>
    <x v="1"/>
    <x v="1"/>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1"/>
    <x v="0"/>
  </r>
  <r>
    <s v="GOW-03198-575"/>
    <x v="108"/>
    <s v="61513-27752-FA"/>
    <s v="A-D-0.5"/>
    <n v="4"/>
    <x v="113"/>
    <s v="mludwell3e@blogger.com"/>
    <x v="0"/>
    <s v="Ara"/>
    <s v="D"/>
    <x v="1"/>
    <n v="5.97"/>
    <n v="23.88"/>
    <x v="2"/>
    <x v="0"/>
    <x v="2"/>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1"/>
    <x v="0"/>
  </r>
  <r>
    <s v="JOM-80930-071"/>
    <x v="113"/>
    <s v="54904-18397-UD"/>
    <s v="L-D-1"/>
    <n v="6"/>
    <x v="118"/>
    <s v="rlepere3j@shop-pro.jp"/>
    <x v="1"/>
    <s v="Lib"/>
    <s v="D"/>
    <x v="0"/>
    <n v="12.95"/>
    <n v="77.699999999999989"/>
    <x v="3"/>
    <x v="1"/>
    <x v="2"/>
  </r>
  <r>
    <s v="OIL-26493-755"/>
    <x v="114"/>
    <s v="19017-95853-EK"/>
    <s v="A-M-0.5"/>
    <n v="1"/>
    <x v="119"/>
    <s v="twoofinden3k@businesswire.com"/>
    <x v="0"/>
    <s v="Ara"/>
    <s v="M"/>
    <x v="1"/>
    <n v="6.75"/>
    <n v="6.75"/>
    <x v="2"/>
    <x v="1"/>
    <x v="0"/>
  </r>
  <r>
    <s v="CYV-13426-645"/>
    <x v="115"/>
    <s v="88593-59934-VU"/>
    <s v="E-D-1"/>
    <n v="1"/>
    <x v="120"/>
    <s v="edacca3l@google.pl"/>
    <x v="0"/>
    <s v="Exc"/>
    <s v="D"/>
    <x v="0"/>
    <n v="12.15"/>
    <n v="12.15"/>
    <x v="1"/>
    <x v="0"/>
    <x v="2"/>
  </r>
  <r>
    <s v="WRP-39846-614"/>
    <x v="49"/>
    <s v="47493-68564-YM"/>
    <s v="A-L-2.5"/>
    <n v="5"/>
    <x v="121"/>
    <s v=""/>
    <x v="1"/>
    <s v="Ara"/>
    <s v="L"/>
    <x v="2"/>
    <n v="29.784999999999997"/>
    <n v="148.92499999999998"/>
    <x v="2"/>
    <x v="0"/>
    <x v="1"/>
  </r>
  <r>
    <s v="VDZ-76673-968"/>
    <x v="116"/>
    <s v="82246-82543-DW"/>
    <s v="E-D-0.5"/>
    <n v="2"/>
    <x v="122"/>
    <s v="bhindsberg3n@blogs.com"/>
    <x v="0"/>
    <s v="Exc"/>
    <s v="D"/>
    <x v="1"/>
    <n v="7.29"/>
    <n v="14.58"/>
    <x v="1"/>
    <x v="0"/>
    <x v="2"/>
  </r>
  <r>
    <s v="VTV-03546-175"/>
    <x v="117"/>
    <s v="03384-62101-IY"/>
    <s v="A-L-2.5"/>
    <n v="5"/>
    <x v="123"/>
    <s v="orobins3o@salon.com"/>
    <x v="0"/>
    <s v="Ara"/>
    <s v="L"/>
    <x v="2"/>
    <n v="29.784999999999997"/>
    <n v="148.92499999999998"/>
    <x v="2"/>
    <x v="0"/>
    <x v="1"/>
  </r>
  <r>
    <s v="GHR-72274-715"/>
    <x v="118"/>
    <s v="86881-41559-OR"/>
    <s v="L-D-1"/>
    <n v="1"/>
    <x v="124"/>
    <s v="osyseland3p@independent.co.uk"/>
    <x v="0"/>
    <s v="Lib"/>
    <s v="D"/>
    <x v="0"/>
    <n v="12.95"/>
    <n v="12.95"/>
    <x v="3"/>
    <x v="1"/>
    <x v="2"/>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0"/>
    <x v="1"/>
  </r>
  <r>
    <s v="QUU-91729-492"/>
    <x v="121"/>
    <s v="90312-11148-LA"/>
    <s v="A-D-0.2"/>
    <n v="4"/>
    <x v="127"/>
    <s v="lkeenleyside3s@topsy.com"/>
    <x v="0"/>
    <s v="Ara"/>
    <s v="D"/>
    <x v="3"/>
    <n v="2.9849999999999999"/>
    <n v="11.94"/>
    <x v="2"/>
    <x v="1"/>
    <x v="2"/>
  </r>
  <r>
    <s v="PVI-72795-960"/>
    <x v="122"/>
    <s v="68239-74809-TF"/>
    <s v="E-L-2.5"/>
    <n v="3"/>
    <x v="128"/>
    <s v=""/>
    <x v="1"/>
    <s v="Exc"/>
    <s v="L"/>
    <x v="2"/>
    <n v="34.154999999999994"/>
    <n v="102.46499999999997"/>
    <x v="1"/>
    <x v="1"/>
    <x v="1"/>
  </r>
  <r>
    <s v="PPP-78935-365"/>
    <x v="123"/>
    <s v="91074-60023-IP"/>
    <s v="E-D-1"/>
    <n v="4"/>
    <x v="129"/>
    <s v=""/>
    <x v="0"/>
    <s v="Exc"/>
    <s v="D"/>
    <x v="0"/>
    <n v="12.15"/>
    <n v="48.6"/>
    <x v="1"/>
    <x v="1"/>
    <x v="2"/>
  </r>
  <r>
    <s v="JUO-34131-517"/>
    <x v="124"/>
    <s v="07972-83748-JI"/>
    <s v="L-D-1"/>
    <n v="6"/>
    <x v="130"/>
    <s v=""/>
    <x v="0"/>
    <s v="Lib"/>
    <s v="D"/>
    <x v="0"/>
    <n v="12.95"/>
    <n v="77.699999999999989"/>
    <x v="3"/>
    <x v="0"/>
    <x v="2"/>
  </r>
  <r>
    <s v="ZJE-89333-489"/>
    <x v="125"/>
    <s v="08694-57330-XR"/>
    <s v="L-D-2.5"/>
    <n v="1"/>
    <x v="131"/>
    <s v="vkundt3w@bigcartel.com"/>
    <x v="1"/>
    <s v="Lib"/>
    <s v="D"/>
    <x v="2"/>
    <n v="29.784999999999997"/>
    <n v="29.784999999999997"/>
    <x v="3"/>
    <x v="0"/>
    <x v="2"/>
  </r>
  <r>
    <s v="LOO-35324-159"/>
    <x v="126"/>
    <s v="68412-11126-YJ"/>
    <s v="A-L-0.2"/>
    <n v="4"/>
    <x v="132"/>
    <s v="bbett3x@google.de"/>
    <x v="0"/>
    <s v="Ara"/>
    <s v="L"/>
    <x v="3"/>
    <n v="3.8849999999999998"/>
    <n v="15.54"/>
    <x v="2"/>
    <x v="0"/>
    <x v="1"/>
  </r>
  <r>
    <s v="JBQ-93412-846"/>
    <x v="127"/>
    <s v="69037-66822-DW"/>
    <s v="E-L-2.5"/>
    <n v="4"/>
    <x v="133"/>
    <s v=""/>
    <x v="1"/>
    <s v="Exc"/>
    <s v="L"/>
    <x v="2"/>
    <n v="34.154999999999994"/>
    <n v="136.61999999999998"/>
    <x v="1"/>
    <x v="0"/>
    <x v="1"/>
  </r>
  <r>
    <s v="EHX-66333-637"/>
    <x v="128"/>
    <s v="01297-94364-XH"/>
    <s v="L-M-0.5"/>
    <n v="2"/>
    <x v="134"/>
    <s v="dstaite3z@scientificamerican.com"/>
    <x v="0"/>
    <s v="Lib"/>
    <s v="M"/>
    <x v="1"/>
    <n v="8.73"/>
    <n v="17.46"/>
    <x v="3"/>
    <x v="1"/>
    <x v="0"/>
  </r>
  <r>
    <s v="WXG-25759-236"/>
    <x v="103"/>
    <s v="39919-06540-ZI"/>
    <s v="E-L-2.5"/>
    <n v="2"/>
    <x v="135"/>
    <s v="wkeyse40@apple.com"/>
    <x v="0"/>
    <s v="Exc"/>
    <s v="L"/>
    <x v="2"/>
    <n v="34.154999999999994"/>
    <n v="68.309999999999988"/>
    <x v="1"/>
    <x v="0"/>
    <x v="1"/>
  </r>
  <r>
    <s v="QNA-31113-984"/>
    <x v="129"/>
    <s v="60512-78550-WS"/>
    <s v="L-M-0.2"/>
    <n v="4"/>
    <x v="136"/>
    <s v="oclausenthue41@marriott.com"/>
    <x v="0"/>
    <s v="Lib"/>
    <s v="M"/>
    <x v="3"/>
    <n v="4.3650000000000002"/>
    <n v="17.46"/>
    <x v="3"/>
    <x v="1"/>
    <x v="0"/>
  </r>
  <r>
    <s v="ZWI-52029-159"/>
    <x v="130"/>
    <s v="40172-12000-AU"/>
    <s v="L-M-1"/>
    <n v="3"/>
    <x v="137"/>
    <s v="lfrancisco42@fema.gov"/>
    <x v="0"/>
    <s v="Lib"/>
    <s v="M"/>
    <x v="0"/>
    <n v="14.55"/>
    <n v="43.650000000000006"/>
    <x v="3"/>
    <x v="1"/>
    <x v="0"/>
  </r>
  <r>
    <s v="ZWI-52029-159"/>
    <x v="130"/>
    <s v="40172-12000-AU"/>
    <s v="E-M-1"/>
    <n v="2"/>
    <x v="137"/>
    <s v="lfrancisco42@fema.gov"/>
    <x v="0"/>
    <s v="Exc"/>
    <s v="M"/>
    <x v="0"/>
    <n v="13.75"/>
    <n v="27.5"/>
    <x v="1"/>
    <x v="1"/>
    <x v="0"/>
  </r>
  <r>
    <s v="DFS-49954-707"/>
    <x v="131"/>
    <s v="39019-13649-CL"/>
    <s v="E-D-0.2"/>
    <n v="5"/>
    <x v="138"/>
    <s v="gskingle44@clickbank.net"/>
    <x v="0"/>
    <s v="Exc"/>
    <s v="D"/>
    <x v="3"/>
    <n v="3.645"/>
    <n v="18.225000000000001"/>
    <x v="1"/>
    <x v="0"/>
    <x v="2"/>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0"/>
    <x v="2"/>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1"/>
    <x v="2"/>
  </r>
  <r>
    <s v="NKW-24945-846"/>
    <x v="35"/>
    <s v="75977-30364-AY"/>
    <s v="A-D-2.5"/>
    <n v="5"/>
    <x v="144"/>
    <s v="jpray4a@youtube.com"/>
    <x v="0"/>
    <s v="Ara"/>
    <s v="D"/>
    <x v="2"/>
    <n v="22.884999999999998"/>
    <n v="114.42499999999998"/>
    <x v="2"/>
    <x v="1"/>
    <x v="2"/>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1"/>
    <x v="2"/>
  </r>
  <r>
    <s v="JAF-18294-750"/>
    <x v="139"/>
    <s v="73564-98204-EY"/>
    <s v="R-D-2.5"/>
    <n v="6"/>
    <x v="148"/>
    <s v=""/>
    <x v="0"/>
    <s v="Rob"/>
    <s v="D"/>
    <x v="2"/>
    <n v="20.584999999999997"/>
    <n v="123.50999999999999"/>
    <x v="0"/>
    <x v="0"/>
    <x v="2"/>
  </r>
  <r>
    <s v="TME-59627-221"/>
    <x v="140"/>
    <s v="72282-40594-RX"/>
    <s v="L-L-2.5"/>
    <n v="6"/>
    <x v="149"/>
    <s v=""/>
    <x v="0"/>
    <s v="Lib"/>
    <s v="L"/>
    <x v="2"/>
    <n v="36.454999999999998"/>
    <n v="218.73"/>
    <x v="3"/>
    <x v="1"/>
    <x v="1"/>
  </r>
  <r>
    <s v="UDG-65353-824"/>
    <x v="141"/>
    <s v="17514-94165-RJ"/>
    <s v="E-M-0.5"/>
    <n v="4"/>
    <x v="150"/>
    <s v="kswede4g@addthis.com"/>
    <x v="0"/>
    <s v="Exc"/>
    <s v="M"/>
    <x v="1"/>
    <n v="8.25"/>
    <n v="33"/>
    <x v="1"/>
    <x v="1"/>
    <x v="0"/>
  </r>
  <r>
    <s v="ENQ-42923-176"/>
    <x v="142"/>
    <s v="56248-75861-JX"/>
    <s v="A-L-0.5"/>
    <n v="3"/>
    <x v="151"/>
    <s v="lrubrow4h@microsoft.com"/>
    <x v="0"/>
    <s v="Ara"/>
    <s v="L"/>
    <x v="1"/>
    <n v="7.77"/>
    <n v="23.31"/>
    <x v="2"/>
    <x v="1"/>
    <x v="1"/>
  </r>
  <r>
    <s v="CBT-55781-720"/>
    <x v="143"/>
    <s v="97855-54761-IS"/>
    <s v="E-D-0.5"/>
    <n v="3"/>
    <x v="152"/>
    <s v="dtift4i@netvibes.com"/>
    <x v="0"/>
    <s v="Exc"/>
    <s v="D"/>
    <x v="1"/>
    <n v="7.29"/>
    <n v="21.87"/>
    <x v="1"/>
    <x v="0"/>
    <x v="2"/>
  </r>
  <r>
    <s v="NEU-86533-016"/>
    <x v="144"/>
    <s v="96544-91644-IT"/>
    <s v="R-D-0.2"/>
    <n v="6"/>
    <x v="153"/>
    <s v="gschonfeld4j@oracle.com"/>
    <x v="0"/>
    <s v="Rob"/>
    <s v="D"/>
    <x v="3"/>
    <n v="2.6849999999999996"/>
    <n v="16.11"/>
    <x v="0"/>
    <x v="1"/>
    <x v="2"/>
  </r>
  <r>
    <s v="BYU-58154-603"/>
    <x v="145"/>
    <s v="51971-70393-QM"/>
    <s v="E-D-0.5"/>
    <n v="4"/>
    <x v="154"/>
    <s v="cfeye4k@google.co.jp"/>
    <x v="1"/>
    <s v="Exc"/>
    <s v="D"/>
    <x v="1"/>
    <n v="7.29"/>
    <n v="29.16"/>
    <x v="1"/>
    <x v="1"/>
    <x v="2"/>
  </r>
  <r>
    <s v="EHJ-05910-257"/>
    <x v="146"/>
    <s v="06812-11924-IK"/>
    <s v="R-D-1"/>
    <n v="6"/>
    <x v="155"/>
    <s v=""/>
    <x v="0"/>
    <s v="Rob"/>
    <s v="D"/>
    <x v="0"/>
    <n v="8.9499999999999993"/>
    <n v="53.699999999999996"/>
    <x v="0"/>
    <x v="0"/>
    <x v="2"/>
  </r>
  <r>
    <s v="EIL-44855-309"/>
    <x v="147"/>
    <s v="59741-90220-OW"/>
    <s v="R-D-0.5"/>
    <n v="5"/>
    <x v="156"/>
    <s v=""/>
    <x v="0"/>
    <s v="Rob"/>
    <s v="D"/>
    <x v="1"/>
    <n v="5.3699999999999992"/>
    <n v="26.849999999999994"/>
    <x v="0"/>
    <x v="0"/>
    <x v="2"/>
  </r>
  <r>
    <s v="HCA-87224-420"/>
    <x v="148"/>
    <s v="62682-27930-PD"/>
    <s v="E-M-0.5"/>
    <n v="5"/>
    <x v="157"/>
    <s v="tfero4n@comsenz.com"/>
    <x v="0"/>
    <s v="Exc"/>
    <s v="M"/>
    <x v="1"/>
    <n v="8.25"/>
    <n v="41.25"/>
    <x v="1"/>
    <x v="0"/>
    <x v="0"/>
  </r>
  <r>
    <s v="ABO-29054-365"/>
    <x v="149"/>
    <s v="00256-19905-YG"/>
    <s v="A-M-0.5"/>
    <n v="6"/>
    <x v="158"/>
    <s v=""/>
    <x v="1"/>
    <s v="Ara"/>
    <s v="M"/>
    <x v="1"/>
    <n v="6.75"/>
    <n v="40.5"/>
    <x v="2"/>
    <x v="1"/>
    <x v="0"/>
  </r>
  <r>
    <s v="TKN-58485-031"/>
    <x v="150"/>
    <s v="38890-22576-UI"/>
    <s v="R-D-1"/>
    <n v="2"/>
    <x v="159"/>
    <s v="fdauney4p@sphinn.com"/>
    <x v="1"/>
    <s v="Rob"/>
    <s v="D"/>
    <x v="0"/>
    <n v="8.9499999999999993"/>
    <n v="17.899999999999999"/>
    <x v="0"/>
    <x v="1"/>
    <x v="2"/>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1"/>
    <x v="2"/>
  </r>
  <r>
    <s v="BAF-42286-205"/>
    <x v="152"/>
    <s v="43074-00987-PB"/>
    <s v="R-M-2.5"/>
    <n v="4"/>
    <x v="163"/>
    <s v="ocolbeck4t@sina.com.cn"/>
    <x v="0"/>
    <s v="Rob"/>
    <s v="M"/>
    <x v="2"/>
    <n v="22.884999999999998"/>
    <n v="91.539999999999992"/>
    <x v="0"/>
    <x v="1"/>
    <x v="0"/>
  </r>
  <r>
    <s v="WOR-52762-511"/>
    <x v="153"/>
    <s v="04739-85772-QT"/>
    <s v="E-L-2.5"/>
    <n v="6"/>
    <x v="164"/>
    <s v=""/>
    <x v="0"/>
    <s v="Exc"/>
    <s v="L"/>
    <x v="2"/>
    <n v="34.154999999999994"/>
    <n v="204.92999999999995"/>
    <x v="1"/>
    <x v="0"/>
    <x v="1"/>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0"/>
    <x v="1"/>
  </r>
  <r>
    <s v="RMW-74160-339"/>
    <x v="156"/>
    <s v="38978-59582-JP"/>
    <s v="R-L-2.5"/>
    <n v="4"/>
    <x v="167"/>
    <s v="eheining4x@flickr.com"/>
    <x v="0"/>
    <s v="Rob"/>
    <s v="L"/>
    <x v="2"/>
    <n v="27.484999999999996"/>
    <n v="109.93999999999998"/>
    <x v="0"/>
    <x v="0"/>
    <x v="1"/>
  </r>
  <r>
    <s v="FMT-94584-786"/>
    <x v="22"/>
    <s v="86504-96610-BH"/>
    <s v="A-L-1"/>
    <n v="2"/>
    <x v="168"/>
    <s v="kmelloi4y@imdb.com"/>
    <x v="0"/>
    <s v="Ara"/>
    <s v="L"/>
    <x v="0"/>
    <n v="12.95"/>
    <n v="25.9"/>
    <x v="2"/>
    <x v="1"/>
    <x v="1"/>
  </r>
  <r>
    <s v="NWT-78222-575"/>
    <x v="157"/>
    <s v="75986-98864-EZ"/>
    <s v="A-D-0.2"/>
    <n v="1"/>
    <x v="169"/>
    <s v=""/>
    <x v="1"/>
    <s v="Ara"/>
    <s v="D"/>
    <x v="3"/>
    <n v="2.9849999999999999"/>
    <n v="2.9849999999999999"/>
    <x v="2"/>
    <x v="1"/>
    <x v="2"/>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1"/>
    <x v="2"/>
  </r>
  <r>
    <s v="UCT-03935-589"/>
    <x v="78"/>
    <s v="85851-78384-DM"/>
    <s v="R-D-0.5"/>
    <n v="6"/>
    <x v="171"/>
    <s v="amundford52@nbcnews.com"/>
    <x v="0"/>
    <s v="Rob"/>
    <s v="D"/>
    <x v="1"/>
    <n v="5.3699999999999992"/>
    <n v="32.22"/>
    <x v="0"/>
    <x v="1"/>
    <x v="2"/>
  </r>
  <r>
    <s v="SBI-60013-494"/>
    <x v="159"/>
    <s v="55232-81621-BX"/>
    <s v="E-M-0.2"/>
    <n v="2"/>
    <x v="172"/>
    <s v="twalas53@google.ca"/>
    <x v="0"/>
    <s v="Exc"/>
    <s v="M"/>
    <x v="3"/>
    <n v="4.125"/>
    <n v="8.25"/>
    <x v="1"/>
    <x v="1"/>
    <x v="0"/>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0"/>
    <x v="2"/>
  </r>
  <r>
    <s v="QOO-24615-950"/>
    <x v="162"/>
    <s v="01338-83217-GV"/>
    <s v="R-M-2.5"/>
    <n v="3"/>
    <x v="175"/>
    <s v="mmeriet56@noaa.gov"/>
    <x v="0"/>
    <s v="Rob"/>
    <s v="M"/>
    <x v="2"/>
    <n v="22.884999999999998"/>
    <n v="68.655000000000001"/>
    <x v="0"/>
    <x v="1"/>
    <x v="0"/>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0"/>
    <x v="1"/>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0"/>
    <x v="2"/>
  </r>
  <r>
    <s v="ILQ-11027-588"/>
    <x v="166"/>
    <s v="76293-30918-DQ"/>
    <s v="E-D-1"/>
    <n v="6"/>
    <x v="181"/>
    <s v="ppetrushanko5c@blinklist.com"/>
    <x v="1"/>
    <s v="Exc"/>
    <s v="D"/>
    <x v="0"/>
    <n v="12.15"/>
    <n v="72.900000000000006"/>
    <x v="1"/>
    <x v="0"/>
    <x v="2"/>
  </r>
  <r>
    <s v="KRZ-13868-122"/>
    <x v="167"/>
    <s v="86779-84838-EJ"/>
    <s v="E-L-1"/>
    <n v="3"/>
    <x v="182"/>
    <s v=""/>
    <x v="0"/>
    <s v="Exc"/>
    <s v="L"/>
    <x v="0"/>
    <n v="14.85"/>
    <n v="44.55"/>
    <x v="1"/>
    <x v="1"/>
    <x v="1"/>
  </r>
  <r>
    <s v="VRM-93594-914"/>
    <x v="168"/>
    <s v="66806-41795-MX"/>
    <s v="E-D-0.5"/>
    <n v="5"/>
    <x v="183"/>
    <s v="elaird5e@bing.com"/>
    <x v="0"/>
    <s v="Exc"/>
    <s v="D"/>
    <x v="1"/>
    <n v="7.29"/>
    <n v="36.450000000000003"/>
    <x v="1"/>
    <x v="1"/>
    <x v="2"/>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1"/>
    <x v="2"/>
  </r>
  <r>
    <s v="NOP-21394-646"/>
    <x v="170"/>
    <s v="16982-35708-BZ"/>
    <s v="L-D-2.5"/>
    <n v="3"/>
    <x v="185"/>
    <s v="ncuttler5g@parallels.com"/>
    <x v="0"/>
    <s v="Lib"/>
    <s v="D"/>
    <x v="2"/>
    <n v="29.784999999999997"/>
    <n v="89.35499999999999"/>
    <x v="3"/>
    <x v="1"/>
    <x v="2"/>
  </r>
  <r>
    <s v="NOP-21394-646"/>
    <x v="170"/>
    <s v="16982-35708-BZ"/>
    <s v="L-L-0.5"/>
    <n v="4"/>
    <x v="185"/>
    <s v="ncuttler5g@parallels.com"/>
    <x v="0"/>
    <s v="Lib"/>
    <s v="L"/>
    <x v="1"/>
    <n v="9.51"/>
    <n v="38.04"/>
    <x v="3"/>
    <x v="1"/>
    <x v="1"/>
  </r>
  <r>
    <s v="NOP-21394-646"/>
    <x v="170"/>
    <s v="16982-35708-BZ"/>
    <s v="E-M-1"/>
    <n v="3"/>
    <x v="185"/>
    <s v="ncuttler5g@parallels.com"/>
    <x v="0"/>
    <s v="Exc"/>
    <s v="M"/>
    <x v="0"/>
    <n v="13.75"/>
    <n v="41.25"/>
    <x v="1"/>
    <x v="1"/>
    <x v="0"/>
  </r>
  <r>
    <s v="FTV-77095-168"/>
    <x v="171"/>
    <s v="66708-26678-QK"/>
    <s v="L-L-0.5"/>
    <n v="6"/>
    <x v="186"/>
    <s v=""/>
    <x v="0"/>
    <s v="Lib"/>
    <s v="L"/>
    <x v="1"/>
    <n v="9.51"/>
    <n v="57.06"/>
    <x v="3"/>
    <x v="1"/>
    <x v="1"/>
  </r>
  <r>
    <s v="BOR-02906-411"/>
    <x v="172"/>
    <s v="08743-09057-OO"/>
    <s v="L-D-2.5"/>
    <n v="6"/>
    <x v="187"/>
    <s v="tfelip5m@typepad.com"/>
    <x v="0"/>
    <s v="Lib"/>
    <s v="D"/>
    <x v="2"/>
    <n v="29.784999999999997"/>
    <n v="178.70999999999998"/>
    <x v="3"/>
    <x v="0"/>
    <x v="2"/>
  </r>
  <r>
    <s v="WMP-68847-770"/>
    <x v="173"/>
    <s v="37490-01572-JW"/>
    <s v="L-L-0.2"/>
    <n v="1"/>
    <x v="188"/>
    <s v="vle5n@disqus.com"/>
    <x v="0"/>
    <s v="Lib"/>
    <s v="L"/>
    <x v="3"/>
    <n v="4.7549999999999999"/>
    <n v="4.7549999999999999"/>
    <x v="3"/>
    <x v="1"/>
    <x v="1"/>
  </r>
  <r>
    <s v="TMO-22785-872"/>
    <x v="174"/>
    <s v="01811-60350-CU"/>
    <s v="E-M-1"/>
    <n v="6"/>
    <x v="189"/>
    <s v=""/>
    <x v="0"/>
    <s v="Exc"/>
    <s v="M"/>
    <x v="0"/>
    <n v="13.75"/>
    <n v="82.5"/>
    <x v="1"/>
    <x v="1"/>
    <x v="0"/>
  </r>
  <r>
    <s v="TJG-73587-353"/>
    <x v="175"/>
    <s v="24766-58139-GT"/>
    <s v="R-D-0.2"/>
    <n v="3"/>
    <x v="190"/>
    <s v=""/>
    <x v="0"/>
    <s v="Rob"/>
    <s v="D"/>
    <x v="3"/>
    <n v="2.6849999999999996"/>
    <n v="8.0549999999999997"/>
    <x v="0"/>
    <x v="0"/>
    <x v="2"/>
  </r>
  <r>
    <s v="OOU-61343-455"/>
    <x v="176"/>
    <s v="90123-70970-NY"/>
    <s v="A-M-1"/>
    <n v="2"/>
    <x v="191"/>
    <s v="npoolman5q@howstuffworks.com"/>
    <x v="0"/>
    <s v="Ara"/>
    <s v="M"/>
    <x v="0"/>
    <n v="11.25"/>
    <n v="22.5"/>
    <x v="2"/>
    <x v="1"/>
    <x v="0"/>
  </r>
  <r>
    <s v="RMA-08327-369"/>
    <x v="142"/>
    <s v="93809-05424-MG"/>
    <s v="A-M-0.5"/>
    <n v="6"/>
    <x v="192"/>
    <s v="oduny5r@constantcontact.com"/>
    <x v="0"/>
    <s v="Ara"/>
    <s v="M"/>
    <x v="1"/>
    <n v="6.75"/>
    <n v="40.5"/>
    <x v="2"/>
    <x v="0"/>
    <x v="0"/>
  </r>
  <r>
    <s v="SFB-97929-779"/>
    <x v="177"/>
    <s v="85425-33494-HQ"/>
    <s v="E-D-0.5"/>
    <n v="4"/>
    <x v="193"/>
    <s v="chalfhide5s@google.ru"/>
    <x v="1"/>
    <s v="Exc"/>
    <s v="D"/>
    <x v="1"/>
    <n v="7.29"/>
    <n v="29.16"/>
    <x v="1"/>
    <x v="0"/>
    <x v="2"/>
  </r>
  <r>
    <s v="AUP-10128-606"/>
    <x v="178"/>
    <s v="54387-64897-XC"/>
    <s v="A-M-0.5"/>
    <n v="1"/>
    <x v="194"/>
    <s v="fmalecky5t@list-manage.com"/>
    <x v="2"/>
    <s v="Ara"/>
    <s v="M"/>
    <x v="1"/>
    <n v="6.75"/>
    <n v="6.75"/>
    <x v="2"/>
    <x v="1"/>
    <x v="0"/>
  </r>
  <r>
    <s v="YTW-40242-005"/>
    <x v="179"/>
    <s v="01035-70465-UO"/>
    <s v="L-D-1"/>
    <n v="4"/>
    <x v="195"/>
    <s v="aattwater5u@wikia.com"/>
    <x v="0"/>
    <s v="Lib"/>
    <s v="D"/>
    <x v="0"/>
    <n v="12.95"/>
    <n v="51.8"/>
    <x v="3"/>
    <x v="0"/>
    <x v="2"/>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0"/>
    <x v="2"/>
  </r>
  <r>
    <s v="YQU-65147-580"/>
    <x v="182"/>
    <s v="80247-70000-HT"/>
    <s v="R-D-2.5"/>
    <n v="1"/>
    <x v="198"/>
    <s v="egalgey5x@wufoo.com"/>
    <x v="0"/>
    <s v="Rob"/>
    <s v="D"/>
    <x v="2"/>
    <n v="20.584999999999997"/>
    <n v="20.584999999999997"/>
    <x v="0"/>
    <x v="1"/>
    <x v="2"/>
  </r>
  <r>
    <s v="QPM-95832-683"/>
    <x v="183"/>
    <s v="35058-04550-VC"/>
    <s v="L-L-1"/>
    <n v="2"/>
    <x v="199"/>
    <s v="mhame5y@newsvine.com"/>
    <x v="1"/>
    <s v="Lib"/>
    <s v="L"/>
    <x v="0"/>
    <n v="15.85"/>
    <n v="31.7"/>
    <x v="3"/>
    <x v="1"/>
    <x v="1"/>
  </r>
  <r>
    <s v="BNQ-88920-567"/>
    <x v="184"/>
    <s v="27226-53717-SY"/>
    <s v="L-D-0.2"/>
    <n v="6"/>
    <x v="200"/>
    <s v="igurnee5z@usnews.com"/>
    <x v="0"/>
    <s v="Lib"/>
    <s v="D"/>
    <x v="3"/>
    <n v="3.8849999999999998"/>
    <n v="23.31"/>
    <x v="3"/>
    <x v="1"/>
    <x v="2"/>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1"/>
    <x v="0"/>
  </r>
  <r>
    <s v="VFZ-91673-181"/>
    <x v="188"/>
    <s v="10225-91535-AI"/>
    <s v="A-L-1"/>
    <n v="6"/>
    <x v="205"/>
    <s v="lrushmer65@europa.eu"/>
    <x v="0"/>
    <s v="Ara"/>
    <s v="L"/>
    <x v="0"/>
    <n v="12.95"/>
    <n v="77.699999999999989"/>
    <x v="2"/>
    <x v="0"/>
    <x v="1"/>
  </r>
  <r>
    <s v="WKD-81956-870"/>
    <x v="189"/>
    <s v="48090-06534-HI"/>
    <s v="L-D-0.5"/>
    <n v="3"/>
    <x v="206"/>
    <s v="wedinborough66@github.io"/>
    <x v="0"/>
    <s v="Lib"/>
    <s v="D"/>
    <x v="1"/>
    <n v="7.77"/>
    <n v="23.31"/>
    <x v="3"/>
    <x v="1"/>
    <x v="2"/>
  </r>
  <r>
    <s v="TNI-91067-006"/>
    <x v="190"/>
    <s v="80444-58185-FX"/>
    <s v="E-L-1"/>
    <n v="4"/>
    <x v="207"/>
    <s v=""/>
    <x v="0"/>
    <s v="Exc"/>
    <s v="L"/>
    <x v="0"/>
    <n v="14.85"/>
    <n v="59.4"/>
    <x v="1"/>
    <x v="0"/>
    <x v="1"/>
  </r>
  <r>
    <s v="IZA-61469-812"/>
    <x v="191"/>
    <s v="13561-92774-WP"/>
    <s v="L-D-2.5"/>
    <n v="4"/>
    <x v="208"/>
    <s v="kbromehead68@un.org"/>
    <x v="0"/>
    <s v="Lib"/>
    <s v="D"/>
    <x v="2"/>
    <n v="29.784999999999997"/>
    <n v="119.13999999999999"/>
    <x v="3"/>
    <x v="0"/>
    <x v="2"/>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1"/>
    <x v="0"/>
  </r>
  <r>
    <s v="ALA-62598-016"/>
    <x v="194"/>
    <s v="57145-03803-ZL"/>
    <s v="R-D-0.2"/>
    <n v="6"/>
    <x v="211"/>
    <s v="nwyvill6b@naver.com"/>
    <x v="2"/>
    <s v="Rob"/>
    <s v="D"/>
    <x v="3"/>
    <n v="2.6849999999999996"/>
    <n v="16.11"/>
    <x v="0"/>
    <x v="0"/>
    <x v="2"/>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1"/>
    <x v="0"/>
  </r>
  <r>
    <s v="BPT-83989-157"/>
    <x v="197"/>
    <s v="84269-49816-ML"/>
    <s v="A-M-2.5"/>
    <n v="2"/>
    <x v="214"/>
    <s v="pcutchie6e@globo.com"/>
    <x v="0"/>
    <s v="Ara"/>
    <s v="M"/>
    <x v="2"/>
    <n v="25.874999999999996"/>
    <n v="51.749999999999993"/>
    <x v="2"/>
    <x v="1"/>
    <x v="0"/>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1"/>
    <x v="0"/>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1"/>
    <x v="2"/>
  </r>
  <r>
    <s v="JJX-83339-346"/>
    <x v="204"/>
    <s v="32928-18158-OW"/>
    <s v="R-L-0.2"/>
    <n v="1"/>
    <x v="221"/>
    <s v=""/>
    <x v="0"/>
    <s v="Rob"/>
    <s v="L"/>
    <x v="3"/>
    <n v="3.5849999999999995"/>
    <n v="3.5849999999999995"/>
    <x v="0"/>
    <x v="0"/>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1"/>
    <x v="0"/>
  </r>
  <r>
    <s v="ISK-42066-094"/>
    <x v="209"/>
    <s v="41505-42181-EF"/>
    <s v="E-D-1"/>
    <n v="3"/>
    <x v="226"/>
    <s v="srushbrooke6q@youku.com"/>
    <x v="0"/>
    <s v="Exc"/>
    <s v="D"/>
    <x v="0"/>
    <n v="12.15"/>
    <n v="36.450000000000003"/>
    <x v="1"/>
    <x v="0"/>
    <x v="2"/>
  </r>
  <r>
    <s v="FTC-35822-530"/>
    <x v="210"/>
    <s v="14307-87663-KB"/>
    <s v="E-D-0.5"/>
    <n v="4"/>
    <x v="227"/>
    <s v="tdrynan6r@deviantart.com"/>
    <x v="0"/>
    <s v="Exc"/>
    <s v="D"/>
    <x v="1"/>
    <n v="7.29"/>
    <n v="29.16"/>
    <x v="1"/>
    <x v="0"/>
    <x v="2"/>
  </r>
  <r>
    <s v="VSS-56247-688"/>
    <x v="211"/>
    <s v="08360-19442-GB"/>
    <s v="L-M-2.5"/>
    <n v="4"/>
    <x v="228"/>
    <s v="eyurkov6s@hud.gov"/>
    <x v="0"/>
    <s v="Lib"/>
    <s v="M"/>
    <x v="2"/>
    <n v="33.464999999999996"/>
    <n v="133.85999999999999"/>
    <x v="3"/>
    <x v="1"/>
    <x v="0"/>
  </r>
  <r>
    <s v="HVW-25584-144"/>
    <x v="212"/>
    <s v="93405-51204-UW"/>
    <s v="L-L-0.2"/>
    <n v="5"/>
    <x v="229"/>
    <s v="lmallan6t@state.gov"/>
    <x v="0"/>
    <s v="Lib"/>
    <s v="L"/>
    <x v="3"/>
    <n v="4.7549999999999999"/>
    <n v="23.774999999999999"/>
    <x v="3"/>
    <x v="0"/>
    <x v="1"/>
  </r>
  <r>
    <s v="MUY-15309-209"/>
    <x v="213"/>
    <s v="97152-03355-IW"/>
    <s v="L-D-1"/>
    <n v="3"/>
    <x v="230"/>
    <s v="gbentjens6u@netlog.com"/>
    <x v="2"/>
    <s v="Lib"/>
    <s v="D"/>
    <x v="0"/>
    <n v="12.95"/>
    <n v="38.849999999999994"/>
    <x v="3"/>
    <x v="1"/>
    <x v="2"/>
  </r>
  <r>
    <s v="VAJ-44572-469"/>
    <x v="63"/>
    <s v="79216-73157-TE"/>
    <s v="R-L-0.2"/>
    <n v="6"/>
    <x v="231"/>
    <s v=""/>
    <x v="1"/>
    <s v="Rob"/>
    <s v="L"/>
    <x v="3"/>
    <n v="3.5849999999999995"/>
    <n v="21.509999999999998"/>
    <x v="0"/>
    <x v="0"/>
    <x v="1"/>
  </r>
  <r>
    <s v="YJU-84377-606"/>
    <x v="214"/>
    <s v="20259-47723-AC"/>
    <s v="A-D-1"/>
    <n v="1"/>
    <x v="232"/>
    <s v="lentwistle6w@omniture.com"/>
    <x v="0"/>
    <s v="Ara"/>
    <s v="D"/>
    <x v="0"/>
    <n v="9.9499999999999993"/>
    <n v="9.9499999999999993"/>
    <x v="2"/>
    <x v="0"/>
    <x v="2"/>
  </r>
  <r>
    <s v="VNC-93921-469"/>
    <x v="215"/>
    <s v="04666-71569-RI"/>
    <s v="L-L-1"/>
    <n v="1"/>
    <x v="233"/>
    <s v="zkiffe74@cyberchimps.com"/>
    <x v="0"/>
    <s v="Lib"/>
    <s v="L"/>
    <x v="0"/>
    <n v="15.85"/>
    <n v="15.85"/>
    <x v="3"/>
    <x v="0"/>
    <x v="1"/>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1"/>
    <x v="2"/>
  </r>
  <r>
    <s v="GGD-38107-641"/>
    <x v="219"/>
    <s v="99562-88650-YF"/>
    <s v="L-M-1"/>
    <n v="4"/>
    <x v="237"/>
    <s v="lkernan71@wsj.com"/>
    <x v="0"/>
    <s v="Lib"/>
    <s v="M"/>
    <x v="0"/>
    <n v="14.55"/>
    <n v="58.2"/>
    <x v="3"/>
    <x v="1"/>
    <x v="0"/>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0"/>
    <x v="2"/>
  </r>
  <r>
    <s v="MSJ-11909-468"/>
    <x v="188"/>
    <s v="07878-45872-CC"/>
    <s v="E-D-2.5"/>
    <n v="5"/>
    <x v="241"/>
    <s v="ccromwell76@desdev.cn"/>
    <x v="0"/>
    <s v="Exc"/>
    <s v="D"/>
    <x v="2"/>
    <n v="27.945"/>
    <n v="139.72499999999999"/>
    <x v="1"/>
    <x v="1"/>
    <x v="2"/>
  </r>
  <r>
    <s v="DKB-78053-329"/>
    <x v="223"/>
    <s v="12444-05174-OO"/>
    <s v="R-M-0.2"/>
    <n v="2"/>
    <x v="242"/>
    <s v="ihay77@lulu.com"/>
    <x v="2"/>
    <s v="Rob"/>
    <s v="M"/>
    <x v="3"/>
    <n v="2.9849999999999999"/>
    <n v="5.97"/>
    <x v="0"/>
    <x v="1"/>
    <x v="0"/>
  </r>
  <r>
    <s v="DFZ-45083-941"/>
    <x v="224"/>
    <s v="34665-62561-AU"/>
    <s v="R-L-2.5"/>
    <n v="1"/>
    <x v="243"/>
    <s v="ttaffarello78@sciencedaily.com"/>
    <x v="0"/>
    <s v="Rob"/>
    <s v="L"/>
    <x v="2"/>
    <n v="27.484999999999996"/>
    <n v="27.484999999999996"/>
    <x v="0"/>
    <x v="0"/>
    <x v="1"/>
  </r>
  <r>
    <s v="OTA-40969-710"/>
    <x v="83"/>
    <s v="77877-11993-QH"/>
    <s v="R-L-1"/>
    <n v="5"/>
    <x v="244"/>
    <s v="mcanty79@jigsy.com"/>
    <x v="0"/>
    <s v="Rob"/>
    <s v="L"/>
    <x v="0"/>
    <n v="11.95"/>
    <n v="59.75"/>
    <x v="0"/>
    <x v="0"/>
    <x v="1"/>
  </r>
  <r>
    <s v="GRH-45571-667"/>
    <x v="104"/>
    <s v="32291-18308-YZ"/>
    <s v="E-M-1"/>
    <n v="3"/>
    <x v="245"/>
    <s v="jkopke7a@auda.org.au"/>
    <x v="0"/>
    <s v="Exc"/>
    <s v="M"/>
    <x v="0"/>
    <n v="13.75"/>
    <n v="41.25"/>
    <x v="1"/>
    <x v="1"/>
    <x v="0"/>
  </r>
  <r>
    <s v="NXV-05302-067"/>
    <x v="225"/>
    <s v="25754-33191-ZI"/>
    <s v="L-M-2.5"/>
    <n v="4"/>
    <x v="246"/>
    <s v=""/>
    <x v="0"/>
    <s v="Lib"/>
    <s v="M"/>
    <x v="2"/>
    <n v="33.464999999999996"/>
    <n v="133.85999999999999"/>
    <x v="3"/>
    <x v="1"/>
    <x v="0"/>
  </r>
  <r>
    <s v="VZH-86274-142"/>
    <x v="226"/>
    <s v="53120-45532-KL"/>
    <s v="R-L-1"/>
    <n v="5"/>
    <x v="247"/>
    <s v=""/>
    <x v="1"/>
    <s v="Rob"/>
    <s v="L"/>
    <x v="0"/>
    <n v="11.95"/>
    <n v="59.75"/>
    <x v="0"/>
    <x v="0"/>
    <x v="1"/>
  </r>
  <r>
    <s v="KIX-93248-135"/>
    <x v="227"/>
    <s v="36605-83052-WB"/>
    <s v="A-D-0.5"/>
    <n v="1"/>
    <x v="248"/>
    <s v="vhellmore7d@bbc.co.uk"/>
    <x v="0"/>
    <s v="Ara"/>
    <s v="D"/>
    <x v="1"/>
    <n v="5.97"/>
    <n v="5.97"/>
    <x v="2"/>
    <x v="0"/>
    <x v="2"/>
  </r>
  <r>
    <s v="AXR-10962-010"/>
    <x v="180"/>
    <s v="53683-35977-KI"/>
    <s v="E-D-1"/>
    <n v="2"/>
    <x v="249"/>
    <s v="mseawright7e@nbcnews.com"/>
    <x v="2"/>
    <s v="Exc"/>
    <s v="D"/>
    <x v="0"/>
    <n v="12.15"/>
    <n v="24.3"/>
    <x v="1"/>
    <x v="1"/>
    <x v="2"/>
  </r>
  <r>
    <s v="IHS-71573-008"/>
    <x v="228"/>
    <s v="07972-83134-NM"/>
    <s v="E-D-0.2"/>
    <n v="6"/>
    <x v="250"/>
    <s v="snortheast7f@mashable.com"/>
    <x v="0"/>
    <s v="Exc"/>
    <s v="D"/>
    <x v="3"/>
    <n v="3.645"/>
    <n v="21.87"/>
    <x v="1"/>
    <x v="0"/>
    <x v="2"/>
  </r>
  <r>
    <s v="QTR-19001-114"/>
    <x v="229"/>
    <s v="01035-70465-UO"/>
    <s v="A-D-1"/>
    <n v="2"/>
    <x v="195"/>
    <s v="aattwater5u@wikia.com"/>
    <x v="0"/>
    <s v="Ara"/>
    <s v="D"/>
    <x v="0"/>
    <n v="9.9499999999999993"/>
    <n v="19.899999999999999"/>
    <x v="2"/>
    <x v="0"/>
    <x v="2"/>
  </r>
  <r>
    <s v="WBK-62297-910"/>
    <x v="230"/>
    <s v="25514-23938-IQ"/>
    <s v="A-D-0.2"/>
    <n v="2"/>
    <x v="251"/>
    <s v="mfearon7h@reverbnation.com"/>
    <x v="0"/>
    <s v="Ara"/>
    <s v="D"/>
    <x v="3"/>
    <n v="2.9849999999999999"/>
    <n v="5.97"/>
    <x v="2"/>
    <x v="1"/>
    <x v="2"/>
  </r>
  <r>
    <s v="OGY-19377-175"/>
    <x v="231"/>
    <s v="49084-44492-OJ"/>
    <s v="E-D-0.5"/>
    <n v="1"/>
    <x v="252"/>
    <s v=""/>
    <x v="1"/>
    <s v="Exc"/>
    <s v="D"/>
    <x v="1"/>
    <n v="7.29"/>
    <n v="7.29"/>
    <x v="1"/>
    <x v="0"/>
    <x v="2"/>
  </r>
  <r>
    <s v="ESR-66651-814"/>
    <x v="80"/>
    <s v="76624-72205-CK"/>
    <s v="A-D-0.2"/>
    <n v="4"/>
    <x v="253"/>
    <s v="jsisneros7j@a8.net"/>
    <x v="0"/>
    <s v="Ara"/>
    <s v="D"/>
    <x v="3"/>
    <n v="2.9849999999999999"/>
    <n v="11.94"/>
    <x v="2"/>
    <x v="0"/>
    <x v="2"/>
  </r>
  <r>
    <s v="CPX-46916-770"/>
    <x v="232"/>
    <s v="12729-50170-JE"/>
    <s v="R-L-1"/>
    <n v="6"/>
    <x v="254"/>
    <s v="zcarlson7k@bigcartel.com"/>
    <x v="1"/>
    <s v="Rob"/>
    <s v="L"/>
    <x v="0"/>
    <n v="11.95"/>
    <n v="71.699999999999989"/>
    <x v="0"/>
    <x v="0"/>
    <x v="1"/>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1"/>
    <x v="0"/>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0"/>
    <x v="1"/>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0"/>
    <x v="1"/>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0"/>
    <x v="1"/>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0"/>
    <x v="2"/>
  </r>
  <r>
    <s v="IYO-10245-081"/>
    <x v="242"/>
    <s v="57145-31023-FK"/>
    <s v="E-M-2.5"/>
    <n v="3"/>
    <x v="266"/>
    <s v=""/>
    <x v="0"/>
    <s v="Exc"/>
    <s v="M"/>
    <x v="2"/>
    <n v="31.624999999999996"/>
    <n v="94.874999999999986"/>
    <x v="1"/>
    <x v="1"/>
    <x v="0"/>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0"/>
    <x v="2"/>
  </r>
  <r>
    <s v="XAH-93337-609"/>
    <x v="248"/>
    <s v="66976-43829-YG"/>
    <s v="A-D-1"/>
    <n v="5"/>
    <x v="272"/>
    <s v="dduke82@vkontakte.ru"/>
    <x v="0"/>
    <s v="Ara"/>
    <s v="D"/>
    <x v="0"/>
    <n v="9.9499999999999993"/>
    <n v="49.75"/>
    <x v="2"/>
    <x v="1"/>
    <x v="2"/>
  </r>
  <r>
    <s v="QKA-72582-644"/>
    <x v="249"/>
    <s v="64852-04619-XZ"/>
    <s v="E-M-0.5"/>
    <n v="2"/>
    <x v="273"/>
    <s v=""/>
    <x v="1"/>
    <s v="Exc"/>
    <s v="M"/>
    <x v="1"/>
    <n v="8.25"/>
    <n v="16.5"/>
    <x v="1"/>
    <x v="1"/>
    <x v="0"/>
  </r>
  <r>
    <s v="ZDK-84567-102"/>
    <x v="250"/>
    <s v="58690-31815-VY"/>
    <s v="A-D-0.5"/>
    <n v="3"/>
    <x v="274"/>
    <s v="ihussey84@mapy.cz"/>
    <x v="0"/>
    <s v="Ara"/>
    <s v="D"/>
    <x v="1"/>
    <n v="5.97"/>
    <n v="17.91"/>
    <x v="2"/>
    <x v="1"/>
    <x v="2"/>
  </r>
  <r>
    <s v="WAV-38301-984"/>
    <x v="251"/>
    <s v="62863-81239-DT"/>
    <s v="A-D-0.5"/>
    <n v="5"/>
    <x v="275"/>
    <s v="cpinkerton85@upenn.edu"/>
    <x v="0"/>
    <s v="Ara"/>
    <s v="D"/>
    <x v="1"/>
    <n v="5.97"/>
    <n v="29.849999999999998"/>
    <x v="2"/>
    <x v="1"/>
    <x v="2"/>
  </r>
  <r>
    <s v="KZR-33023-209"/>
    <x v="177"/>
    <s v="21177-40725-CF"/>
    <s v="E-L-1"/>
    <n v="3"/>
    <x v="276"/>
    <s v=""/>
    <x v="0"/>
    <s v="Exc"/>
    <s v="L"/>
    <x v="0"/>
    <n v="14.85"/>
    <n v="44.55"/>
    <x v="1"/>
    <x v="1"/>
    <x v="1"/>
  </r>
  <r>
    <s v="ULM-49433-003"/>
    <x v="252"/>
    <s v="99421-80253-UI"/>
    <s v="E-M-1"/>
    <n v="2"/>
    <x v="277"/>
    <s v=""/>
    <x v="0"/>
    <s v="Exc"/>
    <s v="M"/>
    <x v="0"/>
    <n v="13.75"/>
    <n v="27.5"/>
    <x v="1"/>
    <x v="1"/>
    <x v="0"/>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0"/>
    <x v="2"/>
  </r>
  <r>
    <s v="YIS-96268-844"/>
    <x v="227"/>
    <s v="60221-67036-TD"/>
    <s v="E-L-0.2"/>
    <n v="6"/>
    <x v="280"/>
    <s v="klestrange8a@lulu.com"/>
    <x v="0"/>
    <s v="Exc"/>
    <s v="L"/>
    <x v="3"/>
    <n v="4.4550000000000001"/>
    <n v="26.73"/>
    <x v="1"/>
    <x v="0"/>
    <x v="1"/>
  </r>
  <r>
    <s v="CXI-04933-855"/>
    <x v="110"/>
    <s v="62923-29397-KX"/>
    <s v="E-L-2.5"/>
    <n v="6"/>
    <x v="281"/>
    <s v="ltanti8b@techcrunch.com"/>
    <x v="0"/>
    <s v="Exc"/>
    <s v="L"/>
    <x v="2"/>
    <n v="34.154999999999994"/>
    <n v="204.92999999999995"/>
    <x v="1"/>
    <x v="0"/>
    <x v="1"/>
  </r>
  <r>
    <s v="IZU-90429-382"/>
    <x v="182"/>
    <s v="33011-52383-BA"/>
    <s v="A-L-1"/>
    <n v="3"/>
    <x v="282"/>
    <s v="ade8c@1und1.de"/>
    <x v="0"/>
    <s v="Ara"/>
    <s v="L"/>
    <x v="0"/>
    <n v="12.95"/>
    <n v="38.849999999999994"/>
    <x v="2"/>
    <x v="0"/>
    <x v="1"/>
  </r>
  <r>
    <s v="WIT-40912-783"/>
    <x v="255"/>
    <s v="86768-91598-FA"/>
    <s v="L-D-0.2"/>
    <n v="4"/>
    <x v="283"/>
    <s v="tjedrachowicz8d@acquirethisname.com"/>
    <x v="0"/>
    <s v="Lib"/>
    <s v="D"/>
    <x v="3"/>
    <n v="3.8849999999999998"/>
    <n v="15.54"/>
    <x v="3"/>
    <x v="0"/>
    <x v="2"/>
  </r>
  <r>
    <s v="PSD-57291-590"/>
    <x v="256"/>
    <s v="37191-12203-MX"/>
    <s v="A-M-0.5"/>
    <n v="1"/>
    <x v="284"/>
    <s v="pstonner8e@moonfruit.com"/>
    <x v="0"/>
    <s v="Ara"/>
    <s v="M"/>
    <x v="1"/>
    <n v="6.75"/>
    <n v="6.75"/>
    <x v="2"/>
    <x v="1"/>
    <x v="0"/>
  </r>
  <r>
    <s v="GOI-41472-677"/>
    <x v="3"/>
    <s v="16545-76328-JY"/>
    <s v="E-D-2.5"/>
    <n v="4"/>
    <x v="285"/>
    <s v="dtingly8f@goo.ne.jp"/>
    <x v="0"/>
    <s v="Exc"/>
    <s v="D"/>
    <x v="2"/>
    <n v="27.945"/>
    <n v="111.78"/>
    <x v="1"/>
    <x v="0"/>
    <x v="2"/>
  </r>
  <r>
    <s v="KTX-17944-494"/>
    <x v="257"/>
    <s v="74330-29286-RO"/>
    <s v="A-L-0.2"/>
    <n v="1"/>
    <x v="286"/>
    <s v="crushe8n@about.me"/>
    <x v="0"/>
    <s v="Ara"/>
    <s v="L"/>
    <x v="3"/>
    <n v="3.8849999999999998"/>
    <n v="3.8849999999999998"/>
    <x v="2"/>
    <x v="0"/>
    <x v="1"/>
  </r>
  <r>
    <s v="RDM-99811-230"/>
    <x v="258"/>
    <s v="22349-47389-GY"/>
    <s v="L-M-0.2"/>
    <n v="5"/>
    <x v="287"/>
    <s v="bchecci8h@usa.gov"/>
    <x v="2"/>
    <s v="Lib"/>
    <s v="M"/>
    <x v="3"/>
    <n v="4.3650000000000002"/>
    <n v="21.825000000000003"/>
    <x v="3"/>
    <x v="1"/>
    <x v="0"/>
  </r>
  <r>
    <s v="JTU-55897-581"/>
    <x v="259"/>
    <s v="70290-38099-GB"/>
    <s v="R-M-0.2"/>
    <n v="5"/>
    <x v="288"/>
    <s v="jbagot8i@mac.com"/>
    <x v="0"/>
    <s v="Rob"/>
    <s v="M"/>
    <x v="3"/>
    <n v="2.9849999999999999"/>
    <n v="14.924999999999999"/>
    <x v="0"/>
    <x v="1"/>
    <x v="0"/>
  </r>
  <r>
    <s v="CRK-07584-240"/>
    <x v="260"/>
    <s v="18741-72071-PP"/>
    <s v="A-M-1"/>
    <n v="3"/>
    <x v="289"/>
    <s v="ebeeble8j@soundcloud.com"/>
    <x v="0"/>
    <s v="Ara"/>
    <s v="M"/>
    <x v="0"/>
    <n v="11.25"/>
    <n v="33.75"/>
    <x v="2"/>
    <x v="0"/>
    <x v="0"/>
  </r>
  <r>
    <s v="MKE-75518-399"/>
    <x v="261"/>
    <s v="62588-82624-II"/>
    <s v="A-M-1"/>
    <n v="3"/>
    <x v="290"/>
    <s v="cfluin8k@flickr.com"/>
    <x v="2"/>
    <s v="Ara"/>
    <s v="M"/>
    <x v="0"/>
    <n v="11.25"/>
    <n v="33.75"/>
    <x v="2"/>
    <x v="1"/>
    <x v="0"/>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1"/>
    <x v="2"/>
  </r>
  <r>
    <s v="ZGD-94763-868"/>
    <x v="265"/>
    <s v="53086-67334-KT"/>
    <s v="E-L-2.5"/>
    <n v="1"/>
    <x v="296"/>
    <s v="mbrockway8r@ibm.com"/>
    <x v="0"/>
    <s v="Exc"/>
    <s v="L"/>
    <x v="2"/>
    <n v="34.154999999999994"/>
    <n v="34.154999999999994"/>
    <x v="1"/>
    <x v="0"/>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1"/>
    <x v="2"/>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0"/>
    <x v="1"/>
  </r>
  <r>
    <s v="OWY-43108-475"/>
    <x v="269"/>
    <s v="06432-73165-ML"/>
    <s v="A-M-0.2"/>
    <n v="6"/>
    <x v="301"/>
    <s v="ggoggin8x@wix.com"/>
    <x v="1"/>
    <s v="Ara"/>
    <s v="M"/>
    <x v="3"/>
    <n v="3.375"/>
    <n v="20.25"/>
    <x v="2"/>
    <x v="0"/>
    <x v="0"/>
  </r>
  <r>
    <s v="GNO-91911-159"/>
    <x v="145"/>
    <s v="96503-31833-CW"/>
    <s v="L-D-0.5"/>
    <n v="3"/>
    <x v="302"/>
    <s v="sjeyness8y@biglobe.ne.jp"/>
    <x v="1"/>
    <s v="Lib"/>
    <s v="D"/>
    <x v="1"/>
    <n v="7.77"/>
    <n v="23.31"/>
    <x v="3"/>
    <x v="1"/>
    <x v="2"/>
  </r>
  <r>
    <s v="CNY-06284-066"/>
    <x v="270"/>
    <s v="63985-64148-MG"/>
    <s v="E-D-0.2"/>
    <n v="5"/>
    <x v="303"/>
    <s v="dbonhome8z@shinystat.com"/>
    <x v="0"/>
    <s v="Exc"/>
    <s v="D"/>
    <x v="3"/>
    <n v="3.645"/>
    <n v="18.225000000000001"/>
    <x v="1"/>
    <x v="0"/>
    <x v="2"/>
  </r>
  <r>
    <s v="OQS-46321-904"/>
    <x v="271"/>
    <s v="19597-91185-CM"/>
    <s v="E-M-1"/>
    <n v="1"/>
    <x v="304"/>
    <s v=""/>
    <x v="0"/>
    <s v="Exc"/>
    <s v="M"/>
    <x v="0"/>
    <n v="13.75"/>
    <n v="13.75"/>
    <x v="1"/>
    <x v="1"/>
    <x v="0"/>
  </r>
  <r>
    <s v="IBW-87442-480"/>
    <x v="272"/>
    <s v="79814-23626-JR"/>
    <s v="A-L-2.5"/>
    <n v="1"/>
    <x v="305"/>
    <s v="tle91@epa.gov"/>
    <x v="0"/>
    <s v="Ara"/>
    <s v="L"/>
    <x v="2"/>
    <n v="29.784999999999997"/>
    <n v="29.784999999999997"/>
    <x v="2"/>
    <x v="0"/>
    <x v="1"/>
  </r>
  <r>
    <s v="DGZ-82537-477"/>
    <x v="252"/>
    <s v="43439-94003-DW"/>
    <s v="R-D-1"/>
    <n v="5"/>
    <x v="306"/>
    <s v=""/>
    <x v="0"/>
    <s v="Rob"/>
    <s v="D"/>
    <x v="0"/>
    <n v="8.9499999999999993"/>
    <n v="44.75"/>
    <x v="0"/>
    <x v="1"/>
    <x v="2"/>
  </r>
  <r>
    <s v="LPS-39089-432"/>
    <x v="273"/>
    <s v="97655-45555-LI"/>
    <s v="R-D-1"/>
    <n v="5"/>
    <x v="307"/>
    <s v="balldridge93@yandex.ru"/>
    <x v="0"/>
    <s v="Rob"/>
    <s v="D"/>
    <x v="0"/>
    <n v="8.9499999999999993"/>
    <n v="44.75"/>
    <x v="0"/>
    <x v="0"/>
    <x v="2"/>
  </r>
  <r>
    <s v="MQU-86100-929"/>
    <x v="274"/>
    <s v="64418-01720-VW"/>
    <s v="L-L-0.5"/>
    <n v="4"/>
    <x v="308"/>
    <s v=""/>
    <x v="0"/>
    <s v="Lib"/>
    <s v="L"/>
    <x v="1"/>
    <n v="9.51"/>
    <n v="38.04"/>
    <x v="3"/>
    <x v="0"/>
    <x v="1"/>
  </r>
  <r>
    <s v="XUR-14132-391"/>
    <x v="275"/>
    <s v="96836-09258-RI"/>
    <s v="R-D-0.5"/>
    <n v="4"/>
    <x v="309"/>
    <s v="lgoodger95@guardian.co.uk"/>
    <x v="0"/>
    <s v="Rob"/>
    <s v="D"/>
    <x v="1"/>
    <n v="5.3699999999999992"/>
    <n v="21.479999999999997"/>
    <x v="0"/>
    <x v="0"/>
    <x v="2"/>
  </r>
  <r>
    <s v="OVI-27064-381"/>
    <x v="276"/>
    <s v="37274-08534-FM"/>
    <s v="R-D-0.5"/>
    <n v="3"/>
    <x v="298"/>
    <s v="smcmillian8t@csmonitor.com"/>
    <x v="0"/>
    <s v="Rob"/>
    <s v="D"/>
    <x v="1"/>
    <n v="5.3699999999999992"/>
    <n v="16.11"/>
    <x v="0"/>
    <x v="1"/>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0"/>
    <x v="2"/>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0"/>
    <x v="1"/>
  </r>
  <r>
    <s v="HGJ-82768-173"/>
    <x v="282"/>
    <s v="62741-01322-HU"/>
    <s v="A-M-1"/>
    <n v="4"/>
    <x v="315"/>
    <s v="tomoylan9c@liveinternet.ru"/>
    <x v="2"/>
    <s v="Ara"/>
    <s v="M"/>
    <x v="0"/>
    <n v="11.25"/>
    <n v="45"/>
    <x v="2"/>
    <x v="1"/>
    <x v="0"/>
  </r>
  <r>
    <s v="YPT-95383-088"/>
    <x v="283"/>
    <s v="43439-94003-DW"/>
    <s v="E-D-2.5"/>
    <n v="2"/>
    <x v="306"/>
    <s v=""/>
    <x v="0"/>
    <s v="Exc"/>
    <s v="D"/>
    <x v="2"/>
    <n v="27.945"/>
    <n v="55.89"/>
    <x v="1"/>
    <x v="1"/>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0"/>
    <x v="2"/>
  </r>
  <r>
    <s v="CGO-79583-871"/>
    <x v="286"/>
    <s v="37182-54930-XC"/>
    <s v="E-D-0.5"/>
    <n v="1"/>
    <x v="318"/>
    <s v="wgiorgioni9g@wikipedia.org"/>
    <x v="0"/>
    <s v="Exc"/>
    <s v="D"/>
    <x v="1"/>
    <n v="7.29"/>
    <n v="7.29"/>
    <x v="1"/>
    <x v="0"/>
    <x v="2"/>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1"/>
    <x v="2"/>
  </r>
  <r>
    <s v="NYY-73968-094"/>
    <x v="288"/>
    <s v="70451-38048-AH"/>
    <s v="R-D-0.5"/>
    <n v="6"/>
    <x v="320"/>
    <s v="nclimance9j@europa.eu"/>
    <x v="0"/>
    <s v="Rob"/>
    <s v="D"/>
    <x v="1"/>
    <n v="5.3699999999999992"/>
    <n v="32.22"/>
    <x v="0"/>
    <x v="1"/>
    <x v="2"/>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0"/>
    <x v="1"/>
  </r>
  <r>
    <s v="YAU-98893-150"/>
    <x v="291"/>
    <s v="77043-48851-HG"/>
    <s v="L-M-1"/>
    <n v="3"/>
    <x v="324"/>
    <s v="ldanes9n@umn.edu"/>
    <x v="0"/>
    <s v="Lib"/>
    <s v="M"/>
    <x v="0"/>
    <n v="14.55"/>
    <n v="43.650000000000006"/>
    <x v="3"/>
    <x v="1"/>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1"/>
    <x v="2"/>
  </r>
  <r>
    <s v="DHJ-87461-571"/>
    <x v="295"/>
    <s v="94525-76037-JP"/>
    <s v="A-M-1"/>
    <n v="2"/>
    <x v="328"/>
    <s v="eryles9r@fastcompany.com"/>
    <x v="0"/>
    <s v="Ara"/>
    <s v="M"/>
    <x v="0"/>
    <n v="11.25"/>
    <n v="22.5"/>
    <x v="2"/>
    <x v="1"/>
    <x v="0"/>
  </r>
  <r>
    <s v="DKM-97676-850"/>
    <x v="296"/>
    <s v="43439-94003-DW"/>
    <s v="E-D-0.5"/>
    <n v="5"/>
    <x v="306"/>
    <s v=""/>
    <x v="0"/>
    <s v="Exc"/>
    <s v="D"/>
    <x v="1"/>
    <n v="7.29"/>
    <n v="36.450000000000003"/>
    <x v="1"/>
    <x v="1"/>
    <x v="2"/>
  </r>
  <r>
    <s v="UEB-09112-118"/>
    <x v="297"/>
    <s v="82718-93677-XO"/>
    <s v="A-M-0.5"/>
    <n v="4"/>
    <x v="329"/>
    <s v=""/>
    <x v="0"/>
    <s v="Ara"/>
    <s v="M"/>
    <x v="1"/>
    <n v="6.75"/>
    <n v="27"/>
    <x v="2"/>
    <x v="0"/>
    <x v="0"/>
  </r>
  <r>
    <s v="ORZ-67699-748"/>
    <x v="298"/>
    <s v="44708-78241-DF"/>
    <s v="A-M-2.5"/>
    <n v="6"/>
    <x v="330"/>
    <s v="jcaldicott9u@usda.gov"/>
    <x v="0"/>
    <s v="Ara"/>
    <s v="M"/>
    <x v="2"/>
    <n v="25.874999999999996"/>
    <n v="155.24999999999997"/>
    <x v="2"/>
    <x v="1"/>
    <x v="0"/>
  </r>
  <r>
    <s v="JXP-28398-485"/>
    <x v="299"/>
    <s v="23039-93032-FN"/>
    <s v="A-D-2.5"/>
    <n v="5"/>
    <x v="331"/>
    <s v="mvedmore9v@a8.net"/>
    <x v="0"/>
    <s v="Ara"/>
    <s v="D"/>
    <x v="2"/>
    <n v="22.884999999999998"/>
    <n v="114.42499999999998"/>
    <x v="2"/>
    <x v="0"/>
    <x v="2"/>
  </r>
  <r>
    <s v="WWH-92259-198"/>
    <x v="300"/>
    <s v="35256-12529-FT"/>
    <s v="L-D-1"/>
    <n v="4"/>
    <x v="332"/>
    <s v="wromao9w@chronoengine.com"/>
    <x v="0"/>
    <s v="Lib"/>
    <s v="D"/>
    <x v="0"/>
    <n v="12.95"/>
    <n v="51.8"/>
    <x v="3"/>
    <x v="0"/>
    <x v="2"/>
  </r>
  <r>
    <s v="FLR-82914-153"/>
    <x v="301"/>
    <s v="86100-33488-WP"/>
    <s v="A-M-2.5"/>
    <n v="6"/>
    <x v="333"/>
    <s v=""/>
    <x v="0"/>
    <s v="Ara"/>
    <s v="M"/>
    <x v="2"/>
    <n v="25.874999999999996"/>
    <n v="155.24999999999997"/>
    <x v="2"/>
    <x v="1"/>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1"/>
    <x v="2"/>
  </r>
  <r>
    <s v="RXW-91413-276"/>
    <x v="304"/>
    <s v="29588-35679-RG"/>
    <s v="R-M-0.5"/>
    <n v="1"/>
    <x v="336"/>
    <s v="ncorpsa0@gmpg.org"/>
    <x v="0"/>
    <s v="Rob"/>
    <s v="M"/>
    <x v="1"/>
    <n v="5.97"/>
    <n v="5.97"/>
    <x v="0"/>
    <x v="1"/>
    <x v="0"/>
  </r>
  <r>
    <s v="SDB-77492-188"/>
    <x v="305"/>
    <s v="64815-54078-HH"/>
    <s v="E-L-1"/>
    <n v="5"/>
    <x v="337"/>
    <s v="fbabbera2@stanford.edu"/>
    <x v="0"/>
    <s v="Exc"/>
    <s v="L"/>
    <x v="0"/>
    <n v="14.85"/>
    <n v="74.25"/>
    <x v="1"/>
    <x v="0"/>
    <x v="1"/>
  </r>
  <r>
    <s v="RZN-65182-395"/>
    <x v="196"/>
    <s v="59572-41990-XY"/>
    <s v="L-M-1"/>
    <n v="6"/>
    <x v="338"/>
    <s v="kloxtona3@opensource.org"/>
    <x v="0"/>
    <s v="Lib"/>
    <s v="M"/>
    <x v="0"/>
    <n v="14.55"/>
    <n v="87.300000000000011"/>
    <x v="3"/>
    <x v="1"/>
    <x v="0"/>
  </r>
  <r>
    <s v="HDQ-86094-507"/>
    <x v="110"/>
    <s v="32481-61533-ZJ"/>
    <s v="E-D-1"/>
    <n v="6"/>
    <x v="339"/>
    <s v="ptoffula4@posterous.com"/>
    <x v="0"/>
    <s v="Exc"/>
    <s v="D"/>
    <x v="0"/>
    <n v="12.15"/>
    <n v="72.900000000000006"/>
    <x v="1"/>
    <x v="0"/>
    <x v="2"/>
  </r>
  <r>
    <s v="YXO-79631-417"/>
    <x v="24"/>
    <s v="31587-92570-HL"/>
    <s v="L-D-0.5"/>
    <n v="1"/>
    <x v="340"/>
    <s v="cgwinnetta5@behance.net"/>
    <x v="0"/>
    <s v="Lib"/>
    <s v="D"/>
    <x v="1"/>
    <n v="7.77"/>
    <n v="7.77"/>
    <x v="3"/>
    <x v="1"/>
    <x v="2"/>
  </r>
  <r>
    <s v="SNF-57032-096"/>
    <x v="306"/>
    <s v="93832-04799-ID"/>
    <s v="E-D-0.5"/>
    <n v="6"/>
    <x v="341"/>
    <s v=""/>
    <x v="0"/>
    <s v="Exc"/>
    <s v="D"/>
    <x v="1"/>
    <n v="7.29"/>
    <n v="43.74"/>
    <x v="1"/>
    <x v="1"/>
    <x v="2"/>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1"/>
    <x v="0"/>
  </r>
  <r>
    <s v="OJU-34452-896"/>
    <x v="309"/>
    <s v="60799-92593-CX"/>
    <s v="E-L-0.5"/>
    <n v="1"/>
    <x v="344"/>
    <s v=""/>
    <x v="0"/>
    <s v="Exc"/>
    <s v="L"/>
    <x v="1"/>
    <n v="8.91"/>
    <n v="8.91"/>
    <x v="1"/>
    <x v="0"/>
    <x v="1"/>
  </r>
  <r>
    <s v="GZS-50547-887"/>
    <x v="310"/>
    <s v="61600-55136-UM"/>
    <s v="E-D-1"/>
    <n v="2"/>
    <x v="345"/>
    <s v="ccatchesideaa@macromedia.com"/>
    <x v="0"/>
    <s v="Exc"/>
    <s v="D"/>
    <x v="0"/>
    <n v="12.15"/>
    <n v="24.3"/>
    <x v="1"/>
    <x v="0"/>
    <x v="2"/>
  </r>
  <r>
    <s v="ESR-54041-053"/>
    <x v="311"/>
    <s v="59771-90302-OF"/>
    <s v="A-L-0.5"/>
    <n v="6"/>
    <x v="346"/>
    <s v="cgibbonsonab@accuweather.com"/>
    <x v="0"/>
    <s v="Ara"/>
    <s v="L"/>
    <x v="1"/>
    <n v="7.77"/>
    <n v="46.62"/>
    <x v="2"/>
    <x v="0"/>
    <x v="1"/>
  </r>
  <r>
    <s v="OGD-10781-526"/>
    <x v="132"/>
    <s v="16880-78077-FB"/>
    <s v="R-L-0.5"/>
    <n v="6"/>
    <x v="347"/>
    <s v="tfarraac@behance.net"/>
    <x v="0"/>
    <s v="Rob"/>
    <s v="L"/>
    <x v="1"/>
    <n v="7.169999999999999"/>
    <n v="43.019999999999996"/>
    <x v="0"/>
    <x v="1"/>
    <x v="1"/>
  </r>
  <r>
    <s v="FVH-29271-315"/>
    <x v="312"/>
    <s v="74415-50873-FC"/>
    <s v="A-D-0.5"/>
    <n v="3"/>
    <x v="348"/>
    <s v=""/>
    <x v="1"/>
    <s v="Ara"/>
    <s v="D"/>
    <x v="1"/>
    <n v="5.97"/>
    <n v="17.91"/>
    <x v="2"/>
    <x v="0"/>
    <x v="2"/>
  </r>
  <r>
    <s v="BNZ-20544-633"/>
    <x v="313"/>
    <s v="31798-95707-NR"/>
    <s v="L-L-0.5"/>
    <n v="4"/>
    <x v="349"/>
    <s v="gbamfieldae@yellowpages.com"/>
    <x v="0"/>
    <s v="Lib"/>
    <s v="L"/>
    <x v="1"/>
    <n v="9.51"/>
    <n v="38.04"/>
    <x v="3"/>
    <x v="0"/>
    <x v="1"/>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1"/>
    <x v="2"/>
  </r>
  <r>
    <s v="JEH-37276-048"/>
    <x v="316"/>
    <s v="80896-38819-DW"/>
    <s v="A-L-0.5"/>
    <n v="3"/>
    <x v="353"/>
    <s v="jrudeforthai@wunderground.com"/>
    <x v="1"/>
    <s v="Ara"/>
    <s v="L"/>
    <x v="1"/>
    <n v="7.77"/>
    <n v="23.31"/>
    <x v="2"/>
    <x v="0"/>
    <x v="1"/>
  </r>
  <r>
    <s v="VYD-28555-589"/>
    <x v="317"/>
    <s v="29814-01459-RC"/>
    <s v="R-L-0.5"/>
    <n v="6"/>
    <x v="354"/>
    <s v="atomaszewskiaj@answers.com"/>
    <x v="2"/>
    <s v="Rob"/>
    <s v="L"/>
    <x v="1"/>
    <n v="7.169999999999999"/>
    <n v="43.019999999999996"/>
    <x v="0"/>
    <x v="0"/>
    <x v="1"/>
  </r>
  <r>
    <s v="WUG-76466-650"/>
    <x v="318"/>
    <s v="43439-94003-DW"/>
    <s v="L-D-0.5"/>
    <n v="3"/>
    <x v="306"/>
    <s v=""/>
    <x v="0"/>
    <s v="Lib"/>
    <s v="D"/>
    <x v="1"/>
    <n v="7.77"/>
    <n v="23.31"/>
    <x v="3"/>
    <x v="1"/>
    <x v="2"/>
  </r>
  <r>
    <s v="RJV-08261-583"/>
    <x v="182"/>
    <s v="48497-29281-FE"/>
    <s v="A-D-0.2"/>
    <n v="5"/>
    <x v="355"/>
    <s v="pbessal@qq.com"/>
    <x v="0"/>
    <s v="Ara"/>
    <s v="D"/>
    <x v="3"/>
    <n v="2.9849999999999999"/>
    <n v="14.924999999999999"/>
    <x v="2"/>
    <x v="0"/>
    <x v="2"/>
  </r>
  <r>
    <s v="PMR-56062-609"/>
    <x v="319"/>
    <s v="43605-12616-YH"/>
    <s v="E-D-0.5"/>
    <n v="3"/>
    <x v="356"/>
    <s v="ewindressam@marketwatch.com"/>
    <x v="0"/>
    <s v="Exc"/>
    <s v="D"/>
    <x v="1"/>
    <n v="7.29"/>
    <n v="21.87"/>
    <x v="1"/>
    <x v="1"/>
    <x v="2"/>
  </r>
  <r>
    <s v="XLD-12920-505"/>
    <x v="320"/>
    <s v="21907-75962-VB"/>
    <s v="E-L-0.5"/>
    <n v="6"/>
    <x v="357"/>
    <s v=""/>
    <x v="0"/>
    <s v="Exc"/>
    <s v="L"/>
    <x v="1"/>
    <n v="8.91"/>
    <n v="53.46"/>
    <x v="1"/>
    <x v="0"/>
    <x v="1"/>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0"/>
    <x v="2"/>
  </r>
  <r>
    <s v="DHT-93810-053"/>
    <x v="323"/>
    <s v="17005-82030-EA"/>
    <s v="E-L-1"/>
    <n v="5"/>
    <x v="361"/>
    <s v="sweldsar@wired.com"/>
    <x v="0"/>
    <s v="Exc"/>
    <s v="L"/>
    <x v="0"/>
    <n v="14.85"/>
    <n v="74.25"/>
    <x v="1"/>
    <x v="0"/>
    <x v="1"/>
  </r>
  <r>
    <s v="DMY-96037-963"/>
    <x v="324"/>
    <s v="42179-95059-DO"/>
    <s v="L-D-0.2"/>
    <n v="3"/>
    <x v="362"/>
    <s v="msarvaras@artisteer.com"/>
    <x v="0"/>
    <s v="Lib"/>
    <s v="D"/>
    <x v="3"/>
    <n v="3.8849999999999998"/>
    <n v="11.654999999999999"/>
    <x v="3"/>
    <x v="0"/>
    <x v="2"/>
  </r>
  <r>
    <s v="MBM-55936-917"/>
    <x v="325"/>
    <s v="55989-39849-WO"/>
    <s v="L-D-0.5"/>
    <n v="3"/>
    <x v="363"/>
    <s v="ahavickat@nsw.gov.au"/>
    <x v="0"/>
    <s v="Lib"/>
    <s v="D"/>
    <x v="1"/>
    <n v="7.77"/>
    <n v="23.31"/>
    <x v="3"/>
    <x v="0"/>
    <x v="2"/>
  </r>
  <r>
    <s v="TPA-93614-840"/>
    <x v="326"/>
    <s v="28932-49296-TM"/>
    <s v="E-D-0.5"/>
    <n v="2"/>
    <x v="364"/>
    <s v="sdivinyau@ask.com"/>
    <x v="0"/>
    <s v="Exc"/>
    <s v="D"/>
    <x v="1"/>
    <n v="7.29"/>
    <n v="14.58"/>
    <x v="1"/>
    <x v="0"/>
    <x v="2"/>
  </r>
  <r>
    <s v="WDM-77521-710"/>
    <x v="327"/>
    <s v="86144-10144-CB"/>
    <s v="A-M-0.5"/>
    <n v="2"/>
    <x v="365"/>
    <s v="inorquoyav@businessweek.com"/>
    <x v="0"/>
    <s v="Ara"/>
    <s v="M"/>
    <x v="1"/>
    <n v="6.75"/>
    <n v="13.5"/>
    <x v="2"/>
    <x v="1"/>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0"/>
    <x v="2"/>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0"/>
    <x v="2"/>
  </r>
  <r>
    <s v="LCB-02099-995"/>
    <x v="332"/>
    <s v="06757-96251-UH"/>
    <s v="A-D-0.2"/>
    <n v="6"/>
    <x v="371"/>
    <s v="gsibrayb2@wsj.com"/>
    <x v="0"/>
    <s v="Ara"/>
    <s v="D"/>
    <x v="3"/>
    <n v="2.9849999999999999"/>
    <n v="17.91"/>
    <x v="2"/>
    <x v="0"/>
    <x v="2"/>
  </r>
  <r>
    <s v="UBA-43678-174"/>
    <x v="333"/>
    <s v="44530-75983-OD"/>
    <s v="E-D-2.5"/>
    <n v="6"/>
    <x v="372"/>
    <s v="ihotchkinb3@mit.edu"/>
    <x v="2"/>
    <s v="Exc"/>
    <s v="D"/>
    <x v="2"/>
    <n v="27.945"/>
    <n v="167.67000000000002"/>
    <x v="1"/>
    <x v="1"/>
    <x v="2"/>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0"/>
    <x v="2"/>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1"/>
    <x v="2"/>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1"/>
    <x v="0"/>
  </r>
  <r>
    <s v="WKL-27981-758"/>
    <x v="177"/>
    <s v="73699-93557-FZ"/>
    <s v="A-M-2.5"/>
    <n v="2"/>
    <x v="381"/>
    <s v="fmiellbc@spiegel.de"/>
    <x v="0"/>
    <s v="Ara"/>
    <s v="M"/>
    <x v="2"/>
    <n v="25.874999999999996"/>
    <n v="51.749999999999993"/>
    <x v="2"/>
    <x v="0"/>
    <x v="0"/>
  </r>
  <r>
    <s v="VRT-39834-265"/>
    <x v="341"/>
    <s v="86686-37462-CK"/>
    <s v="L-L-1"/>
    <n v="3"/>
    <x v="382"/>
    <s v=""/>
    <x v="1"/>
    <s v="Lib"/>
    <s v="L"/>
    <x v="0"/>
    <n v="15.85"/>
    <n v="47.55"/>
    <x v="3"/>
    <x v="0"/>
    <x v="1"/>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0"/>
    <x v="1"/>
  </r>
  <r>
    <s v="BMK-49520-383"/>
    <x v="345"/>
    <s v="72233-08665-IP"/>
    <s v="R-L-0.2"/>
    <n v="3"/>
    <x v="387"/>
    <s v=""/>
    <x v="0"/>
    <s v="Rob"/>
    <s v="L"/>
    <x v="3"/>
    <n v="3.5849999999999995"/>
    <n v="10.754999999999999"/>
    <x v="0"/>
    <x v="0"/>
    <x v="1"/>
  </r>
  <r>
    <s v="HTS-15020-632"/>
    <x v="169"/>
    <s v="53817-13148-RK"/>
    <s v="R-M-0.2"/>
    <n v="3"/>
    <x v="388"/>
    <s v="ghawkyensbj@census.gov"/>
    <x v="0"/>
    <s v="Rob"/>
    <s v="M"/>
    <x v="3"/>
    <n v="2.9849999999999999"/>
    <n v="8.9550000000000001"/>
    <x v="0"/>
    <x v="1"/>
    <x v="0"/>
  </r>
  <r>
    <s v="YLE-18247-749"/>
    <x v="346"/>
    <s v="92227-49331-QR"/>
    <s v="A-L-0.5"/>
    <n v="3"/>
    <x v="389"/>
    <s v=""/>
    <x v="0"/>
    <s v="Ara"/>
    <s v="L"/>
    <x v="1"/>
    <n v="7.77"/>
    <n v="23.31"/>
    <x v="2"/>
    <x v="0"/>
    <x v="1"/>
  </r>
  <r>
    <s v="KJJ-12573-591"/>
    <x v="347"/>
    <s v="12997-41076-FQ"/>
    <s v="A-L-2.5"/>
    <n v="1"/>
    <x v="390"/>
    <s v=""/>
    <x v="0"/>
    <s v="Ara"/>
    <s v="L"/>
    <x v="2"/>
    <n v="29.784999999999997"/>
    <n v="29.784999999999997"/>
    <x v="2"/>
    <x v="0"/>
    <x v="1"/>
  </r>
  <r>
    <s v="RGU-43561-950"/>
    <x v="348"/>
    <s v="44220-00348-MB"/>
    <s v="A-L-2.5"/>
    <n v="5"/>
    <x v="391"/>
    <s v="bmcgilvrabm@so-net.ne.jp"/>
    <x v="0"/>
    <s v="Ara"/>
    <s v="L"/>
    <x v="2"/>
    <n v="29.784999999999997"/>
    <n v="148.92499999999998"/>
    <x v="2"/>
    <x v="0"/>
    <x v="1"/>
  </r>
  <r>
    <s v="JSN-73975-443"/>
    <x v="349"/>
    <s v="93047-98331-DD"/>
    <s v="L-M-0.5"/>
    <n v="1"/>
    <x v="392"/>
    <s v="adanzeybn@github.com"/>
    <x v="0"/>
    <s v="Lib"/>
    <s v="M"/>
    <x v="1"/>
    <n v="8.73"/>
    <n v="8.73"/>
    <x v="3"/>
    <x v="0"/>
    <x v="0"/>
  </r>
  <r>
    <s v="WNR-71736-993"/>
    <x v="350"/>
    <s v="16880-78077-FB"/>
    <s v="L-D-0.5"/>
    <n v="4"/>
    <x v="347"/>
    <s v="tfarraac@behance.net"/>
    <x v="0"/>
    <s v="Lib"/>
    <s v="D"/>
    <x v="1"/>
    <n v="7.77"/>
    <n v="31.08"/>
    <x v="3"/>
    <x v="1"/>
    <x v="2"/>
  </r>
  <r>
    <s v="WNR-71736-993"/>
    <x v="350"/>
    <s v="16880-78077-FB"/>
    <s v="A-D-2.5"/>
    <n v="6"/>
    <x v="347"/>
    <s v="tfarraac@behance.net"/>
    <x v="0"/>
    <s v="Ara"/>
    <s v="D"/>
    <x v="2"/>
    <n v="22.884999999999998"/>
    <n v="137.31"/>
    <x v="2"/>
    <x v="1"/>
    <x v="2"/>
  </r>
  <r>
    <s v="HNI-91338-546"/>
    <x v="54"/>
    <s v="67285-75317-XI"/>
    <s v="A-D-0.5"/>
    <n v="5"/>
    <x v="393"/>
    <s v=""/>
    <x v="0"/>
    <s v="Ara"/>
    <s v="D"/>
    <x v="1"/>
    <n v="5.97"/>
    <n v="29.849999999999998"/>
    <x v="2"/>
    <x v="1"/>
    <x v="2"/>
  </r>
  <r>
    <s v="CYH-53243-218"/>
    <x v="237"/>
    <s v="88167-57964-PH"/>
    <s v="R-M-0.5"/>
    <n v="3"/>
    <x v="394"/>
    <s v=""/>
    <x v="0"/>
    <s v="Rob"/>
    <s v="M"/>
    <x v="1"/>
    <n v="5.97"/>
    <n v="17.91"/>
    <x v="0"/>
    <x v="1"/>
    <x v="0"/>
  </r>
  <r>
    <s v="SVD-75407-177"/>
    <x v="351"/>
    <s v="16106-36039-QS"/>
    <s v="E-L-0.5"/>
    <n v="3"/>
    <x v="395"/>
    <s v="ydombrellbs@dedecms.com"/>
    <x v="0"/>
    <s v="Exc"/>
    <s v="L"/>
    <x v="1"/>
    <n v="8.91"/>
    <n v="26.73"/>
    <x v="1"/>
    <x v="0"/>
    <x v="1"/>
  </r>
  <r>
    <s v="NVN-66443-451"/>
    <x v="352"/>
    <s v="98921-82417-GN"/>
    <s v="R-D-1"/>
    <n v="2"/>
    <x v="396"/>
    <s v="adarthbt@t.co"/>
    <x v="0"/>
    <s v="Rob"/>
    <s v="D"/>
    <x v="0"/>
    <n v="8.9499999999999993"/>
    <n v="17.899999999999999"/>
    <x v="0"/>
    <x v="1"/>
    <x v="2"/>
  </r>
  <r>
    <s v="JUA-13580-095"/>
    <x v="102"/>
    <s v="55265-75151-AK"/>
    <s v="R-L-0.2"/>
    <n v="4"/>
    <x v="397"/>
    <s v="mdarrigoebu@hud.gov"/>
    <x v="1"/>
    <s v="Rob"/>
    <s v="L"/>
    <x v="3"/>
    <n v="3.5849999999999995"/>
    <n v="14.339999999999998"/>
    <x v="0"/>
    <x v="0"/>
    <x v="1"/>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0"/>
    <x v="2"/>
  </r>
  <r>
    <s v="SZR-35951-530"/>
    <x v="89"/>
    <s v="14121-20527-OJ"/>
    <s v="E-D-2.5"/>
    <n v="3"/>
    <x v="401"/>
    <s v="wransonbz@ted.com"/>
    <x v="1"/>
    <s v="Exc"/>
    <s v="D"/>
    <x v="2"/>
    <n v="27.945"/>
    <n v="83.835000000000008"/>
    <x v="1"/>
    <x v="0"/>
    <x v="2"/>
  </r>
  <r>
    <s v="IKL-95976-565"/>
    <x v="355"/>
    <s v="53486-73919-BQ"/>
    <s v="A-M-1"/>
    <n v="2"/>
    <x v="402"/>
    <s v=""/>
    <x v="0"/>
    <s v="Ara"/>
    <s v="M"/>
    <x v="0"/>
    <n v="11.25"/>
    <n v="22.5"/>
    <x v="2"/>
    <x v="1"/>
    <x v="0"/>
  </r>
  <r>
    <s v="XEY-48929-474"/>
    <x v="204"/>
    <s v="21889-94615-WT"/>
    <s v="L-M-2.5"/>
    <n v="6"/>
    <x v="403"/>
    <s v="lrignoldc1@miibeian.gov.cn"/>
    <x v="0"/>
    <s v="Lib"/>
    <s v="M"/>
    <x v="2"/>
    <n v="33.464999999999996"/>
    <n v="200.78999999999996"/>
    <x v="3"/>
    <x v="0"/>
    <x v="0"/>
  </r>
  <r>
    <s v="SQT-07286-736"/>
    <x v="356"/>
    <s v="87726-16941-QW"/>
    <s v="A-M-1"/>
    <n v="6"/>
    <x v="404"/>
    <s v=""/>
    <x v="0"/>
    <s v="Ara"/>
    <s v="M"/>
    <x v="0"/>
    <n v="11.25"/>
    <n v="67.5"/>
    <x v="2"/>
    <x v="1"/>
    <x v="0"/>
  </r>
  <r>
    <s v="QDU-45390-361"/>
    <x v="357"/>
    <s v="03677-09134-BC"/>
    <s v="E-M-0.5"/>
    <n v="1"/>
    <x v="405"/>
    <s v="crowthornc3@msn.com"/>
    <x v="0"/>
    <s v="Exc"/>
    <s v="M"/>
    <x v="1"/>
    <n v="8.25"/>
    <n v="8.25"/>
    <x v="1"/>
    <x v="1"/>
    <x v="0"/>
  </r>
  <r>
    <s v="RUJ-30649-712"/>
    <x v="300"/>
    <s v="93224-71517-WV"/>
    <s v="L-L-0.2"/>
    <n v="2"/>
    <x v="406"/>
    <s v="orylandc4@deviantart.com"/>
    <x v="0"/>
    <s v="Lib"/>
    <s v="L"/>
    <x v="3"/>
    <n v="4.7549999999999999"/>
    <n v="9.51"/>
    <x v="3"/>
    <x v="0"/>
    <x v="1"/>
  </r>
  <r>
    <s v="WSV-49732-075"/>
    <x v="358"/>
    <s v="76263-95145-GJ"/>
    <s v="L-D-2.5"/>
    <n v="1"/>
    <x v="407"/>
    <s v=""/>
    <x v="0"/>
    <s v="Lib"/>
    <s v="D"/>
    <x v="2"/>
    <n v="29.784999999999997"/>
    <n v="29.784999999999997"/>
    <x v="3"/>
    <x v="1"/>
    <x v="2"/>
  </r>
  <r>
    <s v="VJF-46305-323"/>
    <x v="161"/>
    <s v="68555-89840-GZ"/>
    <s v="L-D-0.5"/>
    <n v="2"/>
    <x v="408"/>
    <s v="msesonck@census.gov"/>
    <x v="0"/>
    <s v="Lib"/>
    <s v="D"/>
    <x v="1"/>
    <n v="7.77"/>
    <n v="15.54"/>
    <x v="3"/>
    <x v="1"/>
    <x v="2"/>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0"/>
    <x v="2"/>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0"/>
    <x v="1"/>
  </r>
  <r>
    <s v="USN-68115-161"/>
    <x v="363"/>
    <s v="08120-16183-AW"/>
    <s v="E-M-0.2"/>
    <n v="6"/>
    <x v="414"/>
    <s v="rjacquemardcc@acquirethisname.com"/>
    <x v="1"/>
    <s v="Exc"/>
    <s v="M"/>
    <x v="3"/>
    <n v="4.125"/>
    <n v="24.75"/>
    <x v="1"/>
    <x v="1"/>
    <x v="0"/>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1"/>
    <x v="0"/>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1"/>
    <x v="2"/>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0"/>
    <x v="2"/>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0"/>
    <x v="2"/>
  </r>
  <r>
    <s v="EOL-92666-762"/>
    <x v="371"/>
    <s v="15776-91507-GT"/>
    <s v="L-L-0.2"/>
    <n v="2"/>
    <x v="424"/>
    <s v="sbarribalcn@microsoft.com"/>
    <x v="1"/>
    <s v="Lib"/>
    <s v="L"/>
    <x v="3"/>
    <n v="4.7549999999999999"/>
    <n v="9.51"/>
    <x v="3"/>
    <x v="0"/>
    <x v="1"/>
  </r>
  <r>
    <s v="AJV-18231-334"/>
    <x v="372"/>
    <s v="23473-41001-CD"/>
    <s v="R-D-2.5"/>
    <n v="2"/>
    <x v="425"/>
    <s v="aadamidesco@bizjournals.com"/>
    <x v="2"/>
    <s v="Rob"/>
    <s v="D"/>
    <x v="2"/>
    <n v="20.584999999999997"/>
    <n v="41.169999999999995"/>
    <x v="0"/>
    <x v="1"/>
    <x v="2"/>
  </r>
  <r>
    <s v="ZQI-47236-301"/>
    <x v="373"/>
    <s v="23446-47798-ID"/>
    <s v="L-L-0.5"/>
    <n v="5"/>
    <x v="426"/>
    <s v="cthowescp@craigslist.org"/>
    <x v="0"/>
    <s v="Lib"/>
    <s v="L"/>
    <x v="1"/>
    <n v="9.51"/>
    <n v="47.55"/>
    <x v="3"/>
    <x v="1"/>
    <x v="1"/>
  </r>
  <r>
    <s v="ZCR-15721-658"/>
    <x v="374"/>
    <s v="28327-84469-ND"/>
    <s v="A-M-1"/>
    <n v="4"/>
    <x v="427"/>
    <s v="rwillowaycq@admin.ch"/>
    <x v="0"/>
    <s v="Ara"/>
    <s v="M"/>
    <x v="0"/>
    <n v="11.25"/>
    <n v="45"/>
    <x v="2"/>
    <x v="1"/>
    <x v="0"/>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0"/>
    <x v="2"/>
  </r>
  <r>
    <s v="BAQ-74241-156"/>
    <x v="376"/>
    <s v="99869-55718-UU"/>
    <s v="R-D-0.2"/>
    <n v="4"/>
    <x v="430"/>
    <s v="rmckallct@sakura.ne.jp"/>
    <x v="2"/>
    <s v="Rob"/>
    <s v="D"/>
    <x v="3"/>
    <n v="2.6849999999999996"/>
    <n v="10.739999999999998"/>
    <x v="0"/>
    <x v="0"/>
    <x v="2"/>
  </r>
  <r>
    <s v="BVU-77367-451"/>
    <x v="377"/>
    <s v="77421-46059-RY"/>
    <s v="A-D-1"/>
    <n v="5"/>
    <x v="431"/>
    <s v="bdailecu@vistaprint.com"/>
    <x v="0"/>
    <s v="Ara"/>
    <s v="D"/>
    <x v="0"/>
    <n v="9.9499999999999993"/>
    <n v="49.75"/>
    <x v="2"/>
    <x v="0"/>
    <x v="2"/>
  </r>
  <r>
    <s v="TJE-91516-344"/>
    <x v="378"/>
    <s v="49894-06550-OQ"/>
    <s v="E-M-1"/>
    <n v="2"/>
    <x v="432"/>
    <s v="atrehernecv@state.tx.us"/>
    <x v="1"/>
    <s v="Exc"/>
    <s v="M"/>
    <x v="0"/>
    <n v="13.75"/>
    <n v="27.5"/>
    <x v="1"/>
    <x v="1"/>
    <x v="0"/>
  </r>
  <r>
    <s v="LIS-96202-702"/>
    <x v="277"/>
    <s v="72028-63343-SU"/>
    <s v="L-D-2.5"/>
    <n v="4"/>
    <x v="433"/>
    <s v="abrentnallcw@biglobe.ne.jp"/>
    <x v="2"/>
    <s v="Lib"/>
    <s v="D"/>
    <x v="2"/>
    <n v="29.784999999999997"/>
    <n v="119.13999999999999"/>
    <x v="3"/>
    <x v="1"/>
    <x v="2"/>
  </r>
  <r>
    <s v="VIO-27668-766"/>
    <x v="379"/>
    <s v="10074-20104-NN"/>
    <s v="R-D-2.5"/>
    <n v="1"/>
    <x v="434"/>
    <s v="ddrinkallcx@psu.edu"/>
    <x v="0"/>
    <s v="Rob"/>
    <s v="D"/>
    <x v="2"/>
    <n v="20.584999999999997"/>
    <n v="20.584999999999997"/>
    <x v="0"/>
    <x v="0"/>
    <x v="2"/>
  </r>
  <r>
    <s v="ZVG-20473-043"/>
    <x v="86"/>
    <s v="71769-10219-IM"/>
    <s v="A-D-0.2"/>
    <n v="3"/>
    <x v="435"/>
    <s v="dkornelcy@cyberchimps.com"/>
    <x v="0"/>
    <s v="Ara"/>
    <s v="D"/>
    <x v="3"/>
    <n v="2.9849999999999999"/>
    <n v="8.9550000000000001"/>
    <x v="2"/>
    <x v="0"/>
    <x v="2"/>
  </r>
  <r>
    <s v="KGZ-56395-231"/>
    <x v="380"/>
    <s v="22221-71106-JD"/>
    <s v="A-D-0.5"/>
    <n v="1"/>
    <x v="436"/>
    <s v="rlequeuxcz@newyorker.com"/>
    <x v="0"/>
    <s v="Ara"/>
    <s v="D"/>
    <x v="1"/>
    <n v="5.97"/>
    <n v="5.97"/>
    <x v="2"/>
    <x v="1"/>
    <x v="2"/>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0"/>
    <x v="1"/>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1"/>
    <x v="2"/>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1"/>
    <x v="0"/>
  </r>
  <r>
    <s v="FEK-14025-351"/>
    <x v="385"/>
    <s v="03990-21586-MQ"/>
    <s v="E-L-0.2"/>
    <n v="6"/>
    <x v="445"/>
    <s v="gdimitrioud8@chronoengine.com"/>
    <x v="0"/>
    <s v="Exc"/>
    <s v="L"/>
    <x v="3"/>
    <n v="4.4550000000000001"/>
    <n v="26.73"/>
    <x v="1"/>
    <x v="0"/>
    <x v="1"/>
  </r>
  <r>
    <s v="AWH-16980-469"/>
    <x v="386"/>
    <s v="27493-46921-TZ"/>
    <s v="L-M-0.2"/>
    <n v="6"/>
    <x v="446"/>
    <s v="fflanagand9@woothemes.com"/>
    <x v="0"/>
    <s v="Lib"/>
    <s v="M"/>
    <x v="3"/>
    <n v="4.3650000000000002"/>
    <n v="26.19"/>
    <x v="3"/>
    <x v="1"/>
    <x v="0"/>
  </r>
  <r>
    <s v="ZPW-31329-741"/>
    <x v="387"/>
    <s v="27132-68907-RC"/>
    <s v="R-D-1"/>
    <n v="6"/>
    <x v="438"/>
    <s v="abrashda@plala.or.jp"/>
    <x v="0"/>
    <s v="Rob"/>
    <s v="D"/>
    <x v="0"/>
    <n v="8.9499999999999993"/>
    <n v="53.699999999999996"/>
    <x v="0"/>
    <x v="0"/>
    <x v="2"/>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0"/>
    <x v="2"/>
  </r>
  <r>
    <s v="KBB-52530-416"/>
    <x v="229"/>
    <s v="06488-46303-IZ"/>
    <s v="L-D-2.5"/>
    <n v="2"/>
    <x v="449"/>
    <s v=""/>
    <x v="0"/>
    <s v="Lib"/>
    <s v="D"/>
    <x v="2"/>
    <n v="29.784999999999997"/>
    <n v="59.569999999999993"/>
    <x v="3"/>
    <x v="0"/>
    <x v="2"/>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0"/>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1"/>
    <x v="2"/>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1"/>
    <x v="2"/>
  </r>
  <r>
    <s v="ZAY-43009-775"/>
    <x v="395"/>
    <s v="73431-39823-UP"/>
    <s v="L-D-0.2"/>
    <n v="6"/>
    <x v="457"/>
    <s v=""/>
    <x v="0"/>
    <s v="Lib"/>
    <s v="D"/>
    <x v="3"/>
    <n v="3.8849999999999998"/>
    <n v="23.31"/>
    <x v="3"/>
    <x v="1"/>
    <x v="2"/>
  </r>
  <r>
    <s v="EMA-63190-618"/>
    <x v="396"/>
    <s v="90993-98984-JK"/>
    <s v="E-M-0.2"/>
    <n v="1"/>
    <x v="458"/>
    <s v="ulethbrigdo@hc360.com"/>
    <x v="0"/>
    <s v="Exc"/>
    <s v="M"/>
    <x v="3"/>
    <n v="4.125"/>
    <n v="4.125"/>
    <x v="1"/>
    <x v="0"/>
    <x v="0"/>
  </r>
  <r>
    <s v="FBI-35855-418"/>
    <x v="189"/>
    <s v="06552-04430-AG"/>
    <s v="R-M-0.5"/>
    <n v="6"/>
    <x v="459"/>
    <s v="sfarnishdp@dmoz.org"/>
    <x v="2"/>
    <s v="Rob"/>
    <s v="M"/>
    <x v="1"/>
    <n v="5.97"/>
    <n v="35.82"/>
    <x v="0"/>
    <x v="1"/>
    <x v="0"/>
  </r>
  <r>
    <s v="TXB-80533-417"/>
    <x v="8"/>
    <s v="54597-57004-QM"/>
    <s v="L-L-1"/>
    <n v="2"/>
    <x v="460"/>
    <s v="fjecockdq@unicef.org"/>
    <x v="0"/>
    <s v="Lib"/>
    <s v="L"/>
    <x v="0"/>
    <n v="15.85"/>
    <n v="31.7"/>
    <x v="3"/>
    <x v="1"/>
    <x v="1"/>
  </r>
  <r>
    <s v="MBM-00112-248"/>
    <x v="397"/>
    <s v="50238-24377-ZS"/>
    <s v="L-L-1"/>
    <n v="5"/>
    <x v="461"/>
    <s v=""/>
    <x v="0"/>
    <s v="Lib"/>
    <s v="L"/>
    <x v="0"/>
    <n v="15.85"/>
    <n v="79.25"/>
    <x v="3"/>
    <x v="0"/>
    <x v="1"/>
  </r>
  <r>
    <s v="EUO-69145-988"/>
    <x v="398"/>
    <s v="60370-41934-IF"/>
    <s v="E-D-0.2"/>
    <n v="3"/>
    <x v="462"/>
    <s v="hpallisterds@ning.com"/>
    <x v="0"/>
    <s v="Exc"/>
    <s v="D"/>
    <x v="3"/>
    <n v="3.645"/>
    <n v="10.935"/>
    <x v="1"/>
    <x v="1"/>
    <x v="2"/>
  </r>
  <r>
    <s v="GYA-80327-368"/>
    <x v="399"/>
    <s v="06899-54551-EH"/>
    <s v="A-D-1"/>
    <n v="4"/>
    <x v="463"/>
    <s v="cmershdt@drupal.org"/>
    <x v="1"/>
    <s v="Ara"/>
    <s v="D"/>
    <x v="0"/>
    <n v="9.9499999999999993"/>
    <n v="39.799999999999997"/>
    <x v="2"/>
    <x v="1"/>
    <x v="2"/>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0"/>
    <x v="2"/>
  </r>
  <r>
    <s v="JIG-27636-870"/>
    <x v="402"/>
    <s v="67204-04870-LG"/>
    <s v="R-L-1"/>
    <n v="4"/>
    <x v="466"/>
    <s v=""/>
    <x v="0"/>
    <s v="Rob"/>
    <s v="L"/>
    <x v="0"/>
    <n v="11.95"/>
    <n v="47.8"/>
    <x v="0"/>
    <x v="1"/>
    <x v="1"/>
  </r>
  <r>
    <s v="CTE-31437-326"/>
    <x v="6"/>
    <s v="22721-63196-UJ"/>
    <s v="R-M-0.2"/>
    <n v="4"/>
    <x v="467"/>
    <s v="gduckerdx@patch.com"/>
    <x v="2"/>
    <s v="Rob"/>
    <s v="M"/>
    <x v="3"/>
    <n v="2.9849999999999999"/>
    <n v="11.94"/>
    <x v="0"/>
    <x v="1"/>
    <x v="0"/>
  </r>
  <r>
    <s v="CTE-31437-326"/>
    <x v="6"/>
    <s v="22721-63196-UJ"/>
    <s v="E-M-0.2"/>
    <n v="4"/>
    <x v="467"/>
    <s v="gduckerdx@patch.com"/>
    <x v="2"/>
    <s v="Exc"/>
    <s v="M"/>
    <x v="3"/>
    <n v="4.125"/>
    <n v="16.5"/>
    <x v="1"/>
    <x v="1"/>
    <x v="0"/>
  </r>
  <r>
    <s v="CTE-31437-326"/>
    <x v="6"/>
    <s v="22721-63196-UJ"/>
    <s v="L-D-1"/>
    <n v="4"/>
    <x v="467"/>
    <s v="gduckerdx@patch.com"/>
    <x v="2"/>
    <s v="Lib"/>
    <s v="D"/>
    <x v="0"/>
    <n v="12.95"/>
    <n v="51.8"/>
    <x v="3"/>
    <x v="1"/>
    <x v="2"/>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1"/>
    <x v="0"/>
  </r>
  <r>
    <s v="BXN-64230-789"/>
    <x v="404"/>
    <s v="25598-77476-CB"/>
    <s v="A-L-1"/>
    <n v="2"/>
    <x v="469"/>
    <s v="dwincere2@marriott.com"/>
    <x v="0"/>
    <s v="Ara"/>
    <s v="L"/>
    <x v="0"/>
    <n v="12.95"/>
    <n v="25.9"/>
    <x v="2"/>
    <x v="0"/>
    <x v="1"/>
  </r>
  <r>
    <s v="XEE-37895-169"/>
    <x v="21"/>
    <s v="14888-85625-TM"/>
    <s v="A-L-2.5"/>
    <n v="3"/>
    <x v="470"/>
    <s v="plyfielde3@baidu.com"/>
    <x v="0"/>
    <s v="Ara"/>
    <s v="L"/>
    <x v="2"/>
    <n v="29.784999999999997"/>
    <n v="89.35499999999999"/>
    <x v="2"/>
    <x v="0"/>
    <x v="1"/>
  </r>
  <r>
    <s v="ZTX-80764-911"/>
    <x v="239"/>
    <s v="92793-68332-NR"/>
    <s v="L-D-0.5"/>
    <n v="6"/>
    <x v="471"/>
    <s v="hperrise4@studiopress.com"/>
    <x v="1"/>
    <s v="Lib"/>
    <s v="D"/>
    <x v="1"/>
    <n v="7.77"/>
    <n v="46.62"/>
    <x v="3"/>
    <x v="1"/>
    <x v="2"/>
  </r>
  <r>
    <s v="WVT-88135-549"/>
    <x v="405"/>
    <s v="66458-91190-YC"/>
    <s v="A-D-1"/>
    <n v="3"/>
    <x v="464"/>
    <s v="murione5@alexa.com"/>
    <x v="1"/>
    <s v="Ara"/>
    <s v="D"/>
    <x v="0"/>
    <n v="9.9499999999999993"/>
    <n v="29.849999999999998"/>
    <x v="2"/>
    <x v="0"/>
    <x v="2"/>
  </r>
  <r>
    <s v="IPA-94170-889"/>
    <x v="292"/>
    <s v="64439-27325-LG"/>
    <s v="R-L-0.2"/>
    <n v="3"/>
    <x v="472"/>
    <s v="ckide6@narod.ru"/>
    <x v="1"/>
    <s v="Rob"/>
    <s v="L"/>
    <x v="3"/>
    <n v="3.5849999999999995"/>
    <n v="10.754999999999999"/>
    <x v="0"/>
    <x v="0"/>
    <x v="1"/>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0"/>
    <x v="2"/>
  </r>
  <r>
    <s v="DGC-21813-731"/>
    <x v="127"/>
    <s v="43606-83072-OA"/>
    <s v="L-D-0.2"/>
    <n v="2"/>
    <x v="479"/>
    <s v=""/>
    <x v="0"/>
    <s v="Lib"/>
    <s v="D"/>
    <x v="3"/>
    <n v="3.8849999999999998"/>
    <n v="7.77"/>
    <x v="3"/>
    <x v="1"/>
    <x v="2"/>
  </r>
  <r>
    <s v="JBE-92943-643"/>
    <x v="411"/>
    <s v="84466-22864-CE"/>
    <s v="E-D-2.5"/>
    <n v="5"/>
    <x v="480"/>
    <s v="kimortsee@alexa.com"/>
    <x v="0"/>
    <s v="Exc"/>
    <s v="D"/>
    <x v="2"/>
    <n v="27.945"/>
    <n v="139.72499999999999"/>
    <x v="1"/>
    <x v="1"/>
    <x v="2"/>
  </r>
  <r>
    <s v="ZIL-34948-499"/>
    <x v="112"/>
    <s v="66458-91190-YC"/>
    <s v="A-D-0.5"/>
    <n v="2"/>
    <x v="464"/>
    <s v="murione5@alexa.com"/>
    <x v="1"/>
    <s v="Ara"/>
    <s v="D"/>
    <x v="1"/>
    <n v="5.97"/>
    <n v="11.94"/>
    <x v="2"/>
    <x v="0"/>
    <x v="2"/>
  </r>
  <r>
    <s v="JSU-23781-256"/>
    <x v="412"/>
    <s v="76499-89100-JQ"/>
    <s v="L-D-0.2"/>
    <n v="1"/>
    <x v="481"/>
    <s v="marmisteadeg@blogtalkradio.com"/>
    <x v="0"/>
    <s v="Lib"/>
    <s v="D"/>
    <x v="3"/>
    <n v="3.8849999999999998"/>
    <n v="3.8849999999999998"/>
    <x v="3"/>
    <x v="1"/>
    <x v="2"/>
  </r>
  <r>
    <s v="JSU-23781-256"/>
    <x v="412"/>
    <s v="76499-89100-JQ"/>
    <s v="R-M-1"/>
    <n v="4"/>
    <x v="481"/>
    <s v="marmisteadeg@blogtalkradio.com"/>
    <x v="0"/>
    <s v="Rob"/>
    <s v="M"/>
    <x v="0"/>
    <n v="9.9499999999999993"/>
    <n v="39.799999999999997"/>
    <x v="0"/>
    <x v="1"/>
    <x v="0"/>
  </r>
  <r>
    <s v="VPX-44956-367"/>
    <x v="413"/>
    <s v="39582-35773-ZJ"/>
    <s v="R-M-0.5"/>
    <n v="5"/>
    <x v="482"/>
    <s v="vupstoneei@google.pl"/>
    <x v="0"/>
    <s v="Rob"/>
    <s v="M"/>
    <x v="1"/>
    <n v="5.97"/>
    <n v="29.849999999999998"/>
    <x v="0"/>
    <x v="1"/>
    <x v="0"/>
  </r>
  <r>
    <s v="VTB-46451-959"/>
    <x v="414"/>
    <s v="66240-46962-IO"/>
    <s v="L-D-2.5"/>
    <n v="1"/>
    <x v="483"/>
    <s v="bbeelbyej@rediff.com"/>
    <x v="1"/>
    <s v="Lib"/>
    <s v="D"/>
    <x v="2"/>
    <n v="29.784999999999997"/>
    <n v="29.784999999999997"/>
    <x v="3"/>
    <x v="1"/>
    <x v="2"/>
  </r>
  <r>
    <s v="DNZ-11665-950"/>
    <x v="415"/>
    <s v="10637-45522-ID"/>
    <s v="L-L-2.5"/>
    <n v="2"/>
    <x v="484"/>
    <s v=""/>
    <x v="0"/>
    <s v="Lib"/>
    <s v="L"/>
    <x v="2"/>
    <n v="36.454999999999998"/>
    <n v="72.91"/>
    <x v="3"/>
    <x v="1"/>
    <x v="1"/>
  </r>
  <r>
    <s v="ITR-54735-364"/>
    <x v="416"/>
    <s v="92599-58687-CS"/>
    <s v="R-D-0.2"/>
    <n v="5"/>
    <x v="485"/>
    <s v=""/>
    <x v="0"/>
    <s v="Rob"/>
    <s v="D"/>
    <x v="3"/>
    <n v="2.6849999999999996"/>
    <n v="13.424999999999997"/>
    <x v="0"/>
    <x v="0"/>
    <x v="2"/>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1"/>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1"/>
    <x v="0"/>
  </r>
  <r>
    <s v="FQK-28730-361"/>
    <x v="421"/>
    <s v="22725-79522-GP"/>
    <s v="R-M-1"/>
    <n v="6"/>
    <x v="490"/>
    <s v="dfrieseq@cargocollective.com"/>
    <x v="0"/>
    <s v="Rob"/>
    <s v="M"/>
    <x v="0"/>
    <n v="9.9499999999999993"/>
    <n v="59.699999999999996"/>
    <x v="0"/>
    <x v="1"/>
    <x v="0"/>
  </r>
  <r>
    <s v="BGB-67996-089"/>
    <x v="422"/>
    <s v="06279-72603-JE"/>
    <s v="R-D-1"/>
    <n v="5"/>
    <x v="491"/>
    <s v="rsharerer@flavors.me"/>
    <x v="0"/>
    <s v="Rob"/>
    <s v="D"/>
    <x v="0"/>
    <n v="8.9499999999999993"/>
    <n v="44.75"/>
    <x v="0"/>
    <x v="1"/>
    <x v="2"/>
  </r>
  <r>
    <s v="XMC-20620-809"/>
    <x v="423"/>
    <s v="83543-79246-ON"/>
    <s v="E-M-0.5"/>
    <n v="2"/>
    <x v="492"/>
    <s v="nnasebyes@umich.edu"/>
    <x v="0"/>
    <s v="Exc"/>
    <s v="M"/>
    <x v="1"/>
    <n v="8.25"/>
    <n v="16.5"/>
    <x v="1"/>
    <x v="0"/>
    <x v="0"/>
  </r>
  <r>
    <s v="ZSO-58292-191"/>
    <x v="109"/>
    <s v="66794-66795-VW"/>
    <s v="R-D-0.5"/>
    <n v="4"/>
    <x v="493"/>
    <s v=""/>
    <x v="0"/>
    <s v="Rob"/>
    <s v="D"/>
    <x v="1"/>
    <n v="5.3699999999999992"/>
    <n v="21.479999999999997"/>
    <x v="0"/>
    <x v="1"/>
    <x v="2"/>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0"/>
    <x v="2"/>
  </r>
  <r>
    <s v="OGW-60685-912"/>
    <x v="224"/>
    <s v="67423-10113-LM"/>
    <s v="E-D-2.5"/>
    <n v="4"/>
    <x v="496"/>
    <s v="hbranganex@woothemes.com"/>
    <x v="0"/>
    <s v="Exc"/>
    <s v="D"/>
    <x v="2"/>
    <n v="27.945"/>
    <n v="111.78"/>
    <x v="1"/>
    <x v="0"/>
    <x v="2"/>
  </r>
  <r>
    <s v="DEC-11160-362"/>
    <x v="220"/>
    <s v="48582-05061-RY"/>
    <s v="R-D-0.2"/>
    <n v="4"/>
    <x v="497"/>
    <s v="agallyoney@engadget.com"/>
    <x v="0"/>
    <s v="Rob"/>
    <s v="D"/>
    <x v="3"/>
    <n v="2.6849999999999996"/>
    <n v="10.739999999999998"/>
    <x v="0"/>
    <x v="0"/>
    <x v="2"/>
  </r>
  <r>
    <s v="WCT-07869-499"/>
    <x v="91"/>
    <s v="32031-49093-KE"/>
    <s v="R-D-0.5"/>
    <n v="5"/>
    <x v="498"/>
    <s v="bdomangeez@yahoo.co.jp"/>
    <x v="0"/>
    <s v="Rob"/>
    <s v="D"/>
    <x v="1"/>
    <n v="5.3699999999999992"/>
    <n v="26.849999999999994"/>
    <x v="0"/>
    <x v="1"/>
    <x v="2"/>
  </r>
  <r>
    <s v="FHD-89872-325"/>
    <x v="425"/>
    <s v="31715-98714-OO"/>
    <s v="L-L-1"/>
    <n v="4"/>
    <x v="499"/>
    <s v="koslerf0@gmpg.org"/>
    <x v="0"/>
    <s v="Lib"/>
    <s v="L"/>
    <x v="0"/>
    <n v="15.85"/>
    <n v="63.4"/>
    <x v="3"/>
    <x v="0"/>
    <x v="1"/>
  </r>
  <r>
    <s v="AZF-45991-584"/>
    <x v="426"/>
    <s v="73759-17258-KA"/>
    <s v="A-D-2.5"/>
    <n v="1"/>
    <x v="500"/>
    <s v=""/>
    <x v="1"/>
    <s v="Ara"/>
    <s v="D"/>
    <x v="2"/>
    <n v="22.884999999999998"/>
    <n v="22.884999999999998"/>
    <x v="2"/>
    <x v="0"/>
    <x v="2"/>
  </r>
  <r>
    <s v="MDG-14481-513"/>
    <x v="427"/>
    <s v="64897-79178-MH"/>
    <s v="A-M-2.5"/>
    <n v="4"/>
    <x v="501"/>
    <s v="zpellettf2@dailymotion.com"/>
    <x v="0"/>
    <s v="Ara"/>
    <s v="M"/>
    <x v="2"/>
    <n v="25.874999999999996"/>
    <n v="103.49999999999999"/>
    <x v="2"/>
    <x v="1"/>
    <x v="0"/>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1"/>
    <x v="2"/>
  </r>
  <r>
    <s v="WTV-24996-658"/>
    <x v="429"/>
    <s v="57837-15577-YK"/>
    <s v="E-D-2.5"/>
    <n v="3"/>
    <x v="505"/>
    <s v=""/>
    <x v="1"/>
    <s v="Exc"/>
    <s v="D"/>
    <x v="2"/>
    <n v="27.945"/>
    <n v="83.835000000000008"/>
    <x v="1"/>
    <x v="1"/>
    <x v="2"/>
  </r>
  <r>
    <s v="DSL-69915-544"/>
    <x v="103"/>
    <s v="10142-55267-YO"/>
    <s v="R-L-0.2"/>
    <n v="3"/>
    <x v="506"/>
    <s v="wlightollersf9@baidu.com"/>
    <x v="0"/>
    <s v="Rob"/>
    <s v="L"/>
    <x v="3"/>
    <n v="3.5849999999999995"/>
    <n v="10.754999999999999"/>
    <x v="0"/>
    <x v="0"/>
    <x v="1"/>
  </r>
  <r>
    <s v="NBT-35757-542"/>
    <x v="361"/>
    <s v="73647-66148-VM"/>
    <s v="E-L-0.2"/>
    <n v="3"/>
    <x v="507"/>
    <s v="bmundenf8@elpais.com"/>
    <x v="0"/>
    <s v="Exc"/>
    <s v="L"/>
    <x v="3"/>
    <n v="4.4550000000000001"/>
    <n v="13.365"/>
    <x v="1"/>
    <x v="0"/>
    <x v="1"/>
  </r>
  <r>
    <s v="OYU-25085-528"/>
    <x v="120"/>
    <s v="10142-55267-YO"/>
    <s v="E-L-0.2"/>
    <n v="4"/>
    <x v="506"/>
    <s v="wlightollersf9@baidu.com"/>
    <x v="0"/>
    <s v="Exc"/>
    <s v="L"/>
    <x v="3"/>
    <n v="4.4550000000000001"/>
    <n v="17.82"/>
    <x v="1"/>
    <x v="0"/>
    <x v="1"/>
  </r>
  <r>
    <s v="XCG-07109-195"/>
    <x v="430"/>
    <s v="92976-19453-DT"/>
    <s v="L-D-0.2"/>
    <n v="6"/>
    <x v="508"/>
    <s v="nbrakespearfa@rediff.com"/>
    <x v="0"/>
    <s v="Lib"/>
    <s v="D"/>
    <x v="3"/>
    <n v="3.8849999999999998"/>
    <n v="23.31"/>
    <x v="3"/>
    <x v="0"/>
    <x v="2"/>
  </r>
  <r>
    <s v="YZA-25234-630"/>
    <x v="125"/>
    <s v="89757-51438-HX"/>
    <s v="E-D-0.2"/>
    <n v="2"/>
    <x v="509"/>
    <s v="mglawsopfb@reverbnation.com"/>
    <x v="0"/>
    <s v="Exc"/>
    <s v="D"/>
    <x v="3"/>
    <n v="3.645"/>
    <n v="7.29"/>
    <x v="1"/>
    <x v="1"/>
    <x v="2"/>
  </r>
  <r>
    <s v="OKU-29966-417"/>
    <x v="431"/>
    <s v="76192-13390-HZ"/>
    <s v="E-L-0.2"/>
    <n v="4"/>
    <x v="510"/>
    <s v="galbertsfc@etsy.com"/>
    <x v="2"/>
    <s v="Exc"/>
    <s v="L"/>
    <x v="3"/>
    <n v="4.4550000000000001"/>
    <n v="17.82"/>
    <x v="1"/>
    <x v="0"/>
    <x v="1"/>
  </r>
  <r>
    <s v="MEX-29350-659"/>
    <x v="40"/>
    <s v="02009-87294-SY"/>
    <s v="E-M-1"/>
    <n v="5"/>
    <x v="511"/>
    <s v="vpolglasefd@about.me"/>
    <x v="0"/>
    <s v="Exc"/>
    <s v="M"/>
    <x v="0"/>
    <n v="13.75"/>
    <n v="68.75"/>
    <x v="1"/>
    <x v="1"/>
    <x v="0"/>
  </r>
  <r>
    <s v="NOY-99738-977"/>
    <x v="432"/>
    <s v="82872-34456-LJ"/>
    <s v="R-L-2.5"/>
    <n v="2"/>
    <x v="512"/>
    <s v=""/>
    <x v="2"/>
    <s v="Rob"/>
    <s v="L"/>
    <x v="2"/>
    <n v="27.484999999999996"/>
    <n v="54.969999999999992"/>
    <x v="0"/>
    <x v="0"/>
    <x v="1"/>
  </r>
  <r>
    <s v="TCR-01064-030"/>
    <x v="254"/>
    <s v="13181-04387-LI"/>
    <s v="E-M-1"/>
    <n v="6"/>
    <x v="513"/>
    <s v="sbuschff@so-net.ne.jp"/>
    <x v="1"/>
    <s v="Exc"/>
    <s v="M"/>
    <x v="0"/>
    <n v="13.75"/>
    <n v="82.5"/>
    <x v="1"/>
    <x v="1"/>
    <x v="0"/>
  </r>
  <r>
    <s v="YUL-42750-776"/>
    <x v="219"/>
    <s v="24845-36117-TI"/>
    <s v="L-M-0.2"/>
    <n v="2"/>
    <x v="514"/>
    <s v="craisbeckfg@webnode.com"/>
    <x v="0"/>
    <s v="Lib"/>
    <s v="M"/>
    <x v="3"/>
    <n v="4.3650000000000002"/>
    <n v="8.73"/>
    <x v="3"/>
    <x v="0"/>
    <x v="0"/>
  </r>
  <r>
    <s v="XQJ-86887-506"/>
    <x v="433"/>
    <s v="66458-91190-YC"/>
    <s v="E-L-1"/>
    <n v="4"/>
    <x v="464"/>
    <s v="murione5@alexa.com"/>
    <x v="1"/>
    <s v="Exc"/>
    <s v="L"/>
    <x v="0"/>
    <n v="14.85"/>
    <n v="59.4"/>
    <x v="1"/>
    <x v="0"/>
    <x v="1"/>
  </r>
  <r>
    <s v="CUN-90044-279"/>
    <x v="434"/>
    <s v="86646-65810-TD"/>
    <s v="L-D-0.2"/>
    <n v="4"/>
    <x v="515"/>
    <s v=""/>
    <x v="0"/>
    <s v="Lib"/>
    <s v="D"/>
    <x v="3"/>
    <n v="3.8849999999999998"/>
    <n v="15.54"/>
    <x v="3"/>
    <x v="0"/>
    <x v="2"/>
  </r>
  <r>
    <s v="ICC-73030-502"/>
    <x v="435"/>
    <s v="59480-02795-IU"/>
    <s v="A-L-1"/>
    <n v="3"/>
    <x v="516"/>
    <s v="raynoldfj@ustream.tv"/>
    <x v="0"/>
    <s v="Ara"/>
    <s v="L"/>
    <x v="0"/>
    <n v="12.95"/>
    <n v="38.849999999999994"/>
    <x v="2"/>
    <x v="0"/>
    <x v="1"/>
  </r>
  <r>
    <s v="ADP-04506-084"/>
    <x v="436"/>
    <s v="61809-87758-LJ"/>
    <s v="E-M-2.5"/>
    <n v="6"/>
    <x v="517"/>
    <s v=""/>
    <x v="0"/>
    <s v="Exc"/>
    <s v="M"/>
    <x v="2"/>
    <n v="31.624999999999996"/>
    <n v="189.74999999999997"/>
    <x v="1"/>
    <x v="0"/>
    <x v="0"/>
  </r>
  <r>
    <s v="PNU-22150-408"/>
    <x v="437"/>
    <s v="77408-43873-RS"/>
    <s v="A-D-0.2"/>
    <n v="6"/>
    <x v="518"/>
    <s v=""/>
    <x v="1"/>
    <s v="Ara"/>
    <s v="D"/>
    <x v="3"/>
    <n v="2.9849999999999999"/>
    <n v="17.91"/>
    <x v="2"/>
    <x v="0"/>
    <x v="2"/>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1"/>
    <x v="0"/>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1"/>
    <x v="2"/>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0"/>
    <x v="1"/>
  </r>
  <r>
    <s v="HMB-30634-745"/>
    <x v="216"/>
    <s v="19485-98072-PS"/>
    <s v="A-D-2.5"/>
    <n v="6"/>
    <x v="520"/>
    <s v="dflintiffg1@e-recht24.de"/>
    <x v="2"/>
    <s v="Ara"/>
    <s v="D"/>
    <x v="2"/>
    <n v="22.884999999999998"/>
    <n v="137.31"/>
    <x v="2"/>
    <x v="1"/>
    <x v="2"/>
  </r>
  <r>
    <s v="XTL-68000-371"/>
    <x v="444"/>
    <s v="70140-82812-KD"/>
    <s v="A-M-0.5"/>
    <n v="4"/>
    <x v="526"/>
    <s v="dsangwinfu@weebly.com"/>
    <x v="0"/>
    <s v="Ara"/>
    <s v="M"/>
    <x v="1"/>
    <n v="6.75"/>
    <n v="27"/>
    <x v="2"/>
    <x v="1"/>
    <x v="0"/>
  </r>
  <r>
    <s v="YES-51109-625"/>
    <x v="37"/>
    <s v="91895-55605-LS"/>
    <s v="E-L-0.5"/>
    <n v="4"/>
    <x v="527"/>
    <s v="eaizikowitzfv@virginia.edu"/>
    <x v="2"/>
    <s v="Exc"/>
    <s v="L"/>
    <x v="1"/>
    <n v="8.91"/>
    <n v="35.64"/>
    <x v="1"/>
    <x v="1"/>
    <x v="1"/>
  </r>
  <r>
    <s v="EAY-89850-211"/>
    <x v="445"/>
    <s v="43155-71724-XP"/>
    <s v="A-D-0.2"/>
    <n v="2"/>
    <x v="528"/>
    <s v=""/>
    <x v="0"/>
    <s v="Ara"/>
    <s v="D"/>
    <x v="3"/>
    <n v="2.9849999999999999"/>
    <n v="5.97"/>
    <x v="2"/>
    <x v="0"/>
    <x v="2"/>
  </r>
  <r>
    <s v="IOQ-84840-827"/>
    <x v="446"/>
    <s v="32038-81174-JF"/>
    <s v="A-M-1"/>
    <n v="6"/>
    <x v="529"/>
    <s v="cvenourfx@ask.com"/>
    <x v="0"/>
    <s v="Ara"/>
    <s v="M"/>
    <x v="0"/>
    <n v="11.25"/>
    <n v="67.5"/>
    <x v="2"/>
    <x v="1"/>
    <x v="0"/>
  </r>
  <r>
    <s v="FBD-56220-430"/>
    <x v="245"/>
    <s v="59205-20324-NB"/>
    <s v="R-L-0.2"/>
    <n v="6"/>
    <x v="530"/>
    <s v="mharbyfy@163.com"/>
    <x v="0"/>
    <s v="Rob"/>
    <s v="L"/>
    <x v="3"/>
    <n v="3.5849999999999995"/>
    <n v="21.509999999999998"/>
    <x v="0"/>
    <x v="0"/>
    <x v="1"/>
  </r>
  <r>
    <s v="COV-52659-202"/>
    <x v="447"/>
    <s v="99899-54612-NX"/>
    <s v="L-M-2.5"/>
    <n v="2"/>
    <x v="531"/>
    <s v="rthickpennyfz@cafepress.com"/>
    <x v="0"/>
    <s v="Lib"/>
    <s v="M"/>
    <x v="2"/>
    <n v="33.464999999999996"/>
    <n v="66.929999999999993"/>
    <x v="3"/>
    <x v="1"/>
    <x v="0"/>
  </r>
  <r>
    <s v="YUO-76652-814"/>
    <x v="448"/>
    <s v="26248-84194-FI"/>
    <s v="A-D-0.2"/>
    <n v="6"/>
    <x v="532"/>
    <s v="pormerodg0@redcross.org"/>
    <x v="0"/>
    <s v="Ara"/>
    <s v="D"/>
    <x v="3"/>
    <n v="2.9849999999999999"/>
    <n v="17.91"/>
    <x v="2"/>
    <x v="1"/>
    <x v="2"/>
  </r>
  <r>
    <s v="PBT-36926-102"/>
    <x v="344"/>
    <s v="19485-98072-PS"/>
    <s v="L-M-1"/>
    <n v="4"/>
    <x v="520"/>
    <s v="dflintiffg1@e-recht24.de"/>
    <x v="2"/>
    <s v="Lib"/>
    <s v="M"/>
    <x v="0"/>
    <n v="14.55"/>
    <n v="58.2"/>
    <x v="3"/>
    <x v="1"/>
    <x v="0"/>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1"/>
    <x v="0"/>
  </r>
  <r>
    <s v="QYC-63914-195"/>
    <x v="449"/>
    <s v="39789-43945-IV"/>
    <s v="E-L-1"/>
    <n v="3"/>
    <x v="534"/>
    <s v="rkirtleyg4@hatena.ne.jp"/>
    <x v="0"/>
    <s v="Exc"/>
    <s v="L"/>
    <x v="0"/>
    <n v="14.85"/>
    <n v="44.55"/>
    <x v="1"/>
    <x v="0"/>
    <x v="1"/>
  </r>
  <r>
    <s v="OIB-77163-890"/>
    <x v="450"/>
    <s v="38972-89678-ZM"/>
    <s v="E-L-0.5"/>
    <n v="5"/>
    <x v="535"/>
    <s v="cclemencetg5@weather.com"/>
    <x v="2"/>
    <s v="Exc"/>
    <s v="L"/>
    <x v="1"/>
    <n v="8.91"/>
    <n v="44.55"/>
    <x v="1"/>
    <x v="0"/>
    <x v="1"/>
  </r>
  <r>
    <s v="SGS-87525-238"/>
    <x v="451"/>
    <s v="91465-84526-IJ"/>
    <s v="E-D-1"/>
    <n v="5"/>
    <x v="536"/>
    <s v="rdonetg6@oakley.com"/>
    <x v="0"/>
    <s v="Exc"/>
    <s v="D"/>
    <x v="0"/>
    <n v="12.15"/>
    <n v="60.75"/>
    <x v="1"/>
    <x v="1"/>
    <x v="2"/>
  </r>
  <r>
    <s v="GQR-12490-152"/>
    <x v="83"/>
    <s v="22832-98538-RB"/>
    <s v="R-L-0.2"/>
    <n v="1"/>
    <x v="537"/>
    <s v="sgaweng7@creativecommons.org"/>
    <x v="0"/>
    <s v="Rob"/>
    <s v="L"/>
    <x v="3"/>
    <n v="3.5849999999999995"/>
    <n v="3.5849999999999995"/>
    <x v="0"/>
    <x v="0"/>
    <x v="1"/>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0"/>
    <x v="2"/>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0"/>
    <x v="2"/>
  </r>
  <r>
    <s v="BPZ-51283-916"/>
    <x v="264"/>
    <s v="87688-42420-TO"/>
    <s v="A-M-2.5"/>
    <n v="2"/>
    <x v="546"/>
    <s v=""/>
    <x v="0"/>
    <s v="Ara"/>
    <s v="M"/>
    <x v="2"/>
    <n v="25.874999999999996"/>
    <n v="51.749999999999993"/>
    <x v="2"/>
    <x v="1"/>
    <x v="0"/>
  </r>
  <r>
    <s v="VQW-91903-926"/>
    <x v="459"/>
    <s v="05325-97750-WP"/>
    <s v="E-D-2.5"/>
    <n v="1"/>
    <x v="539"/>
    <s v="cverissimogh@theglobeandmail.com"/>
    <x v="2"/>
    <s v="Exc"/>
    <s v="D"/>
    <x v="2"/>
    <n v="27.945"/>
    <n v="27.945"/>
    <x v="1"/>
    <x v="0"/>
    <x v="2"/>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1"/>
    <x v="0"/>
  </r>
  <r>
    <s v="DSN-15872-519"/>
    <x v="462"/>
    <s v="53809-98498-SN"/>
    <s v="L-L-2.5"/>
    <n v="4"/>
    <x v="550"/>
    <s v="bkindleygl@wikimedia.org"/>
    <x v="0"/>
    <s v="Lib"/>
    <s v="L"/>
    <x v="2"/>
    <n v="36.454999999999998"/>
    <n v="145.82"/>
    <x v="3"/>
    <x v="0"/>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0"/>
    <x v="2"/>
  </r>
  <r>
    <s v="TCC-89722-031"/>
    <x v="465"/>
    <s v="41611-34336-WT"/>
    <s v="L-D-0.5"/>
    <n v="1"/>
    <x v="553"/>
    <s v="plauritzengo@photobucket.com"/>
    <x v="0"/>
    <s v="Lib"/>
    <s v="D"/>
    <x v="1"/>
    <n v="7.77"/>
    <n v="7.77"/>
    <x v="3"/>
    <x v="1"/>
    <x v="2"/>
  </r>
  <r>
    <s v="TRA-79507-007"/>
    <x v="466"/>
    <s v="70089-27418-UJ"/>
    <s v="R-L-2.5"/>
    <n v="4"/>
    <x v="554"/>
    <s v="aburgwingp@redcross.org"/>
    <x v="0"/>
    <s v="Rob"/>
    <s v="L"/>
    <x v="2"/>
    <n v="27.484999999999996"/>
    <n v="109.93999999999998"/>
    <x v="0"/>
    <x v="0"/>
    <x v="1"/>
  </r>
  <r>
    <s v="MZJ-77284-941"/>
    <x v="467"/>
    <s v="99978-56910-BN"/>
    <s v="E-L-0.2"/>
    <n v="5"/>
    <x v="555"/>
    <s v="erolingq@google.fr"/>
    <x v="0"/>
    <s v="Exc"/>
    <s v="L"/>
    <x v="3"/>
    <n v="4.4550000000000001"/>
    <n v="22.274999999999999"/>
    <x v="1"/>
    <x v="0"/>
    <x v="1"/>
  </r>
  <r>
    <s v="AXN-57779-891"/>
    <x v="468"/>
    <s v="09668-23340-IC"/>
    <s v="R-M-0.2"/>
    <n v="3"/>
    <x v="556"/>
    <s v="dfowlegr@epa.gov"/>
    <x v="0"/>
    <s v="Rob"/>
    <s v="M"/>
    <x v="3"/>
    <n v="2.9849999999999999"/>
    <n v="8.9550000000000001"/>
    <x v="0"/>
    <x v="1"/>
    <x v="0"/>
  </r>
  <r>
    <s v="PJB-15659-994"/>
    <x v="469"/>
    <s v="39457-62611-YK"/>
    <s v="L-D-2.5"/>
    <n v="4"/>
    <x v="557"/>
    <s v=""/>
    <x v="1"/>
    <s v="Lib"/>
    <s v="D"/>
    <x v="2"/>
    <n v="29.784999999999997"/>
    <n v="119.13999999999999"/>
    <x v="3"/>
    <x v="1"/>
    <x v="2"/>
  </r>
  <r>
    <s v="LTS-03470-353"/>
    <x v="470"/>
    <s v="90985-89807-RW"/>
    <s v="A-L-2.5"/>
    <n v="5"/>
    <x v="558"/>
    <s v="wpowleslandgt@soundcloud.com"/>
    <x v="0"/>
    <s v="Ara"/>
    <s v="L"/>
    <x v="2"/>
    <n v="29.784999999999997"/>
    <n v="148.92499999999998"/>
    <x v="2"/>
    <x v="0"/>
    <x v="1"/>
  </r>
  <r>
    <s v="UMM-28497-689"/>
    <x v="471"/>
    <s v="05325-97750-WP"/>
    <s v="L-L-2.5"/>
    <n v="3"/>
    <x v="539"/>
    <s v="cverissimogh@theglobeandmail.com"/>
    <x v="2"/>
    <s v="Lib"/>
    <s v="L"/>
    <x v="2"/>
    <n v="36.454999999999998"/>
    <n v="109.36499999999999"/>
    <x v="3"/>
    <x v="0"/>
    <x v="1"/>
  </r>
  <r>
    <s v="MJZ-93232-402"/>
    <x v="472"/>
    <s v="17816-67941-ZS"/>
    <s v="E-D-0.2"/>
    <n v="1"/>
    <x v="559"/>
    <s v="lellinghamgv@sciencedaily.com"/>
    <x v="0"/>
    <s v="Exc"/>
    <s v="D"/>
    <x v="3"/>
    <n v="3.645"/>
    <n v="3.645"/>
    <x v="1"/>
    <x v="0"/>
    <x v="2"/>
  </r>
  <r>
    <s v="UHW-74617-126"/>
    <x v="173"/>
    <s v="90816-65619-LM"/>
    <s v="E-D-2.5"/>
    <n v="2"/>
    <x v="560"/>
    <s v=""/>
    <x v="0"/>
    <s v="Exc"/>
    <s v="D"/>
    <x v="2"/>
    <n v="27.945"/>
    <n v="55.89"/>
    <x v="1"/>
    <x v="1"/>
    <x v="2"/>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1"/>
    <x v="0"/>
  </r>
  <r>
    <s v="OHX-11953-965"/>
    <x v="475"/>
    <s v="19524-21432-XP"/>
    <s v="E-L-2.5"/>
    <n v="2"/>
    <x v="563"/>
    <s v="tcastiglionegz@xing.com"/>
    <x v="0"/>
    <s v="Exc"/>
    <s v="L"/>
    <x v="2"/>
    <n v="34.154999999999994"/>
    <n v="68.309999999999988"/>
    <x v="1"/>
    <x v="1"/>
    <x v="1"/>
  </r>
  <r>
    <s v="TVV-42245-088"/>
    <x v="476"/>
    <s v="14398-43114-RV"/>
    <s v="A-M-0.2"/>
    <n v="4"/>
    <x v="564"/>
    <s v=""/>
    <x v="1"/>
    <s v="Ara"/>
    <s v="M"/>
    <x v="3"/>
    <n v="3.375"/>
    <n v="13.5"/>
    <x v="2"/>
    <x v="1"/>
    <x v="0"/>
  </r>
  <r>
    <s v="DYP-74337-787"/>
    <x v="431"/>
    <s v="41486-52502-QQ"/>
    <s v="R-M-0.5"/>
    <n v="1"/>
    <x v="565"/>
    <s v=""/>
    <x v="0"/>
    <s v="Rob"/>
    <s v="M"/>
    <x v="1"/>
    <n v="5.97"/>
    <n v="5.97"/>
    <x v="0"/>
    <x v="1"/>
    <x v="0"/>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0"/>
    <x v="1"/>
  </r>
  <r>
    <s v="NGG-24006-937"/>
    <x v="45"/>
    <s v="29102-40100-TZ"/>
    <s v="E-M-2.5"/>
    <n v="4"/>
    <x v="567"/>
    <s v="lflippellih4@github.io"/>
    <x v="2"/>
    <s v="Exc"/>
    <s v="M"/>
    <x v="2"/>
    <n v="31.624999999999996"/>
    <n v="126.49999999999999"/>
    <x v="1"/>
    <x v="1"/>
    <x v="0"/>
  </r>
  <r>
    <s v="JZC-31180-557"/>
    <x v="444"/>
    <s v="09171-42203-EB"/>
    <s v="L-M-2.5"/>
    <n v="1"/>
    <x v="568"/>
    <s v="relizabethh5@live.com"/>
    <x v="0"/>
    <s v="Lib"/>
    <s v="M"/>
    <x v="2"/>
    <n v="33.464999999999996"/>
    <n v="33.464999999999996"/>
    <x v="3"/>
    <x v="1"/>
    <x v="0"/>
  </r>
  <r>
    <s v="ZMU-63715-204"/>
    <x v="479"/>
    <s v="29060-75856-UI"/>
    <s v="E-D-1"/>
    <n v="6"/>
    <x v="569"/>
    <s v="irenhardh6@i2i.jp"/>
    <x v="0"/>
    <s v="Exc"/>
    <s v="D"/>
    <x v="0"/>
    <n v="12.15"/>
    <n v="72.900000000000006"/>
    <x v="1"/>
    <x v="0"/>
    <x v="2"/>
  </r>
  <r>
    <s v="GND-08192-056"/>
    <x v="480"/>
    <s v="17088-16989-PL"/>
    <s v="L-D-0.5"/>
    <n v="2"/>
    <x v="570"/>
    <s v="wrocheh7@xinhuanet.com"/>
    <x v="0"/>
    <s v="Lib"/>
    <s v="D"/>
    <x v="1"/>
    <n v="7.77"/>
    <n v="15.54"/>
    <x v="3"/>
    <x v="0"/>
    <x v="2"/>
  </r>
  <r>
    <s v="RYY-38961-093"/>
    <x v="481"/>
    <s v="14756-18321-CL"/>
    <s v="A-M-0.2"/>
    <n v="6"/>
    <x v="571"/>
    <s v="lalawayhh@weather.com"/>
    <x v="0"/>
    <s v="Ara"/>
    <s v="M"/>
    <x v="3"/>
    <n v="3.375"/>
    <n v="20.25"/>
    <x v="2"/>
    <x v="1"/>
    <x v="0"/>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1"/>
    <x v="0"/>
  </r>
  <r>
    <s v="PVU-02950-470"/>
    <x v="353"/>
    <s v="01927-46702-YT"/>
    <s v="E-D-1"/>
    <n v="1"/>
    <x v="574"/>
    <s v=""/>
    <x v="2"/>
    <s v="Exc"/>
    <s v="D"/>
    <x v="0"/>
    <n v="12.15"/>
    <n v="12.15"/>
    <x v="1"/>
    <x v="1"/>
    <x v="2"/>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1"/>
    <x v="0"/>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0"/>
    <x v="1"/>
  </r>
  <r>
    <s v="PKN-19556-918"/>
    <x v="483"/>
    <s v="00445-42781-KX"/>
    <s v="L-D-0.5"/>
    <n v="4"/>
    <x v="579"/>
    <s v="fbrighamhg@blog.com"/>
    <x v="1"/>
    <s v="Lib"/>
    <s v="D"/>
    <x v="1"/>
    <n v="7.77"/>
    <n v="31.08"/>
    <x v="3"/>
    <x v="0"/>
    <x v="2"/>
  </r>
  <r>
    <s v="PKN-19556-918"/>
    <x v="483"/>
    <s v="00445-42781-KX"/>
    <s v="A-D-0.2"/>
    <n v="1"/>
    <x v="579"/>
    <s v="fbrighamhg@blog.com"/>
    <x v="1"/>
    <s v="Ara"/>
    <s v="D"/>
    <x v="3"/>
    <n v="2.9849999999999999"/>
    <n v="2.9849999999999999"/>
    <x v="2"/>
    <x v="0"/>
    <x v="2"/>
  </r>
  <r>
    <s v="PKN-19556-918"/>
    <x v="483"/>
    <s v="00445-42781-KX"/>
    <s v="R-D-2.5"/>
    <n v="5"/>
    <x v="579"/>
    <s v="fbrighamhg@blog.com"/>
    <x v="1"/>
    <s v="Rob"/>
    <s v="D"/>
    <x v="2"/>
    <n v="20.584999999999997"/>
    <n v="102.92499999999998"/>
    <x v="0"/>
    <x v="0"/>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1"/>
    <x v="0"/>
  </r>
  <r>
    <s v="ANK-59436-446"/>
    <x v="487"/>
    <s v="17488-65879-XL"/>
    <s v="E-L-0.5"/>
    <n v="4"/>
    <x v="583"/>
    <s v="edambrogiohn@techcrunch.com"/>
    <x v="0"/>
    <s v="Exc"/>
    <s v="L"/>
    <x v="1"/>
    <n v="8.91"/>
    <n v="35.64"/>
    <x v="1"/>
    <x v="0"/>
    <x v="1"/>
  </r>
  <r>
    <s v="AYY-83051-752"/>
    <x v="488"/>
    <s v="46431-09298-OU"/>
    <s v="L-L-1"/>
    <n v="6"/>
    <x v="584"/>
    <s v="cwinchcombeho@jiathis.com"/>
    <x v="0"/>
    <s v="Lib"/>
    <s v="L"/>
    <x v="0"/>
    <n v="15.85"/>
    <n v="95.1"/>
    <x v="3"/>
    <x v="0"/>
    <x v="1"/>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0"/>
    <x v="2"/>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0"/>
    <x v="1"/>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0"/>
    <x v="1"/>
  </r>
  <r>
    <s v="TZU-64255-831"/>
    <x v="125"/>
    <s v="34666-76738-SQ"/>
    <s v="R-D-2.5"/>
    <n v="2"/>
    <x v="592"/>
    <s v=""/>
    <x v="0"/>
    <s v="Rob"/>
    <s v="D"/>
    <x v="2"/>
    <n v="20.584999999999997"/>
    <n v="41.169999999999995"/>
    <x v="0"/>
    <x v="1"/>
    <x v="2"/>
  </r>
  <r>
    <s v="JVF-91003-729"/>
    <x v="492"/>
    <s v="98536-88616-FF"/>
    <s v="A-D-2.5"/>
    <n v="3"/>
    <x v="593"/>
    <s v="dohx@redcross.org"/>
    <x v="0"/>
    <s v="Ara"/>
    <s v="D"/>
    <x v="2"/>
    <n v="22.884999999999998"/>
    <n v="68.655000000000001"/>
    <x v="2"/>
    <x v="0"/>
    <x v="2"/>
  </r>
  <r>
    <s v="MVB-22135-665"/>
    <x v="462"/>
    <s v="55621-06130-SA"/>
    <s v="A-D-1"/>
    <n v="1"/>
    <x v="594"/>
    <s v="drallinhy@howstuffworks.com"/>
    <x v="0"/>
    <s v="Ara"/>
    <s v="D"/>
    <x v="0"/>
    <n v="9.9499999999999993"/>
    <n v="9.9499999999999993"/>
    <x v="2"/>
    <x v="0"/>
    <x v="2"/>
  </r>
  <r>
    <s v="CKS-47815-571"/>
    <x v="493"/>
    <s v="45666-86771-EH"/>
    <s v="L-L-0.5"/>
    <n v="3"/>
    <x v="595"/>
    <s v="achillhz@epa.gov"/>
    <x v="2"/>
    <s v="Lib"/>
    <s v="L"/>
    <x v="1"/>
    <n v="9.51"/>
    <n v="28.53"/>
    <x v="3"/>
    <x v="0"/>
    <x v="1"/>
  </r>
  <r>
    <s v="OAW-17338-101"/>
    <x v="494"/>
    <s v="52143-35672-JF"/>
    <s v="R-D-0.2"/>
    <n v="6"/>
    <x v="588"/>
    <s v="tmathonneti0@google.co.jp"/>
    <x v="0"/>
    <s v="Rob"/>
    <s v="D"/>
    <x v="3"/>
    <n v="2.6849999999999996"/>
    <n v="16.11"/>
    <x v="0"/>
    <x v="1"/>
    <x v="2"/>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0"/>
    <x v="2"/>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1"/>
    <x v="0"/>
  </r>
  <r>
    <s v="FWU-44971-444"/>
    <x v="499"/>
    <s v="12190-25421-WM"/>
    <s v="A-D-2.5"/>
    <n v="3"/>
    <x v="601"/>
    <s v="mmalloyi6@seattletimes.com"/>
    <x v="0"/>
    <s v="Ara"/>
    <s v="D"/>
    <x v="2"/>
    <n v="22.884999999999998"/>
    <n v="68.655000000000001"/>
    <x v="2"/>
    <x v="1"/>
    <x v="2"/>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1"/>
    <x v="2"/>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0"/>
    <x v="2"/>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1"/>
    <x v="2"/>
  </r>
  <r>
    <s v="SHP-55648-472"/>
    <x v="505"/>
    <s v="46818-20198-GB"/>
    <s v="A-M-1"/>
    <n v="6"/>
    <x v="610"/>
    <s v="cwassif@prweb.com"/>
    <x v="0"/>
    <s v="Ara"/>
    <s v="M"/>
    <x v="0"/>
    <n v="11.25"/>
    <n v="67.5"/>
    <x v="2"/>
    <x v="1"/>
    <x v="0"/>
  </r>
  <r>
    <s v="HYR-03455-684"/>
    <x v="506"/>
    <s v="29808-89098-XD"/>
    <s v="E-D-1"/>
    <n v="6"/>
    <x v="611"/>
    <s v="isjostromig@pbs.org"/>
    <x v="0"/>
    <s v="Exc"/>
    <s v="D"/>
    <x v="0"/>
    <n v="12.15"/>
    <n v="72.900000000000006"/>
    <x v="1"/>
    <x v="1"/>
    <x v="2"/>
  </r>
  <r>
    <s v="HYR-03455-684"/>
    <x v="506"/>
    <s v="29808-89098-XD"/>
    <s v="L-D-0.2"/>
    <n v="2"/>
    <x v="611"/>
    <s v="isjostromig@pbs.org"/>
    <x v="0"/>
    <s v="Lib"/>
    <s v="D"/>
    <x v="3"/>
    <n v="3.8849999999999998"/>
    <n v="7.77"/>
    <x v="3"/>
    <x v="1"/>
    <x v="2"/>
  </r>
  <r>
    <s v="HUG-52766-375"/>
    <x v="507"/>
    <s v="78786-77449-RQ"/>
    <s v="A-D-2.5"/>
    <n v="4"/>
    <x v="612"/>
    <s v="jbranchettii@bravesites.com"/>
    <x v="0"/>
    <s v="Ara"/>
    <s v="D"/>
    <x v="2"/>
    <n v="22.884999999999998"/>
    <n v="91.539999999999992"/>
    <x v="2"/>
    <x v="1"/>
    <x v="2"/>
  </r>
  <r>
    <s v="DAH-46595-917"/>
    <x v="508"/>
    <s v="27878-42224-QF"/>
    <s v="A-D-1"/>
    <n v="6"/>
    <x v="613"/>
    <s v="nrudlandij@blogs.com"/>
    <x v="1"/>
    <s v="Ara"/>
    <s v="D"/>
    <x v="0"/>
    <n v="9.9499999999999993"/>
    <n v="59.699999999999996"/>
    <x v="2"/>
    <x v="1"/>
    <x v="2"/>
  </r>
  <r>
    <s v="VEM-79839-466"/>
    <x v="509"/>
    <s v="32743-78448-KT"/>
    <s v="R-L-2.5"/>
    <n v="5"/>
    <x v="605"/>
    <s v="jmillettik@addtoany.com"/>
    <x v="0"/>
    <s v="Rob"/>
    <s v="L"/>
    <x v="2"/>
    <n v="27.484999999999996"/>
    <n v="137.42499999999998"/>
    <x v="0"/>
    <x v="0"/>
    <x v="1"/>
  </r>
  <r>
    <s v="OWH-11126-533"/>
    <x v="131"/>
    <s v="25331-13794-SB"/>
    <s v="L-M-2.5"/>
    <n v="2"/>
    <x v="614"/>
    <s v="ftourryil@google.de"/>
    <x v="0"/>
    <s v="Lib"/>
    <s v="M"/>
    <x v="2"/>
    <n v="33.464999999999996"/>
    <n v="66.929999999999993"/>
    <x v="3"/>
    <x v="1"/>
    <x v="0"/>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0"/>
    <x v="1"/>
  </r>
  <r>
    <s v="WMA-34232-850"/>
    <x v="7"/>
    <s v="53386-94266-LJ"/>
    <s v="L-D-2.5"/>
    <n v="4"/>
    <x v="620"/>
    <s v=""/>
    <x v="0"/>
    <s v="Lib"/>
    <s v="D"/>
    <x v="2"/>
    <n v="29.784999999999997"/>
    <n v="119.13999999999999"/>
    <x v="3"/>
    <x v="0"/>
    <x v="2"/>
  </r>
  <r>
    <s v="EZL-27919-704"/>
    <x v="481"/>
    <s v="49480-85909-DG"/>
    <s v="L-L-0.5"/>
    <n v="5"/>
    <x v="621"/>
    <s v=""/>
    <x v="0"/>
    <s v="Lib"/>
    <s v="L"/>
    <x v="1"/>
    <n v="9.51"/>
    <n v="47.55"/>
    <x v="3"/>
    <x v="1"/>
    <x v="1"/>
  </r>
  <r>
    <s v="ZYU-11345-774"/>
    <x v="515"/>
    <s v="18293-78136-MN"/>
    <s v="L-M-0.5"/>
    <n v="5"/>
    <x v="622"/>
    <s v="cpenwardenit@mlb.com"/>
    <x v="1"/>
    <s v="Lib"/>
    <s v="M"/>
    <x v="1"/>
    <n v="8.73"/>
    <n v="43.650000000000006"/>
    <x v="3"/>
    <x v="1"/>
    <x v="0"/>
  </r>
  <r>
    <s v="CPW-34587-459"/>
    <x v="516"/>
    <s v="84641-67384-TD"/>
    <s v="A-L-2.5"/>
    <n v="6"/>
    <x v="623"/>
    <s v="mmiddisiu@dmoz.org"/>
    <x v="0"/>
    <s v="Ara"/>
    <s v="L"/>
    <x v="2"/>
    <n v="29.784999999999997"/>
    <n v="178.70999999999998"/>
    <x v="2"/>
    <x v="0"/>
    <x v="1"/>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1"/>
    <x v="0"/>
  </r>
  <r>
    <s v="AHY-20324-088"/>
    <x v="519"/>
    <s v="63499-24884-PP"/>
    <s v="L-L-0.2"/>
    <n v="2"/>
    <x v="626"/>
    <s v="nayrisix@t-online.de"/>
    <x v="2"/>
    <s v="Lib"/>
    <s v="L"/>
    <x v="3"/>
    <n v="4.7549999999999999"/>
    <n v="9.51"/>
    <x v="3"/>
    <x v="0"/>
    <x v="1"/>
  </r>
  <r>
    <s v="ZSL-66684-103"/>
    <x v="520"/>
    <s v="39193-51770-FM"/>
    <s v="E-M-0.2"/>
    <n v="2"/>
    <x v="627"/>
    <s v="lbenediktovichiy@wunderground.com"/>
    <x v="0"/>
    <s v="Exc"/>
    <s v="M"/>
    <x v="3"/>
    <n v="4.125"/>
    <n v="8.25"/>
    <x v="1"/>
    <x v="0"/>
    <x v="0"/>
  </r>
  <r>
    <s v="WNE-73911-475"/>
    <x v="521"/>
    <s v="61323-91967-GG"/>
    <s v="L-D-0.5"/>
    <n v="6"/>
    <x v="628"/>
    <s v="tjacobovitziz@cbc.ca"/>
    <x v="0"/>
    <s v="Lib"/>
    <s v="D"/>
    <x v="1"/>
    <n v="7.77"/>
    <n v="46.62"/>
    <x v="3"/>
    <x v="1"/>
    <x v="2"/>
  </r>
  <r>
    <s v="EZB-68383-559"/>
    <x v="418"/>
    <s v="90123-01967-KS"/>
    <s v="R-L-1"/>
    <n v="6"/>
    <x v="629"/>
    <s v=""/>
    <x v="0"/>
    <s v="Rob"/>
    <s v="L"/>
    <x v="0"/>
    <n v="11.95"/>
    <n v="71.699999999999989"/>
    <x v="0"/>
    <x v="1"/>
    <x v="1"/>
  </r>
  <r>
    <s v="OVO-01283-090"/>
    <x v="122"/>
    <s v="15958-25089-OS"/>
    <s v="L-L-2.5"/>
    <n v="2"/>
    <x v="630"/>
    <s v="jdruittj1@feedburner.com"/>
    <x v="0"/>
    <s v="Lib"/>
    <s v="L"/>
    <x v="2"/>
    <n v="36.454999999999998"/>
    <n v="72.91"/>
    <x v="3"/>
    <x v="0"/>
    <x v="1"/>
  </r>
  <r>
    <s v="TXH-78646-919"/>
    <x v="423"/>
    <s v="98430-37820-UV"/>
    <s v="R-D-0.2"/>
    <n v="3"/>
    <x v="631"/>
    <s v="dshortallj2@wikipedia.org"/>
    <x v="0"/>
    <s v="Rob"/>
    <s v="D"/>
    <x v="3"/>
    <n v="2.6849999999999996"/>
    <n v="8.0549999999999997"/>
    <x v="0"/>
    <x v="0"/>
    <x v="2"/>
  </r>
  <r>
    <s v="CYZ-37122-164"/>
    <x v="463"/>
    <s v="21798-04171-XC"/>
    <s v="E-M-0.5"/>
    <n v="2"/>
    <x v="632"/>
    <s v="wcottierj3@cafepress.com"/>
    <x v="0"/>
    <s v="Exc"/>
    <s v="M"/>
    <x v="1"/>
    <n v="8.25"/>
    <n v="16.5"/>
    <x v="1"/>
    <x v="1"/>
    <x v="0"/>
  </r>
  <r>
    <s v="AGQ-06534-750"/>
    <x v="273"/>
    <s v="52798-46508-HP"/>
    <s v="A-L-1"/>
    <n v="5"/>
    <x v="633"/>
    <s v="kgrinstedj4@google.com.br"/>
    <x v="1"/>
    <s v="Ara"/>
    <s v="L"/>
    <x v="0"/>
    <n v="12.95"/>
    <n v="64.75"/>
    <x v="2"/>
    <x v="1"/>
    <x v="1"/>
  </r>
  <r>
    <s v="QVL-32245-818"/>
    <x v="522"/>
    <s v="46478-42970-EM"/>
    <s v="A-M-0.5"/>
    <n v="5"/>
    <x v="634"/>
    <s v="dskynerj5@hubpages.com"/>
    <x v="0"/>
    <s v="Ara"/>
    <s v="M"/>
    <x v="1"/>
    <n v="6.75"/>
    <n v="33.75"/>
    <x v="2"/>
    <x v="1"/>
    <x v="0"/>
  </r>
  <r>
    <s v="LTD-96842-834"/>
    <x v="523"/>
    <s v="00246-15080-LE"/>
    <s v="L-D-2.5"/>
    <n v="6"/>
    <x v="635"/>
    <s v=""/>
    <x v="0"/>
    <s v="Lib"/>
    <s v="D"/>
    <x v="2"/>
    <n v="29.784999999999997"/>
    <n v="178.70999999999998"/>
    <x v="3"/>
    <x v="1"/>
    <x v="2"/>
  </r>
  <r>
    <s v="SEC-91807-425"/>
    <x v="260"/>
    <s v="94091-86957-HX"/>
    <s v="A-M-1"/>
    <n v="2"/>
    <x v="636"/>
    <s v="jdymokeje@prnewswire.com"/>
    <x v="1"/>
    <s v="Ara"/>
    <s v="M"/>
    <x v="0"/>
    <n v="11.25"/>
    <n v="22.5"/>
    <x v="2"/>
    <x v="1"/>
    <x v="0"/>
  </r>
  <r>
    <s v="MHM-44857-599"/>
    <x v="331"/>
    <s v="26295-44907-DK"/>
    <s v="L-D-1"/>
    <n v="1"/>
    <x v="637"/>
    <s v="aweinmannj8@shinystat.com"/>
    <x v="0"/>
    <s v="Lib"/>
    <s v="D"/>
    <x v="0"/>
    <n v="12.95"/>
    <n v="12.95"/>
    <x v="3"/>
    <x v="1"/>
    <x v="2"/>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1"/>
    <x v="2"/>
  </r>
  <r>
    <s v="EYH-88288-452"/>
    <x v="526"/>
    <s v="03010-30348-UA"/>
    <s v="L-L-2.5"/>
    <n v="5"/>
    <x v="640"/>
    <s v="dcarojb@twitter.com"/>
    <x v="0"/>
    <s v="Lib"/>
    <s v="L"/>
    <x v="2"/>
    <n v="36.454999999999998"/>
    <n v="182.27499999999998"/>
    <x v="3"/>
    <x v="0"/>
    <x v="1"/>
  </r>
  <r>
    <s v="NYQ-24237-772"/>
    <x v="104"/>
    <s v="13441-34686-SW"/>
    <s v="L-D-0.5"/>
    <n v="4"/>
    <x v="641"/>
    <s v="jbluckjc@imageshack.us"/>
    <x v="0"/>
    <s v="Lib"/>
    <s v="D"/>
    <x v="1"/>
    <n v="7.77"/>
    <n v="31.08"/>
    <x v="3"/>
    <x v="1"/>
    <x v="2"/>
  </r>
  <r>
    <s v="WKB-21680-566"/>
    <x v="491"/>
    <s v="96612-41722-VJ"/>
    <s v="A-M-0.5"/>
    <n v="3"/>
    <x v="642"/>
    <s v=""/>
    <x v="1"/>
    <s v="Ara"/>
    <s v="M"/>
    <x v="1"/>
    <n v="6.75"/>
    <n v="20.25"/>
    <x v="2"/>
    <x v="1"/>
    <x v="0"/>
  </r>
  <r>
    <s v="THE-61147-027"/>
    <x v="157"/>
    <s v="94091-86957-HX"/>
    <s v="L-D-1"/>
    <n v="2"/>
    <x v="636"/>
    <s v="jdymokeje@prnewswire.com"/>
    <x v="1"/>
    <s v="Lib"/>
    <s v="D"/>
    <x v="0"/>
    <n v="12.95"/>
    <n v="25.9"/>
    <x v="3"/>
    <x v="1"/>
    <x v="2"/>
  </r>
  <r>
    <s v="PTY-86420-119"/>
    <x v="527"/>
    <s v="25504-41681-WA"/>
    <s v="A-D-0.5"/>
    <n v="4"/>
    <x v="643"/>
    <s v="otadmanjf@ft.com"/>
    <x v="0"/>
    <s v="Ara"/>
    <s v="D"/>
    <x v="1"/>
    <n v="5.97"/>
    <n v="23.88"/>
    <x v="2"/>
    <x v="0"/>
    <x v="2"/>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0"/>
    <x v="2"/>
  </r>
  <r>
    <s v="TBB-29780-459"/>
    <x v="529"/>
    <s v="61437-83623-PZ"/>
    <s v="A-L-0.5"/>
    <n v="1"/>
    <x v="646"/>
    <s v="vdunningji@independent.co.uk"/>
    <x v="0"/>
    <s v="Ara"/>
    <s v="L"/>
    <x v="1"/>
    <n v="7.77"/>
    <n v="7.77"/>
    <x v="2"/>
    <x v="0"/>
    <x v="1"/>
  </r>
  <r>
    <s v="QLC-52637-305"/>
    <x v="530"/>
    <s v="34317-87258-HQ"/>
    <s v="L-D-2.5"/>
    <n v="4"/>
    <x v="647"/>
    <s v=""/>
    <x v="1"/>
    <s v="Lib"/>
    <s v="D"/>
    <x v="2"/>
    <n v="29.784999999999997"/>
    <n v="119.13999999999999"/>
    <x v="3"/>
    <x v="0"/>
    <x v="2"/>
  </r>
  <r>
    <s v="CWT-27056-328"/>
    <x v="531"/>
    <s v="18570-80998-ZS"/>
    <s v="E-D-0.2"/>
    <n v="6"/>
    <x v="648"/>
    <s v=""/>
    <x v="0"/>
    <s v="Exc"/>
    <s v="D"/>
    <x v="3"/>
    <n v="3.645"/>
    <n v="21.87"/>
    <x v="1"/>
    <x v="0"/>
    <x v="2"/>
  </r>
  <r>
    <s v="ASS-05878-128"/>
    <x v="210"/>
    <s v="66580-33745-OQ"/>
    <s v="E-L-0.5"/>
    <n v="2"/>
    <x v="649"/>
    <s v="sgehringjl@gnu.org"/>
    <x v="0"/>
    <s v="Exc"/>
    <s v="L"/>
    <x v="1"/>
    <n v="8.91"/>
    <n v="17.82"/>
    <x v="1"/>
    <x v="1"/>
    <x v="1"/>
  </r>
  <r>
    <s v="EGK-03027-418"/>
    <x v="532"/>
    <s v="19820-29285-FD"/>
    <s v="E-M-0.2"/>
    <n v="3"/>
    <x v="650"/>
    <s v="bfallowesjm@purevolume.com"/>
    <x v="0"/>
    <s v="Exc"/>
    <s v="M"/>
    <x v="3"/>
    <n v="4.125"/>
    <n v="12.375"/>
    <x v="1"/>
    <x v="1"/>
    <x v="0"/>
  </r>
  <r>
    <s v="KCY-61732-849"/>
    <x v="533"/>
    <s v="11349-55147-SN"/>
    <s v="L-D-1"/>
    <n v="2"/>
    <x v="651"/>
    <s v=""/>
    <x v="1"/>
    <s v="Lib"/>
    <s v="D"/>
    <x v="0"/>
    <n v="12.95"/>
    <n v="25.9"/>
    <x v="3"/>
    <x v="1"/>
    <x v="2"/>
  </r>
  <r>
    <s v="BLI-21697-702"/>
    <x v="534"/>
    <s v="21141-12455-VB"/>
    <s v="A-M-0.5"/>
    <n v="2"/>
    <x v="652"/>
    <s v="sdejo@newsvine.com"/>
    <x v="0"/>
    <s v="Ara"/>
    <s v="M"/>
    <x v="1"/>
    <n v="6.75"/>
    <n v="13.5"/>
    <x v="2"/>
    <x v="0"/>
    <x v="0"/>
  </r>
  <r>
    <s v="KFJ-46568-890"/>
    <x v="535"/>
    <s v="71003-85639-HB"/>
    <s v="E-L-0.5"/>
    <n v="2"/>
    <x v="653"/>
    <s v=""/>
    <x v="0"/>
    <s v="Exc"/>
    <s v="L"/>
    <x v="1"/>
    <n v="8.91"/>
    <n v="17.82"/>
    <x v="1"/>
    <x v="0"/>
    <x v="1"/>
  </r>
  <r>
    <s v="SOK-43535-680"/>
    <x v="536"/>
    <s v="58443-95866-YO"/>
    <s v="E-M-0.5"/>
    <n v="3"/>
    <x v="654"/>
    <s v="scountjq@nba.com"/>
    <x v="0"/>
    <s v="Exc"/>
    <s v="M"/>
    <x v="1"/>
    <n v="8.25"/>
    <n v="24.75"/>
    <x v="1"/>
    <x v="1"/>
    <x v="0"/>
  </r>
  <r>
    <s v="XUE-87260-201"/>
    <x v="537"/>
    <s v="89646-21249-OH"/>
    <s v="R-M-0.2"/>
    <n v="6"/>
    <x v="655"/>
    <s v="sraglesjr@blogtalkradio.com"/>
    <x v="0"/>
    <s v="Rob"/>
    <s v="M"/>
    <x v="3"/>
    <n v="2.9849999999999999"/>
    <n v="17.91"/>
    <x v="0"/>
    <x v="1"/>
    <x v="0"/>
  </r>
  <r>
    <s v="CZF-40873-691"/>
    <x v="61"/>
    <s v="64988-20636-XQ"/>
    <s v="E-M-0.5"/>
    <n v="2"/>
    <x v="656"/>
    <s v=""/>
    <x v="2"/>
    <s v="Exc"/>
    <s v="M"/>
    <x v="1"/>
    <n v="8.25"/>
    <n v="16.5"/>
    <x v="1"/>
    <x v="1"/>
    <x v="0"/>
  </r>
  <r>
    <s v="AIA-98989-755"/>
    <x v="242"/>
    <s v="34704-83143-KS"/>
    <s v="R-M-0.2"/>
    <n v="1"/>
    <x v="657"/>
    <s v="sbruunjt@blogtalkradio.com"/>
    <x v="0"/>
    <s v="Rob"/>
    <s v="M"/>
    <x v="3"/>
    <n v="2.9849999999999999"/>
    <n v="2.9849999999999999"/>
    <x v="0"/>
    <x v="1"/>
    <x v="0"/>
  </r>
  <r>
    <s v="ITZ-21793-986"/>
    <x v="299"/>
    <s v="67388-17544-XX"/>
    <s v="E-D-0.2"/>
    <n v="4"/>
    <x v="658"/>
    <s v="aplluju@dagondesign.com"/>
    <x v="1"/>
    <s v="Exc"/>
    <s v="D"/>
    <x v="3"/>
    <n v="3.645"/>
    <n v="14.58"/>
    <x v="1"/>
    <x v="0"/>
    <x v="2"/>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1"/>
    <x v="2"/>
  </r>
  <r>
    <s v="SPA-79365-334"/>
    <x v="27"/>
    <s v="79857-78167-KO"/>
    <s v="L-D-1"/>
    <n v="3"/>
    <x v="661"/>
    <s v="dheafordjy@twitpic.com"/>
    <x v="0"/>
    <s v="Lib"/>
    <s v="D"/>
    <x v="0"/>
    <n v="12.95"/>
    <n v="38.849999999999994"/>
    <x v="3"/>
    <x v="1"/>
    <x v="2"/>
  </r>
  <r>
    <s v="VPX-08817-517"/>
    <x v="540"/>
    <s v="46963-10322-ZA"/>
    <s v="L-L-1"/>
    <n v="5"/>
    <x v="662"/>
    <s v="gfanthamjz@hexun.com"/>
    <x v="0"/>
    <s v="Lib"/>
    <s v="L"/>
    <x v="0"/>
    <n v="15.85"/>
    <n v="79.25"/>
    <x v="3"/>
    <x v="0"/>
    <x v="1"/>
  </r>
  <r>
    <s v="PBP-87115-410"/>
    <x v="541"/>
    <s v="93812-74772-MV"/>
    <s v="E-D-0.5"/>
    <n v="5"/>
    <x v="663"/>
    <s v="rcrookshanksk0@unc.edu"/>
    <x v="0"/>
    <s v="Exc"/>
    <s v="D"/>
    <x v="1"/>
    <n v="7.29"/>
    <n v="36.450000000000003"/>
    <x v="1"/>
    <x v="0"/>
    <x v="2"/>
  </r>
  <r>
    <s v="SFB-93752-440"/>
    <x v="390"/>
    <s v="48203-23480-UB"/>
    <s v="R-M-0.2"/>
    <n v="3"/>
    <x v="664"/>
    <s v="nleakek1@cmu.edu"/>
    <x v="0"/>
    <s v="Rob"/>
    <s v="M"/>
    <x v="3"/>
    <n v="2.9849999999999999"/>
    <n v="8.9550000000000001"/>
    <x v="0"/>
    <x v="0"/>
    <x v="0"/>
  </r>
  <r>
    <s v="TBU-65158-068"/>
    <x v="396"/>
    <s v="60357-65386-RD"/>
    <s v="E-D-1"/>
    <n v="2"/>
    <x v="665"/>
    <s v=""/>
    <x v="0"/>
    <s v="Exc"/>
    <s v="D"/>
    <x v="0"/>
    <n v="12.15"/>
    <n v="24.3"/>
    <x v="1"/>
    <x v="1"/>
    <x v="2"/>
  </r>
  <r>
    <s v="TEH-08414-216"/>
    <x v="185"/>
    <s v="35099-13971-JI"/>
    <s v="E-M-2.5"/>
    <n v="2"/>
    <x v="666"/>
    <s v="geilhersenk3@networksolutions.com"/>
    <x v="0"/>
    <s v="Exc"/>
    <s v="M"/>
    <x v="2"/>
    <n v="31.624999999999996"/>
    <n v="63.249999999999993"/>
    <x v="1"/>
    <x v="1"/>
    <x v="0"/>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0"/>
    <x v="2"/>
  </r>
  <r>
    <s v="CFZ-53492-600"/>
    <x v="546"/>
    <s v="64896-18468-BT"/>
    <s v="L-M-0.2"/>
    <n v="1"/>
    <x v="672"/>
    <s v="sscurrerk9@flavors.me"/>
    <x v="2"/>
    <s v="Lib"/>
    <s v="M"/>
    <x v="3"/>
    <n v="4.3650000000000002"/>
    <n v="4.3650000000000002"/>
    <x v="3"/>
    <x v="1"/>
    <x v="0"/>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0"/>
    <x v="2"/>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1"/>
    <x v="2"/>
  </r>
  <r>
    <s v="RGM-01187-513"/>
    <x v="551"/>
    <s v="28121-11641-UA"/>
    <s v="E-D-0.2"/>
    <n v="6"/>
    <x v="678"/>
    <s v="bpollinskf@shinystat.com"/>
    <x v="0"/>
    <s v="Exc"/>
    <s v="D"/>
    <x v="3"/>
    <n v="3.645"/>
    <n v="21.87"/>
    <x v="1"/>
    <x v="1"/>
    <x v="2"/>
  </r>
  <r>
    <s v="CZG-01299-952"/>
    <x v="552"/>
    <s v="09540-70637-EV"/>
    <s v="L-D-1"/>
    <n v="2"/>
    <x v="679"/>
    <s v="jtoyekg@pinterest.com"/>
    <x v="1"/>
    <s v="Lib"/>
    <s v="D"/>
    <x v="0"/>
    <n v="12.95"/>
    <n v="25.9"/>
    <x v="3"/>
    <x v="0"/>
    <x v="2"/>
  </r>
  <r>
    <s v="KLD-88731-484"/>
    <x v="553"/>
    <s v="17775-77072-PP"/>
    <s v="A-M-1"/>
    <n v="5"/>
    <x v="680"/>
    <s v="clinskillkh@sphinn.com"/>
    <x v="0"/>
    <s v="Ara"/>
    <s v="M"/>
    <x v="0"/>
    <n v="11.25"/>
    <n v="56.25"/>
    <x v="2"/>
    <x v="1"/>
    <x v="0"/>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1"/>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1"/>
    <x v="0"/>
  </r>
  <r>
    <s v="SKA-73676-005"/>
    <x v="327"/>
    <s v="36572-91896-PP"/>
    <s v="L-M-1"/>
    <n v="4"/>
    <x v="684"/>
    <s v="rlidgeykm@vimeo.com"/>
    <x v="0"/>
    <s v="Lib"/>
    <s v="M"/>
    <x v="0"/>
    <n v="14.55"/>
    <n v="58.2"/>
    <x v="3"/>
    <x v="1"/>
    <x v="0"/>
  </r>
  <r>
    <s v="TKH-62197-239"/>
    <x v="557"/>
    <s v="25181-97933-UX"/>
    <s v="A-D-0.5"/>
    <n v="3"/>
    <x v="685"/>
    <s v="tcastagnekn@wikia.com"/>
    <x v="0"/>
    <s v="Ara"/>
    <s v="D"/>
    <x v="1"/>
    <n v="5.97"/>
    <n v="17.91"/>
    <x v="2"/>
    <x v="1"/>
    <x v="2"/>
  </r>
  <r>
    <s v="YXF-57218-272"/>
    <x v="333"/>
    <s v="55374-03175-IA"/>
    <s v="R-M-0.2"/>
    <n v="6"/>
    <x v="686"/>
    <s v=""/>
    <x v="0"/>
    <s v="Rob"/>
    <s v="M"/>
    <x v="3"/>
    <n v="2.9849999999999999"/>
    <n v="17.91"/>
    <x v="0"/>
    <x v="0"/>
    <x v="0"/>
  </r>
  <r>
    <s v="PKJ-30083-501"/>
    <x v="558"/>
    <s v="76948-43532-JS"/>
    <s v="E-D-0.5"/>
    <n v="2"/>
    <x v="687"/>
    <s v="jhaldenkp@comcast.net"/>
    <x v="1"/>
    <s v="Exc"/>
    <s v="D"/>
    <x v="1"/>
    <n v="7.29"/>
    <n v="14.58"/>
    <x v="1"/>
    <x v="1"/>
    <x v="2"/>
  </r>
  <r>
    <s v="WTT-91832-645"/>
    <x v="559"/>
    <s v="24344-88599-PP"/>
    <s v="A-M-1"/>
    <n v="3"/>
    <x v="688"/>
    <s v="holliffkq@sciencedirect.com"/>
    <x v="1"/>
    <s v="Ara"/>
    <s v="M"/>
    <x v="0"/>
    <n v="11.25"/>
    <n v="33.75"/>
    <x v="2"/>
    <x v="1"/>
    <x v="0"/>
  </r>
  <r>
    <s v="TRZ-94735-865"/>
    <x v="310"/>
    <s v="54462-58311-YF"/>
    <s v="L-M-0.5"/>
    <n v="4"/>
    <x v="689"/>
    <s v="tquadrikr@opensource.org"/>
    <x v="1"/>
    <s v="Lib"/>
    <s v="M"/>
    <x v="1"/>
    <n v="8.73"/>
    <n v="34.92"/>
    <x v="3"/>
    <x v="0"/>
    <x v="0"/>
  </r>
  <r>
    <s v="UDB-09651-780"/>
    <x v="560"/>
    <s v="90767-92589-LV"/>
    <s v="E-D-0.5"/>
    <n v="2"/>
    <x v="690"/>
    <s v="feshmadeks@umn.edu"/>
    <x v="0"/>
    <s v="Exc"/>
    <s v="D"/>
    <x v="1"/>
    <n v="7.29"/>
    <n v="14.58"/>
    <x v="1"/>
    <x v="1"/>
    <x v="2"/>
  </r>
  <r>
    <s v="EHJ-82097-549"/>
    <x v="561"/>
    <s v="27517-43747-YD"/>
    <s v="R-D-0.2"/>
    <n v="2"/>
    <x v="691"/>
    <s v="moilierkt@paginegialle.it"/>
    <x v="1"/>
    <s v="Rob"/>
    <s v="D"/>
    <x v="3"/>
    <n v="2.6849999999999996"/>
    <n v="5.3699999999999992"/>
    <x v="0"/>
    <x v="0"/>
    <x v="2"/>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1"/>
    <x v="2"/>
  </r>
  <r>
    <s v="DCI-96254-548"/>
    <x v="566"/>
    <s v="94091-86957-HX"/>
    <s v="A-D-0.2"/>
    <n v="6"/>
    <x v="636"/>
    <s v="jdymokeje@prnewswire.com"/>
    <x v="1"/>
    <s v="Ara"/>
    <s v="D"/>
    <x v="3"/>
    <n v="2.9849999999999999"/>
    <n v="17.91"/>
    <x v="2"/>
    <x v="1"/>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0"/>
    <x v="2"/>
  </r>
  <r>
    <s v="LWL-68108-794"/>
    <x v="568"/>
    <s v="44494-89923-UW"/>
    <s v="A-D-0.5"/>
    <n v="3"/>
    <x v="698"/>
    <s v="dhollymanl1@ibm.com"/>
    <x v="0"/>
    <s v="Ara"/>
    <s v="D"/>
    <x v="1"/>
    <n v="5.97"/>
    <n v="17.91"/>
    <x v="2"/>
    <x v="0"/>
    <x v="2"/>
  </r>
  <r>
    <s v="JQT-14347-517"/>
    <x v="569"/>
    <s v="11621-09964-ID"/>
    <s v="R-D-1"/>
    <n v="1"/>
    <x v="699"/>
    <s v="lnardonil2@hao123.com"/>
    <x v="0"/>
    <s v="Rob"/>
    <s v="D"/>
    <x v="0"/>
    <n v="8.9499999999999993"/>
    <n v="8.9499999999999993"/>
    <x v="0"/>
    <x v="1"/>
    <x v="2"/>
  </r>
  <r>
    <s v="BMM-86471-923"/>
    <x v="570"/>
    <s v="76319-80715-II"/>
    <s v="L-D-2.5"/>
    <n v="1"/>
    <x v="700"/>
    <s v="dyarhaml3@moonfruit.com"/>
    <x v="0"/>
    <s v="Lib"/>
    <s v="D"/>
    <x v="2"/>
    <n v="29.784999999999997"/>
    <n v="29.784999999999997"/>
    <x v="3"/>
    <x v="0"/>
    <x v="2"/>
  </r>
  <r>
    <s v="IXU-67272-326"/>
    <x v="571"/>
    <s v="91654-79216-IC"/>
    <s v="E-L-0.5"/>
    <n v="5"/>
    <x v="701"/>
    <s v="aferreal4@wikia.com"/>
    <x v="0"/>
    <s v="Exc"/>
    <s v="L"/>
    <x v="1"/>
    <n v="8.91"/>
    <n v="44.55"/>
    <x v="1"/>
    <x v="1"/>
    <x v="1"/>
  </r>
  <r>
    <s v="ITE-28312-615"/>
    <x v="139"/>
    <s v="56450-21890-HK"/>
    <s v="E-L-1"/>
    <n v="6"/>
    <x v="702"/>
    <s v="ckendrickl5@webnode.com"/>
    <x v="0"/>
    <s v="Exc"/>
    <s v="L"/>
    <x v="0"/>
    <n v="14.85"/>
    <n v="89.1"/>
    <x v="1"/>
    <x v="0"/>
    <x v="1"/>
  </r>
  <r>
    <s v="ZHQ-30471-635"/>
    <x v="303"/>
    <s v="40600-58915-WZ"/>
    <s v="L-M-0.5"/>
    <n v="5"/>
    <x v="703"/>
    <s v="sdanilchikl6@mit.edu"/>
    <x v="2"/>
    <s v="Lib"/>
    <s v="M"/>
    <x v="1"/>
    <n v="8.73"/>
    <n v="43.650000000000006"/>
    <x v="3"/>
    <x v="1"/>
    <x v="0"/>
  </r>
  <r>
    <s v="LTP-31133-134"/>
    <x v="572"/>
    <s v="66527-94478-PB"/>
    <s v="A-L-0.5"/>
    <n v="3"/>
    <x v="704"/>
    <s v=""/>
    <x v="0"/>
    <s v="Ara"/>
    <s v="L"/>
    <x v="1"/>
    <n v="7.77"/>
    <n v="23.31"/>
    <x v="2"/>
    <x v="1"/>
    <x v="1"/>
  </r>
  <r>
    <s v="ZVQ-26122-859"/>
    <x v="573"/>
    <s v="77154-45038-IH"/>
    <s v="A-L-2.5"/>
    <n v="6"/>
    <x v="705"/>
    <s v="bfolomkinl8@yolasite.com"/>
    <x v="0"/>
    <s v="Ara"/>
    <s v="L"/>
    <x v="2"/>
    <n v="29.784999999999997"/>
    <n v="178.70999999999998"/>
    <x v="2"/>
    <x v="0"/>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0"/>
    <x v="1"/>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1"/>
    <x v="0"/>
  </r>
  <r>
    <s v="AHQ-40440-522"/>
    <x v="577"/>
    <s v="83833-46106-ZC"/>
    <s v="A-D-1"/>
    <n v="1"/>
    <x v="708"/>
    <s v="mbrimilcombele@cnn.com"/>
    <x v="0"/>
    <s v="Ara"/>
    <s v="D"/>
    <x v="0"/>
    <n v="9.9499999999999993"/>
    <n v="9.9499999999999993"/>
    <x v="2"/>
    <x v="1"/>
    <x v="2"/>
  </r>
  <r>
    <s v="TID-21626-411"/>
    <x v="578"/>
    <s v="19383-33606-PW"/>
    <s v="R-L-0.5"/>
    <n v="3"/>
    <x v="709"/>
    <s v="sbollamlf@list-manage.com"/>
    <x v="0"/>
    <s v="Rob"/>
    <s v="L"/>
    <x v="1"/>
    <n v="7.169999999999999"/>
    <n v="21.509999999999998"/>
    <x v="0"/>
    <x v="1"/>
    <x v="1"/>
  </r>
  <r>
    <s v="RSR-96390-187"/>
    <x v="579"/>
    <s v="67052-76184-CB"/>
    <s v="E-M-1"/>
    <n v="6"/>
    <x v="710"/>
    <s v=""/>
    <x v="0"/>
    <s v="Exc"/>
    <s v="M"/>
    <x v="0"/>
    <n v="13.75"/>
    <n v="82.5"/>
    <x v="1"/>
    <x v="1"/>
    <x v="0"/>
  </r>
  <r>
    <s v="BZE-96093-118"/>
    <x v="91"/>
    <s v="43452-18035-DH"/>
    <s v="L-M-0.2"/>
    <n v="2"/>
    <x v="711"/>
    <s v="afilipczaklh@ning.com"/>
    <x v="1"/>
    <s v="Lib"/>
    <s v="M"/>
    <x v="3"/>
    <n v="4.3650000000000002"/>
    <n v="8.73"/>
    <x v="3"/>
    <x v="1"/>
    <x v="0"/>
  </r>
  <r>
    <s v="LOU-41819-242"/>
    <x v="272"/>
    <s v="88060-50676-MV"/>
    <s v="R-M-1"/>
    <n v="2"/>
    <x v="712"/>
    <s v=""/>
    <x v="0"/>
    <s v="Rob"/>
    <s v="M"/>
    <x v="0"/>
    <n v="9.9499999999999993"/>
    <n v="19.899999999999999"/>
    <x v="0"/>
    <x v="0"/>
    <x v="0"/>
  </r>
  <r>
    <s v="FND-99527-640"/>
    <x v="65"/>
    <s v="89574-96203-EP"/>
    <s v="E-L-0.5"/>
    <n v="2"/>
    <x v="713"/>
    <s v="relnaughlj@comsenz.com"/>
    <x v="0"/>
    <s v="Exc"/>
    <s v="L"/>
    <x v="1"/>
    <n v="8.91"/>
    <n v="17.82"/>
    <x v="1"/>
    <x v="0"/>
    <x v="1"/>
  </r>
  <r>
    <s v="ASG-27179-958"/>
    <x v="580"/>
    <s v="12607-75113-UV"/>
    <s v="A-M-0.5"/>
    <n v="3"/>
    <x v="714"/>
    <s v="jdeehanlk@about.me"/>
    <x v="0"/>
    <s v="Ara"/>
    <s v="M"/>
    <x v="1"/>
    <n v="6.75"/>
    <n v="20.25"/>
    <x v="2"/>
    <x v="1"/>
    <x v="0"/>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0"/>
    <x v="1"/>
  </r>
  <r>
    <s v="ZUR-55774-294"/>
    <x v="234"/>
    <s v="33269-10023-CO"/>
    <s v="L-D-1"/>
    <n v="6"/>
    <x v="717"/>
    <s v="usoutherdenln@hao123.com"/>
    <x v="0"/>
    <s v="Lib"/>
    <s v="D"/>
    <x v="0"/>
    <n v="12.95"/>
    <n v="77.699999999999989"/>
    <x v="3"/>
    <x v="0"/>
    <x v="2"/>
  </r>
  <r>
    <s v="FUO-99821-974"/>
    <x v="175"/>
    <s v="31245-81098-PJ"/>
    <s v="E-M-1"/>
    <n v="3"/>
    <x v="718"/>
    <s v=""/>
    <x v="0"/>
    <s v="Exc"/>
    <s v="M"/>
    <x v="0"/>
    <n v="13.75"/>
    <n v="41.25"/>
    <x v="1"/>
    <x v="1"/>
    <x v="0"/>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1"/>
    <x v="2"/>
  </r>
  <r>
    <s v="TZD-67261-174"/>
    <x v="585"/>
    <s v="01841-48191-NL"/>
    <s v="E-D-2.5"/>
    <n v="1"/>
    <x v="716"/>
    <s v="cjewsterlu@moonfruit.com"/>
    <x v="0"/>
    <s v="Exc"/>
    <s v="D"/>
    <x v="2"/>
    <n v="27.945"/>
    <n v="27.945"/>
    <x v="1"/>
    <x v="0"/>
    <x v="2"/>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0"/>
    <x v="1"/>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0"/>
    <x v="2"/>
  </r>
  <r>
    <s v="OAM-76916-748"/>
    <x v="591"/>
    <s v="63025-62939-AN"/>
    <s v="E-D-1"/>
    <n v="3"/>
    <x v="736"/>
    <s v=""/>
    <x v="0"/>
    <s v="Exc"/>
    <s v="D"/>
    <x v="0"/>
    <n v="12.15"/>
    <n v="36.450000000000003"/>
    <x v="1"/>
    <x v="0"/>
    <x v="2"/>
  </r>
  <r>
    <s v="UMB-11223-710"/>
    <x v="592"/>
    <s v="49012-12987-QT"/>
    <s v="R-D-0.2"/>
    <n v="6"/>
    <x v="737"/>
    <s v="mfrightm8@harvard.edu"/>
    <x v="1"/>
    <s v="Rob"/>
    <s v="D"/>
    <x v="3"/>
    <n v="2.6849999999999996"/>
    <n v="16.11"/>
    <x v="0"/>
    <x v="1"/>
    <x v="2"/>
  </r>
  <r>
    <s v="LXR-09892-726"/>
    <x v="402"/>
    <s v="50924-94200-SQ"/>
    <s v="R-D-2.5"/>
    <n v="2"/>
    <x v="738"/>
    <s v="btartem9@aol.com"/>
    <x v="0"/>
    <s v="Rob"/>
    <s v="D"/>
    <x v="2"/>
    <n v="20.584999999999997"/>
    <n v="41.169999999999995"/>
    <x v="0"/>
    <x v="0"/>
    <x v="2"/>
  </r>
  <r>
    <s v="QXX-89943-393"/>
    <x v="593"/>
    <s v="15673-18812-IU"/>
    <s v="R-D-0.2"/>
    <n v="4"/>
    <x v="739"/>
    <s v="ckrzysztofiakma@skyrock.com"/>
    <x v="0"/>
    <s v="Rob"/>
    <s v="D"/>
    <x v="3"/>
    <n v="2.6849999999999996"/>
    <n v="10.739999999999998"/>
    <x v="0"/>
    <x v="1"/>
    <x v="2"/>
  </r>
  <r>
    <s v="WVS-57822-366"/>
    <x v="594"/>
    <s v="52151-75971-YY"/>
    <s v="E-M-2.5"/>
    <n v="4"/>
    <x v="740"/>
    <s v="dpenquetmb@diigo.com"/>
    <x v="0"/>
    <s v="Exc"/>
    <s v="M"/>
    <x v="2"/>
    <n v="31.624999999999996"/>
    <n v="126.49999999999999"/>
    <x v="1"/>
    <x v="1"/>
    <x v="0"/>
  </r>
  <r>
    <s v="CLJ-23403-689"/>
    <x v="77"/>
    <s v="19413-02045-CG"/>
    <s v="R-L-1"/>
    <n v="2"/>
    <x v="741"/>
    <s v=""/>
    <x v="2"/>
    <s v="Rob"/>
    <s v="L"/>
    <x v="0"/>
    <n v="11.95"/>
    <n v="23.9"/>
    <x v="0"/>
    <x v="1"/>
    <x v="1"/>
  </r>
  <r>
    <s v="XNU-83276-288"/>
    <x v="595"/>
    <s v="98185-92775-KT"/>
    <s v="R-M-0.5"/>
    <n v="1"/>
    <x v="742"/>
    <s v=""/>
    <x v="0"/>
    <s v="Rob"/>
    <s v="M"/>
    <x v="1"/>
    <n v="5.97"/>
    <n v="5.97"/>
    <x v="0"/>
    <x v="1"/>
    <x v="0"/>
  </r>
  <r>
    <s v="YOG-94666-679"/>
    <x v="596"/>
    <s v="86991-53901-AT"/>
    <s v="L-D-0.2"/>
    <n v="2"/>
    <x v="743"/>
    <s v=""/>
    <x v="2"/>
    <s v="Lib"/>
    <s v="D"/>
    <x v="3"/>
    <n v="3.8849999999999998"/>
    <n v="7.77"/>
    <x v="3"/>
    <x v="0"/>
    <x v="2"/>
  </r>
  <r>
    <s v="KHG-33953-115"/>
    <x v="514"/>
    <s v="78226-97287-JI"/>
    <s v="L-D-0.5"/>
    <n v="3"/>
    <x v="744"/>
    <s v="kferrettimf@huffingtonpost.com"/>
    <x v="1"/>
    <s v="Lib"/>
    <s v="D"/>
    <x v="1"/>
    <n v="7.77"/>
    <n v="23.31"/>
    <x v="3"/>
    <x v="1"/>
    <x v="2"/>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0"/>
    <x v="2"/>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0"/>
    <x v="2"/>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1"/>
    <x v="0"/>
  </r>
  <r>
    <s v="SFC-34054-213"/>
    <x v="599"/>
    <s v="08100-71102-HQ"/>
    <s v="L-L-0.5"/>
    <n v="4"/>
    <x v="752"/>
    <s v="mgundrymo@omniture.com"/>
    <x v="1"/>
    <s v="Lib"/>
    <s v="L"/>
    <x v="1"/>
    <n v="9.51"/>
    <n v="38.04"/>
    <x v="3"/>
    <x v="1"/>
    <x v="1"/>
  </r>
  <r>
    <s v="UDS-04807-593"/>
    <x v="600"/>
    <s v="84074-28110-OV"/>
    <s v="L-D-0.5"/>
    <n v="2"/>
    <x v="753"/>
    <s v="bwellanmp@cafepress.com"/>
    <x v="0"/>
    <s v="Lib"/>
    <s v="D"/>
    <x v="1"/>
    <n v="7.77"/>
    <n v="15.54"/>
    <x v="3"/>
    <x v="1"/>
    <x v="2"/>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0"/>
    <x v="1"/>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1"/>
    <x v="2"/>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0"/>
    <x v="1"/>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0"/>
    <x v="2"/>
  </r>
  <r>
    <s v="MPQ-23421-608"/>
    <x v="180"/>
    <s v="08023-52962-ET"/>
    <s v="E-M-0.5"/>
    <n v="5"/>
    <x v="761"/>
    <s v="kheddanmy@icq.com"/>
    <x v="0"/>
    <s v="Exc"/>
    <s v="M"/>
    <x v="1"/>
    <n v="8.25"/>
    <n v="41.25"/>
    <x v="1"/>
    <x v="0"/>
    <x v="0"/>
  </r>
  <r>
    <s v="NLI-63891-565"/>
    <x v="580"/>
    <s v="41899-00283-VK"/>
    <s v="E-M-0.2"/>
    <n v="5"/>
    <x v="762"/>
    <s v="ichartersmz@abc.net.au"/>
    <x v="0"/>
    <s v="Exc"/>
    <s v="M"/>
    <x v="3"/>
    <n v="4.125"/>
    <n v="20.625"/>
    <x v="1"/>
    <x v="1"/>
    <x v="0"/>
  </r>
  <r>
    <s v="HHF-36647-854"/>
    <x v="453"/>
    <s v="39011-18412-GR"/>
    <s v="A-D-2.5"/>
    <n v="6"/>
    <x v="763"/>
    <s v="aroubertn0@tmall.com"/>
    <x v="0"/>
    <s v="Ara"/>
    <s v="D"/>
    <x v="2"/>
    <n v="22.884999999999998"/>
    <n v="137.31"/>
    <x v="2"/>
    <x v="0"/>
    <x v="2"/>
  </r>
  <r>
    <s v="SBN-16537-046"/>
    <x v="259"/>
    <s v="60255-12579-PZ"/>
    <s v="A-D-0.2"/>
    <n v="1"/>
    <x v="764"/>
    <s v="hmairsn1@so-net.ne.jp"/>
    <x v="0"/>
    <s v="Ara"/>
    <s v="D"/>
    <x v="3"/>
    <n v="2.9849999999999999"/>
    <n v="2.9849999999999999"/>
    <x v="2"/>
    <x v="1"/>
    <x v="2"/>
  </r>
  <r>
    <s v="XZD-44484-632"/>
    <x v="607"/>
    <s v="80541-38332-BP"/>
    <s v="E-M-1"/>
    <n v="2"/>
    <x v="765"/>
    <s v="hrainforthn2@blog.com"/>
    <x v="0"/>
    <s v="Exc"/>
    <s v="M"/>
    <x v="0"/>
    <n v="13.75"/>
    <n v="27.5"/>
    <x v="1"/>
    <x v="1"/>
    <x v="0"/>
  </r>
  <r>
    <s v="XZD-44484-632"/>
    <x v="607"/>
    <s v="80541-38332-BP"/>
    <s v="A-D-0.2"/>
    <n v="2"/>
    <x v="765"/>
    <s v="hrainforthn2@blog.com"/>
    <x v="0"/>
    <s v="Ara"/>
    <s v="D"/>
    <x v="3"/>
    <n v="2.9849999999999999"/>
    <n v="5.97"/>
    <x v="2"/>
    <x v="1"/>
    <x v="2"/>
  </r>
  <r>
    <s v="IKQ-39946-768"/>
    <x v="385"/>
    <s v="72778-50968-UQ"/>
    <s v="R-M-1"/>
    <n v="6"/>
    <x v="766"/>
    <s v="ijespern4@theglobeandmail.com"/>
    <x v="0"/>
    <s v="Rob"/>
    <s v="M"/>
    <x v="0"/>
    <n v="9.9499999999999993"/>
    <n v="59.699999999999996"/>
    <x v="0"/>
    <x v="1"/>
    <x v="0"/>
  </r>
  <r>
    <s v="KMB-95211-174"/>
    <x v="608"/>
    <s v="23941-30203-MO"/>
    <s v="R-D-2.5"/>
    <n v="4"/>
    <x v="767"/>
    <s v="ldwerryhousen5@gravatar.com"/>
    <x v="0"/>
    <s v="Rob"/>
    <s v="D"/>
    <x v="2"/>
    <n v="20.584999999999997"/>
    <n v="82.339999999999989"/>
    <x v="0"/>
    <x v="0"/>
    <x v="2"/>
  </r>
  <r>
    <s v="QWY-99467-368"/>
    <x v="609"/>
    <s v="96434-50068-DZ"/>
    <s v="A-D-2.5"/>
    <n v="1"/>
    <x v="768"/>
    <s v="nbroomern6@examiner.com"/>
    <x v="0"/>
    <s v="Ara"/>
    <s v="D"/>
    <x v="2"/>
    <n v="22.884999999999998"/>
    <n v="22.884999999999998"/>
    <x v="2"/>
    <x v="1"/>
    <x v="2"/>
  </r>
  <r>
    <s v="SRG-76791-614"/>
    <x v="147"/>
    <s v="11729-74102-XB"/>
    <s v="E-L-0.5"/>
    <n v="1"/>
    <x v="769"/>
    <s v="kthoumassonn7@bloglovin.com"/>
    <x v="0"/>
    <s v="Exc"/>
    <s v="L"/>
    <x v="1"/>
    <n v="8.91"/>
    <n v="8.91"/>
    <x v="1"/>
    <x v="0"/>
    <x v="1"/>
  </r>
  <r>
    <s v="VSN-94485-621"/>
    <x v="172"/>
    <s v="88116-12604-TE"/>
    <s v="A-D-0.2"/>
    <n v="4"/>
    <x v="770"/>
    <s v="fhabberghamn8@discovery.com"/>
    <x v="0"/>
    <s v="Ara"/>
    <s v="D"/>
    <x v="3"/>
    <n v="2.9849999999999999"/>
    <n v="11.94"/>
    <x v="2"/>
    <x v="1"/>
    <x v="2"/>
  </r>
  <r>
    <s v="UFZ-24348-219"/>
    <x v="610"/>
    <s v="27930-59250-JT"/>
    <s v="L-M-2.5"/>
    <n v="3"/>
    <x v="745"/>
    <s v=""/>
    <x v="0"/>
    <s v="Lib"/>
    <s v="M"/>
    <x v="2"/>
    <n v="33.464999999999996"/>
    <n v="100.39499999999998"/>
    <x v="3"/>
    <x v="1"/>
    <x v="0"/>
  </r>
  <r>
    <s v="UKS-93055-397"/>
    <x v="611"/>
    <s v="13082-41034-PD"/>
    <s v="A-D-2.5"/>
    <n v="5"/>
    <x v="771"/>
    <s v="ravrashinna@tamu.edu"/>
    <x v="0"/>
    <s v="Ara"/>
    <s v="D"/>
    <x v="2"/>
    <n v="22.884999999999998"/>
    <n v="114.42499999999998"/>
    <x v="2"/>
    <x v="1"/>
    <x v="2"/>
  </r>
  <r>
    <s v="AVH-56062-335"/>
    <x v="612"/>
    <s v="18082-74419-QH"/>
    <s v="E-M-0.5"/>
    <n v="5"/>
    <x v="772"/>
    <s v="mdoidgenb@etsy.com"/>
    <x v="0"/>
    <s v="Exc"/>
    <s v="M"/>
    <x v="1"/>
    <n v="8.25"/>
    <n v="41.25"/>
    <x v="1"/>
    <x v="1"/>
    <x v="0"/>
  </r>
  <r>
    <s v="HGE-19842-613"/>
    <x v="613"/>
    <s v="49401-45041-ZU"/>
    <s v="R-L-0.5"/>
    <n v="4"/>
    <x v="773"/>
    <s v="jedinboronc@reverbnation.com"/>
    <x v="0"/>
    <s v="Rob"/>
    <s v="L"/>
    <x v="1"/>
    <n v="7.169999999999999"/>
    <n v="28.679999999999996"/>
    <x v="0"/>
    <x v="0"/>
    <x v="1"/>
  </r>
  <r>
    <s v="WBA-85905-175"/>
    <x v="611"/>
    <s v="41252-45992-VS"/>
    <s v="L-M-0.2"/>
    <n v="1"/>
    <x v="774"/>
    <s v="ttewelsonnd@cdbaby.com"/>
    <x v="0"/>
    <s v="Lib"/>
    <s v="M"/>
    <x v="3"/>
    <n v="4.3650000000000002"/>
    <n v="4.3650000000000002"/>
    <x v="3"/>
    <x v="1"/>
    <x v="0"/>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0"/>
    <x v="2"/>
  </r>
  <r>
    <s v="BQJ-44755-910"/>
    <x v="489"/>
    <s v="75006-89922-VW"/>
    <s v="E-D-2.5"/>
    <n v="6"/>
    <x v="777"/>
    <s v="mlorineznh@whitehouse.gov"/>
    <x v="0"/>
    <s v="Exc"/>
    <s v="D"/>
    <x v="2"/>
    <n v="27.945"/>
    <n v="167.67000000000002"/>
    <x v="1"/>
    <x v="1"/>
    <x v="2"/>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0"/>
    <x v="2"/>
  </r>
  <r>
    <s v="IMP-12563-728"/>
    <x v="578"/>
    <s v="68346-14810-UA"/>
    <s v="E-L-0.5"/>
    <n v="6"/>
    <x v="780"/>
    <s v=""/>
    <x v="0"/>
    <s v="Exc"/>
    <s v="L"/>
    <x v="1"/>
    <n v="8.91"/>
    <n v="53.46"/>
    <x v="1"/>
    <x v="1"/>
    <x v="1"/>
  </r>
  <r>
    <s v="MZL-81126-390"/>
    <x v="617"/>
    <s v="48464-99723-HK"/>
    <s v="A-L-0.2"/>
    <n v="6"/>
    <x v="781"/>
    <s v="jethelstonnl@creativecommons.org"/>
    <x v="0"/>
    <s v="Ara"/>
    <s v="L"/>
    <x v="3"/>
    <n v="3.8849999999999998"/>
    <n v="23.31"/>
    <x v="2"/>
    <x v="0"/>
    <x v="1"/>
  </r>
  <r>
    <s v="MZL-81126-390"/>
    <x v="617"/>
    <s v="48464-99723-HK"/>
    <s v="A-M-0.2"/>
    <n v="2"/>
    <x v="781"/>
    <s v="jethelstonnl@creativecommons.org"/>
    <x v="0"/>
    <s v="Ara"/>
    <s v="M"/>
    <x v="3"/>
    <n v="3.375"/>
    <n v="6.75"/>
    <x v="2"/>
    <x v="0"/>
    <x v="0"/>
  </r>
  <r>
    <s v="TVF-57766-608"/>
    <x v="155"/>
    <s v="88420-46464-XE"/>
    <s v="L-D-0.5"/>
    <n v="1"/>
    <x v="782"/>
    <s v="peberznn@woothemes.com"/>
    <x v="0"/>
    <s v="Lib"/>
    <s v="D"/>
    <x v="1"/>
    <n v="7.77"/>
    <n v="7.77"/>
    <x v="3"/>
    <x v="0"/>
    <x v="2"/>
  </r>
  <r>
    <s v="RUX-37995-892"/>
    <x v="461"/>
    <s v="37762-09530-MP"/>
    <s v="L-D-2.5"/>
    <n v="4"/>
    <x v="783"/>
    <s v="bgaishno@altervista.org"/>
    <x v="0"/>
    <s v="Lib"/>
    <s v="D"/>
    <x v="2"/>
    <n v="29.784999999999997"/>
    <n v="119.13999999999999"/>
    <x v="3"/>
    <x v="0"/>
    <x v="2"/>
  </r>
  <r>
    <s v="AVK-76526-953"/>
    <x v="87"/>
    <s v="47268-50127-XY"/>
    <s v="A-D-1"/>
    <n v="2"/>
    <x v="784"/>
    <s v="ldantonnp@miitbeian.gov.cn"/>
    <x v="0"/>
    <s v="Ara"/>
    <s v="D"/>
    <x v="0"/>
    <n v="9.9499999999999993"/>
    <n v="19.899999999999999"/>
    <x v="2"/>
    <x v="1"/>
    <x v="2"/>
  </r>
  <r>
    <s v="RIU-02231-623"/>
    <x v="618"/>
    <s v="25544-84179-QC"/>
    <s v="R-L-0.5"/>
    <n v="5"/>
    <x v="785"/>
    <s v="smorrallnq@answers.com"/>
    <x v="0"/>
    <s v="Rob"/>
    <s v="L"/>
    <x v="1"/>
    <n v="7.169999999999999"/>
    <n v="35.849999999999994"/>
    <x v="0"/>
    <x v="0"/>
    <x v="1"/>
  </r>
  <r>
    <s v="WFK-99317-827"/>
    <x v="619"/>
    <s v="32058-76765-ZL"/>
    <s v="L-D-2.5"/>
    <n v="3"/>
    <x v="786"/>
    <s v="dcrownshawnr@photobucket.com"/>
    <x v="0"/>
    <s v="Lib"/>
    <s v="D"/>
    <x v="2"/>
    <n v="29.784999999999997"/>
    <n v="89.35499999999999"/>
    <x v="3"/>
    <x v="1"/>
    <x v="2"/>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1"/>
    <x v="0"/>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1"/>
    <x v="0"/>
  </r>
  <r>
    <s v="TWD-70988-853"/>
    <x v="345"/>
    <s v="87519-68847-ZG"/>
    <s v="L-D-1"/>
    <n v="6"/>
    <x v="791"/>
    <s v="nchisholmnx@example.com"/>
    <x v="0"/>
    <s v="Lib"/>
    <s v="D"/>
    <x v="0"/>
    <n v="12.95"/>
    <n v="77.699999999999989"/>
    <x v="3"/>
    <x v="0"/>
    <x v="2"/>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1"/>
    <x v="2"/>
  </r>
  <r>
    <s v="HHO-79903-185"/>
    <x v="42"/>
    <s v="53893-01719-CL"/>
    <s v="A-L-2.5"/>
    <n v="1"/>
    <x v="797"/>
    <s v="bfattorinio3@quantcast.com"/>
    <x v="1"/>
    <s v="Ara"/>
    <s v="L"/>
    <x v="2"/>
    <n v="29.784999999999997"/>
    <n v="29.784999999999997"/>
    <x v="2"/>
    <x v="0"/>
    <x v="1"/>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0"/>
    <x v="2"/>
  </r>
  <r>
    <s v="DXA-50313-073"/>
    <x v="626"/>
    <s v="19755-55847-VW"/>
    <s v="E-L-1"/>
    <n v="2"/>
    <x v="801"/>
    <s v="pmatignono7@harvard.edu"/>
    <x v="2"/>
    <s v="Exc"/>
    <s v="L"/>
    <x v="0"/>
    <n v="14.85"/>
    <n v="29.7"/>
    <x v="1"/>
    <x v="0"/>
    <x v="1"/>
  </r>
  <r>
    <s v="ONW-00560-570"/>
    <x v="52"/>
    <s v="32900-82606-BO"/>
    <s v="A-M-1"/>
    <n v="2"/>
    <x v="802"/>
    <s v="cweondo8@theglobeandmail.com"/>
    <x v="0"/>
    <s v="Ara"/>
    <s v="M"/>
    <x v="0"/>
    <n v="11.25"/>
    <n v="22.5"/>
    <x v="2"/>
    <x v="1"/>
    <x v="0"/>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1"/>
    <x v="0"/>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0"/>
    <x v="1"/>
  </r>
  <r>
    <s v="FWD-85967-769"/>
    <x v="631"/>
    <s v="20256-54689-LO"/>
    <s v="E-D-0.2"/>
    <n v="3"/>
    <x v="807"/>
    <s v=""/>
    <x v="0"/>
    <s v="Exc"/>
    <s v="D"/>
    <x v="3"/>
    <n v="3.645"/>
    <n v="10.935"/>
    <x v="1"/>
    <x v="1"/>
    <x v="2"/>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0"/>
    <x v="1"/>
  </r>
  <r>
    <s v="GPZ-36017-366"/>
    <x v="633"/>
    <s v="65732-22589-OW"/>
    <s v="A-D-2.5"/>
    <n v="5"/>
    <x v="810"/>
    <s v="kmarrisonoq@dropbox.com"/>
    <x v="0"/>
    <s v="Ara"/>
    <s v="D"/>
    <x v="2"/>
    <n v="22.884999999999998"/>
    <n v="114.42499999999998"/>
    <x v="2"/>
    <x v="0"/>
    <x v="2"/>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0"/>
    <x v="2"/>
  </r>
  <r>
    <s v="HST-96923-073"/>
    <x v="76"/>
    <s v="54722-76431-EX"/>
    <s v="R-D-2.5"/>
    <n v="6"/>
    <x v="813"/>
    <s v="hpetroulisol@state.tx.us"/>
    <x v="1"/>
    <s v="Rob"/>
    <s v="D"/>
    <x v="2"/>
    <n v="20.584999999999997"/>
    <n v="123.50999999999999"/>
    <x v="0"/>
    <x v="1"/>
    <x v="2"/>
  </r>
  <r>
    <s v="ENN-79947-323"/>
    <x v="634"/>
    <s v="67847-82662-TE"/>
    <s v="L-M-0.5"/>
    <n v="2"/>
    <x v="814"/>
    <s v="mschollom@taobao.com"/>
    <x v="0"/>
    <s v="Lib"/>
    <s v="M"/>
    <x v="1"/>
    <n v="8.73"/>
    <n v="17.46"/>
    <x v="3"/>
    <x v="1"/>
    <x v="0"/>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0"/>
    <x v="1"/>
  </r>
  <r>
    <s v="LCU-93317-340"/>
    <x v="637"/>
    <s v="84996-26826-DK"/>
    <s v="R-D-0.2"/>
    <n v="1"/>
    <x v="817"/>
    <s v="soliffeop@yellowbook.com"/>
    <x v="0"/>
    <s v="Rob"/>
    <s v="D"/>
    <x v="3"/>
    <n v="2.6849999999999996"/>
    <n v="2.6849999999999996"/>
    <x v="0"/>
    <x v="0"/>
    <x v="2"/>
  </r>
  <r>
    <s v="UOM-71431-481"/>
    <x v="182"/>
    <s v="65732-22589-OW"/>
    <s v="R-D-2.5"/>
    <n v="1"/>
    <x v="810"/>
    <s v="kmarrisonoq@dropbox.com"/>
    <x v="0"/>
    <s v="Rob"/>
    <s v="D"/>
    <x v="2"/>
    <n v="20.584999999999997"/>
    <n v="20.584999999999997"/>
    <x v="0"/>
    <x v="0"/>
    <x v="2"/>
  </r>
  <r>
    <s v="PJH-42618-877"/>
    <x v="479"/>
    <s v="93676-95250-XJ"/>
    <s v="A-D-2.5"/>
    <n v="5"/>
    <x v="818"/>
    <s v="cdolohuntyor@dailymail.co.uk"/>
    <x v="0"/>
    <s v="Ara"/>
    <s v="D"/>
    <x v="2"/>
    <n v="22.884999999999998"/>
    <n v="114.42499999999998"/>
    <x v="2"/>
    <x v="0"/>
    <x v="2"/>
  </r>
  <r>
    <s v="XED-90333-402"/>
    <x v="638"/>
    <s v="28300-14355-GF"/>
    <s v="E-M-0.2"/>
    <n v="5"/>
    <x v="819"/>
    <s v="pvasilenkoos@addtoany.com"/>
    <x v="2"/>
    <s v="Exc"/>
    <s v="M"/>
    <x v="3"/>
    <n v="4.125"/>
    <n v="20.625"/>
    <x v="1"/>
    <x v="1"/>
    <x v="0"/>
  </r>
  <r>
    <s v="IKK-62234-199"/>
    <x v="639"/>
    <s v="91190-84826-IQ"/>
    <s v="L-L-0.5"/>
    <n v="6"/>
    <x v="820"/>
    <s v="rschankelborgot@ameblo.jp"/>
    <x v="0"/>
    <s v="Lib"/>
    <s v="L"/>
    <x v="1"/>
    <n v="9.51"/>
    <n v="57.06"/>
    <x v="3"/>
    <x v="0"/>
    <x v="1"/>
  </r>
  <r>
    <s v="KAW-95195-329"/>
    <x v="640"/>
    <s v="34570-99384-AF"/>
    <s v="R-D-2.5"/>
    <n v="4"/>
    <x v="821"/>
    <s v=""/>
    <x v="1"/>
    <s v="Rob"/>
    <s v="D"/>
    <x v="2"/>
    <n v="20.584999999999997"/>
    <n v="82.339999999999989"/>
    <x v="0"/>
    <x v="0"/>
    <x v="2"/>
  </r>
  <r>
    <s v="QDO-57268-842"/>
    <x v="612"/>
    <s v="57808-90533-UE"/>
    <s v="E-M-2.5"/>
    <n v="5"/>
    <x v="822"/>
    <s v=""/>
    <x v="0"/>
    <s v="Exc"/>
    <s v="M"/>
    <x v="2"/>
    <n v="31.624999999999996"/>
    <n v="158.12499999999997"/>
    <x v="1"/>
    <x v="1"/>
    <x v="0"/>
  </r>
  <r>
    <s v="IIZ-24416-212"/>
    <x v="641"/>
    <s v="76060-30540-LB"/>
    <s v="R-D-0.5"/>
    <n v="6"/>
    <x v="823"/>
    <s v="bcargenow@geocities.jp"/>
    <x v="0"/>
    <s v="Rob"/>
    <s v="D"/>
    <x v="1"/>
    <n v="5.3699999999999992"/>
    <n v="32.22"/>
    <x v="0"/>
    <x v="0"/>
    <x v="2"/>
  </r>
  <r>
    <s v="AWP-11469-510"/>
    <x v="36"/>
    <s v="76730-63769-ND"/>
    <s v="E-D-1"/>
    <n v="2"/>
    <x v="824"/>
    <s v="rsticklerox@printfriendly.com"/>
    <x v="2"/>
    <s v="Exc"/>
    <s v="D"/>
    <x v="0"/>
    <n v="12.15"/>
    <n v="24.3"/>
    <x v="1"/>
    <x v="1"/>
    <x v="2"/>
  </r>
  <r>
    <s v="KXA-27983-918"/>
    <x v="642"/>
    <s v="96042-27290-EQ"/>
    <s v="R-L-0.5"/>
    <n v="5"/>
    <x v="825"/>
    <s v=""/>
    <x v="0"/>
    <s v="Rob"/>
    <s v="L"/>
    <x v="1"/>
    <n v="7.169999999999999"/>
    <n v="35.849999999999994"/>
    <x v="0"/>
    <x v="1"/>
    <x v="1"/>
  </r>
  <r>
    <s v="VKQ-39009-292"/>
    <x v="219"/>
    <s v="57808-90533-UE"/>
    <s v="L-M-1"/>
    <n v="5"/>
    <x v="822"/>
    <s v=""/>
    <x v="0"/>
    <s v="Lib"/>
    <s v="M"/>
    <x v="0"/>
    <n v="14.55"/>
    <n v="72.75"/>
    <x v="3"/>
    <x v="1"/>
    <x v="0"/>
  </r>
  <r>
    <s v="PDB-98743-282"/>
    <x v="643"/>
    <s v="51940-02669-OR"/>
    <s v="L-L-1"/>
    <n v="3"/>
    <x v="826"/>
    <s v=""/>
    <x v="1"/>
    <s v="Lib"/>
    <s v="L"/>
    <x v="0"/>
    <n v="15.85"/>
    <n v="47.55"/>
    <x v="3"/>
    <x v="1"/>
    <x v="1"/>
  </r>
  <r>
    <s v="SXW-34014-556"/>
    <x v="644"/>
    <s v="99144-98314-GN"/>
    <s v="R-L-0.2"/>
    <n v="1"/>
    <x v="827"/>
    <s v="djevonp1@ibm.com"/>
    <x v="0"/>
    <s v="Rob"/>
    <s v="L"/>
    <x v="3"/>
    <n v="3.5849999999999995"/>
    <n v="3.5849999999999995"/>
    <x v="0"/>
    <x v="0"/>
    <x v="1"/>
  </r>
  <r>
    <s v="QOJ-38788-727"/>
    <x v="136"/>
    <s v="16358-63919-CE"/>
    <s v="E-M-2.5"/>
    <n v="5"/>
    <x v="828"/>
    <s v="hrannerp2@omniture.com"/>
    <x v="0"/>
    <s v="Exc"/>
    <s v="M"/>
    <x v="2"/>
    <n v="31.624999999999996"/>
    <n v="158.12499999999997"/>
    <x v="1"/>
    <x v="1"/>
    <x v="0"/>
  </r>
  <r>
    <s v="TGF-38649-658"/>
    <x v="645"/>
    <s v="67743-54817-UT"/>
    <s v="L-M-0.5"/>
    <n v="2"/>
    <x v="829"/>
    <s v="bimriep3@addtoany.com"/>
    <x v="0"/>
    <s v="Lib"/>
    <s v="M"/>
    <x v="1"/>
    <n v="8.73"/>
    <n v="17.46"/>
    <x v="3"/>
    <x v="1"/>
    <x v="0"/>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1"/>
    <x v="2"/>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1"/>
    <x v="2"/>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1"/>
    <x v="0"/>
  </r>
  <r>
    <s v="UHP-24614-199"/>
    <x v="472"/>
    <s v="67953-79896-AC"/>
    <s v="A-M-1"/>
    <n v="4"/>
    <x v="840"/>
    <s v="alewrype@whitehouse.gov"/>
    <x v="0"/>
    <s v="Ara"/>
    <s v="M"/>
    <x v="0"/>
    <n v="11.25"/>
    <n v="45"/>
    <x v="2"/>
    <x v="1"/>
    <x v="0"/>
  </r>
  <r>
    <s v="HBY-35655-049"/>
    <x v="594"/>
    <s v="69207-93422-CQ"/>
    <s v="E-D-2.5"/>
    <n v="3"/>
    <x v="841"/>
    <s v="ihesselpf@ox.ac.uk"/>
    <x v="0"/>
    <s v="Exc"/>
    <s v="D"/>
    <x v="2"/>
    <n v="27.945"/>
    <n v="83.835000000000008"/>
    <x v="1"/>
    <x v="0"/>
    <x v="2"/>
  </r>
  <r>
    <s v="DCE-22886-861"/>
    <x v="89"/>
    <s v="56060-17602-RG"/>
    <s v="E-D-0.2"/>
    <n v="1"/>
    <x v="842"/>
    <s v=""/>
    <x v="1"/>
    <s v="Exc"/>
    <s v="D"/>
    <x v="3"/>
    <n v="3.645"/>
    <n v="3.645"/>
    <x v="1"/>
    <x v="0"/>
    <x v="2"/>
  </r>
  <r>
    <s v="QTG-93823-843"/>
    <x v="651"/>
    <s v="46859-14212-FI"/>
    <s v="A-M-0.5"/>
    <n v="1"/>
    <x v="843"/>
    <s v="csorrellph@amazon.com"/>
    <x v="2"/>
    <s v="Ara"/>
    <s v="M"/>
    <x v="1"/>
    <n v="6.75"/>
    <n v="6.75"/>
    <x v="2"/>
    <x v="1"/>
    <x v="0"/>
  </r>
  <r>
    <s v="QTG-93823-843"/>
    <x v="651"/>
    <s v="46859-14212-FI"/>
    <s v="E-D-0.5"/>
    <n v="3"/>
    <x v="843"/>
    <s v="csorrellph@amazon.com"/>
    <x v="2"/>
    <s v="Exc"/>
    <s v="D"/>
    <x v="1"/>
    <n v="7.29"/>
    <n v="21.87"/>
    <x v="1"/>
    <x v="1"/>
    <x v="2"/>
  </r>
  <r>
    <s v="WFT-16178-396"/>
    <x v="249"/>
    <s v="33555-01585-RP"/>
    <s v="R-D-0.2"/>
    <n v="5"/>
    <x v="844"/>
    <s v="qheavysidepj@unc.edu"/>
    <x v="0"/>
    <s v="Rob"/>
    <s v="D"/>
    <x v="3"/>
    <n v="2.6849999999999996"/>
    <n v="13.424999999999997"/>
    <x v="0"/>
    <x v="0"/>
    <x v="2"/>
  </r>
  <r>
    <s v="ERC-54560-934"/>
    <x v="652"/>
    <s v="11932-85629-CU"/>
    <s v="R-D-2.5"/>
    <n v="6"/>
    <x v="845"/>
    <s v="hreuvenpk@whitehouse.gov"/>
    <x v="0"/>
    <s v="Rob"/>
    <s v="D"/>
    <x v="2"/>
    <n v="20.584999999999997"/>
    <n v="123.50999999999999"/>
    <x v="0"/>
    <x v="1"/>
    <x v="2"/>
  </r>
  <r>
    <s v="RUK-78200-416"/>
    <x v="653"/>
    <s v="36192-07175-XC"/>
    <s v="L-D-0.2"/>
    <n v="2"/>
    <x v="846"/>
    <s v="mattwoolpl@nba.com"/>
    <x v="0"/>
    <s v="Lib"/>
    <s v="D"/>
    <x v="3"/>
    <n v="3.8849999999999998"/>
    <n v="7.77"/>
    <x v="3"/>
    <x v="1"/>
    <x v="2"/>
  </r>
  <r>
    <s v="KHK-13105-388"/>
    <x v="177"/>
    <s v="46242-54946-ZW"/>
    <s v="A-M-1"/>
    <n v="6"/>
    <x v="847"/>
    <s v=""/>
    <x v="0"/>
    <s v="Ara"/>
    <s v="M"/>
    <x v="0"/>
    <n v="11.25"/>
    <n v="67.5"/>
    <x v="2"/>
    <x v="0"/>
    <x v="0"/>
  </r>
  <r>
    <s v="NJR-03699-189"/>
    <x v="22"/>
    <s v="95152-82155-VQ"/>
    <s v="E-D-2.5"/>
    <n v="1"/>
    <x v="848"/>
    <s v="gwynespn@dagondesign.com"/>
    <x v="0"/>
    <s v="Exc"/>
    <s v="D"/>
    <x v="2"/>
    <n v="27.945"/>
    <n v="27.945"/>
    <x v="1"/>
    <x v="1"/>
    <x v="2"/>
  </r>
  <r>
    <s v="PJV-20427-019"/>
    <x v="508"/>
    <s v="13404-39127-WQ"/>
    <s v="A-L-2.5"/>
    <n v="3"/>
    <x v="849"/>
    <s v="cmaccourtpo@amazon.com"/>
    <x v="0"/>
    <s v="Ara"/>
    <s v="L"/>
    <x v="2"/>
    <n v="29.784999999999997"/>
    <n v="89.35499999999999"/>
    <x v="2"/>
    <x v="1"/>
    <x v="1"/>
  </r>
  <r>
    <s v="UGK-07613-982"/>
    <x v="654"/>
    <s v="57808-90533-UE"/>
    <s v="A-M-0.5"/>
    <n v="3"/>
    <x v="822"/>
    <s v=""/>
    <x v="0"/>
    <s v="Ara"/>
    <s v="M"/>
    <x v="1"/>
    <n v="6.75"/>
    <n v="20.25"/>
    <x v="2"/>
    <x v="1"/>
    <x v="0"/>
  </r>
  <r>
    <s v="OLA-68289-577"/>
    <x v="524"/>
    <s v="40226-52317-IO"/>
    <s v="A-M-0.5"/>
    <n v="5"/>
    <x v="850"/>
    <s v="ewilsonepq@eepurl.com"/>
    <x v="0"/>
    <s v="Ara"/>
    <s v="M"/>
    <x v="1"/>
    <n v="6.75"/>
    <n v="33.75"/>
    <x v="2"/>
    <x v="0"/>
    <x v="0"/>
  </r>
  <r>
    <s v="TNR-84447-052"/>
    <x v="655"/>
    <s v="34419-18068-AG"/>
    <s v="E-D-2.5"/>
    <n v="4"/>
    <x v="851"/>
    <s v="dduffiepr@time.com"/>
    <x v="0"/>
    <s v="Exc"/>
    <s v="D"/>
    <x v="2"/>
    <n v="27.945"/>
    <n v="111.78"/>
    <x v="1"/>
    <x v="1"/>
    <x v="2"/>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0"/>
    <x v="1"/>
  </r>
  <r>
    <s v="NXM-89323-646"/>
    <x v="657"/>
    <s v="28158-93383-CK"/>
    <s v="E-D-1"/>
    <n v="1"/>
    <x v="854"/>
    <s v="kphilbrickpu@cdc.gov"/>
    <x v="0"/>
    <s v="Exc"/>
    <s v="D"/>
    <x v="0"/>
    <n v="12.15"/>
    <n v="12.15"/>
    <x v="1"/>
    <x v="0"/>
    <x v="2"/>
  </r>
  <r>
    <s v="NHI-23264-055"/>
    <x v="658"/>
    <s v="44799-09711-XW"/>
    <s v="A-D-0.5"/>
    <n v="4"/>
    <x v="855"/>
    <s v=""/>
    <x v="0"/>
    <s v="Ara"/>
    <s v="D"/>
    <x v="1"/>
    <n v="5.97"/>
    <n v="23.88"/>
    <x v="2"/>
    <x v="0"/>
    <x v="2"/>
  </r>
  <r>
    <s v="EQH-53569-934"/>
    <x v="659"/>
    <s v="53667-91553-LT"/>
    <s v="E-M-1"/>
    <n v="4"/>
    <x v="856"/>
    <s v="bsillispw@istockphoto.com"/>
    <x v="0"/>
    <s v="Exc"/>
    <s v="M"/>
    <x v="0"/>
    <n v="13.75"/>
    <n v="55"/>
    <x v="1"/>
    <x v="1"/>
    <x v="0"/>
  </r>
  <r>
    <s v="XKK-06692-189"/>
    <x v="558"/>
    <s v="86579-92122-OC"/>
    <s v="R-D-1"/>
    <n v="3"/>
    <x v="857"/>
    <s v=""/>
    <x v="0"/>
    <s v="Rob"/>
    <s v="D"/>
    <x v="0"/>
    <n v="8.9499999999999993"/>
    <n v="26.849999999999998"/>
    <x v="0"/>
    <x v="0"/>
    <x v="2"/>
  </r>
  <r>
    <s v="BYP-16005-016"/>
    <x v="660"/>
    <s v="01474-63436-TP"/>
    <s v="R-M-2.5"/>
    <n v="5"/>
    <x v="858"/>
    <s v="rcuttspy@techcrunch.com"/>
    <x v="0"/>
    <s v="Rob"/>
    <s v="M"/>
    <x v="2"/>
    <n v="22.884999999999998"/>
    <n v="114.42499999999998"/>
    <x v="0"/>
    <x v="1"/>
    <x v="0"/>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0"/>
    <x v="2"/>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0"/>
    <x v="1"/>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0"/>
    <x v="1"/>
  </r>
  <r>
    <s v="CZG-86544-655"/>
    <x v="664"/>
    <s v="69443-77665-QW"/>
    <s v="A-L-0.5"/>
    <n v="2"/>
    <x v="864"/>
    <s v="hcrowneq5@wufoo.com"/>
    <x v="1"/>
    <s v="Ara"/>
    <s v="L"/>
    <x v="1"/>
    <n v="7.77"/>
    <n v="15.54"/>
    <x v="2"/>
    <x v="0"/>
    <x v="1"/>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1"/>
    <x v="2"/>
  </r>
  <r>
    <s v="UBI-59229-277"/>
    <x v="44"/>
    <s v="00886-35803-FG"/>
    <s v="L-D-0.5"/>
    <n v="3"/>
    <x v="869"/>
    <s v=""/>
    <x v="0"/>
    <s v="Lib"/>
    <s v="D"/>
    <x v="1"/>
    <n v="7.77"/>
    <n v="23.31"/>
    <x v="3"/>
    <x v="1"/>
    <x v="2"/>
  </r>
  <r>
    <s v="WJJ-37489-898"/>
    <x v="171"/>
    <s v="31599-82152-AD"/>
    <s v="A-M-1"/>
    <n v="1"/>
    <x v="870"/>
    <s v="rfaltinqb@topsy.com"/>
    <x v="1"/>
    <s v="Ara"/>
    <s v="M"/>
    <x v="0"/>
    <n v="11.25"/>
    <n v="11.25"/>
    <x v="2"/>
    <x v="1"/>
    <x v="0"/>
  </r>
  <r>
    <s v="ORX-57454-917"/>
    <x v="328"/>
    <s v="76209-39601-ZR"/>
    <s v="E-D-2.5"/>
    <n v="3"/>
    <x v="871"/>
    <s v="gcheekeqc@sitemeter.com"/>
    <x v="2"/>
    <s v="Exc"/>
    <s v="D"/>
    <x v="2"/>
    <n v="27.945"/>
    <n v="83.835000000000008"/>
    <x v="1"/>
    <x v="0"/>
    <x v="2"/>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0"/>
    <x v="1"/>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0"/>
    <x v="1"/>
  </r>
  <r>
    <s v="HEL-86709-449"/>
    <x v="667"/>
    <s v="86579-92122-OC"/>
    <s v="E-D-2.5"/>
    <n v="1"/>
    <x v="857"/>
    <s v=""/>
    <x v="0"/>
    <s v="Exc"/>
    <s v="D"/>
    <x v="2"/>
    <n v="27.945"/>
    <n v="27.945"/>
    <x v="1"/>
    <x v="0"/>
    <x v="2"/>
  </r>
  <r>
    <s v="NCH-55389-562"/>
    <x v="110"/>
    <s v="86579-92122-OC"/>
    <s v="E-L-2.5"/>
    <n v="5"/>
    <x v="857"/>
    <s v=""/>
    <x v="0"/>
    <s v="Exc"/>
    <s v="L"/>
    <x v="2"/>
    <n v="34.154999999999994"/>
    <n v="170.77499999999998"/>
    <x v="1"/>
    <x v="0"/>
    <x v="1"/>
  </r>
  <r>
    <s v="NCH-55389-562"/>
    <x v="110"/>
    <s v="86579-92122-OC"/>
    <s v="R-L-2.5"/>
    <n v="2"/>
    <x v="857"/>
    <s v=""/>
    <x v="0"/>
    <s v="Rob"/>
    <s v="L"/>
    <x v="2"/>
    <n v="27.484999999999996"/>
    <n v="54.969999999999992"/>
    <x v="0"/>
    <x v="0"/>
    <x v="1"/>
  </r>
  <r>
    <s v="NCH-55389-562"/>
    <x v="110"/>
    <s v="86579-92122-OC"/>
    <s v="E-L-1"/>
    <n v="1"/>
    <x v="857"/>
    <s v=""/>
    <x v="0"/>
    <s v="Exc"/>
    <s v="L"/>
    <x v="0"/>
    <n v="14.85"/>
    <n v="14.85"/>
    <x v="1"/>
    <x v="0"/>
    <x v="1"/>
  </r>
  <r>
    <s v="NCH-55389-562"/>
    <x v="110"/>
    <s v="86579-92122-OC"/>
    <s v="A-L-0.2"/>
    <n v="2"/>
    <x v="857"/>
    <s v=""/>
    <x v="0"/>
    <s v="Ara"/>
    <s v="L"/>
    <x v="3"/>
    <n v="3.8849999999999998"/>
    <n v="7.77"/>
    <x v="2"/>
    <x v="0"/>
    <x v="1"/>
  </r>
  <r>
    <s v="GUG-45603-775"/>
    <x v="668"/>
    <s v="40959-32642-DN"/>
    <s v="L-L-0.2"/>
    <n v="5"/>
    <x v="876"/>
    <s v="rstrathernqn@devhub.com"/>
    <x v="0"/>
    <s v="Lib"/>
    <s v="L"/>
    <x v="3"/>
    <n v="4.7549999999999999"/>
    <n v="23.774999999999999"/>
    <x v="3"/>
    <x v="0"/>
    <x v="1"/>
  </r>
  <r>
    <s v="KJB-98240-098"/>
    <x v="422"/>
    <s v="77746-08153-PM"/>
    <s v="L-L-1"/>
    <n v="5"/>
    <x v="877"/>
    <s v="cmiguelqo@exblog.jp"/>
    <x v="0"/>
    <s v="Lib"/>
    <s v="L"/>
    <x v="0"/>
    <n v="15.85"/>
    <n v="79.25"/>
    <x v="3"/>
    <x v="0"/>
    <x v="1"/>
  </r>
  <r>
    <s v="JMS-48374-462"/>
    <x v="669"/>
    <s v="49667-96708-JL"/>
    <s v="A-D-2.5"/>
    <n v="2"/>
    <x v="878"/>
    <s v=""/>
    <x v="0"/>
    <s v="Ara"/>
    <s v="D"/>
    <x v="2"/>
    <n v="22.884999999999998"/>
    <n v="45.769999999999996"/>
    <x v="2"/>
    <x v="0"/>
    <x v="2"/>
  </r>
  <r>
    <s v="YIT-15877-117"/>
    <x v="670"/>
    <s v="24155-79322-EQ"/>
    <s v="R-D-1"/>
    <n v="1"/>
    <x v="879"/>
    <s v="mrocksqq@exblog.jp"/>
    <x v="1"/>
    <s v="Rob"/>
    <s v="D"/>
    <x v="0"/>
    <n v="8.9499999999999993"/>
    <n v="8.9499999999999993"/>
    <x v="0"/>
    <x v="0"/>
    <x v="2"/>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0"/>
    <x v="1"/>
  </r>
  <r>
    <s v="DWY-56352-412"/>
    <x v="674"/>
    <s v="55427-08059-DF"/>
    <s v="R-D-0.2"/>
    <n v="1"/>
    <x v="884"/>
    <s v="zwalisiakqv@ucsd.edu"/>
    <x v="1"/>
    <s v="Rob"/>
    <s v="D"/>
    <x v="3"/>
    <n v="2.6849999999999996"/>
    <n v="2.6849999999999996"/>
    <x v="0"/>
    <x v="0"/>
    <x v="2"/>
  </r>
  <r>
    <s v="PUH-55647-976"/>
    <x v="675"/>
    <s v="06624-54037-BQ"/>
    <s v="R-M-0.2"/>
    <n v="2"/>
    <x v="885"/>
    <s v="wleopoldqw@blogspot.com"/>
    <x v="0"/>
    <s v="Rob"/>
    <s v="M"/>
    <x v="3"/>
    <n v="2.9849999999999999"/>
    <n v="5.97"/>
    <x v="0"/>
    <x v="1"/>
    <x v="0"/>
  </r>
  <r>
    <s v="DTB-71371-705"/>
    <x v="539"/>
    <s v="48544-90737-AZ"/>
    <s v="L-D-1"/>
    <n v="1"/>
    <x v="886"/>
    <s v="cshaldersqx@cisco.com"/>
    <x v="0"/>
    <s v="Lib"/>
    <s v="D"/>
    <x v="0"/>
    <n v="12.95"/>
    <n v="12.95"/>
    <x v="3"/>
    <x v="0"/>
    <x v="2"/>
  </r>
  <r>
    <s v="ZDC-64769-740"/>
    <x v="676"/>
    <s v="79463-01597-FQ"/>
    <s v="E-M-0.5"/>
    <n v="1"/>
    <x v="887"/>
    <s v=""/>
    <x v="0"/>
    <s v="Exc"/>
    <s v="M"/>
    <x v="1"/>
    <n v="8.25"/>
    <n v="8.25"/>
    <x v="1"/>
    <x v="1"/>
    <x v="0"/>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0"/>
    <x v="1"/>
  </r>
  <r>
    <s v="HKN-31467-517"/>
    <x v="662"/>
    <s v="84045-66771-SL"/>
    <s v="L-M-1"/>
    <n v="6"/>
    <x v="890"/>
    <s v="ckeaver1@ucoz.com"/>
    <x v="0"/>
    <s v="Lib"/>
    <s v="M"/>
    <x v="0"/>
    <n v="14.55"/>
    <n v="87.300000000000011"/>
    <x v="3"/>
    <x v="1"/>
    <x v="0"/>
  </r>
  <r>
    <s v="POF-29666-012"/>
    <x v="102"/>
    <s v="46885-00260-TL"/>
    <s v="R-D-0.5"/>
    <n v="1"/>
    <x v="891"/>
    <s v="sroseboroughr2@virginia.edu"/>
    <x v="0"/>
    <s v="Rob"/>
    <s v="D"/>
    <x v="1"/>
    <n v="5.3699999999999992"/>
    <n v="5.3699999999999992"/>
    <x v="0"/>
    <x v="0"/>
    <x v="2"/>
  </r>
  <r>
    <s v="IRX-59256-644"/>
    <x v="678"/>
    <s v="96446-62142-EN"/>
    <s v="A-D-0.2"/>
    <n v="3"/>
    <x v="892"/>
    <s v="ckingwellr3@squarespace.com"/>
    <x v="1"/>
    <s v="Ara"/>
    <s v="D"/>
    <x v="3"/>
    <n v="2.9849999999999999"/>
    <n v="8.9550000000000001"/>
    <x v="2"/>
    <x v="0"/>
    <x v="2"/>
  </r>
  <r>
    <s v="LTN-89139-350"/>
    <x v="679"/>
    <s v="07756-71018-GU"/>
    <s v="R-L-2.5"/>
    <n v="5"/>
    <x v="893"/>
    <s v="kcantor4@gmpg.org"/>
    <x v="0"/>
    <s v="Rob"/>
    <s v="L"/>
    <x v="2"/>
    <n v="27.484999999999996"/>
    <n v="137.42499999999998"/>
    <x v="0"/>
    <x v="0"/>
    <x v="1"/>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1"/>
    <x v="2"/>
  </r>
  <r>
    <s v="MVV-19034-198"/>
    <x v="94"/>
    <s v="98476-63654-CG"/>
    <s v="E-D-2.5"/>
    <n v="6"/>
    <x v="896"/>
    <s v=""/>
    <x v="0"/>
    <s v="Exc"/>
    <s v="D"/>
    <x v="2"/>
    <n v="27.945"/>
    <n v="167.67000000000002"/>
    <x v="1"/>
    <x v="0"/>
    <x v="2"/>
  </r>
  <r>
    <s v="KUX-19632-830"/>
    <x v="160"/>
    <s v="55409-07759-YG"/>
    <s v="E-D-0.2"/>
    <n v="6"/>
    <x v="897"/>
    <s v="cbernardotr9@wix.com"/>
    <x v="0"/>
    <s v="Exc"/>
    <s v="D"/>
    <x v="3"/>
    <n v="3.645"/>
    <n v="21.87"/>
    <x v="1"/>
    <x v="0"/>
    <x v="2"/>
  </r>
  <r>
    <s v="SNZ-44595-152"/>
    <x v="681"/>
    <s v="06136-65250-PG"/>
    <s v="R-L-1"/>
    <n v="2"/>
    <x v="898"/>
    <s v="kkemeryra@t.co"/>
    <x v="0"/>
    <s v="Rob"/>
    <s v="L"/>
    <x v="0"/>
    <n v="11.95"/>
    <n v="23.9"/>
    <x v="0"/>
    <x v="0"/>
    <x v="1"/>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1"/>
    <x v="0"/>
  </r>
  <r>
    <s v="SGA-30059-217"/>
    <x v="389"/>
    <s v="84405-83364-DG"/>
    <s v="A-D-0.5"/>
    <n v="5"/>
    <x v="903"/>
    <s v="lkynetonrf@macromedia.com"/>
    <x v="2"/>
    <s v="Ara"/>
    <s v="D"/>
    <x v="1"/>
    <n v="5.97"/>
    <n v="29.849999999999998"/>
    <x v="2"/>
    <x v="0"/>
    <x v="2"/>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1"/>
    <x v="2"/>
  </r>
  <r>
    <s v="DUV-12075-132"/>
    <x v="366"/>
    <s v="62494-09113-RP"/>
    <s v="L-D-0.5"/>
    <n v="2"/>
    <x v="906"/>
    <s v=""/>
    <x v="0"/>
    <s v="Lib"/>
    <s v="D"/>
    <x v="1"/>
    <n v="7.77"/>
    <n v="15.54"/>
    <x v="3"/>
    <x v="1"/>
    <x v="2"/>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1"/>
    <x v="2"/>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1"/>
    <x v="0"/>
  </r>
  <r>
    <s v="UME-75640-698"/>
    <x v="687"/>
    <s v="62494-09113-RP"/>
    <s v="A-M-0.5"/>
    <n v="4"/>
    <x v="906"/>
    <s v=""/>
    <x v="0"/>
    <s v="Ara"/>
    <s v="M"/>
    <x v="1"/>
    <n v="6.75"/>
    <n v="27"/>
    <x v="2"/>
    <x v="1"/>
    <x v="0"/>
  </r>
  <r>
    <s v="GJC-66474-557"/>
    <x v="629"/>
    <s v="64965-78386-MY"/>
    <s v="A-D-1"/>
    <n v="1"/>
    <x v="911"/>
    <s v="njennyrq@bigcartel.com"/>
    <x v="0"/>
    <s v="Ara"/>
    <s v="D"/>
    <x v="0"/>
    <n v="9.9499999999999993"/>
    <n v="9.9499999999999993"/>
    <x v="2"/>
    <x v="1"/>
    <x v="2"/>
  </r>
  <r>
    <s v="IRV-20769-219"/>
    <x v="688"/>
    <s v="77131-58092-GE"/>
    <s v="E-M-0.2"/>
    <n v="3"/>
    <x v="912"/>
    <s v=""/>
    <x v="2"/>
    <s v="Exc"/>
    <s v="M"/>
    <x v="3"/>
    <n v="4.125"/>
    <n v="12.375"/>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allner0@lulu.com"/>
    <s v="United States"/>
    <s v="Rob"/>
    <s v="M"/>
    <n v="1"/>
    <n v="9.9499999999999993"/>
    <n v="19.899999999999999"/>
    <s v="Robusta"/>
    <s v="Yes"/>
    <s v="Medium"/>
  </r>
  <r>
    <x v="0"/>
    <s v="aallner0@lulu.com"/>
    <s v="United States"/>
    <s v="Exc"/>
    <s v="M"/>
    <n v="0.5"/>
    <n v="8.25"/>
    <n v="41.25"/>
    <s v="Excelsa"/>
    <s v="Yes"/>
    <s v="Medium"/>
  </r>
  <r>
    <x v="1"/>
    <s v="jredholes2@tmall.com"/>
    <s v="United States"/>
    <s v="Ara"/>
    <s v="L"/>
    <n v="1"/>
    <n v="12.95"/>
    <n v="12.95"/>
    <s v="Arabica"/>
    <s v="Yes"/>
    <s v="Light"/>
  </r>
  <r>
    <x v="2"/>
    <s v=""/>
    <s v="Ireland"/>
    <s v="Exc"/>
    <s v="M"/>
    <n v="1"/>
    <n v="13.75"/>
    <n v="27.5"/>
    <s v="Excelsa"/>
    <s v="No"/>
    <s v="Medium"/>
  </r>
  <r>
    <x v="2"/>
    <s v=""/>
    <s v="Ireland"/>
    <s v="Rob"/>
    <s v="L"/>
    <n v="2.5"/>
    <n v="27.484999999999996"/>
    <n v="54.969999999999992"/>
    <s v="Robusta"/>
    <s v="No"/>
    <s v="Light"/>
  </r>
  <r>
    <x v="3"/>
    <s v=""/>
    <s v="United States"/>
    <s v="Lib"/>
    <s v="D"/>
    <n v="1"/>
    <n v="12.95"/>
    <n v="38.849999999999994"/>
    <s v="Liberica"/>
    <s v="No"/>
    <s v="Dark"/>
  </r>
  <r>
    <x v="4"/>
    <s v="slobe6@nifty.com"/>
    <s v="United States"/>
    <s v="Exc"/>
    <s v="D"/>
    <n v="0.5"/>
    <n v="7.29"/>
    <n v="21.87"/>
    <s v="Excelsa"/>
    <s v="Yes"/>
    <s v="Dark"/>
  </r>
  <r>
    <x v="5"/>
    <s v=""/>
    <s v="Ireland"/>
    <s v="Lib"/>
    <s v="L"/>
    <n v="0.2"/>
    <n v="4.7549999999999999"/>
    <n v="4.7549999999999999"/>
    <s v="Liberica"/>
    <s v="Yes"/>
    <s v="Light"/>
  </r>
  <r>
    <x v="6"/>
    <s v="gpetracci8@livejournal.com"/>
    <s v="United States"/>
    <s v="Rob"/>
    <s v="M"/>
    <n v="0.5"/>
    <n v="5.97"/>
    <n v="17.91"/>
    <s v="Robusta"/>
    <s v="No"/>
    <s v="Medium"/>
  </r>
  <r>
    <x v="7"/>
    <s v="rraven9@ed.gov"/>
    <s v="United States"/>
    <s v="Rob"/>
    <s v="M"/>
    <n v="0.5"/>
    <n v="5.97"/>
    <n v="5.97"/>
    <s v="Robusta"/>
    <s v="No"/>
    <s v="Medium"/>
  </r>
  <r>
    <x v="8"/>
    <s v="fferbera@businesswire.com"/>
    <s v="United States"/>
    <s v="Ara"/>
    <s v="D"/>
    <n v="1"/>
    <n v="9.9499999999999993"/>
    <n v="39.799999999999997"/>
    <s v="Arabica"/>
    <s v="No"/>
    <s v="Dark"/>
  </r>
  <r>
    <x v="9"/>
    <s v="dphizackerlyb@utexas.edu"/>
    <s v="United States"/>
    <s v="Exc"/>
    <s v="L"/>
    <n v="2.5"/>
    <n v="34.154999999999994"/>
    <n v="170.77499999999998"/>
    <s v="Excelsa"/>
    <s v="Yes"/>
    <s v="Light"/>
  </r>
  <r>
    <x v="10"/>
    <s v="rscholarc@nyu.edu"/>
    <s v="United States"/>
    <s v="Rob"/>
    <s v="M"/>
    <n v="1"/>
    <n v="9.9499999999999993"/>
    <n v="49.75"/>
    <s v="Robusta"/>
    <s v="No"/>
    <s v="Medium"/>
  </r>
  <r>
    <x v="11"/>
    <s v="tvanyutind@wix.com"/>
    <s v="United States"/>
    <s v="Rob"/>
    <s v="D"/>
    <n v="2.5"/>
    <n v="20.584999999999997"/>
    <n v="41.169999999999995"/>
    <s v="Robusta"/>
    <s v="No"/>
    <s v="Dark"/>
  </r>
  <r>
    <x v="12"/>
    <s v="ptrobee@wunderground.com"/>
    <s v="United States"/>
    <s v="Lib"/>
    <s v="D"/>
    <n v="0.2"/>
    <n v="3.8849999999999998"/>
    <n v="11.654999999999999"/>
    <s v="Liberica"/>
    <s v="Yes"/>
    <s v="Dark"/>
  </r>
  <r>
    <x v="13"/>
    <s v="loscroftf@ebay.co.uk"/>
    <s v="United States"/>
    <s v="Rob"/>
    <s v="M"/>
    <n v="2.5"/>
    <n v="22.884999999999998"/>
    <n v="114.42499999999998"/>
    <s v="Robusta"/>
    <s v="No"/>
    <s v="Medium"/>
  </r>
  <r>
    <x v="14"/>
    <s v="malabasterg@hexun.com"/>
    <s v="United States"/>
    <s v="Ara"/>
    <s v="M"/>
    <n v="0.2"/>
    <n v="3.375"/>
    <n v="20.25"/>
    <s v="Arabica"/>
    <s v="No"/>
    <s v="Medium"/>
  </r>
  <r>
    <x v="15"/>
    <s v="rbroxuph@jimdo.com"/>
    <s v="United States"/>
    <s v="Ara"/>
    <s v="L"/>
    <n v="1"/>
    <n v="12.95"/>
    <n v="77.699999999999989"/>
    <s v="Arabica"/>
    <s v="No"/>
    <s v="Light"/>
  </r>
  <r>
    <x v="16"/>
    <s v="predfordi@ow.ly"/>
    <s v="Ireland"/>
    <s v="Rob"/>
    <s v="D"/>
    <n v="2.5"/>
    <n v="20.584999999999997"/>
    <n v="82.339999999999989"/>
    <s v="Robusta"/>
    <s v="Yes"/>
    <s v="Dark"/>
  </r>
  <r>
    <x v="17"/>
    <s v="acorradinoj@harvard.edu"/>
    <s v="United States"/>
    <s v="Ara"/>
    <s v="M"/>
    <n v="0.2"/>
    <n v="3.375"/>
    <n v="16.875"/>
    <s v="Arabica"/>
    <s v="Yes"/>
    <s v="Medium"/>
  </r>
  <r>
    <x v="17"/>
    <s v="acorradinoj@harvard.edu"/>
    <s v="United States"/>
    <s v="Exc"/>
    <s v="D"/>
    <n v="0.2"/>
    <n v="3.645"/>
    <n v="14.58"/>
    <s v="Excelsa"/>
    <s v="Yes"/>
    <s v="Dark"/>
  </r>
  <r>
    <x v="18"/>
    <s v="adavidowskyl@netvibes.com"/>
    <s v="United States"/>
    <s v="Ara"/>
    <s v="D"/>
    <n v="0.2"/>
    <n v="2.9849999999999999"/>
    <n v="17.91"/>
    <s v="Arabica"/>
    <s v="No"/>
    <s v="Dark"/>
  </r>
  <r>
    <x v="19"/>
    <s v="aantukm@kickstarter.com"/>
    <s v="United States"/>
    <s v="Rob"/>
    <s v="M"/>
    <n v="2.5"/>
    <n v="22.884999999999998"/>
    <n v="91.539999999999992"/>
    <s v="Robusta"/>
    <s v="Yes"/>
    <s v="Medium"/>
  </r>
  <r>
    <x v="20"/>
    <s v="ikleinertn@timesonline.co.uk"/>
    <s v="United States"/>
    <s v="Ara"/>
    <s v="D"/>
    <n v="0.2"/>
    <n v="2.9849999999999999"/>
    <n v="11.94"/>
    <s v="Arabica"/>
    <s v="Yes"/>
    <s v="Dark"/>
  </r>
  <r>
    <x v="21"/>
    <s v="cblofeldo@amazon.co.uk"/>
    <s v="United States"/>
    <s v="Ara"/>
    <s v="M"/>
    <n v="1"/>
    <n v="11.25"/>
    <n v="11.25"/>
    <s v="Arabica"/>
    <s v="No"/>
    <s v="Medium"/>
  </r>
  <r>
    <x v="22"/>
    <s v=""/>
    <s v="United States"/>
    <s v="Exc"/>
    <s v="M"/>
    <n v="0.2"/>
    <n v="4.125"/>
    <n v="12.375"/>
    <s v="Excelsa"/>
    <s v="Yes"/>
    <s v="Medium"/>
  </r>
  <r>
    <x v="23"/>
    <s v="sshalesq@umich.edu"/>
    <s v="United States"/>
    <s v="Ara"/>
    <s v="M"/>
    <n v="0.5"/>
    <n v="6.75"/>
    <n v="27"/>
    <s v="Arabica"/>
    <s v="Yes"/>
    <s v="Medium"/>
  </r>
  <r>
    <x v="24"/>
    <s v="vdanneilr@mtv.com"/>
    <s v="Ireland"/>
    <s v="Ara"/>
    <s v="M"/>
    <n v="0.2"/>
    <n v="3.375"/>
    <n v="16.875"/>
    <s v="Arabica"/>
    <s v="No"/>
    <s v="Medium"/>
  </r>
  <r>
    <x v="25"/>
    <s v="tnewburys@usda.gov"/>
    <s v="Ireland"/>
    <s v="Ara"/>
    <s v="D"/>
    <n v="0.5"/>
    <n v="5.97"/>
    <n v="17.91"/>
    <s v="Arabica"/>
    <s v="No"/>
    <s v="Dark"/>
  </r>
  <r>
    <x v="26"/>
    <s v="mcalcuttt@baidu.com"/>
    <s v="Ireland"/>
    <s v="Ara"/>
    <s v="D"/>
    <n v="1"/>
    <n v="9.9499999999999993"/>
    <n v="39.799999999999997"/>
    <s v="Arabica"/>
    <s v="Yes"/>
    <s v="Dark"/>
  </r>
  <r>
    <x v="27"/>
    <s v=""/>
    <s v="United States"/>
    <s v="Lib"/>
    <s v="M"/>
    <n v="0.2"/>
    <n v="4.3650000000000002"/>
    <n v="21.825000000000003"/>
    <s v="Liberica"/>
    <s v="No"/>
    <s v="Medium"/>
  </r>
  <r>
    <x v="27"/>
    <s v=""/>
    <s v="United States"/>
    <s v="Ara"/>
    <s v="D"/>
    <n v="0.5"/>
    <n v="5.97"/>
    <n v="35.82"/>
    <s v="Arabica"/>
    <s v="No"/>
    <s v="Dark"/>
  </r>
  <r>
    <x v="27"/>
    <s v=""/>
    <s v="United States"/>
    <s v="Lib"/>
    <s v="M"/>
    <n v="0.5"/>
    <n v="8.73"/>
    <n v="52.38"/>
    <s v="Liberica"/>
    <s v="No"/>
    <s v="Medium"/>
  </r>
  <r>
    <x v="28"/>
    <s v="ggatheralx@123-reg.co.uk"/>
    <s v="United States"/>
    <s v="Lib"/>
    <s v="L"/>
    <n v="0.2"/>
    <n v="4.7549999999999999"/>
    <n v="23.774999999999999"/>
    <s v="Liberica"/>
    <s v="No"/>
    <s v="Light"/>
  </r>
  <r>
    <x v="29"/>
    <s v="uwelberryy@ebay.co.uk"/>
    <s v="United Kingdom"/>
    <s v="Lib"/>
    <s v="L"/>
    <n v="0.5"/>
    <n v="9.51"/>
    <n v="57.06"/>
    <s v="Liberica"/>
    <s v="Yes"/>
    <s v="Light"/>
  </r>
  <r>
    <x v="30"/>
    <s v="feilhartz@who.int"/>
    <s v="United States"/>
    <s v="Ara"/>
    <s v="D"/>
    <n v="0.5"/>
    <n v="5.97"/>
    <n v="35.82"/>
    <s v="Arabica"/>
    <s v="No"/>
    <s v="Dark"/>
  </r>
  <r>
    <x v="31"/>
    <s v="zponting10@altervista.org"/>
    <s v="United States"/>
    <s v="Lib"/>
    <s v="M"/>
    <n v="0.2"/>
    <n v="4.3650000000000002"/>
    <n v="8.73"/>
    <s v="Liberica"/>
    <s v="No"/>
    <s v="Medium"/>
  </r>
  <r>
    <x v="32"/>
    <s v="sstrase11@booking.com"/>
    <s v="United States"/>
    <s v="Lib"/>
    <s v="L"/>
    <n v="0.5"/>
    <n v="9.51"/>
    <n v="28.53"/>
    <s v="Liberica"/>
    <s v="No"/>
    <s v="Light"/>
  </r>
  <r>
    <x v="33"/>
    <s v="dde12@unesco.org"/>
    <s v="United States"/>
    <s v="Rob"/>
    <s v="M"/>
    <n v="2.5"/>
    <n v="22.884999999999998"/>
    <n v="114.42499999999998"/>
    <s v="Robusta"/>
    <s v="No"/>
    <s v="Medium"/>
  </r>
  <r>
    <x v="34"/>
    <s v=""/>
    <s v="United States"/>
    <s v="Rob"/>
    <s v="M"/>
    <n v="1"/>
    <n v="9.9499999999999993"/>
    <n v="59.699999999999996"/>
    <s v="Robusta"/>
    <s v="Yes"/>
    <s v="Medium"/>
  </r>
  <r>
    <x v="35"/>
    <s v=""/>
    <s v="United States"/>
    <s v="Lib"/>
    <s v="M"/>
    <n v="1"/>
    <n v="14.55"/>
    <n v="43.650000000000006"/>
    <s v="Liberica"/>
    <s v="No"/>
    <s v="Medium"/>
  </r>
  <r>
    <x v="36"/>
    <s v="lyeoland15@pbs.org"/>
    <s v="United States"/>
    <s v="Exc"/>
    <s v="D"/>
    <n v="0.2"/>
    <n v="3.645"/>
    <n v="7.29"/>
    <s v="Excelsa"/>
    <s v="Yes"/>
    <s v="Dark"/>
  </r>
  <r>
    <x v="37"/>
    <s v="atolworthy16@toplist.cz"/>
    <s v="United States"/>
    <s v="Rob"/>
    <s v="D"/>
    <n v="0.2"/>
    <n v="2.6849999999999996"/>
    <n v="8.0549999999999997"/>
    <s v="Robusta"/>
    <s v="Yes"/>
    <s v="Dark"/>
  </r>
  <r>
    <x v="38"/>
    <s v=""/>
    <s v="United States"/>
    <s v="Lib"/>
    <s v="L"/>
    <n v="2.5"/>
    <n v="36.454999999999998"/>
    <n v="72.91"/>
    <s v="Liberica"/>
    <s v="No"/>
    <s v="Light"/>
  </r>
  <r>
    <x v="39"/>
    <s v="obaudassi18@seesaa.net"/>
    <s v="United States"/>
    <s v="Exc"/>
    <s v="M"/>
    <n v="0.5"/>
    <n v="8.25"/>
    <n v="16.5"/>
    <s v="Excelsa"/>
    <s v="Yes"/>
    <s v="Medium"/>
  </r>
  <r>
    <x v="40"/>
    <s v="pkingsbury19@comcast.net"/>
    <s v="United States"/>
    <s v="Lib"/>
    <s v="D"/>
    <n v="2.5"/>
    <n v="29.784999999999997"/>
    <n v="178.70999999999998"/>
    <s v="Liberica"/>
    <s v="No"/>
    <s v="Dark"/>
  </r>
  <r>
    <x v="41"/>
    <s v=""/>
    <s v="United States"/>
    <s v="Exc"/>
    <s v="M"/>
    <n v="2.5"/>
    <n v="31.624999999999996"/>
    <n v="63.249999999999993"/>
    <s v="Excelsa"/>
    <s v="Yes"/>
    <s v="Medium"/>
  </r>
  <r>
    <x v="42"/>
    <s v="acurley1b@hao123.com"/>
    <s v="United States"/>
    <s v="Ara"/>
    <s v="L"/>
    <n v="0.2"/>
    <n v="3.8849999999999998"/>
    <n v="7.77"/>
    <s v="Arabica"/>
    <s v="Yes"/>
    <s v="Light"/>
  </r>
  <r>
    <x v="43"/>
    <s v="rmcgilvary1c@tamu.edu"/>
    <s v="United States"/>
    <s v="Ara"/>
    <s v="D"/>
    <n v="2.5"/>
    <n v="22.884999999999998"/>
    <n v="91.539999999999992"/>
    <s v="Arabica"/>
    <s v="No"/>
    <s v="Dark"/>
  </r>
  <r>
    <x v="44"/>
    <s v="ipikett1d@xinhuanet.com"/>
    <s v="United States"/>
    <s v="Ara"/>
    <s v="L"/>
    <n v="1"/>
    <n v="12.95"/>
    <n v="38.849999999999994"/>
    <s v="Arabica"/>
    <s v="No"/>
    <s v="Light"/>
  </r>
  <r>
    <x v="45"/>
    <s v="ibouldon1e@gizmodo.com"/>
    <s v="United States"/>
    <s v="Lib"/>
    <s v="D"/>
    <n v="0.5"/>
    <n v="7.77"/>
    <n v="15.54"/>
    <s v="Liberica"/>
    <s v="No"/>
    <s v="Dark"/>
  </r>
  <r>
    <x v="46"/>
    <s v="kflanders1f@over-blog.com"/>
    <s v="Ireland"/>
    <s v="Lib"/>
    <s v="L"/>
    <n v="2.5"/>
    <n v="36.454999999999998"/>
    <n v="145.82"/>
    <s v="Liberica"/>
    <s v="Yes"/>
    <s v="Light"/>
  </r>
  <r>
    <x v="47"/>
    <s v="hmattioli1g@webmd.com"/>
    <s v="United Kingdom"/>
    <s v="Rob"/>
    <s v="M"/>
    <n v="0.5"/>
    <n v="5.97"/>
    <n v="29.849999999999998"/>
    <s v="Robusta"/>
    <s v="No"/>
    <s v="Medium"/>
  </r>
  <r>
    <x v="47"/>
    <s v="hmattioli1g@webmd.com"/>
    <s v="United Kingdom"/>
    <s v="Lib"/>
    <s v="L"/>
    <n v="2.5"/>
    <n v="36.454999999999998"/>
    <n v="72.91"/>
    <s v="Liberica"/>
    <s v="No"/>
    <s v="Light"/>
  </r>
  <r>
    <x v="48"/>
    <s v="agillard1i@issuu.com"/>
    <s v="United States"/>
    <s v="Lib"/>
    <s v="M"/>
    <n v="1"/>
    <n v="14.55"/>
    <n v="72.75"/>
    <s v="Liberica"/>
    <s v="No"/>
    <s v="Medium"/>
  </r>
  <r>
    <x v="49"/>
    <s v=""/>
    <s v="United States"/>
    <s v="Lib"/>
    <s v="L"/>
    <n v="1"/>
    <n v="15.85"/>
    <n v="47.55"/>
    <s v="Liberica"/>
    <s v="No"/>
    <s v="Light"/>
  </r>
  <r>
    <x v="50"/>
    <s v="tgrizard1k@odnoklassniki.ru"/>
    <s v="United States"/>
    <s v="Exc"/>
    <s v="D"/>
    <n v="0.2"/>
    <n v="3.645"/>
    <n v="10.935"/>
    <s v="Excelsa"/>
    <s v="Yes"/>
    <s v="Dark"/>
  </r>
  <r>
    <x v="51"/>
    <s v="rrelton1l@stanford.edu"/>
    <s v="United States"/>
    <s v="Exc"/>
    <s v="L"/>
    <n v="1"/>
    <n v="14.85"/>
    <n v="59.4"/>
    <s v="Excelsa"/>
    <s v="No"/>
    <s v="Light"/>
  </r>
  <r>
    <x v="52"/>
    <s v=""/>
    <s v="United States"/>
    <s v="Lib"/>
    <s v="D"/>
    <n v="2.5"/>
    <n v="29.784999999999997"/>
    <n v="89.35499999999999"/>
    <s v="Liberica"/>
    <s v="Yes"/>
    <s v="Dark"/>
  </r>
  <r>
    <x v="53"/>
    <s v="sgilroy1n@eepurl.com"/>
    <s v="United States"/>
    <s v="Lib"/>
    <s v="M"/>
    <n v="0.5"/>
    <n v="8.73"/>
    <n v="26.19"/>
    <s v="Liberica"/>
    <s v="Yes"/>
    <s v="Medium"/>
  </r>
  <r>
    <x v="54"/>
    <s v="ccottingham1o@wikipedia.org"/>
    <s v="United States"/>
    <s v="Ara"/>
    <s v="D"/>
    <n v="2.5"/>
    <n v="22.884999999999998"/>
    <n v="114.42499999999998"/>
    <s v="Arabica"/>
    <s v="No"/>
    <s v="Dark"/>
  </r>
  <r>
    <x v="55"/>
    <s v=""/>
    <s v="United Kingdom"/>
    <s v="Rob"/>
    <s v="D"/>
    <n v="0.5"/>
    <n v="5.3699999999999992"/>
    <n v="26.849999999999994"/>
    <s v="Robusta"/>
    <s v="Yes"/>
    <s v="Dark"/>
  </r>
  <r>
    <x v="56"/>
    <s v=""/>
    <s v="United States"/>
    <s v="Lib"/>
    <s v="L"/>
    <n v="0.2"/>
    <n v="4.7549999999999999"/>
    <n v="23.774999999999999"/>
    <s v="Liberica"/>
    <s v="Yes"/>
    <s v="Light"/>
  </r>
  <r>
    <x v="57"/>
    <s v="adykes1r@eventbrite.com"/>
    <s v="United States"/>
    <s v="Ara"/>
    <s v="M"/>
    <n v="0.5"/>
    <n v="6.75"/>
    <n v="6.75"/>
    <s v="Arabica"/>
    <s v="No"/>
    <s v="Medium"/>
  </r>
  <r>
    <x v="58"/>
    <s v=""/>
    <s v="United States"/>
    <s v="Rob"/>
    <s v="M"/>
    <n v="0.5"/>
    <n v="5.97"/>
    <n v="35.82"/>
    <s v="Robusta"/>
    <s v="Yes"/>
    <s v="Medium"/>
  </r>
  <r>
    <x v="59"/>
    <s v="acockrem1t@engadget.com"/>
    <s v="United States"/>
    <s v="Rob"/>
    <s v="D"/>
    <n v="2.5"/>
    <n v="20.584999999999997"/>
    <n v="82.339999999999989"/>
    <s v="Robusta"/>
    <s v="Yes"/>
    <s v="Dark"/>
  </r>
  <r>
    <x v="60"/>
    <s v="bumpleby1u@soundcloud.com"/>
    <s v="United States"/>
    <s v="Rob"/>
    <s v="L"/>
    <n v="0.5"/>
    <n v="7.169999999999999"/>
    <n v="7.169999999999999"/>
    <s v="Robusta"/>
    <s v="Yes"/>
    <s v="Light"/>
  </r>
  <r>
    <x v="61"/>
    <s v="nsaleway1v@dedecms.com"/>
    <s v="United States"/>
    <s v="Lib"/>
    <s v="L"/>
    <n v="0.2"/>
    <n v="4.7549999999999999"/>
    <n v="9.51"/>
    <s v="Liberica"/>
    <s v="No"/>
    <s v="Light"/>
  </r>
  <r>
    <x v="62"/>
    <s v="hgoulter1w@abc.net.au"/>
    <s v="United States"/>
    <s v="Rob"/>
    <s v="M"/>
    <n v="0.2"/>
    <n v="2.9849999999999999"/>
    <n v="2.9849999999999999"/>
    <s v="Robusta"/>
    <s v="No"/>
    <s v="Medium"/>
  </r>
  <r>
    <x v="63"/>
    <s v="grizzello1x@symantec.com"/>
    <s v="United Kingdom"/>
    <s v="Rob"/>
    <s v="M"/>
    <n v="1"/>
    <n v="9.9499999999999993"/>
    <n v="59.699999999999996"/>
    <s v="Robusta"/>
    <s v="Yes"/>
    <s v="Medium"/>
  </r>
  <r>
    <x v="64"/>
    <s v="slist1y@mapquest.com"/>
    <s v="United States"/>
    <s v="Exc"/>
    <s v="L"/>
    <n v="2.5"/>
    <n v="34.154999999999994"/>
    <n v="136.61999999999998"/>
    <s v="Excelsa"/>
    <s v="No"/>
    <s v="Light"/>
  </r>
  <r>
    <x v="65"/>
    <s v="sedmondson1z@theguardian.com"/>
    <s v="Ireland"/>
    <s v="Lib"/>
    <s v="L"/>
    <n v="0.2"/>
    <n v="4.7549999999999999"/>
    <n v="9.51"/>
    <s v="Liberica"/>
    <s v="No"/>
    <s v="Light"/>
  </r>
  <r>
    <x v="66"/>
    <s v=""/>
    <s v="United States"/>
    <s v="Ara"/>
    <s v="M"/>
    <n v="2.5"/>
    <n v="25.874999999999996"/>
    <n v="77.624999999999986"/>
    <s v="Arabica"/>
    <s v="No"/>
    <s v="Medium"/>
  </r>
  <r>
    <x v="67"/>
    <s v=""/>
    <s v="United States"/>
    <s v="Lib"/>
    <s v="M"/>
    <n v="0.2"/>
    <n v="4.3650000000000002"/>
    <n v="21.825000000000003"/>
    <s v="Liberica"/>
    <s v="Yes"/>
    <s v="Medium"/>
  </r>
  <r>
    <x v="68"/>
    <s v="jrangall22@newsvine.com"/>
    <s v="United States"/>
    <s v="Exc"/>
    <s v="L"/>
    <n v="0.5"/>
    <n v="8.91"/>
    <n v="17.82"/>
    <s v="Excelsa"/>
    <s v="Yes"/>
    <s v="Light"/>
  </r>
  <r>
    <x v="69"/>
    <s v="kboorn23@ezinearticles.com"/>
    <s v="Ireland"/>
    <s v="Rob"/>
    <s v="D"/>
    <n v="1"/>
    <n v="8.9499999999999993"/>
    <n v="53.699999999999996"/>
    <s v="Robusta"/>
    <s v="Yes"/>
    <s v="Dark"/>
  </r>
  <r>
    <x v="70"/>
    <s v=""/>
    <s v="Ireland"/>
    <s v="Rob"/>
    <s v="L"/>
    <n v="0.2"/>
    <n v="3.5849999999999995"/>
    <n v="3.5849999999999995"/>
    <s v="Robusta"/>
    <s v="Yes"/>
    <s v="Light"/>
  </r>
  <r>
    <x v="71"/>
    <s v="celgey25@webs.com"/>
    <s v="United States"/>
    <s v="Exc"/>
    <s v="D"/>
    <n v="0.2"/>
    <n v="3.645"/>
    <n v="7.29"/>
    <s v="Excelsa"/>
    <s v="No"/>
    <s v="Dark"/>
  </r>
  <r>
    <x v="72"/>
    <s v="lmizzi26@rakuten.co.jp"/>
    <s v="United States"/>
    <s v="Ara"/>
    <s v="M"/>
    <n v="0.5"/>
    <n v="6.75"/>
    <n v="40.5"/>
    <s v="Arabica"/>
    <s v="Yes"/>
    <s v="Medium"/>
  </r>
  <r>
    <x v="73"/>
    <s v="cgiacomazzo27@jigsy.com"/>
    <s v="United States"/>
    <s v="Rob"/>
    <s v="L"/>
    <n v="1"/>
    <n v="11.95"/>
    <n v="47.8"/>
    <s v="Robusta"/>
    <s v="No"/>
    <s v="Light"/>
  </r>
  <r>
    <x v="74"/>
    <s v="aarnow28@arizona.edu"/>
    <s v="United States"/>
    <s v="Ara"/>
    <s v="L"/>
    <n v="0.5"/>
    <n v="7.77"/>
    <n v="38.849999999999994"/>
    <s v="Arabica"/>
    <s v="Yes"/>
    <s v="Light"/>
  </r>
  <r>
    <x v="75"/>
    <s v="syann29@senate.gov"/>
    <s v="United States"/>
    <s v="Lib"/>
    <s v="L"/>
    <n v="2.5"/>
    <n v="36.454999999999998"/>
    <n v="109.36499999999999"/>
    <s v="Liberica"/>
    <s v="Yes"/>
    <s v="Light"/>
  </r>
  <r>
    <x v="76"/>
    <s v="bnaulls2a@tiny.cc"/>
    <s v="Ireland"/>
    <s v="Lib"/>
    <s v="M"/>
    <n v="2.5"/>
    <n v="33.464999999999996"/>
    <n v="100.39499999999998"/>
    <s v="Liberica"/>
    <s v="Yes"/>
    <s v="Medium"/>
  </r>
  <r>
    <x v="77"/>
    <s v=""/>
    <s v="United States"/>
    <s v="Rob"/>
    <s v="D"/>
    <n v="2.5"/>
    <n v="20.584999999999997"/>
    <n v="82.339999999999989"/>
    <s v="Robusta"/>
    <s v="Yes"/>
    <s v="Dark"/>
  </r>
  <r>
    <x v="78"/>
    <s v="zsherewood2c@apache.org"/>
    <s v="United States"/>
    <s v="Lib"/>
    <s v="L"/>
    <n v="0.5"/>
    <n v="9.51"/>
    <n v="9.51"/>
    <s v="Liberica"/>
    <s v="No"/>
    <s v="Light"/>
  </r>
  <r>
    <x v="79"/>
    <s v="jdufaire2d@fc2.com"/>
    <s v="United States"/>
    <s v="Ara"/>
    <s v="L"/>
    <n v="2.5"/>
    <n v="29.784999999999997"/>
    <n v="89.35499999999999"/>
    <s v="Arabica"/>
    <s v="No"/>
    <s v="Light"/>
  </r>
  <r>
    <x v="79"/>
    <s v="jdufaire2d@fc2.com"/>
    <s v="United States"/>
    <s v="Ara"/>
    <s v="D"/>
    <n v="0.2"/>
    <n v="2.9849999999999999"/>
    <n v="11.94"/>
    <s v="Arabica"/>
    <s v="No"/>
    <s v="Dark"/>
  </r>
  <r>
    <x v="80"/>
    <s v="bkeaveney2f@netlog.com"/>
    <s v="United States"/>
    <s v="Ara"/>
    <s v="M"/>
    <n v="1"/>
    <n v="11.25"/>
    <n v="33.75"/>
    <s v="Arabica"/>
    <s v="No"/>
    <s v="Medium"/>
  </r>
  <r>
    <x v="81"/>
    <s v="egrise2g@cargocollective.com"/>
    <s v="United States"/>
    <s v="Rob"/>
    <s v="L"/>
    <n v="1"/>
    <n v="11.95"/>
    <n v="35.849999999999994"/>
    <s v="Robusta"/>
    <s v="No"/>
    <s v="Light"/>
  </r>
  <r>
    <x v="82"/>
    <s v="tgottelier2h@vistaprint.com"/>
    <s v="United States"/>
    <s v="Ara"/>
    <s v="L"/>
    <n v="1"/>
    <n v="12.95"/>
    <n v="77.699999999999989"/>
    <s v="Arabica"/>
    <s v="No"/>
    <s v="Light"/>
  </r>
  <r>
    <x v="83"/>
    <s v=""/>
    <s v="Ireland"/>
    <s v="Ara"/>
    <s v="L"/>
    <n v="1"/>
    <n v="12.95"/>
    <n v="51.8"/>
    <s v="Arabica"/>
    <s v="Yes"/>
    <s v="Light"/>
  </r>
  <r>
    <x v="84"/>
    <s v="agreenhead2j@dailymail.co.uk"/>
    <s v="United States"/>
    <s v="Ara"/>
    <s v="M"/>
    <n v="2.5"/>
    <n v="25.874999999999996"/>
    <n v="103.49999999999999"/>
    <s v="Arabica"/>
    <s v="No"/>
    <s v="Medium"/>
  </r>
  <r>
    <x v="85"/>
    <s v=""/>
    <s v="United States"/>
    <s v="Exc"/>
    <s v="L"/>
    <n v="1"/>
    <n v="14.85"/>
    <n v="44.55"/>
    <s v="Excelsa"/>
    <s v="Yes"/>
    <s v="Light"/>
  </r>
  <r>
    <x v="86"/>
    <s v="elangcaster2l@spotify.com"/>
    <s v="United Kingdom"/>
    <s v="Exc"/>
    <s v="L"/>
    <n v="0.5"/>
    <n v="8.91"/>
    <n v="35.64"/>
    <s v="Excelsa"/>
    <s v="Yes"/>
    <s v="Light"/>
  </r>
  <r>
    <x v="87"/>
    <s v=""/>
    <s v="Ireland"/>
    <s v="Ara"/>
    <s v="D"/>
    <n v="0.2"/>
    <n v="2.9849999999999999"/>
    <n v="17.91"/>
    <s v="Arabica"/>
    <s v="Yes"/>
    <s v="Dark"/>
  </r>
  <r>
    <x v="88"/>
    <s v="nmagauran2n@51.la"/>
    <s v="United States"/>
    <s v="Ara"/>
    <s v="M"/>
    <n v="2.5"/>
    <n v="25.874999999999996"/>
    <n v="155.24999999999997"/>
    <s v="Arabica"/>
    <s v="No"/>
    <s v="Medium"/>
  </r>
  <r>
    <x v="89"/>
    <s v="vkirdsch2o@google.fr"/>
    <s v="United States"/>
    <s v="Ara"/>
    <s v="D"/>
    <n v="0.2"/>
    <n v="2.9849999999999999"/>
    <n v="5.97"/>
    <s v="Arabica"/>
    <s v="No"/>
    <s v="Dark"/>
  </r>
  <r>
    <x v="90"/>
    <s v="iwhapple2p@com.com"/>
    <s v="United States"/>
    <s v="Ara"/>
    <s v="M"/>
    <n v="0.5"/>
    <n v="6.75"/>
    <n v="13.5"/>
    <s v="Arabica"/>
    <s v="No"/>
    <s v="Medium"/>
  </r>
  <r>
    <x v="91"/>
    <s v=""/>
    <s v="Ireland"/>
    <s v="Ara"/>
    <s v="D"/>
    <n v="0.2"/>
    <n v="2.9849999999999999"/>
    <n v="2.9849999999999999"/>
    <s v="Arabica"/>
    <s v="No"/>
    <s v="Dark"/>
  </r>
  <r>
    <x v="92"/>
    <s v=""/>
    <s v="United States"/>
    <s v="Lib"/>
    <s v="M"/>
    <n v="0.2"/>
    <n v="4.3650000000000002"/>
    <n v="13.095000000000001"/>
    <s v="Liberica"/>
    <s v="Yes"/>
    <s v="Medium"/>
  </r>
  <r>
    <x v="93"/>
    <s v=""/>
    <s v="United States"/>
    <s v="Ara"/>
    <s v="L"/>
    <n v="0.2"/>
    <n v="3.8849999999999998"/>
    <n v="7.77"/>
    <s v="Arabica"/>
    <s v="Yes"/>
    <s v="Light"/>
  </r>
  <r>
    <x v="94"/>
    <s v="nyoules2t@reference.com"/>
    <s v="Ireland"/>
    <s v="Lib"/>
    <s v="D"/>
    <n v="2.5"/>
    <n v="29.784999999999997"/>
    <n v="148.92499999999998"/>
    <s v="Liberica"/>
    <s v="Yes"/>
    <s v="Dark"/>
  </r>
  <r>
    <x v="95"/>
    <s v="daizikovitz2u@answers.com"/>
    <s v="Ireland"/>
    <s v="Lib"/>
    <s v="D"/>
    <n v="1"/>
    <n v="12.95"/>
    <n v="38.849999999999994"/>
    <s v="Liberica"/>
    <s v="Yes"/>
    <s v="Dark"/>
  </r>
  <r>
    <x v="96"/>
    <s v="brevel2v@fastcompany.com"/>
    <s v="United States"/>
    <s v="Rob"/>
    <s v="M"/>
    <n v="0.2"/>
    <n v="2.9849999999999999"/>
    <n v="11.94"/>
    <s v="Robusta"/>
    <s v="No"/>
    <s v="Medium"/>
  </r>
  <r>
    <x v="97"/>
    <s v="epriddis2w@nationalgeographic.com"/>
    <s v="United States"/>
    <s v="Lib"/>
    <s v="M"/>
    <n v="1"/>
    <n v="14.55"/>
    <n v="87.300000000000011"/>
    <s v="Liberica"/>
    <s v="No"/>
    <s v="Medium"/>
  </r>
  <r>
    <x v="98"/>
    <s v="qveel2x@jugem.jp"/>
    <s v="United States"/>
    <s v="Ara"/>
    <s v="M"/>
    <n v="0.5"/>
    <n v="6.75"/>
    <n v="40.5"/>
    <s v="Arabica"/>
    <s v="Yes"/>
    <s v="Medium"/>
  </r>
  <r>
    <x v="99"/>
    <s v="lconyers2y@twitter.com"/>
    <s v="United States"/>
    <s v="Exc"/>
    <s v="D"/>
    <n v="1"/>
    <n v="12.15"/>
    <n v="24.3"/>
    <s v="Excelsa"/>
    <s v="No"/>
    <s v="Dark"/>
  </r>
  <r>
    <x v="100"/>
    <s v="pwye2z@dagondesign.com"/>
    <s v="United States"/>
    <s v="Rob"/>
    <s v="M"/>
    <n v="0.5"/>
    <n v="5.97"/>
    <n v="17.91"/>
    <s v="Robusta"/>
    <s v="Yes"/>
    <s v="Medium"/>
  </r>
  <r>
    <x v="101"/>
    <s v=""/>
    <s v="United States"/>
    <s v="Ara"/>
    <s v="M"/>
    <n v="0.5"/>
    <n v="6.75"/>
    <n v="27"/>
    <s v="Arabica"/>
    <s v="No"/>
    <s v="Medium"/>
  </r>
  <r>
    <x v="102"/>
    <s v="tsheryn31@mtv.com"/>
    <s v="United States"/>
    <s v="Lib"/>
    <s v="D"/>
    <n v="0.5"/>
    <n v="7.77"/>
    <n v="7.77"/>
    <s v="Liberica"/>
    <s v="Yes"/>
    <s v="Dark"/>
  </r>
  <r>
    <x v="103"/>
    <s v="mredgrave32@cargocollective.com"/>
    <s v="United States"/>
    <s v="Exc"/>
    <s v="L"/>
    <n v="0.2"/>
    <n v="4.4550000000000001"/>
    <n v="13.365"/>
    <s v="Excelsa"/>
    <s v="Yes"/>
    <s v="Light"/>
  </r>
  <r>
    <x v="104"/>
    <s v="bfominov33@yale.edu"/>
    <s v="United States"/>
    <s v="Rob"/>
    <s v="D"/>
    <n v="0.5"/>
    <n v="5.3699999999999992"/>
    <n v="26.849999999999994"/>
    <s v="Robusta"/>
    <s v="No"/>
    <s v="Dark"/>
  </r>
  <r>
    <x v="105"/>
    <s v="scritchlow34@un.org"/>
    <s v="United States"/>
    <s v="Ara"/>
    <s v="M"/>
    <n v="1"/>
    <n v="11.25"/>
    <n v="11.25"/>
    <s v="Arabica"/>
    <s v="No"/>
    <s v="Medium"/>
  </r>
  <r>
    <x v="106"/>
    <s v="msteptow35@earthlink.net"/>
    <s v="Ireland"/>
    <s v="Lib"/>
    <s v="M"/>
    <n v="1"/>
    <n v="14.55"/>
    <n v="14.55"/>
    <s v="Liberica"/>
    <s v="No"/>
    <s v="Medium"/>
  </r>
  <r>
    <x v="107"/>
    <s v=""/>
    <s v="United States"/>
    <s v="Rob"/>
    <s v="L"/>
    <n v="0.2"/>
    <n v="3.5849999999999995"/>
    <n v="14.339999999999998"/>
    <s v="Robusta"/>
    <s v="No"/>
    <s v="Light"/>
  </r>
  <r>
    <x v="108"/>
    <s v="imulliner37@pinterest.com"/>
    <s v="United Kingdom"/>
    <s v="Lib"/>
    <s v="L"/>
    <n v="1"/>
    <n v="15.85"/>
    <n v="15.85"/>
    <s v="Liberica"/>
    <s v="No"/>
    <s v="Light"/>
  </r>
  <r>
    <x v="109"/>
    <s v="gstandley38@dion.ne.jp"/>
    <s v="Ireland"/>
    <s v="Lib"/>
    <s v="L"/>
    <n v="0.2"/>
    <n v="4.7549999999999999"/>
    <n v="19.02"/>
    <s v="Liberica"/>
    <s v="Yes"/>
    <s v="Light"/>
  </r>
  <r>
    <x v="110"/>
    <s v="bdrage39@youku.com"/>
    <s v="United States"/>
    <s v="Lib"/>
    <s v="L"/>
    <n v="0.5"/>
    <n v="9.51"/>
    <n v="38.04"/>
    <s v="Liberica"/>
    <s v="No"/>
    <s v="Light"/>
  </r>
  <r>
    <x v="111"/>
    <s v="myallop3a@fema.gov"/>
    <s v="United States"/>
    <s v="Exc"/>
    <s v="D"/>
    <n v="0.5"/>
    <n v="7.29"/>
    <n v="21.87"/>
    <s v="Excelsa"/>
    <s v="Yes"/>
    <s v="Dark"/>
  </r>
  <r>
    <x v="112"/>
    <s v="cswitsur3b@chronoengine.com"/>
    <s v="United States"/>
    <s v="Exc"/>
    <s v="M"/>
    <n v="0.2"/>
    <n v="4.125"/>
    <n v="4.125"/>
    <s v="Excelsa"/>
    <s v="No"/>
    <s v="Medium"/>
  </r>
  <r>
    <x v="112"/>
    <s v="cswitsur3b@chronoengine.com"/>
    <s v="United States"/>
    <s v="Ara"/>
    <s v="L"/>
    <n v="0.2"/>
    <n v="3.8849999999999998"/>
    <n v="3.8849999999999998"/>
    <s v="Arabica"/>
    <s v="No"/>
    <s v="Light"/>
  </r>
  <r>
    <x v="112"/>
    <s v="cswitsur3b@chronoengine.com"/>
    <s v="United States"/>
    <s v="Exc"/>
    <s v="M"/>
    <n v="1"/>
    <n v="13.75"/>
    <n v="68.75"/>
    <s v="Excelsa"/>
    <s v="No"/>
    <s v="Medium"/>
  </r>
  <r>
    <x v="113"/>
    <s v="mludwell3e@blogger.com"/>
    <s v="United States"/>
    <s v="Ara"/>
    <s v="D"/>
    <n v="0.5"/>
    <n v="5.97"/>
    <n v="23.88"/>
    <s v="Arabica"/>
    <s v="Yes"/>
    <s v="Dark"/>
  </r>
  <r>
    <x v="114"/>
    <s v="dbeauchamp3f@usda.gov"/>
    <s v="United States"/>
    <s v="Lib"/>
    <s v="L"/>
    <n v="2.5"/>
    <n v="36.454999999999998"/>
    <n v="145.82"/>
    <s v="Liberica"/>
    <s v="No"/>
    <s v="Light"/>
  </r>
  <r>
    <x v="115"/>
    <s v="srodliff3g@ted.com"/>
    <s v="United States"/>
    <s v="Lib"/>
    <s v="M"/>
    <n v="0.2"/>
    <n v="4.3650000000000002"/>
    <n v="21.825000000000003"/>
    <s v="Liberica"/>
    <s v="Yes"/>
    <s v="Medium"/>
  </r>
  <r>
    <x v="116"/>
    <s v="swoodham3h@businesswire.com"/>
    <s v="Ireland"/>
    <s v="Lib"/>
    <s v="M"/>
    <n v="0.5"/>
    <n v="8.73"/>
    <n v="26.19"/>
    <s v="Liberica"/>
    <s v="Yes"/>
    <s v="Medium"/>
  </r>
  <r>
    <x v="117"/>
    <s v="hsynnot3i@about.com"/>
    <s v="United States"/>
    <s v="Ara"/>
    <s v="M"/>
    <n v="1"/>
    <n v="11.25"/>
    <n v="11.25"/>
    <s v="Arabica"/>
    <s v="No"/>
    <s v="Medium"/>
  </r>
  <r>
    <x v="118"/>
    <s v="rlepere3j@shop-pro.jp"/>
    <s v="Ireland"/>
    <s v="Lib"/>
    <s v="D"/>
    <n v="1"/>
    <n v="12.95"/>
    <n v="77.699999999999989"/>
    <s v="Liberica"/>
    <s v="No"/>
    <s v="Dark"/>
  </r>
  <r>
    <x v="119"/>
    <s v="twoofinden3k@businesswire.com"/>
    <s v="United States"/>
    <s v="Ara"/>
    <s v="M"/>
    <n v="0.5"/>
    <n v="6.75"/>
    <n v="6.75"/>
    <s v="Arabica"/>
    <s v="No"/>
    <s v="Medium"/>
  </r>
  <r>
    <x v="120"/>
    <s v="edacca3l@google.pl"/>
    <s v="United States"/>
    <s v="Exc"/>
    <s v="D"/>
    <n v="1"/>
    <n v="12.15"/>
    <n v="12.15"/>
    <s v="Excelsa"/>
    <s v="Yes"/>
    <s v="Dark"/>
  </r>
  <r>
    <x v="121"/>
    <s v=""/>
    <s v="Ireland"/>
    <s v="Ara"/>
    <s v="L"/>
    <n v="2.5"/>
    <n v="29.784999999999997"/>
    <n v="148.92499999999998"/>
    <s v="Arabica"/>
    <s v="Yes"/>
    <s v="Light"/>
  </r>
  <r>
    <x v="122"/>
    <s v="bhindsberg3n@blogs.com"/>
    <s v="United States"/>
    <s v="Exc"/>
    <s v="D"/>
    <n v="0.5"/>
    <n v="7.29"/>
    <n v="14.58"/>
    <s v="Excelsa"/>
    <s v="Yes"/>
    <s v="Dark"/>
  </r>
  <r>
    <x v="123"/>
    <s v="orobins3o@salon.com"/>
    <s v="United States"/>
    <s v="Ara"/>
    <s v="L"/>
    <n v="2.5"/>
    <n v="29.784999999999997"/>
    <n v="148.92499999999998"/>
    <s v="Arabica"/>
    <s v="Yes"/>
    <s v="Light"/>
  </r>
  <r>
    <x v="124"/>
    <s v="osyseland3p@independent.co.uk"/>
    <s v="United States"/>
    <s v="Lib"/>
    <s v="D"/>
    <n v="1"/>
    <n v="12.95"/>
    <n v="12.95"/>
    <s v="Liberica"/>
    <s v="No"/>
    <s v="Dark"/>
  </r>
  <r>
    <x v="125"/>
    <s v=""/>
    <s v="United States"/>
    <s v="Exc"/>
    <s v="M"/>
    <n v="2.5"/>
    <n v="31.624999999999996"/>
    <n v="94.874999999999986"/>
    <s v="Excelsa"/>
    <s v="Yes"/>
    <s v="Medium"/>
  </r>
  <r>
    <x v="126"/>
    <s v="bmcamish2e@tripadvisor.com"/>
    <s v="United States"/>
    <s v="Ara"/>
    <s v="L"/>
    <n v="0.5"/>
    <n v="7.77"/>
    <n v="38.849999999999994"/>
    <s v="Arabica"/>
    <s v="Yes"/>
    <s v="Light"/>
  </r>
  <r>
    <x v="127"/>
    <s v="lkeenleyside3s@topsy.com"/>
    <s v="United States"/>
    <s v="Ara"/>
    <s v="D"/>
    <n v="0.2"/>
    <n v="2.9849999999999999"/>
    <n v="11.94"/>
    <s v="Arabica"/>
    <s v="No"/>
    <s v="Dark"/>
  </r>
  <r>
    <x v="128"/>
    <s v=""/>
    <s v="Ireland"/>
    <s v="Exc"/>
    <s v="L"/>
    <n v="2.5"/>
    <n v="34.154999999999994"/>
    <n v="102.46499999999997"/>
    <s v="Excelsa"/>
    <s v="No"/>
    <s v="Light"/>
  </r>
  <r>
    <x v="129"/>
    <s v=""/>
    <s v="United States"/>
    <s v="Exc"/>
    <s v="D"/>
    <n v="1"/>
    <n v="12.15"/>
    <n v="48.6"/>
    <s v="Excelsa"/>
    <s v="No"/>
    <s v="Dark"/>
  </r>
  <r>
    <x v="130"/>
    <s v=""/>
    <s v="United States"/>
    <s v="Lib"/>
    <s v="D"/>
    <n v="1"/>
    <n v="12.95"/>
    <n v="77.699999999999989"/>
    <s v="Liberica"/>
    <s v="Yes"/>
    <s v="Dark"/>
  </r>
  <r>
    <x v="131"/>
    <s v="vkundt3w@bigcartel.com"/>
    <s v="Ireland"/>
    <s v="Lib"/>
    <s v="D"/>
    <n v="2.5"/>
    <n v="29.784999999999997"/>
    <n v="29.784999999999997"/>
    <s v="Liberica"/>
    <s v="Yes"/>
    <s v="Dark"/>
  </r>
  <r>
    <x v="132"/>
    <s v="bbett3x@google.de"/>
    <s v="United States"/>
    <s v="Ara"/>
    <s v="L"/>
    <n v="0.2"/>
    <n v="3.8849999999999998"/>
    <n v="15.54"/>
    <s v="Arabica"/>
    <s v="Yes"/>
    <s v="Light"/>
  </r>
  <r>
    <x v="133"/>
    <s v=""/>
    <s v="Ireland"/>
    <s v="Exc"/>
    <s v="L"/>
    <n v="2.5"/>
    <n v="34.154999999999994"/>
    <n v="136.61999999999998"/>
    <s v="Excelsa"/>
    <s v="Yes"/>
    <s v="Light"/>
  </r>
  <r>
    <x v="134"/>
    <s v="dstaite3z@scientificamerican.com"/>
    <s v="United States"/>
    <s v="Lib"/>
    <s v="M"/>
    <n v="0.5"/>
    <n v="8.73"/>
    <n v="17.46"/>
    <s v="Liberica"/>
    <s v="No"/>
    <s v="Medium"/>
  </r>
  <r>
    <x v="135"/>
    <s v="wkeyse40@apple.com"/>
    <s v="United States"/>
    <s v="Exc"/>
    <s v="L"/>
    <n v="2.5"/>
    <n v="34.154999999999994"/>
    <n v="68.309999999999988"/>
    <s v="Excelsa"/>
    <s v="Yes"/>
    <s v="Light"/>
  </r>
  <r>
    <x v="136"/>
    <s v="oclausenthue41@marriott.com"/>
    <s v="United States"/>
    <s v="Lib"/>
    <s v="M"/>
    <n v="0.2"/>
    <n v="4.3650000000000002"/>
    <n v="17.46"/>
    <s v="Liberica"/>
    <s v="No"/>
    <s v="Medium"/>
  </r>
  <r>
    <x v="137"/>
    <s v="lfrancisco42@fema.gov"/>
    <s v="United States"/>
    <s v="Lib"/>
    <s v="M"/>
    <n v="1"/>
    <n v="14.55"/>
    <n v="43.650000000000006"/>
    <s v="Liberica"/>
    <s v="No"/>
    <s v="Medium"/>
  </r>
  <r>
    <x v="137"/>
    <s v="lfrancisco42@fema.gov"/>
    <s v="United States"/>
    <s v="Exc"/>
    <s v="M"/>
    <n v="1"/>
    <n v="13.75"/>
    <n v="27.5"/>
    <s v="Excelsa"/>
    <s v="No"/>
    <s v="Medium"/>
  </r>
  <r>
    <x v="138"/>
    <s v="gskingle44@clickbank.net"/>
    <s v="United States"/>
    <s v="Exc"/>
    <s v="D"/>
    <n v="0.2"/>
    <n v="3.645"/>
    <n v="18.225000000000001"/>
    <s v="Excelsa"/>
    <s v="Yes"/>
    <s v="Dark"/>
  </r>
  <r>
    <x v="139"/>
    <s v=""/>
    <s v="United States"/>
    <s v="Ara"/>
    <s v="M"/>
    <n v="2.5"/>
    <n v="25.874999999999996"/>
    <n v="51.749999999999993"/>
    <s v="Arabica"/>
    <s v="Yes"/>
    <s v="Medium"/>
  </r>
  <r>
    <x v="140"/>
    <s v="jbalsillie46@princeton.edu"/>
    <s v="United States"/>
    <s v="Lib"/>
    <s v="D"/>
    <n v="1"/>
    <n v="12.95"/>
    <n v="12.95"/>
    <s v="Liberica"/>
    <s v="Yes"/>
    <s v="Dark"/>
  </r>
  <r>
    <x v="141"/>
    <s v=""/>
    <s v="United States"/>
    <s v="Ara"/>
    <s v="M"/>
    <n v="1"/>
    <n v="11.25"/>
    <n v="33.75"/>
    <s v="Arabica"/>
    <s v="Yes"/>
    <s v="Medium"/>
  </r>
  <r>
    <x v="142"/>
    <s v="bleffek48@ning.com"/>
    <s v="United States"/>
    <s v="Rob"/>
    <s v="M"/>
    <n v="2.5"/>
    <n v="22.884999999999998"/>
    <n v="68.655000000000001"/>
    <s v="Robusta"/>
    <s v="Yes"/>
    <s v="Medium"/>
  </r>
  <r>
    <x v="143"/>
    <s v=""/>
    <s v="United States"/>
    <s v="Rob"/>
    <s v="D"/>
    <n v="0.2"/>
    <n v="2.6849999999999996"/>
    <n v="2.6849999999999996"/>
    <s v="Robusta"/>
    <s v="No"/>
    <s v="Dark"/>
  </r>
  <r>
    <x v="144"/>
    <s v="jpray4a@youtube.com"/>
    <s v="United States"/>
    <s v="Ara"/>
    <s v="D"/>
    <n v="2.5"/>
    <n v="22.884999999999998"/>
    <n v="114.42499999999998"/>
    <s v="Arabica"/>
    <s v="No"/>
    <s v="Dark"/>
  </r>
  <r>
    <x v="145"/>
    <s v="gholborn4b@ow.ly"/>
    <s v="United States"/>
    <s v="Ara"/>
    <s v="M"/>
    <n v="2.5"/>
    <n v="25.874999999999996"/>
    <n v="155.24999999999997"/>
    <s v="Arabica"/>
    <s v="Yes"/>
    <s v="Medium"/>
  </r>
  <r>
    <x v="146"/>
    <s v="fkeinrat4c@dailymail.co.uk"/>
    <s v="United States"/>
    <s v="Ara"/>
    <s v="M"/>
    <n v="2.5"/>
    <n v="25.874999999999996"/>
    <n v="77.624999999999986"/>
    <s v="Arabica"/>
    <s v="Yes"/>
    <s v="Medium"/>
  </r>
  <r>
    <x v="147"/>
    <s v="pyea4d@aol.com"/>
    <s v="Ireland"/>
    <s v="Rob"/>
    <s v="D"/>
    <n v="2.5"/>
    <n v="20.584999999999997"/>
    <n v="61.754999999999995"/>
    <s v="Robusta"/>
    <s v="No"/>
    <s v="Dark"/>
  </r>
  <r>
    <x v="148"/>
    <s v=""/>
    <s v="United States"/>
    <s v="Rob"/>
    <s v="D"/>
    <n v="2.5"/>
    <n v="20.584999999999997"/>
    <n v="123.50999999999999"/>
    <s v="Robusta"/>
    <s v="Yes"/>
    <s v="Dark"/>
  </r>
  <r>
    <x v="149"/>
    <s v=""/>
    <s v="United States"/>
    <s v="Lib"/>
    <s v="L"/>
    <n v="2.5"/>
    <n v="36.454999999999998"/>
    <n v="218.73"/>
    <s v="Liberica"/>
    <s v="No"/>
    <s v="Light"/>
  </r>
  <r>
    <x v="150"/>
    <s v="kswede4g@addthis.com"/>
    <s v="United States"/>
    <s v="Exc"/>
    <s v="M"/>
    <n v="0.5"/>
    <n v="8.25"/>
    <n v="33"/>
    <s v="Excelsa"/>
    <s v="No"/>
    <s v="Medium"/>
  </r>
  <r>
    <x v="151"/>
    <s v="lrubrow4h@microsoft.com"/>
    <s v="United States"/>
    <s v="Ara"/>
    <s v="L"/>
    <n v="0.5"/>
    <n v="7.77"/>
    <n v="23.31"/>
    <s v="Arabica"/>
    <s v="No"/>
    <s v="Light"/>
  </r>
  <r>
    <x v="152"/>
    <s v="dtift4i@netvibes.com"/>
    <s v="United States"/>
    <s v="Exc"/>
    <s v="D"/>
    <n v="0.5"/>
    <n v="7.29"/>
    <n v="21.87"/>
    <s v="Excelsa"/>
    <s v="Yes"/>
    <s v="Dark"/>
  </r>
  <r>
    <x v="153"/>
    <s v="gschonfeld4j@oracle.com"/>
    <s v="United States"/>
    <s v="Rob"/>
    <s v="D"/>
    <n v="0.2"/>
    <n v="2.6849999999999996"/>
    <n v="16.11"/>
    <s v="Robusta"/>
    <s v="No"/>
    <s v="Dark"/>
  </r>
  <r>
    <x v="154"/>
    <s v="cfeye4k@google.co.jp"/>
    <s v="Ireland"/>
    <s v="Exc"/>
    <s v="D"/>
    <n v="0.5"/>
    <n v="7.29"/>
    <n v="29.16"/>
    <s v="Excelsa"/>
    <s v="No"/>
    <s v="Dark"/>
  </r>
  <r>
    <x v="155"/>
    <s v=""/>
    <s v="United States"/>
    <s v="Rob"/>
    <s v="D"/>
    <n v="1"/>
    <n v="8.9499999999999993"/>
    <n v="53.699999999999996"/>
    <s v="Robusta"/>
    <s v="Yes"/>
    <s v="Dark"/>
  </r>
  <r>
    <x v="156"/>
    <s v=""/>
    <s v="United States"/>
    <s v="Rob"/>
    <s v="D"/>
    <n v="0.5"/>
    <n v="5.3699999999999992"/>
    <n v="26.849999999999994"/>
    <s v="Robusta"/>
    <s v="Yes"/>
    <s v="Dark"/>
  </r>
  <r>
    <x v="157"/>
    <s v="tfero4n@comsenz.com"/>
    <s v="United States"/>
    <s v="Exc"/>
    <s v="M"/>
    <n v="0.5"/>
    <n v="8.25"/>
    <n v="41.25"/>
    <s v="Excelsa"/>
    <s v="Yes"/>
    <s v="Medium"/>
  </r>
  <r>
    <x v="158"/>
    <s v=""/>
    <s v="Ireland"/>
    <s v="Ara"/>
    <s v="M"/>
    <n v="0.5"/>
    <n v="6.75"/>
    <n v="40.5"/>
    <s v="Arabica"/>
    <s v="No"/>
    <s v="Medium"/>
  </r>
  <r>
    <x v="159"/>
    <s v="fdauney4p@sphinn.com"/>
    <s v="Ireland"/>
    <s v="Rob"/>
    <s v="D"/>
    <n v="1"/>
    <n v="8.9499999999999993"/>
    <n v="17.899999999999999"/>
    <s v="Robusta"/>
    <s v="No"/>
    <s v="Dark"/>
  </r>
  <r>
    <x v="160"/>
    <s v="searley4q@youku.com"/>
    <s v="United Kingdom"/>
    <s v="Exc"/>
    <s v="L"/>
    <n v="2.5"/>
    <n v="34.154999999999994"/>
    <n v="68.309999999999988"/>
    <s v="Excelsa"/>
    <s v="No"/>
    <s v="Light"/>
  </r>
  <r>
    <x v="161"/>
    <s v="mchamberlayne4r@bigcartel.com"/>
    <s v="United States"/>
    <s v="Exc"/>
    <s v="M"/>
    <n v="2.5"/>
    <n v="31.624999999999996"/>
    <n v="63.249999999999993"/>
    <s v="Excelsa"/>
    <s v="Yes"/>
    <s v="Medium"/>
  </r>
  <r>
    <x v="162"/>
    <s v="bflaherty4s@moonfruit.com"/>
    <s v="Ireland"/>
    <s v="Exc"/>
    <s v="D"/>
    <n v="0.5"/>
    <n v="7.29"/>
    <n v="21.87"/>
    <s v="Excelsa"/>
    <s v="No"/>
    <s v="Dark"/>
  </r>
  <r>
    <x v="163"/>
    <s v="ocolbeck4t@sina.com.cn"/>
    <s v="United States"/>
    <s v="Rob"/>
    <s v="M"/>
    <n v="2.5"/>
    <n v="22.884999999999998"/>
    <n v="91.539999999999992"/>
    <s v="Robusta"/>
    <s v="No"/>
    <s v="Medium"/>
  </r>
  <r>
    <x v="164"/>
    <s v=""/>
    <s v="United States"/>
    <s v="Exc"/>
    <s v="L"/>
    <n v="2.5"/>
    <n v="34.154999999999994"/>
    <n v="204.92999999999995"/>
    <s v="Excelsa"/>
    <s v="Yes"/>
    <s v="Light"/>
  </r>
  <r>
    <x v="165"/>
    <s v="ehobbing4v@nsw.gov.au"/>
    <s v="United States"/>
    <s v="Exc"/>
    <s v="M"/>
    <n v="2.5"/>
    <n v="31.624999999999996"/>
    <n v="63.249999999999993"/>
    <s v="Excelsa"/>
    <s v="Yes"/>
    <s v="Medium"/>
  </r>
  <r>
    <x v="166"/>
    <s v="othynne4w@auda.org.au"/>
    <s v="United States"/>
    <s v="Exc"/>
    <s v="L"/>
    <n v="2.5"/>
    <n v="34.154999999999994"/>
    <n v="34.154999999999994"/>
    <s v="Excelsa"/>
    <s v="Yes"/>
    <s v="Light"/>
  </r>
  <r>
    <x v="167"/>
    <s v="eheining4x@flickr.com"/>
    <s v="United States"/>
    <s v="Rob"/>
    <s v="L"/>
    <n v="2.5"/>
    <n v="27.484999999999996"/>
    <n v="109.93999999999998"/>
    <s v="Robusta"/>
    <s v="Yes"/>
    <s v="Light"/>
  </r>
  <r>
    <x v="168"/>
    <s v="kmelloi4y@imdb.com"/>
    <s v="United States"/>
    <s v="Ara"/>
    <s v="L"/>
    <n v="1"/>
    <n v="12.95"/>
    <n v="25.9"/>
    <s v="Arabica"/>
    <s v="No"/>
    <s v="Light"/>
  </r>
  <r>
    <x v="169"/>
    <s v=""/>
    <s v="Ireland"/>
    <s v="Ara"/>
    <s v="D"/>
    <n v="0.2"/>
    <n v="2.9849999999999999"/>
    <n v="2.9849999999999999"/>
    <s v="Arabica"/>
    <s v="No"/>
    <s v="Dark"/>
  </r>
  <r>
    <x v="170"/>
    <s v="amussen50@51.la"/>
    <s v="United States"/>
    <s v="Exc"/>
    <s v="L"/>
    <n v="0.2"/>
    <n v="4.4550000000000001"/>
    <n v="22.274999999999999"/>
    <s v="Excelsa"/>
    <s v="No"/>
    <s v="Light"/>
  </r>
  <r>
    <x v="170"/>
    <s v="amussen50@51.la"/>
    <s v="United States"/>
    <s v="Ara"/>
    <s v="D"/>
    <n v="0.5"/>
    <n v="5.97"/>
    <n v="29.849999999999998"/>
    <s v="Arabica"/>
    <s v="No"/>
    <s v="Dark"/>
  </r>
  <r>
    <x v="171"/>
    <s v="amundford52@nbcnews.com"/>
    <s v="United States"/>
    <s v="Rob"/>
    <s v="D"/>
    <n v="0.5"/>
    <n v="5.3699999999999992"/>
    <n v="32.22"/>
    <s v="Robusta"/>
    <s v="No"/>
    <s v="Dark"/>
  </r>
  <r>
    <x v="172"/>
    <s v="twalas53@google.ca"/>
    <s v="United States"/>
    <s v="Exc"/>
    <s v="M"/>
    <n v="0.2"/>
    <n v="4.125"/>
    <n v="8.25"/>
    <s v="Excelsa"/>
    <s v="No"/>
    <s v="Medium"/>
  </r>
  <r>
    <x v="173"/>
    <s v="iblazewicz54@thetimes.co.uk"/>
    <s v="United States"/>
    <s v="Ara"/>
    <s v="L"/>
    <n v="0.5"/>
    <n v="7.77"/>
    <n v="31.08"/>
    <s v="Arabica"/>
    <s v="No"/>
    <s v="Light"/>
  </r>
  <r>
    <x v="174"/>
    <s v="arizzetti55@naver.com"/>
    <s v="United States"/>
    <s v="Exc"/>
    <s v="D"/>
    <n v="0.5"/>
    <n v="7.29"/>
    <n v="36.450000000000003"/>
    <s v="Excelsa"/>
    <s v="Yes"/>
    <s v="Dark"/>
  </r>
  <r>
    <x v="175"/>
    <s v="mmeriet56@noaa.gov"/>
    <s v="United States"/>
    <s v="Rob"/>
    <s v="M"/>
    <n v="2.5"/>
    <n v="22.884999999999998"/>
    <n v="68.655000000000001"/>
    <s v="Robusta"/>
    <s v="No"/>
    <s v="Medium"/>
  </r>
  <r>
    <x v="176"/>
    <s v="lpratt57@netvibes.com"/>
    <s v="United States"/>
    <s v="Lib"/>
    <s v="M"/>
    <n v="0.5"/>
    <n v="8.73"/>
    <n v="43.650000000000006"/>
    <s v="Liberica"/>
    <s v="Yes"/>
    <s v="Medium"/>
  </r>
  <r>
    <x v="177"/>
    <s v="akitchingham58@com.com"/>
    <s v="United States"/>
    <s v="Exc"/>
    <s v="L"/>
    <n v="0.2"/>
    <n v="4.4550000000000001"/>
    <n v="4.4550000000000001"/>
    <s v="Excelsa"/>
    <s v="Yes"/>
    <s v="Light"/>
  </r>
  <r>
    <x v="178"/>
    <s v="bbartholin59@xinhuanet.com"/>
    <s v="United States"/>
    <s v="Lib"/>
    <s v="M"/>
    <n v="1"/>
    <n v="14.55"/>
    <n v="43.650000000000006"/>
    <s v="Liberica"/>
    <s v="Yes"/>
    <s v="Medium"/>
  </r>
  <r>
    <x v="179"/>
    <s v="mprinn5a@usa.gov"/>
    <s v="United States"/>
    <s v="Lib"/>
    <s v="M"/>
    <n v="2.5"/>
    <n v="33.464999999999996"/>
    <n v="33.464999999999996"/>
    <s v="Liberica"/>
    <s v="Yes"/>
    <s v="Medium"/>
  </r>
  <r>
    <x v="180"/>
    <s v="abaudino5b@netvibes.com"/>
    <s v="United States"/>
    <s v="Lib"/>
    <s v="D"/>
    <n v="0.2"/>
    <n v="3.8849999999999998"/>
    <n v="19.424999999999997"/>
    <s v="Liberica"/>
    <s v="Yes"/>
    <s v="Dark"/>
  </r>
  <r>
    <x v="181"/>
    <s v="ppetrushanko5c@blinklist.com"/>
    <s v="Ireland"/>
    <s v="Exc"/>
    <s v="D"/>
    <n v="1"/>
    <n v="12.15"/>
    <n v="72.900000000000006"/>
    <s v="Excelsa"/>
    <s v="Yes"/>
    <s v="Dark"/>
  </r>
  <r>
    <x v="182"/>
    <s v=""/>
    <s v="United States"/>
    <s v="Exc"/>
    <s v="L"/>
    <n v="1"/>
    <n v="14.85"/>
    <n v="44.55"/>
    <s v="Excelsa"/>
    <s v="No"/>
    <s v="Light"/>
  </r>
  <r>
    <x v="183"/>
    <s v="elaird5e@bing.com"/>
    <s v="United States"/>
    <s v="Exc"/>
    <s v="D"/>
    <n v="0.5"/>
    <n v="7.29"/>
    <n v="36.450000000000003"/>
    <s v="Excelsa"/>
    <s v="No"/>
    <s v="Dark"/>
  </r>
  <r>
    <x v="184"/>
    <s v="mhowsden5f@infoseek.co.jp"/>
    <s v="United States"/>
    <s v="Ara"/>
    <s v="L"/>
    <n v="1"/>
    <n v="12.95"/>
    <n v="38.849999999999994"/>
    <s v="Arabica"/>
    <s v="No"/>
    <s v="Light"/>
  </r>
  <r>
    <x v="185"/>
    <s v="ncuttler5g@parallels.com"/>
    <s v="United States"/>
    <s v="Exc"/>
    <s v="L"/>
    <n v="0.5"/>
    <n v="8.91"/>
    <n v="53.46"/>
    <s v="Excelsa"/>
    <s v="No"/>
    <s v="Light"/>
  </r>
  <r>
    <x v="185"/>
    <s v="ncuttler5g@parallels.com"/>
    <s v="United States"/>
    <s v="Lib"/>
    <s v="D"/>
    <n v="2.5"/>
    <n v="29.784999999999997"/>
    <n v="59.569999999999993"/>
    <s v="Liberica"/>
    <s v="No"/>
    <s v="Dark"/>
  </r>
  <r>
    <x v="185"/>
    <s v="ncuttler5g@parallels.com"/>
    <s v="United States"/>
    <s v="Lib"/>
    <s v="D"/>
    <n v="2.5"/>
    <n v="29.784999999999997"/>
    <n v="89.35499999999999"/>
    <s v="Liberica"/>
    <s v="No"/>
    <s v="Dark"/>
  </r>
  <r>
    <x v="185"/>
    <s v="ncuttler5g@parallels.com"/>
    <s v="United States"/>
    <s v="Lib"/>
    <s v="L"/>
    <n v="0.5"/>
    <n v="9.51"/>
    <n v="38.04"/>
    <s v="Liberica"/>
    <s v="No"/>
    <s v="Light"/>
  </r>
  <r>
    <x v="185"/>
    <s v="ncuttler5g@parallels.com"/>
    <s v="United States"/>
    <s v="Exc"/>
    <s v="M"/>
    <n v="1"/>
    <n v="13.75"/>
    <n v="41.25"/>
    <s v="Excelsa"/>
    <s v="No"/>
    <s v="Medium"/>
  </r>
  <r>
    <x v="186"/>
    <s v=""/>
    <s v="United States"/>
    <s v="Lib"/>
    <s v="L"/>
    <n v="0.5"/>
    <n v="9.51"/>
    <n v="57.06"/>
    <s v="Liberica"/>
    <s v="No"/>
    <s v="Light"/>
  </r>
  <r>
    <x v="187"/>
    <s v="tfelip5m@typepad.com"/>
    <s v="United States"/>
    <s v="Lib"/>
    <s v="D"/>
    <n v="2.5"/>
    <n v="29.784999999999997"/>
    <n v="178.70999999999998"/>
    <s v="Liberica"/>
    <s v="Yes"/>
    <s v="Dark"/>
  </r>
  <r>
    <x v="188"/>
    <s v="vle5n@disqus.com"/>
    <s v="United States"/>
    <s v="Lib"/>
    <s v="L"/>
    <n v="0.2"/>
    <n v="4.7549999999999999"/>
    <n v="4.7549999999999999"/>
    <s v="Liberica"/>
    <s v="No"/>
    <s v="Light"/>
  </r>
  <r>
    <x v="189"/>
    <s v=""/>
    <s v="United States"/>
    <s v="Exc"/>
    <s v="M"/>
    <n v="1"/>
    <n v="13.75"/>
    <n v="82.5"/>
    <s v="Excelsa"/>
    <s v="No"/>
    <s v="Medium"/>
  </r>
  <r>
    <x v="190"/>
    <s v=""/>
    <s v="United States"/>
    <s v="Rob"/>
    <s v="D"/>
    <n v="0.2"/>
    <n v="2.6849999999999996"/>
    <n v="8.0549999999999997"/>
    <s v="Robusta"/>
    <s v="Yes"/>
    <s v="Dark"/>
  </r>
  <r>
    <x v="191"/>
    <s v="npoolman5q@howstuffworks.com"/>
    <s v="United States"/>
    <s v="Ara"/>
    <s v="M"/>
    <n v="1"/>
    <n v="11.25"/>
    <n v="22.5"/>
    <s v="Arabica"/>
    <s v="No"/>
    <s v="Medium"/>
  </r>
  <r>
    <x v="192"/>
    <s v="oduny5r@constantcontact.com"/>
    <s v="United States"/>
    <s v="Ara"/>
    <s v="M"/>
    <n v="0.5"/>
    <n v="6.75"/>
    <n v="40.5"/>
    <s v="Arabica"/>
    <s v="Yes"/>
    <s v="Medium"/>
  </r>
  <r>
    <x v="193"/>
    <s v="chalfhide5s@google.ru"/>
    <s v="Ireland"/>
    <s v="Exc"/>
    <s v="D"/>
    <n v="0.5"/>
    <n v="7.29"/>
    <n v="29.16"/>
    <s v="Excelsa"/>
    <s v="Yes"/>
    <s v="Dark"/>
  </r>
  <r>
    <x v="194"/>
    <s v="fmalecky5t@list-manage.com"/>
    <s v="United Kingdom"/>
    <s v="Ara"/>
    <s v="M"/>
    <n v="0.5"/>
    <n v="6.75"/>
    <n v="6.75"/>
    <s v="Arabica"/>
    <s v="No"/>
    <s v="Medium"/>
  </r>
  <r>
    <x v="195"/>
    <s v="aattwater5u@wikia.com"/>
    <s v="United States"/>
    <s v="Lib"/>
    <s v="D"/>
    <n v="1"/>
    <n v="12.95"/>
    <n v="51.8"/>
    <s v="Liberica"/>
    <s v="Yes"/>
    <s v="Dark"/>
  </r>
  <r>
    <x v="196"/>
    <s v="mwhellans5v@mapquest.com"/>
    <s v="United States"/>
    <s v="Exc"/>
    <s v="L"/>
    <n v="0.5"/>
    <n v="8.91"/>
    <n v="53.46"/>
    <s v="Excelsa"/>
    <s v="No"/>
    <s v="Light"/>
  </r>
  <r>
    <x v="197"/>
    <s v="dcamilletti5w@businesswire.com"/>
    <s v="United States"/>
    <s v="Exc"/>
    <s v="D"/>
    <n v="0.2"/>
    <n v="3.645"/>
    <n v="14.58"/>
    <s v="Excelsa"/>
    <s v="Yes"/>
    <s v="Dark"/>
  </r>
  <r>
    <x v="198"/>
    <s v="egalgey5x@wufoo.com"/>
    <s v="United States"/>
    <s v="Rob"/>
    <s v="D"/>
    <n v="2.5"/>
    <n v="20.584999999999997"/>
    <n v="20.584999999999997"/>
    <s v="Robusta"/>
    <s v="No"/>
    <s v="Dark"/>
  </r>
  <r>
    <x v="199"/>
    <s v="mhame5y@newsvine.com"/>
    <s v="Ireland"/>
    <s v="Lib"/>
    <s v="L"/>
    <n v="1"/>
    <n v="15.85"/>
    <n v="31.7"/>
    <s v="Liberica"/>
    <s v="No"/>
    <s v="Light"/>
  </r>
  <r>
    <x v="200"/>
    <s v="igurnee5z@usnews.com"/>
    <s v="United States"/>
    <s v="Lib"/>
    <s v="D"/>
    <n v="0.2"/>
    <n v="3.8849999999999998"/>
    <n v="23.31"/>
    <s v="Liberica"/>
    <s v="No"/>
    <s v="Dark"/>
  </r>
  <r>
    <x v="201"/>
    <s v="asnowding60@comsenz.com"/>
    <s v="United States"/>
    <s v="Lib"/>
    <s v="M"/>
    <n v="1"/>
    <n v="14.55"/>
    <n v="58.2"/>
    <s v="Liberica"/>
    <s v="Yes"/>
    <s v="Medium"/>
  </r>
  <r>
    <x v="202"/>
    <s v="gpoinsett61@berkeley.edu"/>
    <s v="United States"/>
    <s v="Exc"/>
    <s v="L"/>
    <n v="0.5"/>
    <n v="8.91"/>
    <n v="35.64"/>
    <s v="Excelsa"/>
    <s v="No"/>
    <s v="Light"/>
  </r>
  <r>
    <x v="203"/>
    <s v="rfurman62@t.co"/>
    <s v="Ireland"/>
    <s v="Ara"/>
    <s v="M"/>
    <n v="1"/>
    <n v="11.25"/>
    <n v="56.25"/>
    <s v="Arabica"/>
    <s v="Yes"/>
    <s v="Medium"/>
  </r>
  <r>
    <x v="204"/>
    <s v="ccrosier63@xrea.com"/>
    <s v="United States"/>
    <s v="Rob"/>
    <s v="L"/>
    <n v="0.2"/>
    <n v="3.5849999999999995"/>
    <n v="10.754999999999999"/>
    <s v="Robusta"/>
    <s v="No"/>
    <s v="Light"/>
  </r>
  <r>
    <x v="204"/>
    <s v="ccrosier63@xrea.com"/>
    <s v="United States"/>
    <s v="Rob"/>
    <s v="M"/>
    <n v="0.2"/>
    <n v="2.9849999999999999"/>
    <n v="14.924999999999999"/>
    <s v="Robusta"/>
    <s v="No"/>
    <s v="Medium"/>
  </r>
  <r>
    <x v="205"/>
    <s v="lrushmer65@europa.eu"/>
    <s v="United States"/>
    <s v="Ara"/>
    <s v="L"/>
    <n v="1"/>
    <n v="12.95"/>
    <n v="77.699999999999989"/>
    <s v="Arabica"/>
    <s v="Yes"/>
    <s v="Light"/>
  </r>
  <r>
    <x v="206"/>
    <s v="wedinborough66@github.io"/>
    <s v="United States"/>
    <s v="Lib"/>
    <s v="D"/>
    <n v="0.5"/>
    <n v="7.77"/>
    <n v="23.31"/>
    <s v="Liberica"/>
    <s v="No"/>
    <s v="Dark"/>
  </r>
  <r>
    <x v="207"/>
    <s v=""/>
    <s v="United States"/>
    <s v="Exc"/>
    <s v="L"/>
    <n v="1"/>
    <n v="14.85"/>
    <n v="59.4"/>
    <s v="Excelsa"/>
    <s v="Yes"/>
    <s v="Light"/>
  </r>
  <r>
    <x v="208"/>
    <s v="kbromehead68@un.org"/>
    <s v="United States"/>
    <s v="Lib"/>
    <s v="D"/>
    <n v="2.5"/>
    <n v="29.784999999999997"/>
    <n v="119.13999999999999"/>
    <s v="Liberica"/>
    <s v="Yes"/>
    <s v="Dark"/>
  </r>
  <r>
    <x v="209"/>
    <s v="ewesterman69@si.edu"/>
    <s v="Ireland"/>
    <s v="Rob"/>
    <s v="L"/>
    <n v="0.2"/>
    <n v="3.5849999999999995"/>
    <n v="14.339999999999998"/>
    <s v="Robusta"/>
    <s v="No"/>
    <s v="Light"/>
  </r>
  <r>
    <x v="210"/>
    <s v="ahutchens6a@amazonaws.com"/>
    <s v="United States"/>
    <s v="Ara"/>
    <s v="M"/>
    <n v="2.5"/>
    <n v="25.874999999999996"/>
    <n v="129.37499999999997"/>
    <s v="Arabica"/>
    <s v="No"/>
    <s v="Medium"/>
  </r>
  <r>
    <x v="211"/>
    <s v="nwyvill6b@naver.com"/>
    <s v="United Kingdom"/>
    <s v="Rob"/>
    <s v="D"/>
    <n v="0.2"/>
    <n v="2.6849999999999996"/>
    <n v="16.11"/>
    <s v="Robusta"/>
    <s v="Yes"/>
    <s v="Dark"/>
  </r>
  <r>
    <x v="212"/>
    <s v="bmathon6c@barnesandnoble.com"/>
    <s v="United States"/>
    <s v="Rob"/>
    <s v="L"/>
    <n v="0.2"/>
    <n v="3.5849999999999995"/>
    <n v="17.924999999999997"/>
    <s v="Robusta"/>
    <s v="No"/>
    <s v="Light"/>
  </r>
  <r>
    <x v="213"/>
    <s v="kstreight6d@about.com"/>
    <s v="United States"/>
    <s v="Lib"/>
    <s v="M"/>
    <n v="0.2"/>
    <n v="4.3650000000000002"/>
    <n v="8.73"/>
    <s v="Liberica"/>
    <s v="No"/>
    <s v="Medium"/>
  </r>
  <r>
    <x v="214"/>
    <s v="pcutchie6e@globo.com"/>
    <s v="United States"/>
    <s v="Ara"/>
    <s v="M"/>
    <n v="2.5"/>
    <n v="25.874999999999996"/>
    <n v="51.749999999999993"/>
    <s v="Arabica"/>
    <s v="No"/>
    <s v="Medium"/>
  </r>
  <r>
    <x v="215"/>
    <s v=""/>
    <s v="United States"/>
    <s v="Lib"/>
    <s v="M"/>
    <n v="0.2"/>
    <n v="4.3650000000000002"/>
    <n v="8.73"/>
    <s v="Liberica"/>
    <s v="Yes"/>
    <s v="Medium"/>
  </r>
  <r>
    <x v="216"/>
    <s v="cgheraldi6g@opera.com"/>
    <s v="United Kingdom"/>
    <s v="Lib"/>
    <s v="L"/>
    <n v="0.2"/>
    <n v="4.7549999999999999"/>
    <n v="23.774999999999999"/>
    <s v="Liberica"/>
    <s v="No"/>
    <s v="Light"/>
  </r>
  <r>
    <x v="217"/>
    <s v="bkenwell6h@over-blog.com"/>
    <s v="United States"/>
    <s v="Exc"/>
    <s v="M"/>
    <n v="0.2"/>
    <n v="4.125"/>
    <n v="20.625"/>
    <s v="Excelsa"/>
    <s v="No"/>
    <s v="Medium"/>
  </r>
  <r>
    <x v="218"/>
    <s v="tsutty6i@google.es"/>
    <s v="United States"/>
    <s v="Lib"/>
    <s v="L"/>
    <n v="2.5"/>
    <n v="36.454999999999998"/>
    <n v="36.454999999999998"/>
    <s v="Liberica"/>
    <s v="No"/>
    <s v="Light"/>
  </r>
  <r>
    <x v="219"/>
    <s v=""/>
    <s v="Ireland"/>
    <s v="Lib"/>
    <s v="L"/>
    <n v="2.5"/>
    <n v="36.454999999999998"/>
    <n v="182.27499999999998"/>
    <s v="Liberica"/>
    <s v="No"/>
    <s v="Light"/>
  </r>
  <r>
    <x v="220"/>
    <s v="charce6k@cafepress.com"/>
    <s v="Ireland"/>
    <s v="Lib"/>
    <s v="D"/>
    <n v="2.5"/>
    <n v="29.784999999999997"/>
    <n v="89.35499999999999"/>
    <s v="Liberica"/>
    <s v="No"/>
    <s v="Dark"/>
  </r>
  <r>
    <x v="221"/>
    <s v=""/>
    <s v="United States"/>
    <s v="Rob"/>
    <s v="L"/>
    <n v="0.2"/>
    <n v="3.5849999999999995"/>
    <n v="3.5849999999999995"/>
    <s v="Robusta"/>
    <s v="Yes"/>
    <s v="Light"/>
  </r>
  <r>
    <x v="222"/>
    <s v="fdrysdale6m@symantec.com"/>
    <s v="United States"/>
    <s v="Rob"/>
    <s v="M"/>
    <n v="2.5"/>
    <n v="22.884999999999998"/>
    <n v="45.769999999999996"/>
    <s v="Robusta"/>
    <s v="Yes"/>
    <s v="Medium"/>
  </r>
  <r>
    <x v="223"/>
    <s v="dmagowan6n@fc2.com"/>
    <s v="United States"/>
    <s v="Exc"/>
    <s v="L"/>
    <n v="1"/>
    <n v="14.85"/>
    <n v="59.4"/>
    <s v="Excelsa"/>
    <s v="No"/>
    <s v="Light"/>
  </r>
  <r>
    <x v="224"/>
    <s v=""/>
    <s v="United States"/>
    <s v="Ara"/>
    <s v="M"/>
    <n v="2.5"/>
    <n v="25.874999999999996"/>
    <n v="155.24999999999997"/>
    <s v="Arabica"/>
    <s v="Yes"/>
    <s v="Medium"/>
  </r>
  <r>
    <x v="225"/>
    <s v=""/>
    <s v="United States"/>
    <s v="Rob"/>
    <s v="M"/>
    <n v="2.5"/>
    <n v="22.884999999999998"/>
    <n v="45.769999999999996"/>
    <s v="Robusta"/>
    <s v="No"/>
    <s v="Medium"/>
  </r>
  <r>
    <x v="226"/>
    <s v="srushbrooke6q@youku.com"/>
    <s v="United States"/>
    <s v="Exc"/>
    <s v="D"/>
    <n v="1"/>
    <n v="12.15"/>
    <n v="36.450000000000003"/>
    <s v="Excelsa"/>
    <s v="Yes"/>
    <s v="Dark"/>
  </r>
  <r>
    <x v="227"/>
    <s v="tdrynan6r@deviantart.com"/>
    <s v="United States"/>
    <s v="Exc"/>
    <s v="D"/>
    <n v="0.5"/>
    <n v="7.29"/>
    <n v="29.16"/>
    <s v="Excelsa"/>
    <s v="Yes"/>
    <s v="Dark"/>
  </r>
  <r>
    <x v="228"/>
    <s v="eyurkov6s@hud.gov"/>
    <s v="United States"/>
    <s v="Lib"/>
    <s v="M"/>
    <n v="2.5"/>
    <n v="33.464999999999996"/>
    <n v="133.85999999999999"/>
    <s v="Liberica"/>
    <s v="No"/>
    <s v="Medium"/>
  </r>
  <r>
    <x v="229"/>
    <s v="lmallan6t@state.gov"/>
    <s v="United States"/>
    <s v="Lib"/>
    <s v="L"/>
    <n v="0.2"/>
    <n v="4.7549999999999999"/>
    <n v="23.774999999999999"/>
    <s v="Liberica"/>
    <s v="Yes"/>
    <s v="Light"/>
  </r>
  <r>
    <x v="230"/>
    <s v="gbentjens6u@netlog.com"/>
    <s v="United Kingdom"/>
    <s v="Lib"/>
    <s v="D"/>
    <n v="1"/>
    <n v="12.95"/>
    <n v="38.849999999999994"/>
    <s v="Liberica"/>
    <s v="No"/>
    <s v="Dark"/>
  </r>
  <r>
    <x v="231"/>
    <s v=""/>
    <s v="Ireland"/>
    <s v="Rob"/>
    <s v="L"/>
    <n v="0.2"/>
    <n v="3.5849999999999995"/>
    <n v="21.509999999999998"/>
    <s v="Robusta"/>
    <s v="Yes"/>
    <s v="Light"/>
  </r>
  <r>
    <x v="232"/>
    <s v="lentwistle6w@omniture.com"/>
    <s v="United States"/>
    <s v="Ara"/>
    <s v="D"/>
    <n v="1"/>
    <n v="9.9499999999999993"/>
    <n v="9.9499999999999993"/>
    <s v="Arabica"/>
    <s v="Yes"/>
    <s v="Dark"/>
  </r>
  <r>
    <x v="233"/>
    <s v="zkiffe74@cyberchimps.com"/>
    <s v="United States"/>
    <s v="Lib"/>
    <s v="L"/>
    <n v="1"/>
    <n v="15.85"/>
    <n v="15.85"/>
    <s v="Liberica"/>
    <s v="Yes"/>
    <s v="Light"/>
  </r>
  <r>
    <x v="234"/>
    <s v="macott6y@pagesperso-orange.fr"/>
    <s v="United States"/>
    <s v="Rob"/>
    <s v="M"/>
    <n v="0.2"/>
    <n v="2.9849999999999999"/>
    <n v="2.9849999999999999"/>
    <s v="Robusta"/>
    <s v="Yes"/>
    <s v="Medium"/>
  </r>
  <r>
    <x v="235"/>
    <s v="cheaviside6z@rediff.com"/>
    <s v="United States"/>
    <s v="Exc"/>
    <s v="M"/>
    <n v="1"/>
    <n v="13.75"/>
    <n v="68.75"/>
    <s v="Excelsa"/>
    <s v="Yes"/>
    <s v="Medium"/>
  </r>
  <r>
    <x v="236"/>
    <s v=""/>
    <s v="United States"/>
    <s v="Ara"/>
    <s v="D"/>
    <n v="1"/>
    <n v="9.9499999999999993"/>
    <n v="29.849999999999998"/>
    <s v="Arabica"/>
    <s v="No"/>
    <s v="Dark"/>
  </r>
  <r>
    <x v="237"/>
    <s v="lkernan71@wsj.com"/>
    <s v="United States"/>
    <s v="Lib"/>
    <s v="M"/>
    <n v="1"/>
    <n v="14.55"/>
    <n v="58.2"/>
    <s v="Liberica"/>
    <s v="No"/>
    <s v="Medium"/>
  </r>
  <r>
    <x v="238"/>
    <s v="rmclae72@dailymotion.com"/>
    <s v="United Kingdom"/>
    <s v="Rob"/>
    <s v="L"/>
    <n v="0.5"/>
    <n v="7.169999999999999"/>
    <n v="28.679999999999996"/>
    <s v="Robusta"/>
    <s v="No"/>
    <s v="Light"/>
  </r>
  <r>
    <x v="239"/>
    <s v="cblowfelde73@ustream.tv"/>
    <s v="United States"/>
    <s v="Rob"/>
    <s v="L"/>
    <n v="0.5"/>
    <n v="7.169999999999999"/>
    <n v="21.509999999999998"/>
    <s v="Robusta"/>
    <s v="No"/>
    <s v="Light"/>
  </r>
  <r>
    <x v="233"/>
    <s v="zkiffe74@cyberchimps.com"/>
    <s v="United States"/>
    <s v="Lib"/>
    <s v="M"/>
    <n v="0.5"/>
    <n v="8.73"/>
    <n v="17.46"/>
    <s v="Liberica"/>
    <s v="Yes"/>
    <s v="Medium"/>
  </r>
  <r>
    <x v="240"/>
    <s v="docalleran75@ucla.edu"/>
    <s v="United States"/>
    <s v="Exc"/>
    <s v="D"/>
    <n v="2.5"/>
    <n v="27.945"/>
    <n v="27.945"/>
    <s v="Excelsa"/>
    <s v="Yes"/>
    <s v="Dark"/>
  </r>
  <r>
    <x v="241"/>
    <s v="ccromwell76@desdev.cn"/>
    <s v="United States"/>
    <s v="Exc"/>
    <s v="D"/>
    <n v="2.5"/>
    <n v="27.945"/>
    <n v="139.72499999999999"/>
    <s v="Excelsa"/>
    <s v="No"/>
    <s v="Dark"/>
  </r>
  <r>
    <x v="242"/>
    <s v="ihay77@lulu.com"/>
    <s v="United Kingdom"/>
    <s v="Rob"/>
    <s v="M"/>
    <n v="0.2"/>
    <n v="2.9849999999999999"/>
    <n v="5.97"/>
    <s v="Robusta"/>
    <s v="No"/>
    <s v="Medium"/>
  </r>
  <r>
    <x v="243"/>
    <s v="ttaffarello78@sciencedaily.com"/>
    <s v="United States"/>
    <s v="Rob"/>
    <s v="L"/>
    <n v="2.5"/>
    <n v="27.484999999999996"/>
    <n v="27.484999999999996"/>
    <s v="Robusta"/>
    <s v="Yes"/>
    <s v="Light"/>
  </r>
  <r>
    <x v="244"/>
    <s v="mcanty79@jigsy.com"/>
    <s v="United States"/>
    <s v="Rob"/>
    <s v="L"/>
    <n v="1"/>
    <n v="11.95"/>
    <n v="59.75"/>
    <s v="Robusta"/>
    <s v="Yes"/>
    <s v="Light"/>
  </r>
  <r>
    <x v="245"/>
    <s v="jkopke7a@auda.org.au"/>
    <s v="United States"/>
    <s v="Exc"/>
    <s v="M"/>
    <n v="1"/>
    <n v="13.75"/>
    <n v="41.25"/>
    <s v="Excelsa"/>
    <s v="No"/>
    <s v="Medium"/>
  </r>
  <r>
    <x v="246"/>
    <s v=""/>
    <s v="United States"/>
    <s v="Lib"/>
    <s v="M"/>
    <n v="2.5"/>
    <n v="33.464999999999996"/>
    <n v="133.85999999999999"/>
    <s v="Liberica"/>
    <s v="No"/>
    <s v="Medium"/>
  </r>
  <r>
    <x v="247"/>
    <s v=""/>
    <s v="Ireland"/>
    <s v="Rob"/>
    <s v="L"/>
    <n v="1"/>
    <n v="11.95"/>
    <n v="59.75"/>
    <s v="Robusta"/>
    <s v="Yes"/>
    <s v="Light"/>
  </r>
  <r>
    <x v="248"/>
    <s v="vhellmore7d@bbc.co.uk"/>
    <s v="United States"/>
    <s v="Ara"/>
    <s v="D"/>
    <n v="0.5"/>
    <n v="5.97"/>
    <n v="5.97"/>
    <s v="Arabica"/>
    <s v="Yes"/>
    <s v="Dark"/>
  </r>
  <r>
    <x v="249"/>
    <s v="mseawright7e@nbcnews.com"/>
    <s v="United Kingdom"/>
    <s v="Exc"/>
    <s v="D"/>
    <n v="1"/>
    <n v="12.15"/>
    <n v="24.3"/>
    <s v="Excelsa"/>
    <s v="No"/>
    <s v="Dark"/>
  </r>
  <r>
    <x v="250"/>
    <s v="snortheast7f@mashable.com"/>
    <s v="United States"/>
    <s v="Exc"/>
    <s v="D"/>
    <n v="0.2"/>
    <n v="3.645"/>
    <n v="21.87"/>
    <s v="Excelsa"/>
    <s v="Yes"/>
    <s v="Dark"/>
  </r>
  <r>
    <x v="195"/>
    <s v="aattwater5u@wikia.com"/>
    <s v="United States"/>
    <s v="Ara"/>
    <s v="D"/>
    <n v="1"/>
    <n v="9.9499999999999993"/>
    <n v="19.899999999999999"/>
    <s v="Arabica"/>
    <s v="Yes"/>
    <s v="Dark"/>
  </r>
  <r>
    <x v="251"/>
    <s v="mfearon7h@reverbnation.com"/>
    <s v="United States"/>
    <s v="Ara"/>
    <s v="D"/>
    <n v="0.2"/>
    <n v="2.9849999999999999"/>
    <n v="5.97"/>
    <s v="Arabica"/>
    <s v="No"/>
    <s v="Dark"/>
  </r>
  <r>
    <x v="252"/>
    <s v=""/>
    <s v="Ireland"/>
    <s v="Exc"/>
    <s v="D"/>
    <n v="0.5"/>
    <n v="7.29"/>
    <n v="7.29"/>
    <s v="Excelsa"/>
    <s v="Yes"/>
    <s v="Dark"/>
  </r>
  <r>
    <x v="253"/>
    <s v="jsisneros7j@a8.net"/>
    <s v="United States"/>
    <s v="Ara"/>
    <s v="D"/>
    <n v="0.2"/>
    <n v="2.9849999999999999"/>
    <n v="11.94"/>
    <s v="Arabica"/>
    <s v="Yes"/>
    <s v="Dark"/>
  </r>
  <r>
    <x v="254"/>
    <s v="zcarlson7k@bigcartel.com"/>
    <s v="Ireland"/>
    <s v="Rob"/>
    <s v="L"/>
    <n v="1"/>
    <n v="11.95"/>
    <n v="71.699999999999989"/>
    <s v="Robusta"/>
    <s v="Yes"/>
    <s v="Light"/>
  </r>
  <r>
    <x v="255"/>
    <s v="wmaddox7l@timesonline.co.uk"/>
    <s v="United States"/>
    <s v="Ara"/>
    <s v="L"/>
    <n v="0.2"/>
    <n v="3.8849999999999998"/>
    <n v="7.77"/>
    <s v="Arabica"/>
    <s v="No"/>
    <s v="Light"/>
  </r>
  <r>
    <x v="256"/>
    <s v="dhedlestone7m@craigslist.org"/>
    <s v="United States"/>
    <s v="Ara"/>
    <s v="M"/>
    <n v="2.5"/>
    <n v="25.874999999999996"/>
    <n v="25.874999999999996"/>
    <s v="Arabica"/>
    <s v="No"/>
    <s v="Medium"/>
  </r>
  <r>
    <x v="257"/>
    <s v="tcrowthe7n@europa.eu"/>
    <s v="United States"/>
    <s v="Exc"/>
    <s v="L"/>
    <n v="2.5"/>
    <n v="34.154999999999994"/>
    <n v="204.92999999999995"/>
    <s v="Excelsa"/>
    <s v="No"/>
    <s v="Light"/>
  </r>
  <r>
    <x v="258"/>
    <s v="dbury7o@tinyurl.com"/>
    <s v="Ireland"/>
    <s v="Rob"/>
    <s v="L"/>
    <n v="2.5"/>
    <n v="27.484999999999996"/>
    <n v="109.93999999999998"/>
    <s v="Robusta"/>
    <s v="Yes"/>
    <s v="Light"/>
  </r>
  <r>
    <x v="259"/>
    <s v="gbroadbear7p@omniture.com"/>
    <s v="United States"/>
    <s v="Exc"/>
    <s v="L"/>
    <n v="1"/>
    <n v="14.85"/>
    <n v="89.1"/>
    <s v="Excelsa"/>
    <s v="No"/>
    <s v="Light"/>
  </r>
  <r>
    <x v="260"/>
    <s v="epalfrey7q@devhub.com"/>
    <s v="United States"/>
    <s v="Ara"/>
    <s v="L"/>
    <n v="0.2"/>
    <n v="3.8849999999999998"/>
    <n v="7.77"/>
    <s v="Arabica"/>
    <s v="Yes"/>
    <s v="Light"/>
  </r>
  <r>
    <x v="261"/>
    <s v="pmetrick7r@rakuten.co.jp"/>
    <s v="United States"/>
    <s v="Lib"/>
    <s v="M"/>
    <n v="2.5"/>
    <n v="33.464999999999996"/>
    <n v="33.464999999999996"/>
    <s v="Liberica"/>
    <s v="Yes"/>
    <s v="Medium"/>
  </r>
  <r>
    <x v="262"/>
    <s v=""/>
    <s v="United States"/>
    <s v="Exc"/>
    <s v="M"/>
    <n v="0.5"/>
    <n v="8.25"/>
    <n v="41.25"/>
    <s v="Excelsa"/>
    <s v="Yes"/>
    <s v="Medium"/>
  </r>
  <r>
    <x v="263"/>
    <s v="kkarby7t@sbwire.com"/>
    <s v="United States"/>
    <s v="Exc"/>
    <s v="L"/>
    <n v="1"/>
    <n v="14.85"/>
    <n v="59.4"/>
    <s v="Excelsa"/>
    <s v="Yes"/>
    <s v="Light"/>
  </r>
  <r>
    <x v="264"/>
    <s v="fcrumpe7u@ftc.gov"/>
    <s v="United Kingdom"/>
    <s v="Ara"/>
    <s v="L"/>
    <n v="0.5"/>
    <n v="7.77"/>
    <n v="7.77"/>
    <s v="Arabica"/>
    <s v="No"/>
    <s v="Light"/>
  </r>
  <r>
    <x v="265"/>
    <s v="achatto7v@sakura.ne.jp"/>
    <s v="United Kingdom"/>
    <s v="Rob"/>
    <s v="D"/>
    <n v="0.5"/>
    <n v="5.3699999999999992"/>
    <n v="5.3699999999999992"/>
    <s v="Robusta"/>
    <s v="Yes"/>
    <s v="Dark"/>
  </r>
  <r>
    <x v="266"/>
    <s v=""/>
    <s v="United States"/>
    <s v="Exc"/>
    <s v="M"/>
    <n v="2.5"/>
    <n v="31.624999999999996"/>
    <n v="94.874999999999986"/>
    <s v="Excelsa"/>
    <s v="No"/>
    <s v="Medium"/>
  </r>
  <r>
    <x v="267"/>
    <s v=""/>
    <s v="United States"/>
    <s v="Lib"/>
    <s v="L"/>
    <n v="2.5"/>
    <n v="36.454999999999998"/>
    <n v="36.454999999999998"/>
    <s v="Liberica"/>
    <s v="No"/>
    <s v="Light"/>
  </r>
  <r>
    <x v="268"/>
    <s v="bmergue7y@umn.edu"/>
    <s v="United States"/>
    <s v="Ara"/>
    <s v="M"/>
    <n v="0.2"/>
    <n v="3.375"/>
    <n v="13.5"/>
    <s v="Arabica"/>
    <s v="Yes"/>
    <s v="Medium"/>
  </r>
  <r>
    <x v="269"/>
    <s v="kpatise7z@jigsy.com"/>
    <s v="United States"/>
    <s v="Rob"/>
    <s v="L"/>
    <n v="0.2"/>
    <n v="3.5849999999999995"/>
    <n v="14.339999999999998"/>
    <s v="Robusta"/>
    <s v="No"/>
    <s v="Light"/>
  </r>
  <r>
    <x v="270"/>
    <s v=""/>
    <s v="Ireland"/>
    <s v="Exc"/>
    <s v="M"/>
    <n v="0.5"/>
    <n v="8.25"/>
    <n v="8.25"/>
    <s v="Excelsa"/>
    <s v="Yes"/>
    <s v="Medium"/>
  </r>
  <r>
    <x v="271"/>
    <s v=""/>
    <s v="United States"/>
    <s v="Rob"/>
    <s v="D"/>
    <n v="0.2"/>
    <n v="2.6849999999999996"/>
    <n v="13.424999999999997"/>
    <s v="Robusta"/>
    <s v="Yes"/>
    <s v="Dark"/>
  </r>
  <r>
    <x v="272"/>
    <s v="dduke82@vkontakte.ru"/>
    <s v="United States"/>
    <s v="Ara"/>
    <s v="D"/>
    <n v="1"/>
    <n v="9.9499999999999993"/>
    <n v="49.75"/>
    <s v="Arabica"/>
    <s v="No"/>
    <s v="Dark"/>
  </r>
  <r>
    <x v="273"/>
    <s v=""/>
    <s v="Ireland"/>
    <s v="Exc"/>
    <s v="M"/>
    <n v="0.5"/>
    <n v="8.25"/>
    <n v="16.5"/>
    <s v="Excelsa"/>
    <s v="No"/>
    <s v="Medium"/>
  </r>
  <r>
    <x v="274"/>
    <s v="ihussey84@mapy.cz"/>
    <s v="United States"/>
    <s v="Ara"/>
    <s v="D"/>
    <n v="0.5"/>
    <n v="5.97"/>
    <n v="17.91"/>
    <s v="Arabica"/>
    <s v="No"/>
    <s v="Dark"/>
  </r>
  <r>
    <x v="275"/>
    <s v="cpinkerton85@upenn.edu"/>
    <s v="United States"/>
    <s v="Ara"/>
    <s v="D"/>
    <n v="0.5"/>
    <n v="5.97"/>
    <n v="29.849999999999998"/>
    <s v="Arabica"/>
    <s v="No"/>
    <s v="Dark"/>
  </r>
  <r>
    <x v="276"/>
    <s v=""/>
    <s v="United States"/>
    <s v="Exc"/>
    <s v="L"/>
    <n v="1"/>
    <n v="14.85"/>
    <n v="44.55"/>
    <s v="Excelsa"/>
    <s v="No"/>
    <s v="Light"/>
  </r>
  <r>
    <x v="277"/>
    <s v=""/>
    <s v="United States"/>
    <s v="Exc"/>
    <s v="M"/>
    <n v="1"/>
    <n v="13.75"/>
    <n v="27.5"/>
    <s v="Excelsa"/>
    <s v="No"/>
    <s v="Medium"/>
  </r>
  <r>
    <x v="278"/>
    <s v="dvizor88@furl.net"/>
    <s v="United States"/>
    <s v="Rob"/>
    <s v="M"/>
    <n v="0.5"/>
    <n v="5.97"/>
    <n v="35.82"/>
    <s v="Robusta"/>
    <s v="Yes"/>
    <s v="Medium"/>
  </r>
  <r>
    <x v="279"/>
    <s v="esedgebeer89@oaic.gov.au"/>
    <s v="United States"/>
    <s v="Rob"/>
    <s v="D"/>
    <n v="0.5"/>
    <n v="5.3699999999999992"/>
    <n v="16.11"/>
    <s v="Robusta"/>
    <s v="Yes"/>
    <s v="Dark"/>
  </r>
  <r>
    <x v="280"/>
    <s v="klestrange8a@lulu.com"/>
    <s v="United States"/>
    <s v="Exc"/>
    <s v="L"/>
    <n v="0.2"/>
    <n v="4.4550000000000001"/>
    <n v="26.73"/>
    <s v="Excelsa"/>
    <s v="Yes"/>
    <s v="Light"/>
  </r>
  <r>
    <x v="281"/>
    <s v="ltanti8b@techcrunch.com"/>
    <s v="United States"/>
    <s v="Exc"/>
    <s v="L"/>
    <n v="2.5"/>
    <n v="34.154999999999994"/>
    <n v="204.92999999999995"/>
    <s v="Excelsa"/>
    <s v="Yes"/>
    <s v="Light"/>
  </r>
  <r>
    <x v="282"/>
    <s v="ade8c@1und1.de"/>
    <s v="United States"/>
    <s v="Ara"/>
    <s v="L"/>
    <n v="1"/>
    <n v="12.95"/>
    <n v="38.849999999999994"/>
    <s v="Arabica"/>
    <s v="Yes"/>
    <s v="Light"/>
  </r>
  <r>
    <x v="283"/>
    <s v="tjedrachowicz8d@acquirethisname.com"/>
    <s v="United States"/>
    <s v="Lib"/>
    <s v="D"/>
    <n v="0.2"/>
    <n v="3.8849999999999998"/>
    <n v="15.54"/>
    <s v="Liberica"/>
    <s v="Yes"/>
    <s v="Dark"/>
  </r>
  <r>
    <x v="284"/>
    <s v="pstonner8e@moonfruit.com"/>
    <s v="United States"/>
    <s v="Ara"/>
    <s v="M"/>
    <n v="0.5"/>
    <n v="6.75"/>
    <n v="6.75"/>
    <s v="Arabica"/>
    <s v="No"/>
    <s v="Medium"/>
  </r>
  <r>
    <x v="285"/>
    <s v="dtingly8f@goo.ne.jp"/>
    <s v="United States"/>
    <s v="Exc"/>
    <s v="D"/>
    <n v="2.5"/>
    <n v="27.945"/>
    <n v="111.78"/>
    <s v="Excelsa"/>
    <s v="Yes"/>
    <s v="Dark"/>
  </r>
  <r>
    <x v="286"/>
    <s v="crushe8n@about.me"/>
    <s v="United States"/>
    <s v="Ara"/>
    <s v="L"/>
    <n v="0.2"/>
    <n v="3.8849999999999998"/>
    <n v="3.8849999999999998"/>
    <s v="Arabica"/>
    <s v="Yes"/>
    <s v="Light"/>
  </r>
  <r>
    <x v="287"/>
    <s v="bchecci8h@usa.gov"/>
    <s v="United Kingdom"/>
    <s v="Lib"/>
    <s v="M"/>
    <n v="0.2"/>
    <n v="4.3650000000000002"/>
    <n v="21.825000000000003"/>
    <s v="Liberica"/>
    <s v="No"/>
    <s v="Medium"/>
  </r>
  <r>
    <x v="288"/>
    <s v="jbagot8i@mac.com"/>
    <s v="United States"/>
    <s v="Rob"/>
    <s v="M"/>
    <n v="0.2"/>
    <n v="2.9849999999999999"/>
    <n v="14.924999999999999"/>
    <s v="Robusta"/>
    <s v="No"/>
    <s v="Medium"/>
  </r>
  <r>
    <x v="289"/>
    <s v="ebeeble8j@soundcloud.com"/>
    <s v="United States"/>
    <s v="Ara"/>
    <s v="M"/>
    <n v="1"/>
    <n v="11.25"/>
    <n v="33.75"/>
    <s v="Arabica"/>
    <s v="Yes"/>
    <s v="Medium"/>
  </r>
  <r>
    <x v="290"/>
    <s v="cfluin8k@flickr.com"/>
    <s v="United Kingdom"/>
    <s v="Ara"/>
    <s v="M"/>
    <n v="1"/>
    <n v="11.25"/>
    <n v="33.75"/>
    <s v="Arabica"/>
    <s v="No"/>
    <s v="Medium"/>
  </r>
  <r>
    <x v="291"/>
    <s v="ebletsor8l@vinaora.com"/>
    <s v="United States"/>
    <s v="Lib"/>
    <s v="M"/>
    <n v="0.2"/>
    <n v="4.3650000000000002"/>
    <n v="26.19"/>
    <s v="Liberica"/>
    <s v="Yes"/>
    <s v="Medium"/>
  </r>
  <r>
    <x v="292"/>
    <s v="pbrydell8m@bloglovin.com"/>
    <s v="Ireland"/>
    <s v="Exc"/>
    <s v="L"/>
    <n v="1"/>
    <n v="14.85"/>
    <n v="14.85"/>
    <s v="Excelsa"/>
    <s v="No"/>
    <s v="Light"/>
  </r>
  <r>
    <x v="286"/>
    <s v="crushe8n@about.me"/>
    <s v="United States"/>
    <s v="Exc"/>
    <s v="M"/>
    <n v="2.5"/>
    <n v="31.624999999999996"/>
    <n v="189.74999999999997"/>
    <s v="Excelsa"/>
    <s v="Yes"/>
    <s v="Medium"/>
  </r>
  <r>
    <x v="293"/>
    <s v="nleethem8o@mac.com"/>
    <s v="United States"/>
    <s v="Rob"/>
    <s v="M"/>
    <n v="0.5"/>
    <n v="5.97"/>
    <n v="5.97"/>
    <s v="Robusta"/>
    <s v="Yes"/>
    <s v="Medium"/>
  </r>
  <r>
    <x v="294"/>
    <s v="anesfield8p@people.com.cn"/>
    <s v="United Kingdom"/>
    <s v="Rob"/>
    <s v="M"/>
    <n v="1"/>
    <n v="9.9499999999999993"/>
    <n v="29.849999999999998"/>
    <s v="Robusta"/>
    <s v="Yes"/>
    <s v="Medium"/>
  </r>
  <r>
    <x v="295"/>
    <s v=""/>
    <s v="United States"/>
    <s v="Rob"/>
    <s v="D"/>
    <n v="1"/>
    <n v="8.9499999999999993"/>
    <n v="44.75"/>
    <s v="Robusta"/>
    <s v="No"/>
    <s v="Dark"/>
  </r>
  <r>
    <x v="296"/>
    <s v="mbrockway8r@ibm.com"/>
    <s v="United States"/>
    <s v="Exc"/>
    <s v="L"/>
    <n v="2.5"/>
    <n v="34.154999999999994"/>
    <n v="34.154999999999994"/>
    <s v="Excelsa"/>
    <s v="Yes"/>
    <s v="Light"/>
  </r>
  <r>
    <x v="297"/>
    <s v="nlush8s@dedecms.com"/>
    <s v="Ireland"/>
    <s v="Exc"/>
    <s v="L"/>
    <n v="2.5"/>
    <n v="34.154999999999994"/>
    <n v="204.92999999999995"/>
    <s v="Excelsa"/>
    <s v="No"/>
    <s v="Light"/>
  </r>
  <r>
    <x v="298"/>
    <s v="smcmillian8t@csmonitor.com"/>
    <s v="United States"/>
    <s v="Exc"/>
    <s v="D"/>
    <n v="0.5"/>
    <n v="7.29"/>
    <n v="21.87"/>
    <s v="Excelsa"/>
    <s v="No"/>
    <s v="Dark"/>
  </r>
  <r>
    <x v="299"/>
    <s v="tbennison8u@google.cn"/>
    <s v="United States"/>
    <s v="Ara"/>
    <s v="M"/>
    <n v="2.5"/>
    <n v="25.874999999999996"/>
    <n v="51.749999999999993"/>
    <s v="Arabica"/>
    <s v="Yes"/>
    <s v="Medium"/>
  </r>
  <r>
    <x v="300"/>
    <s v="gtweed8v@yolasite.com"/>
    <s v="United States"/>
    <s v="Exc"/>
    <s v="M"/>
    <n v="0.2"/>
    <n v="4.125"/>
    <n v="8.25"/>
    <s v="Excelsa"/>
    <s v="Yes"/>
    <s v="Medium"/>
  </r>
  <r>
    <x v="300"/>
    <s v="gtweed8v@yolasite.com"/>
    <s v="United States"/>
    <s v="Ara"/>
    <s v="L"/>
    <n v="0.2"/>
    <n v="3.8849999999999998"/>
    <n v="19.424999999999997"/>
    <s v="Arabica"/>
    <s v="Yes"/>
    <s v="Light"/>
  </r>
  <r>
    <x v="301"/>
    <s v="ggoggin8x@wix.com"/>
    <s v="Ireland"/>
    <s v="Ara"/>
    <s v="M"/>
    <n v="0.2"/>
    <n v="3.375"/>
    <n v="20.25"/>
    <s v="Arabica"/>
    <s v="Yes"/>
    <s v="Medium"/>
  </r>
  <r>
    <x v="302"/>
    <s v="sjeyness8y@biglobe.ne.jp"/>
    <s v="Ireland"/>
    <s v="Lib"/>
    <s v="D"/>
    <n v="0.5"/>
    <n v="7.77"/>
    <n v="23.31"/>
    <s v="Liberica"/>
    <s v="No"/>
    <s v="Dark"/>
  </r>
  <r>
    <x v="303"/>
    <s v="dbonhome8z@shinystat.com"/>
    <s v="United States"/>
    <s v="Exc"/>
    <s v="D"/>
    <n v="0.2"/>
    <n v="3.645"/>
    <n v="18.225000000000001"/>
    <s v="Excelsa"/>
    <s v="Yes"/>
    <s v="Dark"/>
  </r>
  <r>
    <x v="304"/>
    <s v=""/>
    <s v="United States"/>
    <s v="Exc"/>
    <s v="M"/>
    <n v="1"/>
    <n v="13.75"/>
    <n v="13.75"/>
    <s v="Excelsa"/>
    <s v="No"/>
    <s v="Medium"/>
  </r>
  <r>
    <x v="305"/>
    <s v="tle91@epa.gov"/>
    <s v="United States"/>
    <s v="Ara"/>
    <s v="L"/>
    <n v="2.5"/>
    <n v="29.784999999999997"/>
    <n v="29.784999999999997"/>
    <s v="Arabica"/>
    <s v="Yes"/>
    <s v="Light"/>
  </r>
  <r>
    <x v="306"/>
    <s v=""/>
    <s v="United States"/>
    <s v="Rob"/>
    <s v="D"/>
    <n v="1"/>
    <n v="8.9499999999999993"/>
    <n v="44.75"/>
    <s v="Robusta"/>
    <s v="No"/>
    <s v="Dark"/>
  </r>
  <r>
    <x v="307"/>
    <s v="balldridge93@yandex.ru"/>
    <s v="United States"/>
    <s v="Rob"/>
    <s v="D"/>
    <n v="1"/>
    <n v="8.9499999999999993"/>
    <n v="44.75"/>
    <s v="Robusta"/>
    <s v="Yes"/>
    <s v="Dark"/>
  </r>
  <r>
    <x v="308"/>
    <s v=""/>
    <s v="United States"/>
    <s v="Lib"/>
    <s v="L"/>
    <n v="0.5"/>
    <n v="9.51"/>
    <n v="38.04"/>
    <s v="Liberica"/>
    <s v="Yes"/>
    <s v="Light"/>
  </r>
  <r>
    <x v="309"/>
    <s v="lgoodger95@guardian.co.uk"/>
    <s v="United States"/>
    <s v="Rob"/>
    <s v="D"/>
    <n v="0.5"/>
    <n v="5.3699999999999992"/>
    <n v="21.479999999999997"/>
    <s v="Robusta"/>
    <s v="Yes"/>
    <s v="Dark"/>
  </r>
  <r>
    <x v="298"/>
    <s v="smcmillian8t@csmonitor.com"/>
    <s v="United States"/>
    <s v="Rob"/>
    <s v="D"/>
    <n v="0.5"/>
    <n v="5.3699999999999992"/>
    <n v="16.11"/>
    <s v="Robusta"/>
    <s v="No"/>
    <s v="Dark"/>
  </r>
  <r>
    <x v="310"/>
    <s v="cdrewett97@wikipedia.org"/>
    <s v="United States"/>
    <s v="Rob"/>
    <s v="M"/>
    <n v="2.5"/>
    <n v="22.884999999999998"/>
    <n v="22.884999999999998"/>
    <s v="Robusta"/>
    <s v="Yes"/>
    <s v="Medium"/>
  </r>
  <r>
    <x v="311"/>
    <s v="qparsons98@blogtalkradio.com"/>
    <s v="United States"/>
    <s v="Ara"/>
    <s v="D"/>
    <n v="0.5"/>
    <n v="5.97"/>
    <n v="17.91"/>
    <s v="Arabica"/>
    <s v="Yes"/>
    <s v="Dark"/>
  </r>
  <r>
    <x v="312"/>
    <s v="vceely99@auda.org.au"/>
    <s v="United States"/>
    <s v="Rob"/>
    <s v="M"/>
    <n v="0.5"/>
    <n v="5.97"/>
    <n v="23.88"/>
    <s v="Robusta"/>
    <s v="Yes"/>
    <s v="Medium"/>
  </r>
  <r>
    <x v="313"/>
    <s v=""/>
    <s v="United States"/>
    <s v="Rob"/>
    <s v="L"/>
    <n v="1"/>
    <n v="11.95"/>
    <n v="59.75"/>
    <s v="Robusta"/>
    <s v="No"/>
    <s v="Light"/>
  </r>
  <r>
    <x v="314"/>
    <s v="cvasiliev9b@discuz.net"/>
    <s v="United States"/>
    <s v="Lib"/>
    <s v="L"/>
    <n v="0.2"/>
    <n v="4.7549999999999999"/>
    <n v="28.53"/>
    <s v="Liberica"/>
    <s v="Yes"/>
    <s v="Light"/>
  </r>
  <r>
    <x v="315"/>
    <s v="tomoylan9c@liveinternet.ru"/>
    <s v="United Kingdom"/>
    <s v="Ara"/>
    <s v="M"/>
    <n v="1"/>
    <n v="11.25"/>
    <n v="45"/>
    <s v="Arabica"/>
    <s v="No"/>
    <s v="Medium"/>
  </r>
  <r>
    <x v="306"/>
    <s v=""/>
    <s v="United States"/>
    <s v="Exc"/>
    <s v="D"/>
    <n v="2.5"/>
    <n v="27.945"/>
    <n v="55.89"/>
    <s v="Excelsa"/>
    <s v="No"/>
    <s v="Dark"/>
  </r>
  <r>
    <x v="316"/>
    <s v="wfetherston9e@constantcontact.com"/>
    <s v="United States"/>
    <s v="Exc"/>
    <s v="L"/>
    <n v="1"/>
    <n v="14.85"/>
    <n v="59.4"/>
    <s v="Excelsa"/>
    <s v="No"/>
    <s v="Light"/>
  </r>
  <r>
    <x v="317"/>
    <s v="erasmus9f@techcrunch.com"/>
    <s v="United States"/>
    <s v="Exc"/>
    <s v="D"/>
    <n v="0.2"/>
    <n v="3.645"/>
    <n v="7.29"/>
    <s v="Excelsa"/>
    <s v="Yes"/>
    <s v="Dark"/>
  </r>
  <r>
    <x v="318"/>
    <s v="wgiorgioni9g@wikipedia.org"/>
    <s v="United States"/>
    <s v="Exc"/>
    <s v="D"/>
    <n v="0.5"/>
    <n v="7.29"/>
    <n v="7.29"/>
    <s v="Excelsa"/>
    <s v="Yes"/>
    <s v="Dark"/>
  </r>
  <r>
    <x v="319"/>
    <s v="lscargle9h@myspace.com"/>
    <s v="United States"/>
    <s v="Exc"/>
    <s v="L"/>
    <n v="0.5"/>
    <n v="8.91"/>
    <n v="17.82"/>
    <s v="Excelsa"/>
    <s v="No"/>
    <s v="Light"/>
  </r>
  <r>
    <x v="319"/>
    <s v="lscargle9h@myspace.com"/>
    <s v="United States"/>
    <s v="Lib"/>
    <s v="D"/>
    <n v="0.5"/>
    <n v="7.77"/>
    <n v="38.849999999999994"/>
    <s v="Liberica"/>
    <s v="No"/>
    <s v="Dark"/>
  </r>
  <r>
    <x v="320"/>
    <s v="nclimance9j@europa.eu"/>
    <s v="United States"/>
    <s v="Rob"/>
    <s v="D"/>
    <n v="0.5"/>
    <n v="5.3699999999999992"/>
    <n v="32.22"/>
    <s v="Robusta"/>
    <s v="No"/>
    <s v="Dark"/>
  </r>
  <r>
    <x v="321"/>
    <s v=""/>
    <s v="Ireland"/>
    <s v="Rob"/>
    <s v="M"/>
    <n v="1"/>
    <n v="9.9499999999999993"/>
    <n v="19.899999999999999"/>
    <s v="Robusta"/>
    <s v="Yes"/>
    <s v="Medium"/>
  </r>
  <r>
    <x v="322"/>
    <s v="asnazle9l@oracle.com"/>
    <s v="United States"/>
    <s v="Rob"/>
    <s v="L"/>
    <n v="1"/>
    <n v="11.95"/>
    <n v="59.75"/>
    <s v="Robusta"/>
    <s v="No"/>
    <s v="Light"/>
  </r>
  <r>
    <x v="323"/>
    <s v="rworg9m@arstechnica.com"/>
    <s v="United States"/>
    <s v="Ara"/>
    <s v="L"/>
    <n v="0.5"/>
    <n v="7.77"/>
    <n v="23.31"/>
    <s v="Arabica"/>
    <s v="Yes"/>
    <s v="Light"/>
  </r>
  <r>
    <x v="324"/>
    <s v="ldanes9n@umn.edu"/>
    <s v="United States"/>
    <s v="Lib"/>
    <s v="M"/>
    <n v="1"/>
    <n v="14.55"/>
    <n v="43.650000000000006"/>
    <s v="Liberica"/>
    <s v="No"/>
    <s v="Medium"/>
  </r>
  <r>
    <x v="325"/>
    <s v="skeynd9o@narod.ru"/>
    <s v="United States"/>
    <s v="Exc"/>
    <s v="L"/>
    <n v="2.5"/>
    <n v="34.154999999999994"/>
    <n v="204.92999999999995"/>
    <s v="Excelsa"/>
    <s v="No"/>
    <s v="Light"/>
  </r>
  <r>
    <x v="326"/>
    <s v="ddaveridge9p@arstechnica.com"/>
    <s v="United States"/>
    <s v="Rob"/>
    <s v="L"/>
    <n v="0.2"/>
    <n v="3.5849999999999995"/>
    <n v="14.339999999999998"/>
    <s v="Robusta"/>
    <s v="No"/>
    <s v="Light"/>
  </r>
  <r>
    <x v="327"/>
    <s v="jawdry9q@utexas.edu"/>
    <s v="United States"/>
    <s v="Ara"/>
    <s v="D"/>
    <n v="0.5"/>
    <n v="5.97"/>
    <n v="23.88"/>
    <s v="Arabica"/>
    <s v="No"/>
    <s v="Dark"/>
  </r>
  <r>
    <x v="328"/>
    <s v="eryles9r@fastcompany.com"/>
    <s v="United States"/>
    <s v="Ara"/>
    <s v="M"/>
    <n v="1"/>
    <n v="11.25"/>
    <n v="22.5"/>
    <s v="Arabica"/>
    <s v="No"/>
    <s v="Medium"/>
  </r>
  <r>
    <x v="306"/>
    <s v=""/>
    <s v="United States"/>
    <s v="Exc"/>
    <s v="D"/>
    <n v="0.5"/>
    <n v="7.29"/>
    <n v="36.450000000000003"/>
    <s v="Excelsa"/>
    <s v="No"/>
    <s v="Dark"/>
  </r>
  <r>
    <x v="329"/>
    <s v=""/>
    <s v="United States"/>
    <s v="Ara"/>
    <s v="M"/>
    <n v="0.5"/>
    <n v="6.75"/>
    <n v="27"/>
    <s v="Arabica"/>
    <s v="Yes"/>
    <s v="Medium"/>
  </r>
  <r>
    <x v="330"/>
    <s v="jcaldicott9u@usda.gov"/>
    <s v="United States"/>
    <s v="Ara"/>
    <s v="M"/>
    <n v="2.5"/>
    <n v="25.874999999999996"/>
    <n v="155.24999999999997"/>
    <s v="Arabica"/>
    <s v="No"/>
    <s v="Medium"/>
  </r>
  <r>
    <x v="331"/>
    <s v="mvedmore9v@a8.net"/>
    <s v="United States"/>
    <s v="Ara"/>
    <s v="D"/>
    <n v="2.5"/>
    <n v="22.884999999999998"/>
    <n v="114.42499999999998"/>
    <s v="Arabica"/>
    <s v="Yes"/>
    <s v="Dark"/>
  </r>
  <r>
    <x v="332"/>
    <s v="wromao9w@chronoengine.com"/>
    <s v="United States"/>
    <s v="Lib"/>
    <s v="D"/>
    <n v="1"/>
    <n v="12.95"/>
    <n v="51.8"/>
    <s v="Liberica"/>
    <s v="Yes"/>
    <s v="Dark"/>
  </r>
  <r>
    <x v="333"/>
    <s v=""/>
    <s v="United States"/>
    <s v="Ara"/>
    <s v="M"/>
    <n v="2.5"/>
    <n v="25.874999999999996"/>
    <n v="155.24999999999997"/>
    <s v="Arabica"/>
    <s v="No"/>
    <s v="Medium"/>
  </r>
  <r>
    <x v="334"/>
    <s v="tcotmore9y@amazonaws.com"/>
    <s v="United States"/>
    <s v="Ara"/>
    <s v="L"/>
    <n v="2.5"/>
    <n v="29.784999999999997"/>
    <n v="29.784999999999997"/>
    <s v="Arabica"/>
    <s v="No"/>
    <s v="Light"/>
  </r>
  <r>
    <x v="335"/>
    <s v="yskipsey9z@spotify.com"/>
    <s v="United Kingdom"/>
    <s v="Rob"/>
    <s v="L"/>
    <n v="0.2"/>
    <n v="3.5849999999999995"/>
    <n v="21.509999999999998"/>
    <s v="Robusta"/>
    <s v="No"/>
    <s v="Light"/>
  </r>
  <r>
    <x v="336"/>
    <s v="ncorpsa0@gmpg.org"/>
    <s v="United States"/>
    <s v="Rob"/>
    <s v="D"/>
    <n v="2.5"/>
    <n v="20.584999999999997"/>
    <n v="41.169999999999995"/>
    <s v="Robusta"/>
    <s v="No"/>
    <s v="Dark"/>
  </r>
  <r>
    <x v="336"/>
    <s v="ncorpsa0@gmpg.org"/>
    <s v="United States"/>
    <s v="Rob"/>
    <s v="M"/>
    <n v="0.5"/>
    <n v="5.97"/>
    <n v="5.97"/>
    <s v="Robusta"/>
    <s v="No"/>
    <s v="Medium"/>
  </r>
  <r>
    <x v="337"/>
    <s v="fbabbera2@stanford.edu"/>
    <s v="United States"/>
    <s v="Exc"/>
    <s v="L"/>
    <n v="1"/>
    <n v="14.85"/>
    <n v="74.25"/>
    <s v="Excelsa"/>
    <s v="Yes"/>
    <s v="Light"/>
  </r>
  <r>
    <x v="338"/>
    <s v="kloxtona3@opensource.org"/>
    <s v="United States"/>
    <s v="Lib"/>
    <s v="M"/>
    <n v="1"/>
    <n v="14.55"/>
    <n v="87.300000000000011"/>
    <s v="Liberica"/>
    <s v="No"/>
    <s v="Medium"/>
  </r>
  <r>
    <x v="339"/>
    <s v="ptoffula4@posterous.com"/>
    <s v="United States"/>
    <s v="Exc"/>
    <s v="D"/>
    <n v="1"/>
    <n v="12.15"/>
    <n v="72.900000000000006"/>
    <s v="Excelsa"/>
    <s v="Yes"/>
    <s v="Dark"/>
  </r>
  <r>
    <x v="340"/>
    <s v="cgwinnetta5@behance.net"/>
    <s v="United States"/>
    <s v="Lib"/>
    <s v="D"/>
    <n v="0.5"/>
    <n v="7.77"/>
    <n v="7.77"/>
    <s v="Liberica"/>
    <s v="No"/>
    <s v="Dark"/>
  </r>
  <r>
    <x v="341"/>
    <s v=""/>
    <s v="United States"/>
    <s v="Exc"/>
    <s v="D"/>
    <n v="0.5"/>
    <n v="7.29"/>
    <n v="43.74"/>
    <s v="Excelsa"/>
    <s v="No"/>
    <s v="Dark"/>
  </r>
  <r>
    <x v="342"/>
    <s v=""/>
    <s v="United States"/>
    <s v="Lib"/>
    <s v="M"/>
    <n v="0.2"/>
    <n v="4.3650000000000002"/>
    <n v="8.73"/>
    <s v="Liberica"/>
    <s v="Yes"/>
    <s v="Medium"/>
  </r>
  <r>
    <x v="343"/>
    <s v="lflaoniera8@wordpress.org"/>
    <s v="United States"/>
    <s v="Exc"/>
    <s v="M"/>
    <n v="2.5"/>
    <n v="31.624999999999996"/>
    <n v="63.249999999999993"/>
    <s v="Excelsa"/>
    <s v="No"/>
    <s v="Medium"/>
  </r>
  <r>
    <x v="344"/>
    <s v=""/>
    <s v="United States"/>
    <s v="Exc"/>
    <s v="L"/>
    <n v="0.5"/>
    <n v="8.91"/>
    <n v="8.91"/>
    <s v="Excelsa"/>
    <s v="Yes"/>
    <s v="Light"/>
  </r>
  <r>
    <x v="345"/>
    <s v="ccatchesideaa@macromedia.com"/>
    <s v="United States"/>
    <s v="Exc"/>
    <s v="D"/>
    <n v="1"/>
    <n v="12.15"/>
    <n v="24.3"/>
    <s v="Excelsa"/>
    <s v="Yes"/>
    <s v="Dark"/>
  </r>
  <r>
    <x v="346"/>
    <s v="cgibbonsonab@accuweather.com"/>
    <s v="United States"/>
    <s v="Ara"/>
    <s v="L"/>
    <n v="0.5"/>
    <n v="7.77"/>
    <n v="46.62"/>
    <s v="Arabica"/>
    <s v="Yes"/>
    <s v="Light"/>
  </r>
  <r>
    <x v="347"/>
    <s v="tfarraac@behance.net"/>
    <s v="United States"/>
    <s v="Rob"/>
    <s v="L"/>
    <n v="0.5"/>
    <n v="7.169999999999999"/>
    <n v="43.019999999999996"/>
    <s v="Robusta"/>
    <s v="No"/>
    <s v="Light"/>
  </r>
  <r>
    <x v="348"/>
    <s v=""/>
    <s v="Ireland"/>
    <s v="Ara"/>
    <s v="D"/>
    <n v="0.5"/>
    <n v="5.97"/>
    <n v="17.91"/>
    <s v="Arabica"/>
    <s v="Yes"/>
    <s v="Dark"/>
  </r>
  <r>
    <x v="349"/>
    <s v="gbamfieldae@yellowpages.com"/>
    <s v="United States"/>
    <s v="Lib"/>
    <s v="L"/>
    <n v="0.5"/>
    <n v="9.51"/>
    <n v="38.04"/>
    <s v="Liberica"/>
    <s v="Yes"/>
    <s v="Light"/>
  </r>
  <r>
    <x v="350"/>
    <s v="whollingdaleaf@about.me"/>
    <s v="United States"/>
    <s v="Ara"/>
    <s v="M"/>
    <n v="0.2"/>
    <n v="3.375"/>
    <n v="6.75"/>
    <s v="Arabica"/>
    <s v="Yes"/>
    <s v="Medium"/>
  </r>
  <r>
    <x v="351"/>
    <s v="jdeag@xrea.com"/>
    <s v="United States"/>
    <s v="Rob"/>
    <s v="M"/>
    <n v="0.5"/>
    <n v="5.97"/>
    <n v="5.97"/>
    <s v="Robusta"/>
    <s v="Yes"/>
    <s v="Medium"/>
  </r>
  <r>
    <x v="352"/>
    <s v="vskulletah@tinyurl.com"/>
    <s v="Ireland"/>
    <s v="Rob"/>
    <s v="D"/>
    <n v="0.2"/>
    <n v="2.6849999999999996"/>
    <n v="8.0549999999999997"/>
    <s v="Robusta"/>
    <s v="No"/>
    <s v="Dark"/>
  </r>
  <r>
    <x v="353"/>
    <s v="jrudeforthai@wunderground.com"/>
    <s v="Ireland"/>
    <s v="Ara"/>
    <s v="L"/>
    <n v="0.5"/>
    <n v="7.77"/>
    <n v="23.31"/>
    <s v="Arabica"/>
    <s v="Yes"/>
    <s v="Light"/>
  </r>
  <r>
    <x v="354"/>
    <s v="atomaszewskiaj@answers.com"/>
    <s v="United Kingdom"/>
    <s v="Rob"/>
    <s v="L"/>
    <n v="0.5"/>
    <n v="7.169999999999999"/>
    <n v="43.019999999999996"/>
    <s v="Robusta"/>
    <s v="Yes"/>
    <s v="Light"/>
  </r>
  <r>
    <x v="306"/>
    <s v=""/>
    <s v="United States"/>
    <s v="Lib"/>
    <s v="D"/>
    <n v="0.5"/>
    <n v="7.77"/>
    <n v="23.31"/>
    <s v="Liberica"/>
    <s v="No"/>
    <s v="Dark"/>
  </r>
  <r>
    <x v="355"/>
    <s v="pbessal@qq.com"/>
    <s v="United States"/>
    <s v="Ara"/>
    <s v="D"/>
    <n v="0.2"/>
    <n v="2.9849999999999999"/>
    <n v="14.924999999999999"/>
    <s v="Arabica"/>
    <s v="Yes"/>
    <s v="Dark"/>
  </r>
  <r>
    <x v="356"/>
    <s v="ewindressam@marketwatch.com"/>
    <s v="United States"/>
    <s v="Exc"/>
    <s v="D"/>
    <n v="0.5"/>
    <n v="7.29"/>
    <n v="21.87"/>
    <s v="Excelsa"/>
    <s v="No"/>
    <s v="Dark"/>
  </r>
  <r>
    <x v="357"/>
    <s v=""/>
    <s v="United States"/>
    <s v="Exc"/>
    <s v="L"/>
    <n v="0.5"/>
    <n v="8.91"/>
    <n v="53.46"/>
    <s v="Excelsa"/>
    <s v="Yes"/>
    <s v="Light"/>
  </r>
  <r>
    <x v="358"/>
    <s v=""/>
    <s v="United States"/>
    <s v="Ara"/>
    <s v="L"/>
    <n v="2.5"/>
    <n v="29.784999999999997"/>
    <n v="119.13999999999999"/>
    <s v="Arabica"/>
    <s v="No"/>
    <s v="Light"/>
  </r>
  <r>
    <x v="359"/>
    <s v="vbaumadierap@google.cn"/>
    <s v="United States"/>
    <s v="Lib"/>
    <s v="M"/>
    <n v="0.5"/>
    <n v="8.73"/>
    <n v="43.650000000000006"/>
    <s v="Liberica"/>
    <s v="Yes"/>
    <s v="Medium"/>
  </r>
  <r>
    <x v="360"/>
    <s v=""/>
    <s v="United States"/>
    <s v="Ara"/>
    <s v="D"/>
    <n v="0.2"/>
    <n v="2.9849999999999999"/>
    <n v="17.91"/>
    <s v="Arabica"/>
    <s v="Yes"/>
    <s v="Dark"/>
  </r>
  <r>
    <x v="361"/>
    <s v="sweldsar@wired.com"/>
    <s v="United States"/>
    <s v="Exc"/>
    <s v="L"/>
    <n v="1"/>
    <n v="14.85"/>
    <n v="74.25"/>
    <s v="Excelsa"/>
    <s v="Yes"/>
    <s v="Light"/>
  </r>
  <r>
    <x v="362"/>
    <s v="msarvaras@artisteer.com"/>
    <s v="United States"/>
    <s v="Lib"/>
    <s v="D"/>
    <n v="0.2"/>
    <n v="3.8849999999999998"/>
    <n v="11.654999999999999"/>
    <s v="Liberica"/>
    <s v="Yes"/>
    <s v="Dark"/>
  </r>
  <r>
    <x v="363"/>
    <s v="ahavickat@nsw.gov.au"/>
    <s v="United States"/>
    <s v="Lib"/>
    <s v="D"/>
    <n v="0.5"/>
    <n v="7.77"/>
    <n v="23.31"/>
    <s v="Liberica"/>
    <s v="Yes"/>
    <s v="Dark"/>
  </r>
  <r>
    <x v="364"/>
    <s v="sdivinyau@ask.com"/>
    <s v="United States"/>
    <s v="Exc"/>
    <s v="D"/>
    <n v="0.5"/>
    <n v="7.29"/>
    <n v="14.58"/>
    <s v="Excelsa"/>
    <s v="Yes"/>
    <s v="Dark"/>
  </r>
  <r>
    <x v="365"/>
    <s v="inorquoyav@businessweek.com"/>
    <s v="United States"/>
    <s v="Ara"/>
    <s v="M"/>
    <n v="0.5"/>
    <n v="6.75"/>
    <n v="13.5"/>
    <s v="Arabica"/>
    <s v="No"/>
    <s v="Medium"/>
  </r>
  <r>
    <x v="366"/>
    <s v="aiddisonaw@usa.gov"/>
    <s v="United States"/>
    <s v="Exc"/>
    <s v="L"/>
    <n v="1"/>
    <n v="14.85"/>
    <n v="89.1"/>
    <s v="Excelsa"/>
    <s v="No"/>
    <s v="Light"/>
  </r>
  <r>
    <x v="366"/>
    <s v="aiddisonaw@usa.gov"/>
    <s v="United States"/>
    <s v="Ara"/>
    <s v="L"/>
    <n v="0.2"/>
    <n v="3.8849999999999998"/>
    <n v="3.8849999999999998"/>
    <s v="Arabica"/>
    <s v="No"/>
    <s v="Light"/>
  </r>
  <r>
    <x v="367"/>
    <s v="rlongfielday@bluehost.com"/>
    <s v="United States"/>
    <s v="Rob"/>
    <s v="L"/>
    <n v="2.5"/>
    <n v="27.484999999999996"/>
    <n v="109.93999999999998"/>
    <s v="Robusta"/>
    <s v="No"/>
    <s v="Light"/>
  </r>
  <r>
    <x v="368"/>
    <s v="gkislingburyaz@samsung.com"/>
    <s v="United States"/>
    <s v="Lib"/>
    <s v="D"/>
    <n v="0.5"/>
    <n v="7.77"/>
    <n v="46.62"/>
    <s v="Liberica"/>
    <s v="Yes"/>
    <s v="Dark"/>
  </r>
  <r>
    <x v="369"/>
    <s v="xgibbonsb0@artisteer.com"/>
    <s v="United States"/>
    <s v="Ara"/>
    <s v="L"/>
    <n v="0.5"/>
    <n v="7.77"/>
    <n v="38.849999999999994"/>
    <s v="Arabica"/>
    <s v="No"/>
    <s v="Light"/>
  </r>
  <r>
    <x v="370"/>
    <s v="fparresb1@imageshack.us"/>
    <s v="United States"/>
    <s v="Lib"/>
    <s v="D"/>
    <n v="0.5"/>
    <n v="7.77"/>
    <n v="31.08"/>
    <s v="Liberica"/>
    <s v="Yes"/>
    <s v="Dark"/>
  </r>
  <r>
    <x v="371"/>
    <s v="gsibrayb2@wsj.com"/>
    <s v="United States"/>
    <s v="Ara"/>
    <s v="D"/>
    <n v="0.2"/>
    <n v="2.9849999999999999"/>
    <n v="17.91"/>
    <s v="Arabica"/>
    <s v="Yes"/>
    <s v="Dark"/>
  </r>
  <r>
    <x v="372"/>
    <s v="ihotchkinb3@mit.edu"/>
    <s v="United Kingdom"/>
    <s v="Exc"/>
    <s v="D"/>
    <n v="2.5"/>
    <n v="27.945"/>
    <n v="167.67000000000002"/>
    <s v="Excelsa"/>
    <s v="No"/>
    <s v="Dark"/>
  </r>
  <r>
    <x v="373"/>
    <s v="nbroadberrieb4@gnu.org"/>
    <s v="United States"/>
    <s v="Lib"/>
    <s v="L"/>
    <n v="1"/>
    <n v="15.85"/>
    <n v="63.4"/>
    <s v="Liberica"/>
    <s v="No"/>
    <s v="Light"/>
  </r>
  <r>
    <x v="374"/>
    <s v="rpithcockb5@yellowbook.com"/>
    <s v="United States"/>
    <s v="Lib"/>
    <s v="M"/>
    <n v="0.2"/>
    <n v="4.3650000000000002"/>
    <n v="8.73"/>
    <s v="Liberica"/>
    <s v="Yes"/>
    <s v="Medium"/>
  </r>
  <r>
    <x v="375"/>
    <s v="gcroysdaleb6@nih.gov"/>
    <s v="United States"/>
    <s v="Rob"/>
    <s v="D"/>
    <n v="1"/>
    <n v="8.9499999999999993"/>
    <n v="26.849999999999998"/>
    <s v="Robusta"/>
    <s v="Yes"/>
    <s v="Dark"/>
  </r>
  <r>
    <x v="376"/>
    <s v="bgozzettb7@github.com"/>
    <s v="United States"/>
    <s v="Lib"/>
    <s v="L"/>
    <n v="0.2"/>
    <n v="4.7549999999999999"/>
    <n v="9.51"/>
    <s v="Liberica"/>
    <s v="No"/>
    <s v="Light"/>
  </r>
  <r>
    <x v="377"/>
    <s v="tcraggsb8@house.gov"/>
    <s v="Ireland"/>
    <s v="Ara"/>
    <s v="D"/>
    <n v="1"/>
    <n v="9.9499999999999993"/>
    <n v="39.799999999999997"/>
    <s v="Arabica"/>
    <s v="No"/>
    <s v="Dark"/>
  </r>
  <r>
    <x v="378"/>
    <s v="lcullrfordb9@xing.com"/>
    <s v="United States"/>
    <s v="Exc"/>
    <s v="M"/>
    <n v="0.5"/>
    <n v="8.25"/>
    <n v="24.75"/>
    <s v="Excelsa"/>
    <s v="Yes"/>
    <s v="Medium"/>
  </r>
  <r>
    <x v="379"/>
    <s v="arizonba@xing.com"/>
    <s v="United States"/>
    <s v="Exc"/>
    <s v="M"/>
    <n v="1"/>
    <n v="13.75"/>
    <n v="68.75"/>
    <s v="Excelsa"/>
    <s v="Yes"/>
    <s v="Medium"/>
  </r>
  <r>
    <x v="380"/>
    <s v=""/>
    <s v="Ireland"/>
    <s v="Exc"/>
    <s v="M"/>
    <n v="0.5"/>
    <n v="8.25"/>
    <n v="49.5"/>
    <s v="Excelsa"/>
    <s v="No"/>
    <s v="Medium"/>
  </r>
  <r>
    <x v="381"/>
    <s v="fmiellbc@spiegel.de"/>
    <s v="United States"/>
    <s v="Ara"/>
    <s v="M"/>
    <n v="2.5"/>
    <n v="25.874999999999996"/>
    <n v="51.749999999999993"/>
    <s v="Arabica"/>
    <s v="Yes"/>
    <s v="Medium"/>
  </r>
  <r>
    <x v="382"/>
    <s v=""/>
    <s v="Ireland"/>
    <s v="Lib"/>
    <s v="L"/>
    <n v="1"/>
    <n v="15.85"/>
    <n v="47.55"/>
    <s v="Liberica"/>
    <s v="Yes"/>
    <s v="Light"/>
  </r>
  <r>
    <x v="383"/>
    <s v=""/>
    <s v="United States"/>
    <s v="Ara"/>
    <s v="L"/>
    <n v="0.2"/>
    <n v="3.8849999999999998"/>
    <n v="15.54"/>
    <s v="Arabica"/>
    <s v="No"/>
    <s v="Light"/>
  </r>
  <r>
    <x v="384"/>
    <s v=""/>
    <s v="United States"/>
    <s v="Lib"/>
    <s v="M"/>
    <n v="1"/>
    <n v="14.55"/>
    <n v="87.300000000000011"/>
    <s v="Liberica"/>
    <s v="Yes"/>
    <s v="Medium"/>
  </r>
  <r>
    <x v="385"/>
    <s v=""/>
    <s v="United States"/>
    <s v="Ara"/>
    <s v="M"/>
    <n v="1"/>
    <n v="11.25"/>
    <n v="56.25"/>
    <s v="Arabica"/>
    <s v="Yes"/>
    <s v="Medium"/>
  </r>
  <r>
    <x v="386"/>
    <s v="wspringallbh@jugem.jp"/>
    <s v="United States"/>
    <s v="Lib"/>
    <s v="L"/>
    <n v="2.5"/>
    <n v="36.454999999999998"/>
    <n v="36.454999999999998"/>
    <s v="Liberica"/>
    <s v="Yes"/>
    <s v="Light"/>
  </r>
  <r>
    <x v="387"/>
    <s v=""/>
    <s v="United States"/>
    <s v="Rob"/>
    <s v="L"/>
    <n v="0.2"/>
    <n v="3.5849999999999995"/>
    <n v="10.754999999999999"/>
    <s v="Robusta"/>
    <s v="Yes"/>
    <s v="Light"/>
  </r>
  <r>
    <x v="388"/>
    <s v="ghawkyensbj@census.gov"/>
    <s v="United States"/>
    <s v="Rob"/>
    <s v="M"/>
    <n v="0.2"/>
    <n v="2.9849999999999999"/>
    <n v="8.9550000000000001"/>
    <s v="Robusta"/>
    <s v="No"/>
    <s v="Medium"/>
  </r>
  <r>
    <x v="389"/>
    <s v=""/>
    <s v="United States"/>
    <s v="Ara"/>
    <s v="L"/>
    <n v="0.5"/>
    <n v="7.77"/>
    <n v="23.31"/>
    <s v="Arabica"/>
    <s v="Yes"/>
    <s v="Light"/>
  </r>
  <r>
    <x v="390"/>
    <s v=""/>
    <s v="United States"/>
    <s v="Ara"/>
    <s v="L"/>
    <n v="2.5"/>
    <n v="29.784999999999997"/>
    <n v="29.784999999999997"/>
    <s v="Arabica"/>
    <s v="Yes"/>
    <s v="Light"/>
  </r>
  <r>
    <x v="391"/>
    <s v="bmcgilvrabm@so-net.ne.jp"/>
    <s v="United States"/>
    <s v="Ara"/>
    <s v="L"/>
    <n v="2.5"/>
    <n v="29.784999999999997"/>
    <n v="148.92499999999998"/>
    <s v="Arabica"/>
    <s v="Yes"/>
    <s v="Light"/>
  </r>
  <r>
    <x v="392"/>
    <s v="adanzeybn@github.com"/>
    <s v="United States"/>
    <s v="Lib"/>
    <s v="M"/>
    <n v="0.5"/>
    <n v="8.73"/>
    <n v="8.73"/>
    <s v="Liberica"/>
    <s v="Yes"/>
    <s v="Medium"/>
  </r>
  <r>
    <x v="347"/>
    <s v="tfarraac@behance.net"/>
    <s v="United States"/>
    <s v="Lib"/>
    <s v="D"/>
    <n v="0.5"/>
    <n v="7.77"/>
    <n v="31.08"/>
    <s v="Liberica"/>
    <s v="No"/>
    <s v="Dark"/>
  </r>
  <r>
    <x v="347"/>
    <s v="tfarraac@behance.net"/>
    <s v="United States"/>
    <s v="Ara"/>
    <s v="D"/>
    <n v="2.5"/>
    <n v="22.884999999999998"/>
    <n v="137.31"/>
    <s v="Arabica"/>
    <s v="No"/>
    <s v="Dark"/>
  </r>
  <r>
    <x v="393"/>
    <s v=""/>
    <s v="United States"/>
    <s v="Ara"/>
    <s v="D"/>
    <n v="0.5"/>
    <n v="5.97"/>
    <n v="29.849999999999998"/>
    <s v="Arabica"/>
    <s v="No"/>
    <s v="Dark"/>
  </r>
  <r>
    <x v="394"/>
    <s v=""/>
    <s v="United States"/>
    <s v="Rob"/>
    <s v="M"/>
    <n v="0.5"/>
    <n v="5.97"/>
    <n v="17.91"/>
    <s v="Robusta"/>
    <s v="No"/>
    <s v="Medium"/>
  </r>
  <r>
    <x v="395"/>
    <s v="ydombrellbs@dedecms.com"/>
    <s v="United States"/>
    <s v="Exc"/>
    <s v="L"/>
    <n v="0.5"/>
    <n v="8.91"/>
    <n v="26.73"/>
    <s v="Excelsa"/>
    <s v="Yes"/>
    <s v="Light"/>
  </r>
  <r>
    <x v="396"/>
    <s v="adarthbt@t.co"/>
    <s v="United States"/>
    <s v="Rob"/>
    <s v="D"/>
    <n v="1"/>
    <n v="8.9499999999999993"/>
    <n v="17.899999999999999"/>
    <s v="Robusta"/>
    <s v="No"/>
    <s v="Dark"/>
  </r>
  <r>
    <x v="397"/>
    <s v="mdarrigoebu@hud.gov"/>
    <s v="Ireland"/>
    <s v="Rob"/>
    <s v="L"/>
    <n v="0.2"/>
    <n v="3.5849999999999995"/>
    <n v="14.339999999999998"/>
    <s v="Robusta"/>
    <s v="Yes"/>
    <s v="Light"/>
  </r>
  <r>
    <x v="398"/>
    <s v=""/>
    <s v="United States"/>
    <s v="Ara"/>
    <s v="M"/>
    <n v="2.5"/>
    <n v="25.874999999999996"/>
    <n v="77.624999999999986"/>
    <s v="Arabica"/>
    <s v="Yes"/>
    <s v="Medium"/>
  </r>
  <r>
    <x v="399"/>
    <s v="mackrillbw@bandcamp.com"/>
    <s v="United States"/>
    <s v="Rob"/>
    <s v="L"/>
    <n v="1"/>
    <n v="11.95"/>
    <n v="59.75"/>
    <s v="Robusta"/>
    <s v="No"/>
    <s v="Light"/>
  </r>
  <r>
    <x v="347"/>
    <s v="tfarraac@behance.net"/>
    <s v="United States"/>
    <s v="Ara"/>
    <s v="L"/>
    <n v="1"/>
    <n v="12.95"/>
    <n v="77.699999999999989"/>
    <s v="Arabica"/>
    <s v="No"/>
    <s v="Light"/>
  </r>
  <r>
    <x v="400"/>
    <s v="mkippenby@dion.ne.jp"/>
    <s v="United States"/>
    <s v="Rob"/>
    <s v="D"/>
    <n v="0.2"/>
    <n v="2.6849999999999996"/>
    <n v="5.3699999999999992"/>
    <s v="Robusta"/>
    <s v="Yes"/>
    <s v="Dark"/>
  </r>
  <r>
    <x v="401"/>
    <s v="wransonbz@ted.com"/>
    <s v="Ireland"/>
    <s v="Exc"/>
    <s v="D"/>
    <n v="2.5"/>
    <n v="27.945"/>
    <n v="83.835000000000008"/>
    <s v="Excelsa"/>
    <s v="Yes"/>
    <s v="Dark"/>
  </r>
  <r>
    <x v="402"/>
    <s v=""/>
    <s v="United States"/>
    <s v="Ara"/>
    <s v="M"/>
    <n v="1"/>
    <n v="11.25"/>
    <n v="22.5"/>
    <s v="Arabica"/>
    <s v="No"/>
    <s v="Medium"/>
  </r>
  <r>
    <x v="403"/>
    <s v="lrignoldc1@miibeian.gov.cn"/>
    <s v="United States"/>
    <s v="Lib"/>
    <s v="M"/>
    <n v="2.5"/>
    <n v="33.464999999999996"/>
    <n v="200.78999999999996"/>
    <s v="Liberica"/>
    <s v="Yes"/>
    <s v="Medium"/>
  </r>
  <r>
    <x v="404"/>
    <s v=""/>
    <s v="United States"/>
    <s v="Ara"/>
    <s v="M"/>
    <n v="1"/>
    <n v="11.25"/>
    <n v="67.5"/>
    <s v="Arabica"/>
    <s v="No"/>
    <s v="Medium"/>
  </r>
  <r>
    <x v="405"/>
    <s v="crowthornc3@msn.com"/>
    <s v="United States"/>
    <s v="Exc"/>
    <s v="M"/>
    <n v="0.5"/>
    <n v="8.25"/>
    <n v="8.25"/>
    <s v="Excelsa"/>
    <s v="No"/>
    <s v="Medium"/>
  </r>
  <r>
    <x v="406"/>
    <s v="orylandc4@deviantart.com"/>
    <s v="United States"/>
    <s v="Lib"/>
    <s v="L"/>
    <n v="0.2"/>
    <n v="4.7549999999999999"/>
    <n v="9.51"/>
    <s v="Liberica"/>
    <s v="Yes"/>
    <s v="Light"/>
  </r>
  <r>
    <x v="407"/>
    <s v=""/>
    <s v="United States"/>
    <s v="Lib"/>
    <s v="D"/>
    <n v="2.5"/>
    <n v="29.784999999999997"/>
    <n v="29.784999999999997"/>
    <s v="Liberica"/>
    <s v="No"/>
    <s v="Dark"/>
  </r>
  <r>
    <x v="408"/>
    <s v="msesonck@census.gov"/>
    <s v="United States"/>
    <s v="Lib"/>
    <s v="D"/>
    <n v="0.5"/>
    <n v="7.77"/>
    <n v="15.54"/>
    <s v="Liberica"/>
    <s v="No"/>
    <s v="Dark"/>
  </r>
  <r>
    <x v="409"/>
    <s v="craglessc7@webmd.com"/>
    <s v="Ireland"/>
    <s v="Exc"/>
    <s v="L"/>
    <n v="0.5"/>
    <n v="8.91"/>
    <n v="35.64"/>
    <s v="Excelsa"/>
    <s v="No"/>
    <s v="Light"/>
  </r>
  <r>
    <x v="410"/>
    <s v="fhollowsc8@blogtalkradio.com"/>
    <s v="United States"/>
    <s v="Ara"/>
    <s v="M"/>
    <n v="2.5"/>
    <n v="25.874999999999996"/>
    <n v="103.49999999999999"/>
    <s v="Arabica"/>
    <s v="Yes"/>
    <s v="Medium"/>
  </r>
  <r>
    <x v="411"/>
    <s v="llathleiffc9@nationalgeographic.com"/>
    <s v="Ireland"/>
    <s v="Exc"/>
    <s v="D"/>
    <n v="1"/>
    <n v="12.15"/>
    <n v="36.450000000000003"/>
    <s v="Excelsa"/>
    <s v="Yes"/>
    <s v="Dark"/>
  </r>
  <r>
    <x v="412"/>
    <s v="kheadsca@jalbum.net"/>
    <s v="United States"/>
    <s v="Rob"/>
    <s v="L"/>
    <n v="0.5"/>
    <n v="7.169999999999999"/>
    <n v="35.849999999999994"/>
    <s v="Robusta"/>
    <s v="No"/>
    <s v="Light"/>
  </r>
  <r>
    <x v="413"/>
    <s v="tbownecb@unicef.org"/>
    <s v="Ireland"/>
    <s v="Exc"/>
    <s v="L"/>
    <n v="0.2"/>
    <n v="4.4550000000000001"/>
    <n v="22.274999999999999"/>
    <s v="Excelsa"/>
    <s v="Yes"/>
    <s v="Light"/>
  </r>
  <r>
    <x v="414"/>
    <s v="rjacquemardcc@acquirethisname.com"/>
    <s v="Ireland"/>
    <s v="Exc"/>
    <s v="M"/>
    <n v="0.2"/>
    <n v="4.125"/>
    <n v="24.75"/>
    <s v="Excelsa"/>
    <s v="No"/>
    <s v="Medium"/>
  </r>
  <r>
    <x v="415"/>
    <s v="kwarmancd@printfriendly.com"/>
    <s v="Ireland"/>
    <s v="Lib"/>
    <s v="M"/>
    <n v="2.5"/>
    <n v="33.464999999999996"/>
    <n v="66.929999999999993"/>
    <s v="Liberica"/>
    <s v="Yes"/>
    <s v="Medium"/>
  </r>
  <r>
    <x v="416"/>
    <s v="wcholomince@about.com"/>
    <s v="United Kingdom"/>
    <s v="Lib"/>
    <s v="M"/>
    <n v="0.5"/>
    <n v="8.73"/>
    <n v="8.73"/>
    <s v="Liberica"/>
    <s v="Yes"/>
    <s v="Medium"/>
  </r>
  <r>
    <x v="417"/>
    <s v="abraidmancf@census.gov"/>
    <s v="United States"/>
    <s v="Rob"/>
    <s v="M"/>
    <n v="0.5"/>
    <n v="5.97"/>
    <n v="17.91"/>
    <s v="Robusta"/>
    <s v="No"/>
    <s v="Medium"/>
  </r>
  <r>
    <x v="418"/>
    <s v="pdurbancg@symantec.com"/>
    <s v="Ireland"/>
    <s v="Rob"/>
    <s v="L"/>
    <n v="0.5"/>
    <n v="7.169999999999999"/>
    <n v="7.169999999999999"/>
    <s v="Robusta"/>
    <s v="No"/>
    <s v="Light"/>
  </r>
  <r>
    <x v="419"/>
    <s v="aharroldch@miibeian.gov.cn"/>
    <s v="United States"/>
    <s v="Rob"/>
    <s v="D"/>
    <n v="0.2"/>
    <n v="2.6849999999999996"/>
    <n v="5.3699999999999992"/>
    <s v="Robusta"/>
    <s v="No"/>
    <s v="Dark"/>
  </r>
  <r>
    <x v="420"/>
    <s v="spamphilonci@mlb.com"/>
    <s v="Ireland"/>
    <s v="Lib"/>
    <s v="L"/>
    <n v="0.2"/>
    <n v="4.7549999999999999"/>
    <n v="23.774999999999999"/>
    <s v="Liberica"/>
    <s v="No"/>
    <s v="Light"/>
  </r>
  <r>
    <x v="421"/>
    <s v="mspurdencj@exblog.jp"/>
    <s v="United States"/>
    <s v="Rob"/>
    <s v="D"/>
    <n v="2.5"/>
    <n v="20.584999999999997"/>
    <n v="41.169999999999995"/>
    <s v="Robusta"/>
    <s v="Yes"/>
    <s v="Dark"/>
  </r>
  <r>
    <x v="408"/>
    <s v="msesonck@census.gov"/>
    <s v="United States"/>
    <s v="Ara"/>
    <s v="L"/>
    <n v="0.2"/>
    <n v="3.8849999999999998"/>
    <n v="11.654999999999999"/>
    <s v="Arabica"/>
    <s v="No"/>
    <s v="Light"/>
  </r>
  <r>
    <x v="422"/>
    <s v="npirronecl@weibo.com"/>
    <s v="United States"/>
    <s v="Lib"/>
    <s v="L"/>
    <n v="0.5"/>
    <n v="9.51"/>
    <n v="38.04"/>
    <s v="Liberica"/>
    <s v="No"/>
    <s v="Light"/>
  </r>
  <r>
    <x v="423"/>
    <s v="rcawleycm@yellowbook.com"/>
    <s v="Ireland"/>
    <s v="Rob"/>
    <s v="D"/>
    <n v="2.5"/>
    <n v="20.584999999999997"/>
    <n v="82.339999999999989"/>
    <s v="Robusta"/>
    <s v="Yes"/>
    <s v="Dark"/>
  </r>
  <r>
    <x v="424"/>
    <s v="sbarribalcn@microsoft.com"/>
    <s v="Ireland"/>
    <s v="Lib"/>
    <s v="L"/>
    <n v="0.2"/>
    <n v="4.7549999999999999"/>
    <n v="9.51"/>
    <s v="Liberica"/>
    <s v="Yes"/>
    <s v="Light"/>
  </r>
  <r>
    <x v="425"/>
    <s v="aadamidesco@bizjournals.com"/>
    <s v="United Kingdom"/>
    <s v="Rob"/>
    <s v="D"/>
    <n v="2.5"/>
    <n v="20.584999999999997"/>
    <n v="41.169999999999995"/>
    <s v="Robusta"/>
    <s v="No"/>
    <s v="Dark"/>
  </r>
  <r>
    <x v="426"/>
    <s v="cthowescp@craigslist.org"/>
    <s v="United States"/>
    <s v="Lib"/>
    <s v="L"/>
    <n v="0.5"/>
    <n v="9.51"/>
    <n v="47.55"/>
    <s v="Liberica"/>
    <s v="No"/>
    <s v="Light"/>
  </r>
  <r>
    <x v="427"/>
    <s v="rwillowaycq@admin.ch"/>
    <s v="United States"/>
    <s v="Ara"/>
    <s v="M"/>
    <n v="1"/>
    <n v="11.25"/>
    <n v="45"/>
    <s v="Arabica"/>
    <s v="No"/>
    <s v="Medium"/>
  </r>
  <r>
    <x v="428"/>
    <s v="aelwincr@privacy.gov.au"/>
    <s v="United States"/>
    <s v="Lib"/>
    <s v="L"/>
    <n v="0.2"/>
    <n v="4.7549999999999999"/>
    <n v="23.774999999999999"/>
    <s v="Liberica"/>
    <s v="No"/>
    <s v="Light"/>
  </r>
  <r>
    <x v="429"/>
    <s v="abilbrookcs@booking.com"/>
    <s v="Ireland"/>
    <s v="Rob"/>
    <s v="D"/>
    <n v="0.5"/>
    <n v="5.3699999999999992"/>
    <n v="16.11"/>
    <s v="Robusta"/>
    <s v="Yes"/>
    <s v="Dark"/>
  </r>
  <r>
    <x v="430"/>
    <s v="rmckallct@sakura.ne.jp"/>
    <s v="United Kingdom"/>
    <s v="Rob"/>
    <s v="D"/>
    <n v="0.2"/>
    <n v="2.6849999999999996"/>
    <n v="10.739999999999998"/>
    <s v="Robusta"/>
    <s v="Yes"/>
    <s v="Dark"/>
  </r>
  <r>
    <x v="431"/>
    <s v="bdailecu@vistaprint.com"/>
    <s v="United States"/>
    <s v="Ara"/>
    <s v="D"/>
    <n v="1"/>
    <n v="9.9499999999999993"/>
    <n v="49.75"/>
    <s v="Arabica"/>
    <s v="Yes"/>
    <s v="Dark"/>
  </r>
  <r>
    <x v="432"/>
    <s v="atrehernecv@state.tx.us"/>
    <s v="Ireland"/>
    <s v="Exc"/>
    <s v="M"/>
    <n v="1"/>
    <n v="13.75"/>
    <n v="27.5"/>
    <s v="Excelsa"/>
    <s v="No"/>
    <s v="Medium"/>
  </r>
  <r>
    <x v="433"/>
    <s v="abrentnallcw@biglobe.ne.jp"/>
    <s v="United Kingdom"/>
    <s v="Lib"/>
    <s v="D"/>
    <n v="2.5"/>
    <n v="29.784999999999997"/>
    <n v="119.13999999999999"/>
    <s v="Liberica"/>
    <s v="No"/>
    <s v="Dark"/>
  </r>
  <r>
    <x v="434"/>
    <s v="ddrinkallcx@psu.edu"/>
    <s v="United States"/>
    <s v="Rob"/>
    <s v="D"/>
    <n v="2.5"/>
    <n v="20.584999999999997"/>
    <n v="20.584999999999997"/>
    <s v="Robusta"/>
    <s v="Yes"/>
    <s v="Dark"/>
  </r>
  <r>
    <x v="435"/>
    <s v="dkornelcy@cyberchimps.com"/>
    <s v="United States"/>
    <s v="Ara"/>
    <s v="D"/>
    <n v="0.2"/>
    <n v="2.9849999999999999"/>
    <n v="8.9550000000000001"/>
    <s v="Arabica"/>
    <s v="Yes"/>
    <s v="Dark"/>
  </r>
  <r>
    <x v="436"/>
    <s v="rlequeuxcz@newyorker.com"/>
    <s v="United States"/>
    <s v="Ara"/>
    <s v="D"/>
    <n v="0.5"/>
    <n v="5.97"/>
    <n v="5.97"/>
    <s v="Arabica"/>
    <s v="No"/>
    <s v="Dark"/>
  </r>
  <r>
    <x v="437"/>
    <s v="jmccaulld0@parallels.com"/>
    <s v="United States"/>
    <s v="Exc"/>
    <s v="M"/>
    <n v="1"/>
    <n v="13.75"/>
    <n v="41.25"/>
    <s v="Excelsa"/>
    <s v="Yes"/>
    <s v="Medium"/>
  </r>
  <r>
    <x v="438"/>
    <s v="abrashda@plala.or.jp"/>
    <s v="United States"/>
    <s v="Exc"/>
    <s v="L"/>
    <n v="0.2"/>
    <n v="4.4550000000000001"/>
    <n v="22.274999999999999"/>
    <s v="Excelsa"/>
    <s v="Yes"/>
    <s v="Light"/>
  </r>
  <r>
    <x v="439"/>
    <s v="ahutchinsond2@imgur.com"/>
    <s v="United States"/>
    <s v="Ara"/>
    <s v="M"/>
    <n v="0.5"/>
    <n v="6.75"/>
    <n v="6.75"/>
    <s v="Arabica"/>
    <s v="Yes"/>
    <s v="Medium"/>
  </r>
  <r>
    <x v="440"/>
    <s v=""/>
    <s v="United States"/>
    <s v="Lib"/>
    <s v="M"/>
    <n v="2.5"/>
    <n v="33.464999999999996"/>
    <n v="133.85999999999999"/>
    <s v="Liberica"/>
    <s v="Yes"/>
    <s v="Medium"/>
  </r>
  <r>
    <x v="441"/>
    <s v="rdriversd4@hexun.com"/>
    <s v="United States"/>
    <s v="Ara"/>
    <s v="D"/>
    <n v="0.2"/>
    <n v="2.9849999999999999"/>
    <n v="5.97"/>
    <s v="Arabica"/>
    <s v="No"/>
    <s v="Dark"/>
  </r>
  <r>
    <x v="442"/>
    <s v="hzeald5@google.de"/>
    <s v="United States"/>
    <s v="Ara"/>
    <s v="L"/>
    <n v="1"/>
    <n v="12.95"/>
    <n v="25.9"/>
    <s v="Arabica"/>
    <s v="No"/>
    <s v="Light"/>
  </r>
  <r>
    <x v="443"/>
    <s v="gsmallcombed6@ucla.edu"/>
    <s v="Ireland"/>
    <s v="Exc"/>
    <s v="M"/>
    <n v="2.5"/>
    <n v="31.624999999999996"/>
    <n v="31.624999999999996"/>
    <s v="Excelsa"/>
    <s v="Yes"/>
    <s v="Medium"/>
  </r>
  <r>
    <x v="444"/>
    <s v="ddibleyd7@feedburner.com"/>
    <s v="United States"/>
    <s v="Lib"/>
    <s v="M"/>
    <n v="0.2"/>
    <n v="4.3650000000000002"/>
    <n v="8.73"/>
    <s v="Liberica"/>
    <s v="No"/>
    <s v="Medium"/>
  </r>
  <r>
    <x v="445"/>
    <s v="gdimitrioud8@chronoengine.com"/>
    <s v="United States"/>
    <s v="Exc"/>
    <s v="L"/>
    <n v="0.2"/>
    <n v="4.4550000000000001"/>
    <n v="26.73"/>
    <s v="Excelsa"/>
    <s v="Yes"/>
    <s v="Light"/>
  </r>
  <r>
    <x v="446"/>
    <s v="fflanagand9@woothemes.com"/>
    <s v="United States"/>
    <s v="Lib"/>
    <s v="M"/>
    <n v="0.2"/>
    <n v="4.3650000000000002"/>
    <n v="26.19"/>
    <s v="Liberica"/>
    <s v="No"/>
    <s v="Medium"/>
  </r>
  <r>
    <x v="438"/>
    <s v="abrashda@plala.or.jp"/>
    <s v="United States"/>
    <s v="Rob"/>
    <s v="D"/>
    <n v="1"/>
    <n v="8.9499999999999993"/>
    <n v="53.699999999999996"/>
    <s v="Robusta"/>
    <s v="Yes"/>
    <s v="Dark"/>
  </r>
  <r>
    <x v="438"/>
    <s v="abrashda@plala.or.jp"/>
    <s v="United States"/>
    <s v="Exc"/>
    <s v="M"/>
    <n v="2.5"/>
    <n v="31.624999999999996"/>
    <n v="126.49999999999999"/>
    <s v="Excelsa"/>
    <s v="Yes"/>
    <s v="Medium"/>
  </r>
  <r>
    <x v="438"/>
    <s v="abrashda@plala.or.jp"/>
    <s v="United States"/>
    <s v="Exc"/>
    <s v="M"/>
    <n v="0.2"/>
    <n v="4.125"/>
    <n v="4.125"/>
    <s v="Excelsa"/>
    <s v="Yes"/>
    <s v="Medium"/>
  </r>
  <r>
    <x v="447"/>
    <s v="nizhakovdd@aol.com"/>
    <s v="United Kingdom"/>
    <s v="Rob"/>
    <s v="L"/>
    <n v="1"/>
    <n v="11.95"/>
    <n v="23.9"/>
    <s v="Robusta"/>
    <s v="No"/>
    <s v="Light"/>
  </r>
  <r>
    <x v="448"/>
    <s v="skeetsde@answers.com"/>
    <s v="United States"/>
    <s v="Exc"/>
    <s v="D"/>
    <n v="2.5"/>
    <n v="27.945"/>
    <n v="139.72499999999999"/>
    <s v="Excelsa"/>
    <s v="Yes"/>
    <s v="Dark"/>
  </r>
  <r>
    <x v="449"/>
    <s v=""/>
    <s v="United States"/>
    <s v="Lib"/>
    <s v="D"/>
    <n v="2.5"/>
    <n v="29.784999999999997"/>
    <n v="59.569999999999993"/>
    <s v="Liberica"/>
    <s v="Yes"/>
    <s v="Dark"/>
  </r>
  <r>
    <x v="450"/>
    <s v="kcakedg@huffingtonpost.com"/>
    <s v="United States"/>
    <s v="Lib"/>
    <s v="L"/>
    <n v="0.5"/>
    <n v="9.51"/>
    <n v="57.06"/>
    <s v="Liberica"/>
    <s v="No"/>
    <s v="Light"/>
  </r>
  <r>
    <x v="451"/>
    <s v="mhanseddh@instagram.com"/>
    <s v="Ireland"/>
    <s v="Rob"/>
    <s v="L"/>
    <n v="0.2"/>
    <n v="3.5849999999999995"/>
    <n v="21.509999999999998"/>
    <s v="Robusta"/>
    <s v="Yes"/>
    <s v="Light"/>
  </r>
  <r>
    <x v="452"/>
    <s v="fkienleindi@trellian.com"/>
    <s v="Ireland"/>
    <s v="Lib"/>
    <s v="M"/>
    <n v="0.5"/>
    <n v="8.73"/>
    <n v="52.38"/>
    <s v="Liberica"/>
    <s v="Yes"/>
    <s v="Medium"/>
  </r>
  <r>
    <x v="453"/>
    <s v="kegglestonedj@sphinn.com"/>
    <s v="Ireland"/>
    <s v="Exc"/>
    <s v="D"/>
    <n v="1"/>
    <n v="12.15"/>
    <n v="72.900000000000006"/>
    <s v="Excelsa"/>
    <s v="No"/>
    <s v="Dark"/>
  </r>
  <r>
    <x v="454"/>
    <s v="bsemkinsdk@unc.edu"/>
    <s v="Ireland"/>
    <s v="Rob"/>
    <s v="M"/>
    <n v="0.2"/>
    <n v="2.9849999999999999"/>
    <n v="14.924999999999999"/>
    <s v="Robusta"/>
    <s v="Yes"/>
    <s v="Medium"/>
  </r>
  <r>
    <x v="455"/>
    <s v="slorenzettidl@is.gd"/>
    <s v="United States"/>
    <s v="Lib"/>
    <s v="L"/>
    <n v="1"/>
    <n v="15.85"/>
    <n v="95.1"/>
    <s v="Liberica"/>
    <s v="No"/>
    <s v="Light"/>
  </r>
  <r>
    <x v="456"/>
    <s v="bgiannazzidm@apple.com"/>
    <s v="United States"/>
    <s v="Lib"/>
    <s v="D"/>
    <n v="0.5"/>
    <n v="7.77"/>
    <n v="15.54"/>
    <s v="Liberica"/>
    <s v="No"/>
    <s v="Dark"/>
  </r>
  <r>
    <x v="457"/>
    <s v=""/>
    <s v="United States"/>
    <s v="Lib"/>
    <s v="D"/>
    <n v="0.2"/>
    <n v="3.8849999999999998"/>
    <n v="23.31"/>
    <s v="Liberica"/>
    <s v="No"/>
    <s v="Dark"/>
  </r>
  <r>
    <x v="458"/>
    <s v="ulethbrigdo@hc360.com"/>
    <s v="United States"/>
    <s v="Exc"/>
    <s v="M"/>
    <n v="0.2"/>
    <n v="4.125"/>
    <n v="4.125"/>
    <s v="Excelsa"/>
    <s v="Yes"/>
    <s v="Medium"/>
  </r>
  <r>
    <x v="459"/>
    <s v="sfarnishdp@dmoz.org"/>
    <s v="United Kingdom"/>
    <s v="Rob"/>
    <s v="M"/>
    <n v="0.5"/>
    <n v="5.97"/>
    <n v="35.82"/>
    <s v="Robusta"/>
    <s v="No"/>
    <s v="Medium"/>
  </r>
  <r>
    <x v="460"/>
    <s v="fjecockdq@unicef.org"/>
    <s v="United States"/>
    <s v="Lib"/>
    <s v="L"/>
    <n v="1"/>
    <n v="15.85"/>
    <n v="31.7"/>
    <s v="Liberica"/>
    <s v="No"/>
    <s v="Light"/>
  </r>
  <r>
    <x v="461"/>
    <s v=""/>
    <s v="United States"/>
    <s v="Lib"/>
    <s v="L"/>
    <n v="1"/>
    <n v="15.85"/>
    <n v="79.25"/>
    <s v="Liberica"/>
    <s v="Yes"/>
    <s v="Light"/>
  </r>
  <r>
    <x v="462"/>
    <s v="hpallisterds@ning.com"/>
    <s v="United States"/>
    <s v="Exc"/>
    <s v="D"/>
    <n v="0.2"/>
    <n v="3.645"/>
    <n v="10.935"/>
    <s v="Excelsa"/>
    <s v="No"/>
    <s v="Dark"/>
  </r>
  <r>
    <x v="463"/>
    <s v="cmershdt@drupal.org"/>
    <s v="Ireland"/>
    <s v="Ara"/>
    <s v="D"/>
    <n v="1"/>
    <n v="9.9499999999999993"/>
    <n v="39.799999999999997"/>
    <s v="Arabica"/>
    <s v="No"/>
    <s v="Dark"/>
  </r>
  <r>
    <x v="464"/>
    <s v="murione5@alexa.com"/>
    <s v="Ireland"/>
    <s v="Rob"/>
    <s v="M"/>
    <n v="1"/>
    <n v="9.9499999999999993"/>
    <n v="49.75"/>
    <s v="Robusta"/>
    <s v="Yes"/>
    <s v="Medium"/>
  </r>
  <r>
    <x v="465"/>
    <s v=""/>
    <s v="Ireland"/>
    <s v="Rob"/>
    <s v="D"/>
    <n v="0.2"/>
    <n v="2.6849999999999996"/>
    <n v="8.0549999999999997"/>
    <s v="Robusta"/>
    <s v="Yes"/>
    <s v="Dark"/>
  </r>
  <r>
    <x v="466"/>
    <s v=""/>
    <s v="United States"/>
    <s v="Rob"/>
    <s v="L"/>
    <n v="1"/>
    <n v="11.95"/>
    <n v="47.8"/>
    <s v="Robusta"/>
    <s v="No"/>
    <s v="Light"/>
  </r>
  <r>
    <x v="467"/>
    <s v="gduckerdx@patch.com"/>
    <s v="United Kingdom"/>
    <s v="Rob"/>
    <s v="M"/>
    <n v="0.2"/>
    <n v="2.9849999999999999"/>
    <n v="11.94"/>
    <s v="Robusta"/>
    <s v="No"/>
    <s v="Medium"/>
  </r>
  <r>
    <x v="467"/>
    <s v="gduckerdx@patch.com"/>
    <s v="United Kingdom"/>
    <s v="Exc"/>
    <s v="M"/>
    <n v="0.2"/>
    <n v="4.125"/>
    <n v="16.5"/>
    <s v="Excelsa"/>
    <s v="No"/>
    <s v="Medium"/>
  </r>
  <r>
    <x v="467"/>
    <s v="gduckerdx@patch.com"/>
    <s v="United Kingdom"/>
    <s v="Lib"/>
    <s v="D"/>
    <n v="1"/>
    <n v="12.95"/>
    <n v="51.8"/>
    <s v="Liberica"/>
    <s v="No"/>
    <s v="Dark"/>
  </r>
  <r>
    <x v="467"/>
    <s v="gduckerdx@patch.com"/>
    <s v="United Kingdom"/>
    <s v="Lib"/>
    <s v="L"/>
    <n v="0.2"/>
    <n v="4.7549999999999999"/>
    <n v="14.265000000000001"/>
    <s v="Liberica"/>
    <s v="No"/>
    <s v="Light"/>
  </r>
  <r>
    <x v="468"/>
    <s v="wstearleye1@census.gov"/>
    <s v="United States"/>
    <s v="Lib"/>
    <s v="M"/>
    <n v="0.2"/>
    <n v="4.3650000000000002"/>
    <n v="26.19"/>
    <s v="Liberica"/>
    <s v="No"/>
    <s v="Medium"/>
  </r>
  <r>
    <x v="469"/>
    <s v="dwincere2@marriott.com"/>
    <s v="United States"/>
    <s v="Ara"/>
    <s v="L"/>
    <n v="1"/>
    <n v="12.95"/>
    <n v="25.9"/>
    <s v="Arabica"/>
    <s v="Yes"/>
    <s v="Light"/>
  </r>
  <r>
    <x v="470"/>
    <s v="plyfielde3@baidu.com"/>
    <s v="United States"/>
    <s v="Ara"/>
    <s v="L"/>
    <n v="2.5"/>
    <n v="29.784999999999997"/>
    <n v="89.35499999999999"/>
    <s v="Arabica"/>
    <s v="Yes"/>
    <s v="Light"/>
  </r>
  <r>
    <x v="471"/>
    <s v="hperrise4@studiopress.com"/>
    <s v="Ireland"/>
    <s v="Lib"/>
    <s v="D"/>
    <n v="0.5"/>
    <n v="7.77"/>
    <n v="46.62"/>
    <s v="Liberica"/>
    <s v="No"/>
    <s v="Dark"/>
  </r>
  <r>
    <x v="464"/>
    <s v="murione5@alexa.com"/>
    <s v="Ireland"/>
    <s v="Ara"/>
    <s v="D"/>
    <n v="1"/>
    <n v="9.9499999999999993"/>
    <n v="29.849999999999998"/>
    <s v="Arabica"/>
    <s v="Yes"/>
    <s v="Dark"/>
  </r>
  <r>
    <x v="472"/>
    <s v="ckide6@narod.ru"/>
    <s v="Ireland"/>
    <s v="Rob"/>
    <s v="L"/>
    <n v="0.2"/>
    <n v="3.5849999999999995"/>
    <n v="10.754999999999999"/>
    <s v="Robusta"/>
    <s v="Yes"/>
    <s v="Light"/>
  </r>
  <r>
    <x v="473"/>
    <s v="cbeinee7@xinhuanet.com"/>
    <s v="United States"/>
    <s v="Ara"/>
    <s v="M"/>
    <n v="0.2"/>
    <n v="3.375"/>
    <n v="13.5"/>
    <s v="Arabica"/>
    <s v="Yes"/>
    <s v="Medium"/>
  </r>
  <r>
    <x v="474"/>
    <s v="cbakeupe8@globo.com"/>
    <s v="United States"/>
    <s v="Lib"/>
    <s v="L"/>
    <n v="1"/>
    <n v="15.85"/>
    <n v="47.55"/>
    <s v="Liberica"/>
    <s v="No"/>
    <s v="Light"/>
  </r>
  <r>
    <x v="475"/>
    <s v="nhelkine9@example.com"/>
    <s v="United States"/>
    <s v="Lib"/>
    <s v="L"/>
    <n v="1"/>
    <n v="15.85"/>
    <n v="79.25"/>
    <s v="Liberica"/>
    <s v="No"/>
    <s v="Light"/>
  </r>
  <r>
    <x v="476"/>
    <s v="pwitheringtonea@networkadvertising.org"/>
    <s v="United States"/>
    <s v="Lib"/>
    <s v="M"/>
    <n v="0.2"/>
    <n v="4.3650000000000002"/>
    <n v="26.19"/>
    <s v="Liberica"/>
    <s v="Yes"/>
    <s v="Medium"/>
  </r>
  <r>
    <x v="477"/>
    <s v="ttilzeyeb@hostgator.com"/>
    <s v="United States"/>
    <s v="Rob"/>
    <s v="L"/>
    <n v="0.5"/>
    <n v="7.169999999999999"/>
    <n v="21.509999999999998"/>
    <s v="Robusta"/>
    <s v="No"/>
    <s v="Light"/>
  </r>
  <r>
    <x v="478"/>
    <s v=""/>
    <s v="United States"/>
    <s v="Rob"/>
    <s v="D"/>
    <n v="2.5"/>
    <n v="20.584999999999997"/>
    <n v="102.92499999999998"/>
    <s v="Robusta"/>
    <s v="Yes"/>
    <s v="Dark"/>
  </r>
  <r>
    <x v="479"/>
    <s v=""/>
    <s v="United States"/>
    <s v="Lib"/>
    <s v="D"/>
    <n v="0.2"/>
    <n v="3.8849999999999998"/>
    <n v="7.77"/>
    <s v="Liberica"/>
    <s v="No"/>
    <s v="Dark"/>
  </r>
  <r>
    <x v="480"/>
    <s v="kimortsee@alexa.com"/>
    <s v="United States"/>
    <s v="Exc"/>
    <s v="D"/>
    <n v="2.5"/>
    <n v="27.945"/>
    <n v="139.72499999999999"/>
    <s v="Excelsa"/>
    <s v="No"/>
    <s v="Dark"/>
  </r>
  <r>
    <x v="464"/>
    <s v="murione5@alexa.com"/>
    <s v="Ireland"/>
    <s v="Ara"/>
    <s v="D"/>
    <n v="0.5"/>
    <n v="5.97"/>
    <n v="11.94"/>
    <s v="Arabica"/>
    <s v="Yes"/>
    <s v="Dark"/>
  </r>
  <r>
    <x v="481"/>
    <s v="marmisteadeg@blogtalkradio.com"/>
    <s v="United States"/>
    <s v="Lib"/>
    <s v="D"/>
    <n v="0.2"/>
    <n v="3.8849999999999998"/>
    <n v="3.8849999999999998"/>
    <s v="Liberica"/>
    <s v="No"/>
    <s v="Dark"/>
  </r>
  <r>
    <x v="481"/>
    <s v="marmisteadeg@blogtalkradio.com"/>
    <s v="United States"/>
    <s v="Rob"/>
    <s v="M"/>
    <n v="1"/>
    <n v="9.9499999999999993"/>
    <n v="39.799999999999997"/>
    <s v="Robusta"/>
    <s v="No"/>
    <s v="Medium"/>
  </r>
  <r>
    <x v="482"/>
    <s v="vupstoneei@google.pl"/>
    <s v="United States"/>
    <s v="Rob"/>
    <s v="M"/>
    <n v="0.5"/>
    <n v="5.97"/>
    <n v="29.849999999999998"/>
    <s v="Robusta"/>
    <s v="No"/>
    <s v="Medium"/>
  </r>
  <r>
    <x v="483"/>
    <s v="bbeelbyej@rediff.com"/>
    <s v="Ireland"/>
    <s v="Lib"/>
    <s v="D"/>
    <n v="2.5"/>
    <n v="29.784999999999997"/>
    <n v="29.784999999999997"/>
    <s v="Liberica"/>
    <s v="No"/>
    <s v="Dark"/>
  </r>
  <r>
    <x v="484"/>
    <s v=""/>
    <s v="United States"/>
    <s v="Lib"/>
    <s v="L"/>
    <n v="2.5"/>
    <n v="36.454999999999998"/>
    <n v="72.91"/>
    <s v="Liberica"/>
    <s v="No"/>
    <s v="Light"/>
  </r>
  <r>
    <x v="485"/>
    <s v=""/>
    <s v="United States"/>
    <s v="Rob"/>
    <s v="D"/>
    <n v="0.2"/>
    <n v="2.6849999999999996"/>
    <n v="13.424999999999997"/>
    <s v="Robusta"/>
    <s v="Yes"/>
    <s v="Dark"/>
  </r>
  <r>
    <x v="486"/>
    <s v="wspeechlyem@amazon.com"/>
    <s v="United States"/>
    <s v="Exc"/>
    <s v="M"/>
    <n v="2.5"/>
    <n v="31.624999999999996"/>
    <n v="126.49999999999999"/>
    <s v="Excelsa"/>
    <s v="Yes"/>
    <s v="Medium"/>
  </r>
  <r>
    <x v="487"/>
    <s v="iphillpoten@buzzfeed.com"/>
    <s v="United Kingdom"/>
    <s v="Exc"/>
    <s v="M"/>
    <n v="0.5"/>
    <n v="8.25"/>
    <n v="41.25"/>
    <s v="Excelsa"/>
    <s v="No"/>
    <s v="Medium"/>
  </r>
  <r>
    <x v="488"/>
    <s v="lpennaccieo@statcounter.com"/>
    <s v="United States"/>
    <s v="Exc"/>
    <s v="L"/>
    <n v="0.5"/>
    <n v="8.91"/>
    <n v="53.46"/>
    <s v="Excelsa"/>
    <s v="No"/>
    <s v="Light"/>
  </r>
  <r>
    <x v="489"/>
    <s v="sarpinep@moonfruit.com"/>
    <s v="United States"/>
    <s v="Rob"/>
    <s v="M"/>
    <n v="1"/>
    <n v="9.9499999999999993"/>
    <n v="59.699999999999996"/>
    <s v="Robusta"/>
    <s v="No"/>
    <s v="Medium"/>
  </r>
  <r>
    <x v="490"/>
    <s v="dfrieseq@cargocollective.com"/>
    <s v="United States"/>
    <s v="Rob"/>
    <s v="M"/>
    <n v="1"/>
    <n v="9.9499999999999993"/>
    <n v="59.699999999999996"/>
    <s v="Robusta"/>
    <s v="No"/>
    <s v="Medium"/>
  </r>
  <r>
    <x v="491"/>
    <s v="rsharerer@flavors.me"/>
    <s v="United States"/>
    <s v="Rob"/>
    <s v="D"/>
    <n v="1"/>
    <n v="8.9499999999999993"/>
    <n v="44.75"/>
    <s v="Robusta"/>
    <s v="No"/>
    <s v="Dark"/>
  </r>
  <r>
    <x v="492"/>
    <s v="nnasebyes@umich.edu"/>
    <s v="United States"/>
    <s v="Exc"/>
    <s v="M"/>
    <n v="0.5"/>
    <n v="8.25"/>
    <n v="16.5"/>
    <s v="Excelsa"/>
    <s v="Yes"/>
    <s v="Medium"/>
  </r>
  <r>
    <x v="493"/>
    <s v=""/>
    <s v="United States"/>
    <s v="Rob"/>
    <s v="D"/>
    <n v="0.5"/>
    <n v="5.3699999999999992"/>
    <n v="21.479999999999997"/>
    <s v="Robusta"/>
    <s v="No"/>
    <s v="Dark"/>
  </r>
  <r>
    <x v="494"/>
    <s v="koculleneu@ca.gov"/>
    <s v="Ireland"/>
    <s v="Rob"/>
    <s v="M"/>
    <n v="2.5"/>
    <n v="22.884999999999998"/>
    <n v="45.769999999999996"/>
    <s v="Robusta"/>
    <s v="Yes"/>
    <s v="Medium"/>
  </r>
  <r>
    <x v="495"/>
    <s v=""/>
    <s v="Ireland"/>
    <s v="Lib"/>
    <s v="L"/>
    <n v="0.2"/>
    <n v="4.7549999999999999"/>
    <n v="9.51"/>
    <s v="Liberica"/>
    <s v="No"/>
    <s v="Light"/>
  </r>
  <r>
    <x v="464"/>
    <s v="murione5@alexa.com"/>
    <s v="Ireland"/>
    <s v="Rob"/>
    <s v="D"/>
    <n v="0.2"/>
    <n v="2.6849999999999996"/>
    <n v="8.0549999999999997"/>
    <s v="Robusta"/>
    <s v="Yes"/>
    <s v="Dark"/>
  </r>
  <r>
    <x v="496"/>
    <s v="hbranganex@woothemes.com"/>
    <s v="United States"/>
    <s v="Exc"/>
    <s v="D"/>
    <n v="2.5"/>
    <n v="27.945"/>
    <n v="111.78"/>
    <s v="Excelsa"/>
    <s v="Yes"/>
    <s v="Dark"/>
  </r>
  <r>
    <x v="497"/>
    <s v="agallyoney@engadget.com"/>
    <s v="United States"/>
    <s v="Rob"/>
    <s v="D"/>
    <n v="0.2"/>
    <n v="2.6849999999999996"/>
    <n v="10.739999999999998"/>
    <s v="Robusta"/>
    <s v="Yes"/>
    <s v="Dark"/>
  </r>
  <r>
    <x v="498"/>
    <s v="bdomangeez@yahoo.co.jp"/>
    <s v="United States"/>
    <s v="Rob"/>
    <s v="D"/>
    <n v="0.5"/>
    <n v="5.3699999999999992"/>
    <n v="26.849999999999994"/>
    <s v="Robusta"/>
    <s v="No"/>
    <s v="Dark"/>
  </r>
  <r>
    <x v="499"/>
    <s v="koslerf0@gmpg.org"/>
    <s v="United States"/>
    <s v="Lib"/>
    <s v="L"/>
    <n v="1"/>
    <n v="15.85"/>
    <n v="63.4"/>
    <s v="Liberica"/>
    <s v="Yes"/>
    <s v="Light"/>
  </r>
  <r>
    <x v="500"/>
    <s v=""/>
    <s v="Ireland"/>
    <s v="Ara"/>
    <s v="D"/>
    <n v="2.5"/>
    <n v="22.884999999999998"/>
    <n v="22.884999999999998"/>
    <s v="Arabica"/>
    <s v="Yes"/>
    <s v="Dark"/>
  </r>
  <r>
    <x v="501"/>
    <s v="zpellettf2@dailymotion.com"/>
    <s v="United States"/>
    <s v="Ara"/>
    <s v="M"/>
    <n v="2.5"/>
    <n v="25.874999999999996"/>
    <n v="103.49999999999999"/>
    <s v="Arabica"/>
    <s v="No"/>
    <s v="Medium"/>
  </r>
  <r>
    <x v="502"/>
    <s v="isprakesf3@spiegel.de"/>
    <s v="United States"/>
    <s v="Rob"/>
    <s v="L"/>
    <n v="2.5"/>
    <n v="27.484999999999996"/>
    <n v="54.969999999999992"/>
    <s v="Robusta"/>
    <s v="No"/>
    <s v="Light"/>
  </r>
  <r>
    <x v="503"/>
    <s v="hfromantf4@ucsd.edu"/>
    <s v="United States"/>
    <s v="Ara"/>
    <s v="L"/>
    <n v="0.5"/>
    <n v="7.77"/>
    <n v="15.54"/>
    <s v="Arabica"/>
    <s v="No"/>
    <s v="Light"/>
  </r>
  <r>
    <x v="504"/>
    <s v="rflearf5@artisteer.com"/>
    <s v="United Kingdom"/>
    <s v="Lib"/>
    <s v="D"/>
    <n v="0.2"/>
    <n v="3.8849999999999998"/>
    <n v="15.54"/>
    <s v="Liberica"/>
    <s v="No"/>
    <s v="Dark"/>
  </r>
  <r>
    <x v="505"/>
    <s v=""/>
    <s v="Ireland"/>
    <s v="Exc"/>
    <s v="D"/>
    <n v="2.5"/>
    <n v="27.945"/>
    <n v="83.835000000000008"/>
    <s v="Excelsa"/>
    <s v="No"/>
    <s v="Dark"/>
  </r>
  <r>
    <x v="506"/>
    <s v="wlightollersf9@baidu.com"/>
    <s v="United States"/>
    <s v="Rob"/>
    <s v="L"/>
    <n v="0.2"/>
    <n v="3.5849999999999995"/>
    <n v="10.754999999999999"/>
    <s v="Robusta"/>
    <s v="Yes"/>
    <s v="Light"/>
  </r>
  <r>
    <x v="507"/>
    <s v="bmundenf8@elpais.com"/>
    <s v="United States"/>
    <s v="Exc"/>
    <s v="L"/>
    <n v="0.2"/>
    <n v="4.4550000000000001"/>
    <n v="13.365"/>
    <s v="Excelsa"/>
    <s v="Yes"/>
    <s v="Light"/>
  </r>
  <r>
    <x v="506"/>
    <s v="wlightollersf9@baidu.com"/>
    <s v="United States"/>
    <s v="Exc"/>
    <s v="L"/>
    <n v="0.2"/>
    <n v="4.4550000000000001"/>
    <n v="17.82"/>
    <s v="Excelsa"/>
    <s v="Yes"/>
    <s v="Light"/>
  </r>
  <r>
    <x v="508"/>
    <s v="nbrakespearfa@rediff.com"/>
    <s v="United States"/>
    <s v="Lib"/>
    <s v="D"/>
    <n v="0.2"/>
    <n v="3.8849999999999998"/>
    <n v="23.31"/>
    <s v="Liberica"/>
    <s v="Yes"/>
    <s v="Dark"/>
  </r>
  <r>
    <x v="509"/>
    <s v="mglawsopfb@reverbnation.com"/>
    <s v="United States"/>
    <s v="Exc"/>
    <s v="D"/>
    <n v="0.2"/>
    <n v="3.645"/>
    <n v="7.29"/>
    <s v="Excelsa"/>
    <s v="No"/>
    <s v="Dark"/>
  </r>
  <r>
    <x v="510"/>
    <s v="galbertsfc@etsy.com"/>
    <s v="United Kingdom"/>
    <s v="Exc"/>
    <s v="L"/>
    <n v="0.2"/>
    <n v="4.4550000000000001"/>
    <n v="17.82"/>
    <s v="Excelsa"/>
    <s v="Yes"/>
    <s v="Light"/>
  </r>
  <r>
    <x v="511"/>
    <s v="vpolglasefd@about.me"/>
    <s v="United States"/>
    <s v="Exc"/>
    <s v="M"/>
    <n v="1"/>
    <n v="13.75"/>
    <n v="68.75"/>
    <s v="Excelsa"/>
    <s v="No"/>
    <s v="Medium"/>
  </r>
  <r>
    <x v="512"/>
    <s v=""/>
    <s v="United Kingdom"/>
    <s v="Rob"/>
    <s v="L"/>
    <n v="2.5"/>
    <n v="27.484999999999996"/>
    <n v="54.969999999999992"/>
    <s v="Robusta"/>
    <s v="Yes"/>
    <s v="Light"/>
  </r>
  <r>
    <x v="513"/>
    <s v="sbuschff@so-net.ne.jp"/>
    <s v="Ireland"/>
    <s v="Exc"/>
    <s v="M"/>
    <n v="1"/>
    <n v="13.75"/>
    <n v="82.5"/>
    <s v="Excelsa"/>
    <s v="No"/>
    <s v="Medium"/>
  </r>
  <r>
    <x v="514"/>
    <s v="craisbeckfg@webnode.com"/>
    <s v="United States"/>
    <s v="Lib"/>
    <s v="M"/>
    <n v="0.2"/>
    <n v="4.3650000000000002"/>
    <n v="8.73"/>
    <s v="Liberica"/>
    <s v="Yes"/>
    <s v="Medium"/>
  </r>
  <r>
    <x v="464"/>
    <s v="murione5@alexa.com"/>
    <s v="Ireland"/>
    <s v="Exc"/>
    <s v="L"/>
    <n v="1"/>
    <n v="14.85"/>
    <n v="59.4"/>
    <s v="Excelsa"/>
    <s v="Yes"/>
    <s v="Light"/>
  </r>
  <r>
    <x v="515"/>
    <s v=""/>
    <s v="United States"/>
    <s v="Lib"/>
    <s v="D"/>
    <n v="0.2"/>
    <n v="3.8849999999999998"/>
    <n v="15.54"/>
    <s v="Liberica"/>
    <s v="Yes"/>
    <s v="Dark"/>
  </r>
  <r>
    <x v="516"/>
    <s v="raynoldfj@ustream.tv"/>
    <s v="United States"/>
    <s v="Ara"/>
    <s v="L"/>
    <n v="1"/>
    <n v="12.95"/>
    <n v="38.849999999999994"/>
    <s v="Arabica"/>
    <s v="Yes"/>
    <s v="Light"/>
  </r>
  <r>
    <x v="517"/>
    <s v=""/>
    <s v="United States"/>
    <s v="Exc"/>
    <s v="M"/>
    <n v="2.5"/>
    <n v="31.624999999999996"/>
    <n v="189.74999999999997"/>
    <s v="Excelsa"/>
    <s v="Yes"/>
    <s v="Medium"/>
  </r>
  <r>
    <x v="518"/>
    <s v=""/>
    <s v="Ireland"/>
    <s v="Ara"/>
    <s v="D"/>
    <n v="0.2"/>
    <n v="2.9849999999999999"/>
    <n v="17.91"/>
    <s v="Arabica"/>
    <s v="Yes"/>
    <s v="Dark"/>
  </r>
  <r>
    <x v="519"/>
    <s v="bgrecefm@naver.com"/>
    <s v="United Kingdom"/>
    <s v="Lib"/>
    <s v="L"/>
    <n v="0.2"/>
    <n v="4.7549999999999999"/>
    <n v="28.53"/>
    <s v="Liberica"/>
    <s v="No"/>
    <s v="Light"/>
  </r>
  <r>
    <x v="520"/>
    <s v="dflintiffg1@e-recht24.de"/>
    <s v="United Kingdom"/>
    <s v="Exc"/>
    <s v="M"/>
    <n v="1"/>
    <n v="13.75"/>
    <n v="82.5"/>
    <s v="Excelsa"/>
    <s v="No"/>
    <s v="Medium"/>
  </r>
  <r>
    <x v="521"/>
    <s v="athysfo@cdc.gov"/>
    <s v="United States"/>
    <s v="Rob"/>
    <s v="L"/>
    <n v="0.5"/>
    <n v="7.169999999999999"/>
    <n v="14.339999999999998"/>
    <s v="Robusta"/>
    <s v="No"/>
    <s v="Light"/>
  </r>
  <r>
    <x v="522"/>
    <s v="jchuggfp@about.me"/>
    <s v="United States"/>
    <s v="Rob"/>
    <s v="D"/>
    <n v="2.5"/>
    <n v="20.584999999999997"/>
    <n v="82.339999999999989"/>
    <s v="Robusta"/>
    <s v="No"/>
    <s v="Dark"/>
  </r>
  <r>
    <x v="523"/>
    <s v="akelstonfq@sakura.ne.jp"/>
    <s v="United States"/>
    <s v="Ara"/>
    <s v="M"/>
    <n v="0.2"/>
    <n v="3.375"/>
    <n v="20.25"/>
    <s v="Arabica"/>
    <s v="Yes"/>
    <s v="Medium"/>
  </r>
  <r>
    <x v="524"/>
    <s v=""/>
    <s v="Ireland"/>
    <s v="Rob"/>
    <s v="L"/>
    <n v="2.5"/>
    <n v="27.484999999999996"/>
    <n v="164.90999999999997"/>
    <s v="Robusta"/>
    <s v="No"/>
    <s v="Light"/>
  </r>
  <r>
    <x v="525"/>
    <s v="cmottramfs@harvard.edu"/>
    <s v="United States"/>
    <s v="Lib"/>
    <s v="L"/>
    <n v="0.2"/>
    <n v="4.7549999999999999"/>
    <n v="19.02"/>
    <s v="Liberica"/>
    <s v="Yes"/>
    <s v="Light"/>
  </r>
  <r>
    <x v="520"/>
    <s v="dflintiffg1@e-recht24.de"/>
    <s v="United Kingdom"/>
    <s v="Ara"/>
    <s v="D"/>
    <n v="2.5"/>
    <n v="22.884999999999998"/>
    <n v="137.31"/>
    <s v="Arabica"/>
    <s v="No"/>
    <s v="Dark"/>
  </r>
  <r>
    <x v="526"/>
    <s v="dsangwinfu@weebly.com"/>
    <s v="United States"/>
    <s v="Ara"/>
    <s v="M"/>
    <n v="0.5"/>
    <n v="6.75"/>
    <n v="27"/>
    <s v="Arabica"/>
    <s v="No"/>
    <s v="Medium"/>
  </r>
  <r>
    <x v="527"/>
    <s v="eaizikowitzfv@virginia.edu"/>
    <s v="United Kingdom"/>
    <s v="Exc"/>
    <s v="L"/>
    <n v="0.5"/>
    <n v="8.91"/>
    <n v="35.64"/>
    <s v="Excelsa"/>
    <s v="No"/>
    <s v="Light"/>
  </r>
  <r>
    <x v="528"/>
    <s v=""/>
    <s v="United States"/>
    <s v="Ara"/>
    <s v="D"/>
    <n v="0.2"/>
    <n v="2.9849999999999999"/>
    <n v="5.97"/>
    <s v="Arabica"/>
    <s v="Yes"/>
    <s v="Dark"/>
  </r>
  <r>
    <x v="529"/>
    <s v="cvenourfx@ask.com"/>
    <s v="United States"/>
    <s v="Ara"/>
    <s v="M"/>
    <n v="1"/>
    <n v="11.25"/>
    <n v="67.5"/>
    <s v="Arabica"/>
    <s v="No"/>
    <s v="Medium"/>
  </r>
  <r>
    <x v="530"/>
    <s v="mharbyfy@163.com"/>
    <s v="United States"/>
    <s v="Rob"/>
    <s v="L"/>
    <n v="0.2"/>
    <n v="3.5849999999999995"/>
    <n v="21.509999999999998"/>
    <s v="Robusta"/>
    <s v="Yes"/>
    <s v="Light"/>
  </r>
  <r>
    <x v="531"/>
    <s v="rthickpennyfz@cafepress.com"/>
    <s v="United States"/>
    <s v="Lib"/>
    <s v="M"/>
    <n v="2.5"/>
    <n v="33.464999999999996"/>
    <n v="66.929999999999993"/>
    <s v="Liberica"/>
    <s v="No"/>
    <s v="Medium"/>
  </r>
  <r>
    <x v="532"/>
    <s v="pormerodg0@redcross.org"/>
    <s v="United States"/>
    <s v="Ara"/>
    <s v="D"/>
    <n v="0.2"/>
    <n v="2.9849999999999999"/>
    <n v="17.91"/>
    <s v="Arabica"/>
    <s v="No"/>
    <s v="Dark"/>
  </r>
  <r>
    <x v="520"/>
    <s v="dflintiffg1@e-recht24.de"/>
    <s v="United Kingdom"/>
    <s v="Lib"/>
    <s v="M"/>
    <n v="1"/>
    <n v="14.55"/>
    <n v="58.2"/>
    <s v="Liberica"/>
    <s v="No"/>
    <s v="Medium"/>
  </r>
  <r>
    <x v="533"/>
    <s v="tzanettig2@gravatar.com"/>
    <s v="Ireland"/>
    <s v="Exc"/>
    <s v="L"/>
    <n v="0.2"/>
    <n v="4.4550000000000001"/>
    <n v="13.365"/>
    <s v="Excelsa"/>
    <s v="No"/>
    <s v="Light"/>
  </r>
  <r>
    <x v="533"/>
    <s v="tzanettig2@gravatar.com"/>
    <s v="Ireland"/>
    <s v="Ara"/>
    <s v="M"/>
    <n v="0.5"/>
    <n v="6.75"/>
    <n v="33.75"/>
    <s v="Arabica"/>
    <s v="No"/>
    <s v="Medium"/>
  </r>
  <r>
    <x v="534"/>
    <s v="rkirtleyg4@hatena.ne.jp"/>
    <s v="United States"/>
    <s v="Exc"/>
    <s v="L"/>
    <n v="1"/>
    <n v="14.85"/>
    <n v="44.55"/>
    <s v="Excelsa"/>
    <s v="Yes"/>
    <s v="Light"/>
  </r>
  <r>
    <x v="535"/>
    <s v="cclemencetg5@weather.com"/>
    <s v="United Kingdom"/>
    <s v="Exc"/>
    <s v="L"/>
    <n v="0.5"/>
    <n v="8.91"/>
    <n v="44.55"/>
    <s v="Excelsa"/>
    <s v="Yes"/>
    <s v="Light"/>
  </r>
  <r>
    <x v="536"/>
    <s v="rdonetg6@oakley.com"/>
    <s v="United States"/>
    <s v="Exc"/>
    <s v="D"/>
    <n v="1"/>
    <n v="12.15"/>
    <n v="60.75"/>
    <s v="Excelsa"/>
    <s v="No"/>
    <s v="Dark"/>
  </r>
  <r>
    <x v="537"/>
    <s v="sgaweng7@creativecommons.org"/>
    <s v="United States"/>
    <s v="Rob"/>
    <s v="L"/>
    <n v="0.2"/>
    <n v="3.5849999999999995"/>
    <n v="3.5849999999999995"/>
    <s v="Robusta"/>
    <s v="Yes"/>
    <s v="Light"/>
  </r>
  <r>
    <x v="538"/>
    <s v="rreadieg8@guardian.co.uk"/>
    <s v="United States"/>
    <s v="Rob"/>
    <s v="L"/>
    <n v="0.2"/>
    <n v="3.5849999999999995"/>
    <n v="21.509999999999998"/>
    <s v="Robusta"/>
    <s v="No"/>
    <s v="Light"/>
  </r>
  <r>
    <x v="539"/>
    <s v="cverissimogh@theglobeandmail.com"/>
    <s v="United Kingdom"/>
    <s v="Exc"/>
    <s v="M"/>
    <n v="0.5"/>
    <n v="8.25"/>
    <n v="16.5"/>
    <s v="Excelsa"/>
    <s v="Yes"/>
    <s v="Medium"/>
  </r>
  <r>
    <x v="540"/>
    <s v=""/>
    <s v="United States"/>
    <s v="Rob"/>
    <s v="L"/>
    <n v="2.5"/>
    <n v="27.484999999999996"/>
    <n v="82.454999999999984"/>
    <s v="Robusta"/>
    <s v="No"/>
    <s v="Light"/>
  </r>
  <r>
    <x v="541"/>
    <s v="bogb@elpais.com"/>
    <s v="United States"/>
    <s v="Lib"/>
    <s v="D"/>
    <n v="0.5"/>
    <n v="7.77"/>
    <n v="7.77"/>
    <s v="Liberica"/>
    <s v="Yes"/>
    <s v="Dark"/>
  </r>
  <r>
    <x v="542"/>
    <s v="vstansburygc@unblog.fr"/>
    <s v="United States"/>
    <s v="Rob"/>
    <s v="M"/>
    <n v="0.5"/>
    <n v="5.97"/>
    <n v="11.94"/>
    <s v="Robusta"/>
    <s v="Yes"/>
    <s v="Medium"/>
  </r>
  <r>
    <x v="543"/>
    <s v="dheinonengd@printfriendly.com"/>
    <s v="United States"/>
    <s v="Exc"/>
    <s v="L"/>
    <n v="2.5"/>
    <n v="34.154999999999994"/>
    <n v="204.92999999999995"/>
    <s v="Excelsa"/>
    <s v="No"/>
    <s v="Light"/>
  </r>
  <r>
    <x v="544"/>
    <s v="jshentonge@google.com.hk"/>
    <s v="United States"/>
    <s v="Exc"/>
    <s v="M"/>
    <n v="2.5"/>
    <n v="31.624999999999996"/>
    <n v="63.249999999999993"/>
    <s v="Excelsa"/>
    <s v="Yes"/>
    <s v="Medium"/>
  </r>
  <r>
    <x v="545"/>
    <s v="jwilkissongf@nba.com"/>
    <s v="United States"/>
    <s v="Rob"/>
    <s v="D"/>
    <n v="0.2"/>
    <n v="2.6849999999999996"/>
    <n v="8.0549999999999997"/>
    <s v="Robusta"/>
    <s v="Yes"/>
    <s v="Dark"/>
  </r>
  <r>
    <x v="546"/>
    <s v=""/>
    <s v="United States"/>
    <s v="Ara"/>
    <s v="M"/>
    <n v="2.5"/>
    <n v="25.874999999999996"/>
    <n v="51.749999999999993"/>
    <s v="Arabica"/>
    <s v="No"/>
    <s v="Medium"/>
  </r>
  <r>
    <x v="539"/>
    <s v="cverissimogh@theglobeandmail.com"/>
    <s v="United Kingdom"/>
    <s v="Exc"/>
    <s v="D"/>
    <n v="2.5"/>
    <n v="27.945"/>
    <n v="27.945"/>
    <s v="Excelsa"/>
    <s v="Yes"/>
    <s v="Dark"/>
  </r>
  <r>
    <x v="547"/>
    <s v="gstarcksgi@abc.net.au"/>
    <s v="United States"/>
    <s v="Ara"/>
    <s v="L"/>
    <n v="2.5"/>
    <n v="29.784999999999997"/>
    <n v="59.569999999999993"/>
    <s v="Arabica"/>
    <s v="No"/>
    <s v="Light"/>
  </r>
  <r>
    <x v="548"/>
    <s v=""/>
    <s v="United Kingdom"/>
    <s v="Exc"/>
    <s v="L"/>
    <n v="1"/>
    <n v="14.85"/>
    <n v="14.85"/>
    <s v="Excelsa"/>
    <s v="No"/>
    <s v="Light"/>
  </r>
  <r>
    <x v="549"/>
    <s v="kscholardgk@sbwire.com"/>
    <s v="United States"/>
    <s v="Ara"/>
    <s v="M"/>
    <n v="0.5"/>
    <n v="6.75"/>
    <n v="33.75"/>
    <s v="Arabica"/>
    <s v="No"/>
    <s v="Medium"/>
  </r>
  <r>
    <x v="550"/>
    <s v="bkindleygl@wikimedia.org"/>
    <s v="United States"/>
    <s v="Lib"/>
    <s v="L"/>
    <n v="2.5"/>
    <n v="36.454999999999998"/>
    <n v="145.82"/>
    <s v="Liberica"/>
    <s v="Yes"/>
    <s v="Light"/>
  </r>
  <r>
    <x v="551"/>
    <s v="khammettgm@dmoz.org"/>
    <s v="United States"/>
    <s v="Rob"/>
    <s v="M"/>
    <n v="0.2"/>
    <n v="2.9849999999999999"/>
    <n v="11.94"/>
    <s v="Robusta"/>
    <s v="Yes"/>
    <s v="Medium"/>
  </r>
  <r>
    <x v="552"/>
    <s v="ahulburtgn@fda.gov"/>
    <s v="United States"/>
    <s v="Ara"/>
    <s v="D"/>
    <n v="0.2"/>
    <n v="2.9849999999999999"/>
    <n v="11.94"/>
    <s v="Arabica"/>
    <s v="Yes"/>
    <s v="Dark"/>
  </r>
  <r>
    <x v="553"/>
    <s v="plauritzengo@photobucket.com"/>
    <s v="United States"/>
    <s v="Lib"/>
    <s v="D"/>
    <n v="0.5"/>
    <n v="7.77"/>
    <n v="7.77"/>
    <s v="Liberica"/>
    <s v="No"/>
    <s v="Dark"/>
  </r>
  <r>
    <x v="554"/>
    <s v="aburgwingp@redcross.org"/>
    <s v="United States"/>
    <s v="Rob"/>
    <s v="L"/>
    <n v="2.5"/>
    <n v="27.484999999999996"/>
    <n v="109.93999999999998"/>
    <s v="Robusta"/>
    <s v="Yes"/>
    <s v="Light"/>
  </r>
  <r>
    <x v="555"/>
    <s v="erolingq@google.fr"/>
    <s v="United States"/>
    <s v="Exc"/>
    <s v="L"/>
    <n v="0.2"/>
    <n v="4.4550000000000001"/>
    <n v="22.274999999999999"/>
    <s v="Excelsa"/>
    <s v="Yes"/>
    <s v="Light"/>
  </r>
  <r>
    <x v="556"/>
    <s v="dfowlegr@epa.gov"/>
    <s v="United States"/>
    <s v="Rob"/>
    <s v="M"/>
    <n v="0.2"/>
    <n v="2.9849999999999999"/>
    <n v="8.9550000000000001"/>
    <s v="Robusta"/>
    <s v="No"/>
    <s v="Medium"/>
  </r>
  <r>
    <x v="557"/>
    <s v=""/>
    <s v="Ireland"/>
    <s v="Lib"/>
    <s v="D"/>
    <n v="2.5"/>
    <n v="29.784999999999997"/>
    <n v="119.13999999999999"/>
    <s v="Liberica"/>
    <s v="No"/>
    <s v="Dark"/>
  </r>
  <r>
    <x v="558"/>
    <s v="wpowleslandgt@soundcloud.com"/>
    <s v="United States"/>
    <s v="Ara"/>
    <s v="L"/>
    <n v="2.5"/>
    <n v="29.784999999999997"/>
    <n v="148.92499999999998"/>
    <s v="Arabica"/>
    <s v="Yes"/>
    <s v="Light"/>
  </r>
  <r>
    <x v="539"/>
    <s v="cverissimogh@theglobeandmail.com"/>
    <s v="United Kingdom"/>
    <s v="Lib"/>
    <s v="L"/>
    <n v="2.5"/>
    <n v="36.454999999999998"/>
    <n v="109.36499999999999"/>
    <s v="Liberica"/>
    <s v="Yes"/>
    <s v="Light"/>
  </r>
  <r>
    <x v="559"/>
    <s v="lellinghamgv@sciencedaily.com"/>
    <s v="United States"/>
    <s v="Exc"/>
    <s v="D"/>
    <n v="0.2"/>
    <n v="3.645"/>
    <n v="3.645"/>
    <s v="Excelsa"/>
    <s v="Yes"/>
    <s v="Dark"/>
  </r>
  <r>
    <x v="560"/>
    <s v=""/>
    <s v="United States"/>
    <s v="Exc"/>
    <s v="D"/>
    <n v="2.5"/>
    <n v="27.945"/>
    <n v="55.89"/>
    <s v="Excelsa"/>
    <s v="No"/>
    <s v="Dark"/>
  </r>
  <r>
    <x v="561"/>
    <s v="afendtgx@forbes.com"/>
    <s v="United States"/>
    <s v="Lib"/>
    <s v="M"/>
    <n v="0.2"/>
    <n v="4.3650000000000002"/>
    <n v="26.19"/>
    <s v="Liberica"/>
    <s v="Yes"/>
    <s v="Medium"/>
  </r>
  <r>
    <x v="562"/>
    <s v="acleyburngy@lycos.com"/>
    <s v="United States"/>
    <s v="Rob"/>
    <s v="M"/>
    <n v="1"/>
    <n v="9.9499999999999993"/>
    <n v="39.799999999999997"/>
    <s v="Robusta"/>
    <s v="No"/>
    <s v="Medium"/>
  </r>
  <r>
    <x v="563"/>
    <s v="tcastiglionegz@xing.com"/>
    <s v="United States"/>
    <s v="Exc"/>
    <s v="L"/>
    <n v="2.5"/>
    <n v="34.154999999999994"/>
    <n v="68.309999999999988"/>
    <s v="Excelsa"/>
    <s v="No"/>
    <s v="Light"/>
  </r>
  <r>
    <x v="564"/>
    <s v=""/>
    <s v="Ireland"/>
    <s v="Ara"/>
    <s v="M"/>
    <n v="0.2"/>
    <n v="3.375"/>
    <n v="13.5"/>
    <s v="Arabica"/>
    <s v="No"/>
    <s v="Medium"/>
  </r>
  <r>
    <x v="565"/>
    <s v=""/>
    <s v="United States"/>
    <s v="Rob"/>
    <s v="M"/>
    <n v="0.5"/>
    <n v="5.97"/>
    <n v="5.97"/>
    <s v="Robusta"/>
    <s v="No"/>
    <s v="Medium"/>
  </r>
  <r>
    <x v="539"/>
    <s v="cverissimogh@theglobeandmail.com"/>
    <s v="United Kingdom"/>
    <s v="Rob"/>
    <s v="M"/>
    <n v="0.5"/>
    <n v="5.97"/>
    <n v="29.849999999999998"/>
    <s v="Robusta"/>
    <s v="Yes"/>
    <s v="Medium"/>
  </r>
  <r>
    <x v="566"/>
    <s v="scouronneh3@mozilla.org"/>
    <s v="United States"/>
    <s v="Lib"/>
    <s v="L"/>
    <n v="2.5"/>
    <n v="36.454999999999998"/>
    <n v="72.91"/>
    <s v="Liberica"/>
    <s v="Yes"/>
    <s v="Light"/>
  </r>
  <r>
    <x v="567"/>
    <s v="lflippellih4@github.io"/>
    <s v="United Kingdom"/>
    <s v="Exc"/>
    <s v="M"/>
    <n v="2.5"/>
    <n v="31.624999999999996"/>
    <n v="126.49999999999999"/>
    <s v="Excelsa"/>
    <s v="No"/>
    <s v="Medium"/>
  </r>
  <r>
    <x v="568"/>
    <s v="relizabethh5@live.com"/>
    <s v="United States"/>
    <s v="Lib"/>
    <s v="M"/>
    <n v="2.5"/>
    <n v="33.464999999999996"/>
    <n v="33.464999999999996"/>
    <s v="Liberica"/>
    <s v="No"/>
    <s v="Medium"/>
  </r>
  <r>
    <x v="569"/>
    <s v="irenhardh6@i2i.jp"/>
    <s v="United States"/>
    <s v="Exc"/>
    <s v="D"/>
    <n v="1"/>
    <n v="12.15"/>
    <n v="72.900000000000006"/>
    <s v="Excelsa"/>
    <s v="Yes"/>
    <s v="Dark"/>
  </r>
  <r>
    <x v="570"/>
    <s v="wrocheh7@xinhuanet.com"/>
    <s v="United States"/>
    <s v="Lib"/>
    <s v="D"/>
    <n v="0.5"/>
    <n v="7.77"/>
    <n v="15.54"/>
    <s v="Liberica"/>
    <s v="Yes"/>
    <s v="Dark"/>
  </r>
  <r>
    <x v="571"/>
    <s v="lalawayhh@weather.com"/>
    <s v="United States"/>
    <s v="Ara"/>
    <s v="M"/>
    <n v="0.2"/>
    <n v="3.375"/>
    <n v="20.25"/>
    <s v="Arabica"/>
    <s v="No"/>
    <s v="Medium"/>
  </r>
  <r>
    <x v="572"/>
    <s v="codgaardh9@nsw.gov.au"/>
    <s v="United States"/>
    <s v="Ara"/>
    <s v="L"/>
    <n v="1"/>
    <n v="12.95"/>
    <n v="77.699999999999989"/>
    <s v="Arabica"/>
    <s v="No"/>
    <s v="Light"/>
  </r>
  <r>
    <x v="573"/>
    <s v="bbyrdha@4shared.com"/>
    <s v="United States"/>
    <s v="Lib"/>
    <s v="M"/>
    <n v="2.5"/>
    <n v="33.464999999999996"/>
    <n v="133.85999999999999"/>
    <s v="Liberica"/>
    <s v="No"/>
    <s v="Medium"/>
  </r>
  <r>
    <x v="574"/>
    <s v=""/>
    <s v="United Kingdom"/>
    <s v="Exc"/>
    <s v="D"/>
    <n v="1"/>
    <n v="12.15"/>
    <n v="12.15"/>
    <s v="Excelsa"/>
    <s v="No"/>
    <s v="Dark"/>
  </r>
  <r>
    <x v="575"/>
    <s v="dchardinhc@nhs.uk"/>
    <s v="Ireland"/>
    <s v="Exc"/>
    <s v="M"/>
    <n v="2.5"/>
    <n v="31.624999999999996"/>
    <n v="63.249999999999993"/>
    <s v="Excelsa"/>
    <s v="Yes"/>
    <s v="Medium"/>
  </r>
  <r>
    <x v="576"/>
    <s v="hradbonehd@newsvine.com"/>
    <s v="United States"/>
    <s v="Rob"/>
    <s v="L"/>
    <n v="0.5"/>
    <n v="7.169999999999999"/>
    <n v="35.849999999999994"/>
    <s v="Robusta"/>
    <s v="No"/>
    <s v="Light"/>
  </r>
  <r>
    <x v="577"/>
    <s v="wbernthhe@miitbeian.gov.cn"/>
    <s v="United States"/>
    <s v="Ara"/>
    <s v="M"/>
    <n v="2.5"/>
    <n v="25.874999999999996"/>
    <n v="77.624999999999986"/>
    <s v="Arabica"/>
    <s v="No"/>
    <s v="Medium"/>
  </r>
  <r>
    <x v="578"/>
    <s v="bacarsonhf@cnn.com"/>
    <s v="United States"/>
    <s v="Exc"/>
    <s v="M"/>
    <n v="2.5"/>
    <n v="31.624999999999996"/>
    <n v="63.249999999999993"/>
    <s v="Excelsa"/>
    <s v="Yes"/>
    <s v="Medium"/>
  </r>
  <r>
    <x v="579"/>
    <s v="fbrighamhg@blog.com"/>
    <s v="Ireland"/>
    <s v="Exc"/>
    <s v="L"/>
    <n v="0.2"/>
    <n v="4.4550000000000001"/>
    <n v="26.73"/>
    <s v="Excelsa"/>
    <s v="Yes"/>
    <s v="Light"/>
  </r>
  <r>
    <x v="579"/>
    <s v="fbrighamhg@blog.com"/>
    <s v="Ireland"/>
    <s v="Lib"/>
    <s v="D"/>
    <n v="0.5"/>
    <n v="7.77"/>
    <n v="31.08"/>
    <s v="Liberica"/>
    <s v="Yes"/>
    <s v="Dark"/>
  </r>
  <r>
    <x v="579"/>
    <s v="fbrighamhg@blog.com"/>
    <s v="Ireland"/>
    <s v="Ara"/>
    <s v="D"/>
    <n v="0.2"/>
    <n v="2.9849999999999999"/>
    <n v="2.9849999999999999"/>
    <s v="Arabica"/>
    <s v="Yes"/>
    <s v="Dark"/>
  </r>
  <r>
    <x v="579"/>
    <s v="fbrighamhg@blog.com"/>
    <s v="Ireland"/>
    <s v="Rob"/>
    <s v="D"/>
    <n v="2.5"/>
    <n v="20.584999999999997"/>
    <n v="102.92499999999998"/>
    <s v="Robusta"/>
    <s v="Yes"/>
    <s v="Dark"/>
  </r>
  <r>
    <x v="580"/>
    <s v="myoxenhk@google.com"/>
    <s v="United States"/>
    <s v="Exc"/>
    <s v="L"/>
    <n v="0.5"/>
    <n v="8.91"/>
    <n v="35.64"/>
    <s v="Excelsa"/>
    <s v="No"/>
    <s v="Light"/>
  </r>
  <r>
    <x v="581"/>
    <s v="gmcgavinhl@histats.com"/>
    <s v="United States"/>
    <s v="Rob"/>
    <s v="L"/>
    <n v="1"/>
    <n v="11.95"/>
    <n v="47.8"/>
    <s v="Robusta"/>
    <s v="No"/>
    <s v="Light"/>
  </r>
  <r>
    <x v="582"/>
    <s v="luttermarehm@engadget.com"/>
    <s v="United States"/>
    <s v="Lib"/>
    <s v="M"/>
    <n v="1"/>
    <n v="14.55"/>
    <n v="43.650000000000006"/>
    <s v="Liberica"/>
    <s v="No"/>
    <s v="Medium"/>
  </r>
  <r>
    <x v="583"/>
    <s v="edambrogiohn@techcrunch.com"/>
    <s v="United States"/>
    <s v="Exc"/>
    <s v="L"/>
    <n v="0.5"/>
    <n v="8.91"/>
    <n v="35.64"/>
    <s v="Excelsa"/>
    <s v="Yes"/>
    <s v="Light"/>
  </r>
  <r>
    <x v="584"/>
    <s v="cwinchcombeho@jiathis.com"/>
    <s v="United States"/>
    <s v="Lib"/>
    <s v="L"/>
    <n v="1"/>
    <n v="15.85"/>
    <n v="95.1"/>
    <s v="Liberica"/>
    <s v="Yes"/>
    <s v="Light"/>
  </r>
  <r>
    <x v="585"/>
    <s v="bpaumierhp@umn.edu"/>
    <s v="Ireland"/>
    <s v="Exc"/>
    <s v="M"/>
    <n v="2.5"/>
    <n v="31.624999999999996"/>
    <n v="31.624999999999996"/>
    <s v="Excelsa"/>
    <s v="Yes"/>
    <s v="Medium"/>
  </r>
  <r>
    <x v="586"/>
    <s v=""/>
    <s v="Ireland"/>
    <s v="Ara"/>
    <s v="M"/>
    <n v="2.5"/>
    <n v="25.874999999999996"/>
    <n v="77.624999999999986"/>
    <s v="Arabica"/>
    <s v="Yes"/>
    <s v="Medium"/>
  </r>
  <r>
    <x v="587"/>
    <s v="jcapeyhr@bravesites.com"/>
    <s v="United States"/>
    <s v="Lib"/>
    <s v="D"/>
    <n v="0.2"/>
    <n v="3.8849999999999998"/>
    <n v="3.8849999999999998"/>
    <s v="Liberica"/>
    <s v="Yes"/>
    <s v="Dark"/>
  </r>
  <r>
    <x v="588"/>
    <s v="tmathonneti0@google.co.jp"/>
    <s v="United States"/>
    <s v="Rob"/>
    <s v="L"/>
    <n v="2.5"/>
    <n v="27.484999999999996"/>
    <n v="137.42499999999998"/>
    <s v="Robusta"/>
    <s v="No"/>
    <s v="Light"/>
  </r>
  <r>
    <x v="589"/>
    <s v="ybasillht@theguardian.com"/>
    <s v="United States"/>
    <s v="Rob"/>
    <s v="L"/>
    <n v="1"/>
    <n v="11.95"/>
    <n v="35.849999999999994"/>
    <s v="Robusta"/>
    <s v="Yes"/>
    <s v="Light"/>
  </r>
  <r>
    <x v="590"/>
    <s v="mbaistowhu@i2i.jp"/>
    <s v="United Kingdom"/>
    <s v="Exc"/>
    <s v="M"/>
    <n v="0.2"/>
    <n v="4.125"/>
    <n v="8.25"/>
    <s v="Excelsa"/>
    <s v="Yes"/>
    <s v="Medium"/>
  </r>
  <r>
    <x v="591"/>
    <s v="cpallanthv@typepad.com"/>
    <s v="United States"/>
    <s v="Exc"/>
    <s v="L"/>
    <n v="2.5"/>
    <n v="34.154999999999994"/>
    <n v="102.46499999999997"/>
    <s v="Excelsa"/>
    <s v="Yes"/>
    <s v="Light"/>
  </r>
  <r>
    <x v="592"/>
    <s v=""/>
    <s v="United States"/>
    <s v="Rob"/>
    <s v="D"/>
    <n v="2.5"/>
    <n v="20.584999999999997"/>
    <n v="41.169999999999995"/>
    <s v="Robusta"/>
    <s v="No"/>
    <s v="Dark"/>
  </r>
  <r>
    <x v="593"/>
    <s v="dohx@redcross.org"/>
    <s v="United States"/>
    <s v="Ara"/>
    <s v="D"/>
    <n v="2.5"/>
    <n v="22.884999999999998"/>
    <n v="68.655000000000001"/>
    <s v="Arabica"/>
    <s v="Yes"/>
    <s v="Dark"/>
  </r>
  <r>
    <x v="594"/>
    <s v="drallinhy@howstuffworks.com"/>
    <s v="United States"/>
    <s v="Ara"/>
    <s v="D"/>
    <n v="1"/>
    <n v="9.9499999999999993"/>
    <n v="9.9499999999999993"/>
    <s v="Arabica"/>
    <s v="Yes"/>
    <s v="Dark"/>
  </r>
  <r>
    <x v="595"/>
    <s v="achillhz@epa.gov"/>
    <s v="United Kingdom"/>
    <s v="Lib"/>
    <s v="L"/>
    <n v="0.5"/>
    <n v="9.51"/>
    <n v="28.53"/>
    <s v="Liberica"/>
    <s v="Yes"/>
    <s v="Light"/>
  </r>
  <r>
    <x v="588"/>
    <s v="tmathonneti0@google.co.jp"/>
    <s v="United States"/>
    <s v="Rob"/>
    <s v="D"/>
    <n v="0.2"/>
    <n v="2.6849999999999996"/>
    <n v="16.11"/>
    <s v="Robusta"/>
    <s v="No"/>
    <s v="Dark"/>
  </r>
  <r>
    <x v="596"/>
    <s v="cdenysi1@is.gd"/>
    <s v="United Kingdom"/>
    <s v="Lib"/>
    <s v="L"/>
    <n v="1"/>
    <n v="15.85"/>
    <n v="95.1"/>
    <s v="Liberica"/>
    <s v="No"/>
    <s v="Light"/>
  </r>
  <r>
    <x v="597"/>
    <s v="cstebbingsi2@drupal.org"/>
    <s v="United States"/>
    <s v="Rob"/>
    <s v="D"/>
    <n v="0.5"/>
    <n v="5.3699999999999992"/>
    <n v="5.3699999999999992"/>
    <s v="Robusta"/>
    <s v="Yes"/>
    <s v="Dark"/>
  </r>
  <r>
    <x v="598"/>
    <s v=""/>
    <s v="United States"/>
    <s v="Rob"/>
    <s v="L"/>
    <n v="1"/>
    <n v="11.95"/>
    <n v="47.8"/>
    <s v="Robusta"/>
    <s v="No"/>
    <s v="Light"/>
  </r>
  <r>
    <x v="599"/>
    <s v="rzywickii4@ifeng.com"/>
    <s v="Ireland"/>
    <s v="Lib"/>
    <s v="L"/>
    <n v="1"/>
    <n v="15.85"/>
    <n v="63.4"/>
    <s v="Liberica"/>
    <s v="No"/>
    <s v="Light"/>
  </r>
  <r>
    <x v="600"/>
    <s v="aburgetti5@moonfruit.com"/>
    <s v="United States"/>
    <s v="Ara"/>
    <s v="M"/>
    <n v="2.5"/>
    <n v="25.874999999999996"/>
    <n v="103.49999999999999"/>
    <s v="Arabica"/>
    <s v="No"/>
    <s v="Medium"/>
  </r>
  <r>
    <x v="601"/>
    <s v="mmalloyi6@seattletimes.com"/>
    <s v="United States"/>
    <s v="Ara"/>
    <s v="D"/>
    <n v="2.5"/>
    <n v="22.884999999999998"/>
    <n v="68.655000000000001"/>
    <s v="Arabica"/>
    <s v="No"/>
    <s v="Dark"/>
  </r>
  <r>
    <x v="602"/>
    <s v="mmcparlandi7@w3.org"/>
    <s v="United States"/>
    <s v="Rob"/>
    <s v="M"/>
    <n v="2.5"/>
    <n v="22.884999999999998"/>
    <n v="45.769999999999996"/>
    <s v="Robusta"/>
    <s v="Yes"/>
    <s v="Medium"/>
  </r>
  <r>
    <x v="603"/>
    <s v="sjennaroyi8@purevolume.com"/>
    <s v="United States"/>
    <s v="Lib"/>
    <s v="D"/>
    <n v="1"/>
    <n v="12.95"/>
    <n v="51.8"/>
    <s v="Liberica"/>
    <s v="No"/>
    <s v="Dark"/>
  </r>
  <r>
    <x v="604"/>
    <s v="wplacei9@wsj.com"/>
    <s v="United States"/>
    <s v="Ara"/>
    <s v="M"/>
    <n v="0.5"/>
    <n v="6.75"/>
    <n v="13.5"/>
    <s v="Arabica"/>
    <s v="Yes"/>
    <s v="Medium"/>
  </r>
  <r>
    <x v="605"/>
    <s v="jmillettik@addtoany.com"/>
    <s v="United States"/>
    <s v="Exc"/>
    <s v="M"/>
    <n v="0.5"/>
    <n v="8.25"/>
    <n v="24.75"/>
    <s v="Excelsa"/>
    <s v="Yes"/>
    <s v="Medium"/>
  </r>
  <r>
    <x v="606"/>
    <s v="dgadsdenib@google.com.hk"/>
    <s v="Ireland"/>
    <s v="Ara"/>
    <s v="D"/>
    <n v="2.5"/>
    <n v="22.884999999999998"/>
    <n v="45.769999999999996"/>
    <s v="Arabica"/>
    <s v="Yes"/>
    <s v="Dark"/>
  </r>
  <r>
    <x v="607"/>
    <s v="vwakelinic@unesco.org"/>
    <s v="United States"/>
    <s v="Exc"/>
    <s v="L"/>
    <n v="0.5"/>
    <n v="8.91"/>
    <n v="53.46"/>
    <s v="Excelsa"/>
    <s v="No"/>
    <s v="Light"/>
  </r>
  <r>
    <x v="608"/>
    <s v="acampsallid@zimbio.com"/>
    <s v="United States"/>
    <s v="Ara"/>
    <s v="M"/>
    <n v="0.2"/>
    <n v="3.375"/>
    <n v="20.25"/>
    <s v="Arabica"/>
    <s v="Yes"/>
    <s v="Medium"/>
  </r>
  <r>
    <x v="609"/>
    <s v="smosebyie@stanford.edu"/>
    <s v="United States"/>
    <s v="Lib"/>
    <s v="D"/>
    <n v="2.5"/>
    <n v="29.784999999999997"/>
    <n v="148.92499999999998"/>
    <s v="Liberica"/>
    <s v="No"/>
    <s v="Dark"/>
  </r>
  <r>
    <x v="610"/>
    <s v="cwassif@prweb.com"/>
    <s v="United States"/>
    <s v="Ara"/>
    <s v="M"/>
    <n v="1"/>
    <n v="11.25"/>
    <n v="67.5"/>
    <s v="Arabica"/>
    <s v="No"/>
    <s v="Medium"/>
  </r>
  <r>
    <x v="611"/>
    <s v="isjostromig@pbs.org"/>
    <s v="United States"/>
    <s v="Exc"/>
    <s v="D"/>
    <n v="1"/>
    <n v="12.15"/>
    <n v="72.900000000000006"/>
    <s v="Excelsa"/>
    <s v="No"/>
    <s v="Dark"/>
  </r>
  <r>
    <x v="611"/>
    <s v="isjostromig@pbs.org"/>
    <s v="United States"/>
    <s v="Lib"/>
    <s v="D"/>
    <n v="0.2"/>
    <n v="3.8849999999999998"/>
    <n v="7.77"/>
    <s v="Liberica"/>
    <s v="No"/>
    <s v="Dark"/>
  </r>
  <r>
    <x v="612"/>
    <s v="jbranchettii@bravesites.com"/>
    <s v="United States"/>
    <s v="Ara"/>
    <s v="D"/>
    <n v="2.5"/>
    <n v="22.884999999999998"/>
    <n v="91.539999999999992"/>
    <s v="Arabica"/>
    <s v="No"/>
    <s v="Dark"/>
  </r>
  <r>
    <x v="613"/>
    <s v="nrudlandij@blogs.com"/>
    <s v="Ireland"/>
    <s v="Ara"/>
    <s v="D"/>
    <n v="1"/>
    <n v="9.9499999999999993"/>
    <n v="59.699999999999996"/>
    <s v="Arabica"/>
    <s v="No"/>
    <s v="Dark"/>
  </r>
  <r>
    <x v="605"/>
    <s v="jmillettik@addtoany.com"/>
    <s v="United States"/>
    <s v="Rob"/>
    <s v="L"/>
    <n v="2.5"/>
    <n v="27.484999999999996"/>
    <n v="137.42499999999998"/>
    <s v="Robusta"/>
    <s v="Yes"/>
    <s v="Light"/>
  </r>
  <r>
    <x v="614"/>
    <s v="ftourryil@google.de"/>
    <s v="United States"/>
    <s v="Lib"/>
    <s v="M"/>
    <n v="2.5"/>
    <n v="33.464999999999996"/>
    <n v="66.929999999999993"/>
    <s v="Liberica"/>
    <s v="No"/>
    <s v="Medium"/>
  </r>
  <r>
    <x v="615"/>
    <s v="cweatherallim@toplist.cz"/>
    <s v="United States"/>
    <s v="Lib"/>
    <s v="M"/>
    <n v="0.2"/>
    <n v="4.3650000000000002"/>
    <n v="13.095000000000001"/>
    <s v="Liberica"/>
    <s v="Yes"/>
    <s v="Medium"/>
  </r>
  <r>
    <x v="616"/>
    <s v="gheindrickin@usda.gov"/>
    <s v="United States"/>
    <s v="Rob"/>
    <s v="L"/>
    <n v="1"/>
    <n v="11.95"/>
    <n v="59.75"/>
    <s v="Robusta"/>
    <s v="No"/>
    <s v="Light"/>
  </r>
  <r>
    <x v="617"/>
    <s v="limasonio@discuz.net"/>
    <s v="United States"/>
    <s v="Lib"/>
    <s v="M"/>
    <n v="0.5"/>
    <n v="8.73"/>
    <n v="43.650000000000006"/>
    <s v="Liberica"/>
    <s v="Yes"/>
    <s v="Medium"/>
  </r>
  <r>
    <x v="618"/>
    <s v="hsaillip@odnoklassniki.ru"/>
    <s v="United States"/>
    <s v="Exc"/>
    <s v="M"/>
    <n v="1"/>
    <n v="13.75"/>
    <n v="82.5"/>
    <s v="Excelsa"/>
    <s v="Yes"/>
    <s v="Medium"/>
  </r>
  <r>
    <x v="619"/>
    <s v="hlarvoriq@last.fm"/>
    <s v="United States"/>
    <s v="Ara"/>
    <s v="L"/>
    <n v="2.5"/>
    <n v="29.784999999999997"/>
    <n v="178.70999999999998"/>
    <s v="Arabica"/>
    <s v="Yes"/>
    <s v="Light"/>
  </r>
  <r>
    <x v="620"/>
    <s v=""/>
    <s v="United States"/>
    <s v="Lib"/>
    <s v="D"/>
    <n v="2.5"/>
    <n v="29.784999999999997"/>
    <n v="119.13999999999999"/>
    <s v="Liberica"/>
    <s v="Yes"/>
    <s v="Dark"/>
  </r>
  <r>
    <x v="621"/>
    <s v=""/>
    <s v="United States"/>
    <s v="Lib"/>
    <s v="L"/>
    <n v="0.5"/>
    <n v="9.51"/>
    <n v="47.55"/>
    <s v="Liberica"/>
    <s v="No"/>
    <s v="Light"/>
  </r>
  <r>
    <x v="622"/>
    <s v="cpenwardenit@mlb.com"/>
    <s v="Ireland"/>
    <s v="Lib"/>
    <s v="M"/>
    <n v="0.5"/>
    <n v="8.73"/>
    <n v="43.650000000000006"/>
    <s v="Liberica"/>
    <s v="No"/>
    <s v="Medium"/>
  </r>
  <r>
    <x v="623"/>
    <s v="mmiddisiu@dmoz.org"/>
    <s v="United States"/>
    <s v="Ara"/>
    <s v="L"/>
    <n v="2.5"/>
    <n v="29.784999999999997"/>
    <n v="178.70999999999998"/>
    <s v="Arabica"/>
    <s v="Yes"/>
    <s v="Light"/>
  </r>
  <r>
    <x v="624"/>
    <s v="avairowiv@studiopress.com"/>
    <s v="United Kingdom"/>
    <s v="Rob"/>
    <s v="L"/>
    <n v="2.5"/>
    <n v="27.484999999999996"/>
    <n v="27.484999999999996"/>
    <s v="Robusta"/>
    <s v="No"/>
    <s v="Light"/>
  </r>
  <r>
    <x v="625"/>
    <s v="agoldieiw@goo.gl"/>
    <s v="United States"/>
    <s v="Ara"/>
    <s v="M"/>
    <n v="1"/>
    <n v="11.25"/>
    <n v="56.25"/>
    <s v="Arabica"/>
    <s v="No"/>
    <s v="Medium"/>
  </r>
  <r>
    <x v="626"/>
    <s v="nayrisix@t-online.de"/>
    <s v="United Kingdom"/>
    <s v="Lib"/>
    <s v="L"/>
    <n v="0.2"/>
    <n v="4.7549999999999999"/>
    <n v="9.51"/>
    <s v="Liberica"/>
    <s v="Yes"/>
    <s v="Light"/>
  </r>
  <r>
    <x v="627"/>
    <s v="lbenediktovichiy@wunderground.com"/>
    <s v="United States"/>
    <s v="Exc"/>
    <s v="M"/>
    <n v="0.2"/>
    <n v="4.125"/>
    <n v="8.25"/>
    <s v="Excelsa"/>
    <s v="Yes"/>
    <s v="Medium"/>
  </r>
  <r>
    <x v="628"/>
    <s v="tjacobovitziz@cbc.ca"/>
    <s v="United States"/>
    <s v="Lib"/>
    <s v="D"/>
    <n v="0.5"/>
    <n v="7.77"/>
    <n v="46.62"/>
    <s v="Liberica"/>
    <s v="No"/>
    <s v="Dark"/>
  </r>
  <r>
    <x v="629"/>
    <s v=""/>
    <s v="United States"/>
    <s v="Rob"/>
    <s v="L"/>
    <n v="1"/>
    <n v="11.95"/>
    <n v="71.699999999999989"/>
    <s v="Robusta"/>
    <s v="No"/>
    <s v="Light"/>
  </r>
  <r>
    <x v="630"/>
    <s v="jdruittj1@feedburner.com"/>
    <s v="United States"/>
    <s v="Lib"/>
    <s v="L"/>
    <n v="2.5"/>
    <n v="36.454999999999998"/>
    <n v="72.91"/>
    <s v="Liberica"/>
    <s v="Yes"/>
    <s v="Light"/>
  </r>
  <r>
    <x v="631"/>
    <s v="dshortallj2@wikipedia.org"/>
    <s v="United States"/>
    <s v="Rob"/>
    <s v="D"/>
    <n v="0.2"/>
    <n v="2.6849999999999996"/>
    <n v="8.0549999999999997"/>
    <s v="Robusta"/>
    <s v="Yes"/>
    <s v="Dark"/>
  </r>
  <r>
    <x v="632"/>
    <s v="wcottierj3@cafepress.com"/>
    <s v="United States"/>
    <s v="Exc"/>
    <s v="M"/>
    <n v="0.5"/>
    <n v="8.25"/>
    <n v="16.5"/>
    <s v="Excelsa"/>
    <s v="No"/>
    <s v="Medium"/>
  </r>
  <r>
    <x v="633"/>
    <s v="kgrinstedj4@google.com.br"/>
    <s v="Ireland"/>
    <s v="Ara"/>
    <s v="L"/>
    <n v="1"/>
    <n v="12.95"/>
    <n v="64.75"/>
    <s v="Arabica"/>
    <s v="No"/>
    <s v="Light"/>
  </r>
  <r>
    <x v="634"/>
    <s v="dskynerj5@hubpages.com"/>
    <s v="United States"/>
    <s v="Ara"/>
    <s v="M"/>
    <n v="0.5"/>
    <n v="6.75"/>
    <n v="33.75"/>
    <s v="Arabica"/>
    <s v="No"/>
    <s v="Medium"/>
  </r>
  <r>
    <x v="635"/>
    <s v=""/>
    <s v="United States"/>
    <s v="Lib"/>
    <s v="D"/>
    <n v="2.5"/>
    <n v="29.784999999999997"/>
    <n v="178.70999999999998"/>
    <s v="Liberica"/>
    <s v="No"/>
    <s v="Dark"/>
  </r>
  <r>
    <x v="636"/>
    <s v="jdymokeje@prnewswire.com"/>
    <s v="Ireland"/>
    <s v="Ara"/>
    <s v="M"/>
    <n v="1"/>
    <n v="11.25"/>
    <n v="22.5"/>
    <s v="Arabica"/>
    <s v="No"/>
    <s v="Medium"/>
  </r>
  <r>
    <x v="637"/>
    <s v="aweinmannj8@shinystat.com"/>
    <s v="United States"/>
    <s v="Lib"/>
    <s v="D"/>
    <n v="1"/>
    <n v="12.95"/>
    <n v="12.95"/>
    <s v="Liberica"/>
    <s v="No"/>
    <s v="Dark"/>
  </r>
  <r>
    <x v="638"/>
    <s v="eandriessenj9@europa.eu"/>
    <s v="United States"/>
    <s v="Ara"/>
    <s v="M"/>
    <n v="2.5"/>
    <n v="25.874999999999996"/>
    <n v="51.749999999999993"/>
    <s v="Arabica"/>
    <s v="Yes"/>
    <s v="Medium"/>
  </r>
  <r>
    <x v="639"/>
    <s v="rdeaconsonja@archive.org"/>
    <s v="United States"/>
    <s v="Exc"/>
    <s v="D"/>
    <n v="0.5"/>
    <n v="7.29"/>
    <n v="36.450000000000003"/>
    <s v="Excelsa"/>
    <s v="No"/>
    <s v="Dark"/>
  </r>
  <r>
    <x v="640"/>
    <s v="dcarojb@twitter.com"/>
    <s v="United States"/>
    <s v="Lib"/>
    <s v="L"/>
    <n v="2.5"/>
    <n v="36.454999999999998"/>
    <n v="182.27499999999998"/>
    <s v="Liberica"/>
    <s v="Yes"/>
    <s v="Light"/>
  </r>
  <r>
    <x v="641"/>
    <s v="jbluckjc@imageshack.us"/>
    <s v="United States"/>
    <s v="Lib"/>
    <s v="D"/>
    <n v="0.5"/>
    <n v="7.77"/>
    <n v="31.08"/>
    <s v="Liberica"/>
    <s v="No"/>
    <s v="Dark"/>
  </r>
  <r>
    <x v="642"/>
    <s v=""/>
    <s v="Ireland"/>
    <s v="Ara"/>
    <s v="M"/>
    <n v="0.5"/>
    <n v="6.75"/>
    <n v="20.25"/>
    <s v="Arabica"/>
    <s v="No"/>
    <s v="Medium"/>
  </r>
  <r>
    <x v="636"/>
    <s v="jdymokeje@prnewswire.com"/>
    <s v="Ireland"/>
    <s v="Lib"/>
    <s v="D"/>
    <n v="1"/>
    <n v="12.95"/>
    <n v="25.9"/>
    <s v="Liberica"/>
    <s v="No"/>
    <s v="Dark"/>
  </r>
  <r>
    <x v="643"/>
    <s v="otadmanjf@ft.com"/>
    <s v="United States"/>
    <s v="Ara"/>
    <s v="D"/>
    <n v="0.5"/>
    <n v="5.97"/>
    <n v="23.88"/>
    <s v="Arabica"/>
    <s v="Yes"/>
    <s v="Dark"/>
  </r>
  <r>
    <x v="644"/>
    <s v="bguddejg@dailymotion.com"/>
    <s v="United States"/>
    <s v="Lib"/>
    <s v="L"/>
    <n v="0.5"/>
    <n v="9.51"/>
    <n v="19.02"/>
    <s v="Liberica"/>
    <s v="No"/>
    <s v="Light"/>
  </r>
  <r>
    <x v="645"/>
    <s v="nsictornesjh@buzzfeed.com"/>
    <s v="Ireland"/>
    <s v="Ara"/>
    <s v="D"/>
    <n v="0.5"/>
    <n v="5.97"/>
    <n v="29.849999999999998"/>
    <s v="Arabica"/>
    <s v="Yes"/>
    <s v="Dark"/>
  </r>
  <r>
    <x v="646"/>
    <s v="vdunningji@independent.co.uk"/>
    <s v="United States"/>
    <s v="Ara"/>
    <s v="L"/>
    <n v="0.5"/>
    <n v="7.77"/>
    <n v="7.77"/>
    <s v="Arabica"/>
    <s v="Yes"/>
    <s v="Light"/>
  </r>
  <r>
    <x v="647"/>
    <s v=""/>
    <s v="Ireland"/>
    <s v="Lib"/>
    <s v="D"/>
    <n v="2.5"/>
    <n v="29.784999999999997"/>
    <n v="119.13999999999999"/>
    <s v="Liberica"/>
    <s v="Yes"/>
    <s v="Dark"/>
  </r>
  <r>
    <x v="648"/>
    <s v=""/>
    <s v="United States"/>
    <s v="Exc"/>
    <s v="D"/>
    <n v="0.2"/>
    <n v="3.645"/>
    <n v="21.87"/>
    <s v="Excelsa"/>
    <s v="Yes"/>
    <s v="Dark"/>
  </r>
  <r>
    <x v="649"/>
    <s v="sgehringjl@gnu.org"/>
    <s v="United States"/>
    <s v="Exc"/>
    <s v="L"/>
    <n v="0.5"/>
    <n v="8.91"/>
    <n v="17.82"/>
    <s v="Excelsa"/>
    <s v="No"/>
    <s v="Light"/>
  </r>
  <r>
    <x v="650"/>
    <s v="bfallowesjm@purevolume.com"/>
    <s v="United States"/>
    <s v="Exc"/>
    <s v="M"/>
    <n v="0.2"/>
    <n v="4.125"/>
    <n v="12.375"/>
    <s v="Excelsa"/>
    <s v="No"/>
    <s v="Medium"/>
  </r>
  <r>
    <x v="651"/>
    <s v=""/>
    <s v="Ireland"/>
    <s v="Lib"/>
    <s v="D"/>
    <n v="1"/>
    <n v="12.95"/>
    <n v="25.9"/>
    <s v="Liberica"/>
    <s v="No"/>
    <s v="Dark"/>
  </r>
  <r>
    <x v="652"/>
    <s v="sdejo@newsvine.com"/>
    <s v="United States"/>
    <s v="Ara"/>
    <s v="M"/>
    <n v="0.5"/>
    <n v="6.75"/>
    <n v="13.5"/>
    <s v="Arabica"/>
    <s v="Yes"/>
    <s v="Medium"/>
  </r>
  <r>
    <x v="653"/>
    <s v=""/>
    <s v="United States"/>
    <s v="Exc"/>
    <s v="L"/>
    <n v="0.5"/>
    <n v="8.91"/>
    <n v="17.82"/>
    <s v="Excelsa"/>
    <s v="Yes"/>
    <s v="Light"/>
  </r>
  <r>
    <x v="654"/>
    <s v="scountjq@nba.com"/>
    <s v="United States"/>
    <s v="Exc"/>
    <s v="M"/>
    <n v="0.5"/>
    <n v="8.25"/>
    <n v="24.75"/>
    <s v="Excelsa"/>
    <s v="No"/>
    <s v="Medium"/>
  </r>
  <r>
    <x v="655"/>
    <s v="sraglesjr@blogtalkradio.com"/>
    <s v="United States"/>
    <s v="Rob"/>
    <s v="M"/>
    <n v="0.2"/>
    <n v="2.9849999999999999"/>
    <n v="17.91"/>
    <s v="Robusta"/>
    <s v="No"/>
    <s v="Medium"/>
  </r>
  <r>
    <x v="656"/>
    <s v=""/>
    <s v="United Kingdom"/>
    <s v="Exc"/>
    <s v="M"/>
    <n v="0.5"/>
    <n v="8.25"/>
    <n v="16.5"/>
    <s v="Excelsa"/>
    <s v="No"/>
    <s v="Medium"/>
  </r>
  <r>
    <x v="657"/>
    <s v="sbruunjt@blogtalkradio.com"/>
    <s v="United States"/>
    <s v="Rob"/>
    <s v="M"/>
    <n v="0.2"/>
    <n v="2.9849999999999999"/>
    <n v="2.9849999999999999"/>
    <s v="Robusta"/>
    <s v="No"/>
    <s v="Medium"/>
  </r>
  <r>
    <x v="658"/>
    <s v="aplluju@dagondesign.com"/>
    <s v="Ireland"/>
    <s v="Exc"/>
    <s v="D"/>
    <n v="0.2"/>
    <n v="3.645"/>
    <n v="14.58"/>
    <s v="Excelsa"/>
    <s v="Yes"/>
    <s v="Dark"/>
  </r>
  <r>
    <x v="659"/>
    <s v="gcornierjv@techcrunch.com"/>
    <s v="United States"/>
    <s v="Exc"/>
    <s v="L"/>
    <n v="1"/>
    <n v="14.85"/>
    <n v="89.1"/>
    <s v="Excelsa"/>
    <s v="No"/>
    <s v="Light"/>
  </r>
  <r>
    <x v="636"/>
    <s v="jdymokeje@prnewswire.com"/>
    <s v="Ireland"/>
    <s v="Rob"/>
    <s v="L"/>
    <n v="1"/>
    <n v="11.95"/>
    <n v="35.849999999999994"/>
    <s v="Robusta"/>
    <s v="No"/>
    <s v="Light"/>
  </r>
  <r>
    <x v="660"/>
    <s v="wharvisonjx@gizmodo.com"/>
    <s v="United States"/>
    <s v="Ara"/>
    <s v="D"/>
    <n v="2.5"/>
    <n v="22.884999999999998"/>
    <n v="68.655000000000001"/>
    <s v="Arabica"/>
    <s v="No"/>
    <s v="Dark"/>
  </r>
  <r>
    <x v="661"/>
    <s v="dheafordjy@twitpic.com"/>
    <s v="United States"/>
    <s v="Lib"/>
    <s v="D"/>
    <n v="1"/>
    <n v="12.95"/>
    <n v="38.849999999999994"/>
    <s v="Liberica"/>
    <s v="No"/>
    <s v="Dark"/>
  </r>
  <r>
    <x v="662"/>
    <s v="gfanthamjz@hexun.com"/>
    <s v="United States"/>
    <s v="Lib"/>
    <s v="L"/>
    <n v="1"/>
    <n v="15.85"/>
    <n v="79.25"/>
    <s v="Liberica"/>
    <s v="Yes"/>
    <s v="Light"/>
  </r>
  <r>
    <x v="663"/>
    <s v="rcrookshanksk0@unc.edu"/>
    <s v="United States"/>
    <s v="Exc"/>
    <s v="D"/>
    <n v="0.5"/>
    <n v="7.29"/>
    <n v="36.450000000000003"/>
    <s v="Excelsa"/>
    <s v="Yes"/>
    <s v="Dark"/>
  </r>
  <r>
    <x v="664"/>
    <s v="nleakek1@cmu.edu"/>
    <s v="United States"/>
    <s v="Rob"/>
    <s v="M"/>
    <n v="0.2"/>
    <n v="2.9849999999999999"/>
    <n v="8.9550000000000001"/>
    <s v="Robusta"/>
    <s v="Yes"/>
    <s v="Medium"/>
  </r>
  <r>
    <x v="665"/>
    <s v=""/>
    <s v="United States"/>
    <s v="Exc"/>
    <s v="D"/>
    <n v="1"/>
    <n v="12.15"/>
    <n v="24.3"/>
    <s v="Excelsa"/>
    <s v="No"/>
    <s v="Dark"/>
  </r>
  <r>
    <x v="666"/>
    <s v="geilhersenk3@networksolutions.com"/>
    <s v="United States"/>
    <s v="Exc"/>
    <s v="M"/>
    <n v="2.5"/>
    <n v="31.624999999999996"/>
    <n v="63.249999999999993"/>
    <s v="Excelsa"/>
    <s v="No"/>
    <s v="Medium"/>
  </r>
  <r>
    <x v="667"/>
    <s v=""/>
    <s v="United States"/>
    <s v="Ara"/>
    <s v="M"/>
    <n v="0.2"/>
    <n v="3.375"/>
    <n v="6.75"/>
    <s v="Arabica"/>
    <s v="Yes"/>
    <s v="Medium"/>
  </r>
  <r>
    <x v="668"/>
    <s v="caleixok5@globo.com"/>
    <s v="United States"/>
    <s v="Ara"/>
    <s v="L"/>
    <n v="0.2"/>
    <n v="3.8849999999999998"/>
    <n v="23.31"/>
    <s v="Arabica"/>
    <s v="No"/>
    <s v="Light"/>
  </r>
  <r>
    <x v="669"/>
    <s v=""/>
    <s v="United States"/>
    <s v="Lib"/>
    <s v="L"/>
    <n v="2.5"/>
    <n v="36.454999999999998"/>
    <n v="145.82"/>
    <s v="Liberica"/>
    <s v="No"/>
    <s v="Light"/>
  </r>
  <r>
    <x v="670"/>
    <s v="rtomkowiczk7@bravesites.com"/>
    <s v="Ireland"/>
    <s v="Rob"/>
    <s v="M"/>
    <n v="0.5"/>
    <n v="5.97"/>
    <n v="29.849999999999998"/>
    <s v="Robusta"/>
    <s v="Yes"/>
    <s v="Medium"/>
  </r>
  <r>
    <x v="671"/>
    <s v="rhuscroftk8@jimdo.com"/>
    <s v="United States"/>
    <s v="Exc"/>
    <s v="D"/>
    <n v="0.5"/>
    <n v="7.29"/>
    <n v="21.87"/>
    <s v="Excelsa"/>
    <s v="Yes"/>
    <s v="Dark"/>
  </r>
  <r>
    <x v="672"/>
    <s v="sscurrerk9@flavors.me"/>
    <s v="United Kingdom"/>
    <s v="Lib"/>
    <s v="M"/>
    <n v="0.2"/>
    <n v="4.3650000000000002"/>
    <n v="4.3650000000000002"/>
    <s v="Liberica"/>
    <s v="No"/>
    <s v="Medium"/>
  </r>
  <r>
    <x v="673"/>
    <s v="arudramka@prnewswire.com"/>
    <s v="United States"/>
    <s v="Lib"/>
    <s v="L"/>
    <n v="2.5"/>
    <n v="36.454999999999998"/>
    <n v="36.454999999999998"/>
    <s v="Liberica"/>
    <s v="No"/>
    <s v="Light"/>
  </r>
  <r>
    <x v="674"/>
    <s v=""/>
    <s v="United States"/>
    <s v="Lib"/>
    <s v="D"/>
    <n v="0.2"/>
    <n v="3.8849999999999998"/>
    <n v="15.54"/>
    <s v="Liberica"/>
    <s v="Yes"/>
    <s v="Dark"/>
  </r>
  <r>
    <x v="675"/>
    <s v="jmahakc@cyberchimps.com"/>
    <s v="United States"/>
    <s v="Exc"/>
    <s v="L"/>
    <n v="0.2"/>
    <n v="4.4550000000000001"/>
    <n v="8.91"/>
    <s v="Excelsa"/>
    <s v="No"/>
    <s v="Light"/>
  </r>
  <r>
    <x v="676"/>
    <s v="gclemonkd@networksolutions.com"/>
    <s v="United States"/>
    <s v="Lib"/>
    <s v="M"/>
    <n v="2.5"/>
    <n v="33.464999999999996"/>
    <n v="100.39499999999998"/>
    <s v="Liberica"/>
    <s v="Yes"/>
    <s v="Medium"/>
  </r>
  <r>
    <x v="677"/>
    <s v=""/>
    <s v="United States"/>
    <s v="Rob"/>
    <s v="D"/>
    <n v="0.2"/>
    <n v="2.6849999999999996"/>
    <n v="13.424999999999997"/>
    <s v="Robusta"/>
    <s v="No"/>
    <s v="Dark"/>
  </r>
  <r>
    <x v="678"/>
    <s v="bpollinskf@shinystat.com"/>
    <s v="United States"/>
    <s v="Exc"/>
    <s v="D"/>
    <n v="0.2"/>
    <n v="3.645"/>
    <n v="21.87"/>
    <s v="Excelsa"/>
    <s v="No"/>
    <s v="Dark"/>
  </r>
  <r>
    <x v="679"/>
    <s v="jtoyekg@pinterest.com"/>
    <s v="Ireland"/>
    <s v="Lib"/>
    <s v="D"/>
    <n v="1"/>
    <n v="12.95"/>
    <n v="25.9"/>
    <s v="Liberica"/>
    <s v="Yes"/>
    <s v="Dark"/>
  </r>
  <r>
    <x v="680"/>
    <s v="clinskillkh@sphinn.com"/>
    <s v="United States"/>
    <s v="Ara"/>
    <s v="M"/>
    <n v="1"/>
    <n v="11.25"/>
    <n v="56.25"/>
    <s v="Arabica"/>
    <s v="No"/>
    <s v="Medium"/>
  </r>
  <r>
    <x v="681"/>
    <s v="nvigrasski@ezinearticles.com"/>
    <s v="United Kingdom"/>
    <s v="Rob"/>
    <s v="L"/>
    <n v="0.2"/>
    <n v="3.5849999999999995"/>
    <n v="10.754999999999999"/>
    <s v="Robusta"/>
    <s v="No"/>
    <s v="Light"/>
  </r>
  <r>
    <x v="636"/>
    <s v="jdymokeje@prnewswire.com"/>
    <s v="Ireland"/>
    <s v="Exc"/>
    <s v="D"/>
    <n v="0.2"/>
    <n v="3.645"/>
    <n v="18.225000000000001"/>
    <s v="Excelsa"/>
    <s v="No"/>
    <s v="Dark"/>
  </r>
  <r>
    <x v="682"/>
    <s v="kcragellkk@google.com"/>
    <s v="Ireland"/>
    <s v="Rob"/>
    <s v="L"/>
    <n v="0.5"/>
    <n v="7.169999999999999"/>
    <n v="28.679999999999996"/>
    <s v="Robusta"/>
    <s v="No"/>
    <s v="Light"/>
  </r>
  <r>
    <x v="683"/>
    <s v="libertkl@huffingtonpost.com"/>
    <s v="United States"/>
    <s v="Lib"/>
    <s v="M"/>
    <n v="0.2"/>
    <n v="4.3650000000000002"/>
    <n v="8.73"/>
    <s v="Liberica"/>
    <s v="No"/>
    <s v="Medium"/>
  </r>
  <r>
    <x v="684"/>
    <s v="rlidgeykm@vimeo.com"/>
    <s v="United States"/>
    <s v="Lib"/>
    <s v="M"/>
    <n v="1"/>
    <n v="14.55"/>
    <n v="58.2"/>
    <s v="Liberica"/>
    <s v="No"/>
    <s v="Medium"/>
  </r>
  <r>
    <x v="685"/>
    <s v="tcastagnekn@wikia.com"/>
    <s v="United States"/>
    <s v="Ara"/>
    <s v="D"/>
    <n v="0.5"/>
    <n v="5.97"/>
    <n v="17.91"/>
    <s v="Arabica"/>
    <s v="No"/>
    <s v="Dark"/>
  </r>
  <r>
    <x v="686"/>
    <s v=""/>
    <s v="United States"/>
    <s v="Rob"/>
    <s v="M"/>
    <n v="0.2"/>
    <n v="2.9849999999999999"/>
    <n v="17.91"/>
    <s v="Robusta"/>
    <s v="Yes"/>
    <s v="Medium"/>
  </r>
  <r>
    <x v="687"/>
    <s v="jhaldenkp@comcast.net"/>
    <s v="Ireland"/>
    <s v="Exc"/>
    <s v="D"/>
    <n v="0.5"/>
    <n v="7.29"/>
    <n v="14.58"/>
    <s v="Excelsa"/>
    <s v="No"/>
    <s v="Dark"/>
  </r>
  <r>
    <x v="688"/>
    <s v="holliffkq@sciencedirect.com"/>
    <s v="Ireland"/>
    <s v="Ara"/>
    <s v="M"/>
    <n v="1"/>
    <n v="11.25"/>
    <n v="33.75"/>
    <s v="Arabica"/>
    <s v="No"/>
    <s v="Medium"/>
  </r>
  <r>
    <x v="689"/>
    <s v="tquadrikr@opensource.org"/>
    <s v="Ireland"/>
    <s v="Lib"/>
    <s v="M"/>
    <n v="0.5"/>
    <n v="8.73"/>
    <n v="34.92"/>
    <s v="Liberica"/>
    <s v="Yes"/>
    <s v="Medium"/>
  </r>
  <r>
    <x v="690"/>
    <s v="feshmadeks@umn.edu"/>
    <s v="United States"/>
    <s v="Exc"/>
    <s v="D"/>
    <n v="0.5"/>
    <n v="7.29"/>
    <n v="14.58"/>
    <s v="Excelsa"/>
    <s v="No"/>
    <s v="Dark"/>
  </r>
  <r>
    <x v="691"/>
    <s v="moilierkt@paginegialle.it"/>
    <s v="Ireland"/>
    <s v="Rob"/>
    <s v="D"/>
    <n v="0.2"/>
    <n v="2.6849999999999996"/>
    <n v="5.3699999999999992"/>
    <s v="Robusta"/>
    <s v="Yes"/>
    <s v="Dark"/>
  </r>
  <r>
    <x v="692"/>
    <s v=""/>
    <s v="United States"/>
    <s v="Rob"/>
    <s v="M"/>
    <n v="0.5"/>
    <n v="5.97"/>
    <n v="5.97"/>
    <s v="Robusta"/>
    <s v="Yes"/>
    <s v="Medium"/>
  </r>
  <r>
    <x v="693"/>
    <s v="vshoebothamkv@redcross.org"/>
    <s v="United States"/>
    <s v="Lib"/>
    <s v="L"/>
    <n v="0.5"/>
    <n v="9.51"/>
    <n v="19.02"/>
    <s v="Liberica"/>
    <s v="No"/>
    <s v="Light"/>
  </r>
  <r>
    <x v="694"/>
    <s v="bsterkekw@biblegateway.com"/>
    <s v="United States"/>
    <s v="Exc"/>
    <s v="M"/>
    <n v="1"/>
    <n v="13.75"/>
    <n v="27.5"/>
    <s v="Excelsa"/>
    <s v="Yes"/>
    <s v="Medium"/>
  </r>
  <r>
    <x v="695"/>
    <s v="scaponkx@craigslist.org"/>
    <s v="United States"/>
    <s v="Ara"/>
    <s v="D"/>
    <n v="0.5"/>
    <n v="5.97"/>
    <n v="29.849999999999998"/>
    <s v="Arabica"/>
    <s v="No"/>
    <s v="Dark"/>
  </r>
  <r>
    <x v="636"/>
    <s v="jdymokeje@prnewswire.com"/>
    <s v="Ireland"/>
    <s v="Ara"/>
    <s v="D"/>
    <n v="0.2"/>
    <n v="2.9849999999999999"/>
    <n v="17.91"/>
    <s v="Arabica"/>
    <s v="No"/>
    <s v="Dark"/>
  </r>
  <r>
    <x v="696"/>
    <s v="fconstancekz@ifeng.com"/>
    <s v="United States"/>
    <s v="Lib"/>
    <s v="L"/>
    <n v="0.2"/>
    <n v="4.7549999999999999"/>
    <n v="28.53"/>
    <s v="Liberica"/>
    <s v="No"/>
    <s v="Light"/>
  </r>
  <r>
    <x v="697"/>
    <s v="fsulmanl0@washington.edu"/>
    <s v="United States"/>
    <s v="Rob"/>
    <s v="D"/>
    <n v="1"/>
    <n v="8.9499999999999993"/>
    <n v="35.799999999999997"/>
    <s v="Robusta"/>
    <s v="Yes"/>
    <s v="Dark"/>
  </r>
  <r>
    <x v="698"/>
    <s v="dhollymanl1@ibm.com"/>
    <s v="United States"/>
    <s v="Ara"/>
    <s v="D"/>
    <n v="0.5"/>
    <n v="5.97"/>
    <n v="17.91"/>
    <s v="Arabica"/>
    <s v="Yes"/>
    <s v="Dark"/>
  </r>
  <r>
    <x v="699"/>
    <s v="lnardonil2@hao123.com"/>
    <s v="United States"/>
    <s v="Rob"/>
    <s v="D"/>
    <n v="1"/>
    <n v="8.9499999999999993"/>
    <n v="8.9499999999999993"/>
    <s v="Robusta"/>
    <s v="No"/>
    <s v="Dark"/>
  </r>
  <r>
    <x v="700"/>
    <s v="dyarhaml3@moonfruit.com"/>
    <s v="United States"/>
    <s v="Lib"/>
    <s v="D"/>
    <n v="2.5"/>
    <n v="29.784999999999997"/>
    <n v="29.784999999999997"/>
    <s v="Liberica"/>
    <s v="Yes"/>
    <s v="Dark"/>
  </r>
  <r>
    <x v="701"/>
    <s v="aferreal4@wikia.com"/>
    <s v="United States"/>
    <s v="Exc"/>
    <s v="L"/>
    <n v="0.5"/>
    <n v="8.91"/>
    <n v="44.55"/>
    <s v="Excelsa"/>
    <s v="No"/>
    <s v="Light"/>
  </r>
  <r>
    <x v="702"/>
    <s v="ckendrickl5@webnode.com"/>
    <s v="United States"/>
    <s v="Exc"/>
    <s v="L"/>
    <n v="1"/>
    <n v="14.85"/>
    <n v="89.1"/>
    <s v="Excelsa"/>
    <s v="Yes"/>
    <s v="Light"/>
  </r>
  <r>
    <x v="703"/>
    <s v="sdanilchikl6@mit.edu"/>
    <s v="United Kingdom"/>
    <s v="Lib"/>
    <s v="M"/>
    <n v="0.5"/>
    <n v="8.73"/>
    <n v="43.650000000000006"/>
    <s v="Liberica"/>
    <s v="No"/>
    <s v="Medium"/>
  </r>
  <r>
    <x v="704"/>
    <s v=""/>
    <s v="United States"/>
    <s v="Ara"/>
    <s v="L"/>
    <n v="0.5"/>
    <n v="7.77"/>
    <n v="23.31"/>
    <s v="Arabica"/>
    <s v="No"/>
    <s v="Light"/>
  </r>
  <r>
    <x v="705"/>
    <s v="bfolomkinl8@yolasite.com"/>
    <s v="United States"/>
    <s v="Ara"/>
    <s v="L"/>
    <n v="2.5"/>
    <n v="29.784999999999997"/>
    <n v="178.70999999999998"/>
    <s v="Arabica"/>
    <s v="Yes"/>
    <s v="Light"/>
  </r>
  <r>
    <x v="706"/>
    <s v="rpursglovel9@biblegateway.com"/>
    <s v="United States"/>
    <s v="Rob"/>
    <s v="M"/>
    <n v="1"/>
    <n v="9.9499999999999993"/>
    <n v="59.699999999999996"/>
    <s v="Robusta"/>
    <s v="Yes"/>
    <s v="Medium"/>
  </r>
  <r>
    <x v="706"/>
    <s v="rpursglovel9@biblegateway.com"/>
    <s v="United States"/>
    <s v="Ara"/>
    <s v="L"/>
    <n v="0.5"/>
    <n v="7.77"/>
    <n v="15.54"/>
    <s v="Arabica"/>
    <s v="Yes"/>
    <s v="Light"/>
  </r>
  <r>
    <x v="696"/>
    <s v="fconstancekz@ifeng.com"/>
    <s v="United States"/>
    <s v="Ara"/>
    <s v="L"/>
    <n v="2.5"/>
    <n v="29.784999999999997"/>
    <n v="89.35499999999999"/>
    <s v="Arabica"/>
    <s v="No"/>
    <s v="Light"/>
  </r>
  <r>
    <x v="696"/>
    <s v="fconstancekz@ifeng.com"/>
    <s v="United States"/>
    <s v="Rob"/>
    <s v="L"/>
    <n v="1"/>
    <n v="11.95"/>
    <n v="23.9"/>
    <s v="Robusta"/>
    <s v="No"/>
    <s v="Light"/>
  </r>
  <r>
    <x v="707"/>
    <s v="deburahld@google.co.jp"/>
    <s v="United Kingdom"/>
    <s v="Rob"/>
    <s v="M"/>
    <n v="2.5"/>
    <n v="22.884999999999998"/>
    <n v="137.31"/>
    <s v="Robusta"/>
    <s v="No"/>
    <s v="Medium"/>
  </r>
  <r>
    <x v="708"/>
    <s v="mbrimilcombele@cnn.com"/>
    <s v="United States"/>
    <s v="Ara"/>
    <s v="D"/>
    <n v="1"/>
    <n v="9.9499999999999993"/>
    <n v="9.9499999999999993"/>
    <s v="Arabica"/>
    <s v="No"/>
    <s v="Dark"/>
  </r>
  <r>
    <x v="709"/>
    <s v="sbollamlf@list-manage.com"/>
    <s v="United States"/>
    <s v="Rob"/>
    <s v="L"/>
    <n v="0.5"/>
    <n v="7.169999999999999"/>
    <n v="21.509999999999998"/>
    <s v="Robusta"/>
    <s v="No"/>
    <s v="Light"/>
  </r>
  <r>
    <x v="710"/>
    <s v=""/>
    <s v="United States"/>
    <s v="Exc"/>
    <s v="M"/>
    <n v="1"/>
    <n v="13.75"/>
    <n v="82.5"/>
    <s v="Excelsa"/>
    <s v="No"/>
    <s v="Medium"/>
  </r>
  <r>
    <x v="711"/>
    <s v="afilipczaklh@ning.com"/>
    <s v="Ireland"/>
    <s v="Lib"/>
    <s v="M"/>
    <n v="0.2"/>
    <n v="4.3650000000000002"/>
    <n v="8.73"/>
    <s v="Liberica"/>
    <s v="No"/>
    <s v="Medium"/>
  </r>
  <r>
    <x v="712"/>
    <s v=""/>
    <s v="United States"/>
    <s v="Rob"/>
    <s v="M"/>
    <n v="1"/>
    <n v="9.9499999999999993"/>
    <n v="19.899999999999999"/>
    <s v="Robusta"/>
    <s v="Yes"/>
    <s v="Medium"/>
  </r>
  <r>
    <x v="713"/>
    <s v="relnaughlj@comsenz.com"/>
    <s v="United States"/>
    <s v="Exc"/>
    <s v="L"/>
    <n v="0.5"/>
    <n v="8.91"/>
    <n v="17.82"/>
    <s v="Excelsa"/>
    <s v="Yes"/>
    <s v="Light"/>
  </r>
  <r>
    <x v="714"/>
    <s v="jdeehanlk@about.me"/>
    <s v="United States"/>
    <s v="Ara"/>
    <s v="M"/>
    <n v="0.5"/>
    <n v="6.75"/>
    <n v="20.25"/>
    <s v="Arabica"/>
    <s v="No"/>
    <s v="Medium"/>
  </r>
  <r>
    <x v="715"/>
    <s v="jedenll@e-recht24.de"/>
    <s v="United States"/>
    <s v="Ara"/>
    <s v="L"/>
    <n v="2.5"/>
    <n v="29.784999999999997"/>
    <n v="59.569999999999993"/>
    <s v="Arabica"/>
    <s v="No"/>
    <s v="Light"/>
  </r>
  <r>
    <x v="716"/>
    <s v="cjewsterlu@moonfruit.com"/>
    <s v="United States"/>
    <s v="Lib"/>
    <s v="L"/>
    <n v="0.5"/>
    <n v="9.51"/>
    <n v="19.02"/>
    <s v="Liberica"/>
    <s v="Yes"/>
    <s v="Light"/>
  </r>
  <r>
    <x v="717"/>
    <s v="usoutherdenln@hao123.com"/>
    <s v="United States"/>
    <s v="Lib"/>
    <s v="D"/>
    <n v="1"/>
    <n v="12.95"/>
    <n v="77.699999999999989"/>
    <s v="Liberica"/>
    <s v="Yes"/>
    <s v="Dark"/>
  </r>
  <r>
    <x v="718"/>
    <s v=""/>
    <s v="United States"/>
    <s v="Exc"/>
    <s v="M"/>
    <n v="1"/>
    <n v="13.75"/>
    <n v="41.25"/>
    <s v="Excelsa"/>
    <s v="No"/>
    <s v="Medium"/>
  </r>
  <r>
    <x v="719"/>
    <s v="lburtenshawlp@shinystat.com"/>
    <s v="United States"/>
    <s v="Lib"/>
    <s v="L"/>
    <n v="2.5"/>
    <n v="36.454999999999998"/>
    <n v="145.82"/>
    <s v="Liberica"/>
    <s v="No"/>
    <s v="Light"/>
  </r>
  <r>
    <x v="720"/>
    <s v="agregorattilq@vistaprint.com"/>
    <s v="Ireland"/>
    <s v="Exc"/>
    <s v="L"/>
    <n v="0.2"/>
    <n v="4.4550000000000001"/>
    <n v="26.73"/>
    <s v="Excelsa"/>
    <s v="No"/>
    <s v="Light"/>
  </r>
  <r>
    <x v="721"/>
    <s v="ccrosterlr@gov.uk"/>
    <s v="United States"/>
    <s v="Lib"/>
    <s v="M"/>
    <n v="0.5"/>
    <n v="8.73"/>
    <n v="43.650000000000006"/>
    <s v="Liberica"/>
    <s v="Yes"/>
    <s v="Medium"/>
  </r>
  <r>
    <x v="722"/>
    <s v="gwhiteheadls@hp.com"/>
    <s v="United States"/>
    <s v="Lib"/>
    <s v="L"/>
    <n v="1"/>
    <n v="15.85"/>
    <n v="31.7"/>
    <s v="Liberica"/>
    <s v="No"/>
    <s v="Light"/>
  </r>
  <r>
    <x v="723"/>
    <s v="hjodrellelt@samsung.com"/>
    <s v="United States"/>
    <s v="Ara"/>
    <s v="D"/>
    <n v="2.5"/>
    <n v="22.884999999999998"/>
    <n v="22.884999999999998"/>
    <s v="Arabica"/>
    <s v="No"/>
    <s v="Dark"/>
  </r>
  <r>
    <x v="716"/>
    <s v="cjewsterlu@moonfruit.com"/>
    <s v="United States"/>
    <s v="Exc"/>
    <s v="D"/>
    <n v="2.5"/>
    <n v="27.945"/>
    <n v="27.945"/>
    <s v="Excelsa"/>
    <s v="Yes"/>
    <s v="Dark"/>
  </r>
  <r>
    <x v="724"/>
    <s v=""/>
    <s v="United States"/>
    <s v="Exc"/>
    <s v="M"/>
    <n v="1"/>
    <n v="13.75"/>
    <n v="82.5"/>
    <s v="Excelsa"/>
    <s v="Yes"/>
    <s v="Medium"/>
  </r>
  <r>
    <x v="725"/>
    <s v="knottramlw@odnoklassniki.ru"/>
    <s v="Ireland"/>
    <s v="Rob"/>
    <s v="M"/>
    <n v="2.5"/>
    <n v="22.884999999999998"/>
    <n v="45.769999999999996"/>
    <s v="Robusta"/>
    <s v="Yes"/>
    <s v="Medium"/>
  </r>
  <r>
    <x v="726"/>
    <s v="nbuneylx@jugem.jp"/>
    <s v="United States"/>
    <s v="Ara"/>
    <s v="L"/>
    <n v="1"/>
    <n v="12.95"/>
    <n v="77.699999999999989"/>
    <s v="Arabica"/>
    <s v="No"/>
    <s v="Light"/>
  </r>
  <r>
    <x v="727"/>
    <s v="smcshealy@photobucket.com"/>
    <s v="United States"/>
    <s v="Ara"/>
    <s v="L"/>
    <n v="0.5"/>
    <n v="7.77"/>
    <n v="23.31"/>
    <s v="Arabica"/>
    <s v="No"/>
    <s v="Light"/>
  </r>
  <r>
    <x v="728"/>
    <s v="khuddartlz@about.com"/>
    <s v="United States"/>
    <s v="Lib"/>
    <s v="L"/>
    <n v="0.2"/>
    <n v="4.7549999999999999"/>
    <n v="23.774999999999999"/>
    <s v="Liberica"/>
    <s v="Yes"/>
    <s v="Light"/>
  </r>
  <r>
    <x v="729"/>
    <s v="jgippesm0@cloudflare.com"/>
    <s v="United Kingdom"/>
    <s v="Lib"/>
    <s v="M"/>
    <n v="0.5"/>
    <n v="8.73"/>
    <n v="52.38"/>
    <s v="Liberica"/>
    <s v="Yes"/>
    <s v="Medium"/>
  </r>
  <r>
    <x v="730"/>
    <s v="lwhittleseem1@e-recht24.de"/>
    <s v="United States"/>
    <s v="Rob"/>
    <s v="L"/>
    <n v="0.2"/>
    <n v="3.5849999999999995"/>
    <n v="17.924999999999997"/>
    <s v="Robusta"/>
    <s v="No"/>
    <s v="Light"/>
  </r>
  <r>
    <x v="731"/>
    <s v="gtrengrovem2@elpais.com"/>
    <s v="United States"/>
    <s v="Ara"/>
    <s v="L"/>
    <n v="2.5"/>
    <n v="29.784999999999997"/>
    <n v="148.92499999999998"/>
    <s v="Arabica"/>
    <s v="No"/>
    <s v="Light"/>
  </r>
  <r>
    <x v="732"/>
    <s v="wcalderom3@stumbleupon.com"/>
    <s v="United States"/>
    <s v="Rob"/>
    <s v="L"/>
    <n v="0.5"/>
    <n v="7.169999999999999"/>
    <n v="28.679999999999996"/>
    <s v="Robusta"/>
    <s v="No"/>
    <s v="Light"/>
  </r>
  <r>
    <x v="733"/>
    <s v=""/>
    <s v="United States"/>
    <s v="Lib"/>
    <s v="L"/>
    <n v="0.5"/>
    <n v="9.51"/>
    <n v="9.51"/>
    <s v="Liberica"/>
    <s v="No"/>
    <s v="Light"/>
  </r>
  <r>
    <x v="734"/>
    <s v="jkennicottm5@yahoo.co.jp"/>
    <s v="United States"/>
    <s v="Ara"/>
    <s v="L"/>
    <n v="0.5"/>
    <n v="7.77"/>
    <n v="31.08"/>
    <s v="Arabica"/>
    <s v="No"/>
    <s v="Light"/>
  </r>
  <r>
    <x v="735"/>
    <s v="gruggenm6@nymag.com"/>
    <s v="United States"/>
    <s v="Rob"/>
    <s v="D"/>
    <n v="0.2"/>
    <n v="2.6849999999999996"/>
    <n v="8.0549999999999997"/>
    <s v="Robusta"/>
    <s v="Yes"/>
    <s v="Dark"/>
  </r>
  <r>
    <x v="736"/>
    <s v=""/>
    <s v="United States"/>
    <s v="Exc"/>
    <s v="D"/>
    <n v="1"/>
    <n v="12.15"/>
    <n v="36.450000000000003"/>
    <s v="Excelsa"/>
    <s v="Yes"/>
    <s v="Dark"/>
  </r>
  <r>
    <x v="737"/>
    <s v="mfrightm8@harvard.edu"/>
    <s v="Ireland"/>
    <s v="Rob"/>
    <s v="D"/>
    <n v="0.2"/>
    <n v="2.6849999999999996"/>
    <n v="16.11"/>
    <s v="Robusta"/>
    <s v="No"/>
    <s v="Dark"/>
  </r>
  <r>
    <x v="738"/>
    <s v="btartem9@aol.com"/>
    <s v="United States"/>
    <s v="Rob"/>
    <s v="D"/>
    <n v="2.5"/>
    <n v="20.584999999999997"/>
    <n v="41.169999999999995"/>
    <s v="Robusta"/>
    <s v="Yes"/>
    <s v="Dark"/>
  </r>
  <r>
    <x v="739"/>
    <s v="ckrzysztofiakma@skyrock.com"/>
    <s v="United States"/>
    <s v="Rob"/>
    <s v="D"/>
    <n v="0.2"/>
    <n v="2.6849999999999996"/>
    <n v="10.739999999999998"/>
    <s v="Robusta"/>
    <s v="No"/>
    <s v="Dark"/>
  </r>
  <r>
    <x v="740"/>
    <s v="dpenquetmb@diigo.com"/>
    <s v="United States"/>
    <s v="Exc"/>
    <s v="M"/>
    <n v="2.5"/>
    <n v="31.624999999999996"/>
    <n v="126.49999999999999"/>
    <s v="Excelsa"/>
    <s v="No"/>
    <s v="Medium"/>
  </r>
  <r>
    <x v="741"/>
    <s v=""/>
    <s v="United Kingdom"/>
    <s v="Rob"/>
    <s v="L"/>
    <n v="1"/>
    <n v="11.95"/>
    <n v="23.9"/>
    <s v="Robusta"/>
    <s v="No"/>
    <s v="Light"/>
  </r>
  <r>
    <x v="742"/>
    <s v=""/>
    <s v="United States"/>
    <s v="Rob"/>
    <s v="M"/>
    <n v="0.5"/>
    <n v="5.97"/>
    <n v="5.97"/>
    <s v="Robusta"/>
    <s v="No"/>
    <s v="Medium"/>
  </r>
  <r>
    <x v="743"/>
    <s v=""/>
    <s v="United Kingdom"/>
    <s v="Lib"/>
    <s v="D"/>
    <n v="0.2"/>
    <n v="3.8849999999999998"/>
    <n v="7.77"/>
    <s v="Liberica"/>
    <s v="Yes"/>
    <s v="Dark"/>
  </r>
  <r>
    <x v="744"/>
    <s v="kferrettimf@huffingtonpost.com"/>
    <s v="Ireland"/>
    <s v="Lib"/>
    <s v="D"/>
    <n v="0.5"/>
    <n v="7.77"/>
    <n v="23.31"/>
    <s v="Liberica"/>
    <s v="No"/>
    <s v="Dark"/>
  </r>
  <r>
    <x v="745"/>
    <s v=""/>
    <s v="United States"/>
    <s v="Rob"/>
    <s v="L"/>
    <n v="2.5"/>
    <n v="27.484999999999996"/>
    <n v="137.42499999999998"/>
    <s v="Robusta"/>
    <s v="No"/>
    <s v="Light"/>
  </r>
  <r>
    <x v="746"/>
    <s v=""/>
    <s v="United States"/>
    <s v="Rob"/>
    <s v="D"/>
    <n v="0.2"/>
    <n v="2.6849999999999996"/>
    <n v="8.0549999999999997"/>
    <s v="Robusta"/>
    <s v="Yes"/>
    <s v="Dark"/>
  </r>
  <r>
    <x v="747"/>
    <s v="abalsdonemi@toplist.cz"/>
    <s v="United States"/>
    <s v="Lib"/>
    <s v="L"/>
    <n v="0.5"/>
    <n v="9.51"/>
    <n v="28.53"/>
    <s v="Liberica"/>
    <s v="No"/>
    <s v="Light"/>
  </r>
  <r>
    <x v="748"/>
    <s v="bromeramj@list-manage.com"/>
    <s v="Ireland"/>
    <s v="Ara"/>
    <s v="M"/>
    <n v="1"/>
    <n v="11.25"/>
    <n v="67.5"/>
    <s v="Arabica"/>
    <s v="Yes"/>
    <s v="Medium"/>
  </r>
  <r>
    <x v="748"/>
    <s v="bromeramj@list-manage.com"/>
    <s v="Ireland"/>
    <s v="Lib"/>
    <s v="D"/>
    <n v="2.5"/>
    <n v="29.784999999999997"/>
    <n v="178.70999999999998"/>
    <s v="Liberica"/>
    <s v="Yes"/>
    <s v="Dark"/>
  </r>
  <r>
    <x v="749"/>
    <s v="cbrydeml@tuttocitta.it"/>
    <s v="United States"/>
    <s v="Exc"/>
    <s v="M"/>
    <n v="2.5"/>
    <n v="31.624999999999996"/>
    <n v="31.624999999999996"/>
    <s v="Excelsa"/>
    <s v="Yes"/>
    <s v="Medium"/>
  </r>
  <r>
    <x v="750"/>
    <s v="senefermm@blog.com"/>
    <s v="United States"/>
    <s v="Exc"/>
    <s v="L"/>
    <n v="0.2"/>
    <n v="4.4550000000000001"/>
    <n v="8.91"/>
    <s v="Excelsa"/>
    <s v="No"/>
    <s v="Light"/>
  </r>
  <r>
    <x v="751"/>
    <s v="lhaggerstonemn@independent.co.uk"/>
    <s v="United States"/>
    <s v="Rob"/>
    <s v="M"/>
    <n v="0.5"/>
    <n v="5.97"/>
    <n v="35.82"/>
    <s v="Robusta"/>
    <s v="No"/>
    <s v="Medium"/>
  </r>
  <r>
    <x v="752"/>
    <s v="mgundrymo@omniture.com"/>
    <s v="Ireland"/>
    <s v="Lib"/>
    <s v="L"/>
    <n v="0.5"/>
    <n v="9.51"/>
    <n v="38.04"/>
    <s v="Liberica"/>
    <s v="No"/>
    <s v="Light"/>
  </r>
  <r>
    <x v="753"/>
    <s v="bwellanmp@cafepress.com"/>
    <s v="United States"/>
    <s v="Lib"/>
    <s v="D"/>
    <n v="0.5"/>
    <n v="7.77"/>
    <n v="15.54"/>
    <s v="Liberica"/>
    <s v="No"/>
    <s v="Dark"/>
  </r>
  <r>
    <x v="745"/>
    <s v=""/>
    <s v="United States"/>
    <s v="Lib"/>
    <s v="L"/>
    <n v="1"/>
    <n v="15.85"/>
    <n v="79.25"/>
    <s v="Liberica"/>
    <s v="No"/>
    <s v="Light"/>
  </r>
  <r>
    <x v="754"/>
    <s v="catchesonmr@xinhuanet.com"/>
    <s v="United States"/>
    <s v="Lib"/>
    <s v="L"/>
    <n v="0.2"/>
    <n v="4.7549999999999999"/>
    <n v="4.7549999999999999"/>
    <s v="Liberica"/>
    <s v="Yes"/>
    <s v="Light"/>
  </r>
  <r>
    <x v="755"/>
    <s v="estentonms@google.it"/>
    <s v="United States"/>
    <s v="Exc"/>
    <s v="M"/>
    <n v="1"/>
    <n v="13.75"/>
    <n v="55"/>
    <s v="Excelsa"/>
    <s v="Yes"/>
    <s v="Medium"/>
  </r>
  <r>
    <x v="756"/>
    <s v="etrippmt@wp.com"/>
    <s v="United States"/>
    <s v="Rob"/>
    <s v="D"/>
    <n v="0.5"/>
    <n v="5.3699999999999992"/>
    <n v="26.849999999999994"/>
    <s v="Robusta"/>
    <s v="No"/>
    <s v="Dark"/>
  </r>
  <r>
    <x v="757"/>
    <s v="lmacmanusmu@imdb.com"/>
    <s v="United States"/>
    <s v="Exc"/>
    <s v="L"/>
    <n v="2.5"/>
    <n v="34.154999999999994"/>
    <n v="136.61999999999998"/>
    <s v="Excelsa"/>
    <s v="No"/>
    <s v="Light"/>
  </r>
  <r>
    <x v="758"/>
    <s v="tbenediktovichmv@ebay.com"/>
    <s v="United States"/>
    <s v="Lib"/>
    <s v="L"/>
    <n v="1"/>
    <n v="15.85"/>
    <n v="47.55"/>
    <s v="Liberica"/>
    <s v="Yes"/>
    <s v="Light"/>
  </r>
  <r>
    <x v="759"/>
    <s v="cbournermw@chronoengine.com"/>
    <s v="United States"/>
    <s v="Ara"/>
    <s v="M"/>
    <n v="0.2"/>
    <n v="3.375"/>
    <n v="16.875"/>
    <s v="Arabica"/>
    <s v="Yes"/>
    <s v="Medium"/>
  </r>
  <r>
    <x v="760"/>
    <s v="oskermen3@hatena.ne.jp"/>
    <s v="United States"/>
    <s v="Ara"/>
    <s v="D"/>
    <n v="1"/>
    <n v="9.9499999999999993"/>
    <n v="29.849999999999998"/>
    <s v="Arabica"/>
    <s v="Yes"/>
    <s v="Dark"/>
  </r>
  <r>
    <x v="761"/>
    <s v="kheddanmy@icq.com"/>
    <s v="United States"/>
    <s v="Exc"/>
    <s v="M"/>
    <n v="0.5"/>
    <n v="8.25"/>
    <n v="41.25"/>
    <s v="Excelsa"/>
    <s v="Yes"/>
    <s v="Medium"/>
  </r>
  <r>
    <x v="762"/>
    <s v="ichartersmz@abc.net.au"/>
    <s v="United States"/>
    <s v="Exc"/>
    <s v="M"/>
    <n v="0.2"/>
    <n v="4.125"/>
    <n v="20.625"/>
    <s v="Excelsa"/>
    <s v="No"/>
    <s v="Medium"/>
  </r>
  <r>
    <x v="763"/>
    <s v="aroubertn0@tmall.com"/>
    <s v="United States"/>
    <s v="Ara"/>
    <s v="D"/>
    <n v="2.5"/>
    <n v="22.884999999999998"/>
    <n v="137.31"/>
    <s v="Arabica"/>
    <s v="Yes"/>
    <s v="Dark"/>
  </r>
  <r>
    <x v="764"/>
    <s v="hmairsn1@so-net.ne.jp"/>
    <s v="United States"/>
    <s v="Ara"/>
    <s v="D"/>
    <n v="0.2"/>
    <n v="2.9849999999999999"/>
    <n v="2.9849999999999999"/>
    <s v="Arabica"/>
    <s v="No"/>
    <s v="Dark"/>
  </r>
  <r>
    <x v="765"/>
    <s v="hrainforthn2@blog.com"/>
    <s v="United States"/>
    <s v="Exc"/>
    <s v="M"/>
    <n v="1"/>
    <n v="13.75"/>
    <n v="27.5"/>
    <s v="Excelsa"/>
    <s v="No"/>
    <s v="Medium"/>
  </r>
  <r>
    <x v="765"/>
    <s v="hrainforthn2@blog.com"/>
    <s v="United States"/>
    <s v="Ara"/>
    <s v="D"/>
    <n v="0.2"/>
    <n v="2.9849999999999999"/>
    <n v="5.97"/>
    <s v="Arabica"/>
    <s v="No"/>
    <s v="Dark"/>
  </r>
  <r>
    <x v="766"/>
    <s v="ijespern4@theglobeandmail.com"/>
    <s v="United States"/>
    <s v="Rob"/>
    <s v="M"/>
    <n v="1"/>
    <n v="9.9499999999999993"/>
    <n v="59.699999999999996"/>
    <s v="Robusta"/>
    <s v="No"/>
    <s v="Medium"/>
  </r>
  <r>
    <x v="767"/>
    <s v="ldwerryhousen5@gravatar.com"/>
    <s v="United States"/>
    <s v="Rob"/>
    <s v="D"/>
    <n v="2.5"/>
    <n v="20.584999999999997"/>
    <n v="82.339999999999989"/>
    <s v="Robusta"/>
    <s v="Yes"/>
    <s v="Dark"/>
  </r>
  <r>
    <x v="768"/>
    <s v="nbroomern6@examiner.com"/>
    <s v="United States"/>
    <s v="Ara"/>
    <s v="D"/>
    <n v="2.5"/>
    <n v="22.884999999999998"/>
    <n v="22.884999999999998"/>
    <s v="Arabica"/>
    <s v="No"/>
    <s v="Dark"/>
  </r>
  <r>
    <x v="769"/>
    <s v="kthoumassonn7@bloglovin.com"/>
    <s v="United States"/>
    <s v="Exc"/>
    <s v="L"/>
    <n v="0.5"/>
    <n v="8.91"/>
    <n v="8.91"/>
    <s v="Excelsa"/>
    <s v="Yes"/>
    <s v="Light"/>
  </r>
  <r>
    <x v="770"/>
    <s v="fhabberghamn8@discovery.com"/>
    <s v="United States"/>
    <s v="Ara"/>
    <s v="D"/>
    <n v="0.2"/>
    <n v="2.9849999999999999"/>
    <n v="11.94"/>
    <s v="Arabica"/>
    <s v="No"/>
    <s v="Dark"/>
  </r>
  <r>
    <x v="745"/>
    <s v=""/>
    <s v="United States"/>
    <s v="Lib"/>
    <s v="M"/>
    <n v="2.5"/>
    <n v="33.464999999999996"/>
    <n v="100.39499999999998"/>
    <s v="Liberica"/>
    <s v="No"/>
    <s v="Medium"/>
  </r>
  <r>
    <x v="771"/>
    <s v="ravrashinna@tamu.edu"/>
    <s v="United States"/>
    <s v="Ara"/>
    <s v="D"/>
    <n v="2.5"/>
    <n v="22.884999999999998"/>
    <n v="114.42499999999998"/>
    <s v="Arabica"/>
    <s v="No"/>
    <s v="Dark"/>
  </r>
  <r>
    <x v="772"/>
    <s v="mdoidgenb@etsy.com"/>
    <s v="United States"/>
    <s v="Exc"/>
    <s v="M"/>
    <n v="0.5"/>
    <n v="8.25"/>
    <n v="41.25"/>
    <s v="Excelsa"/>
    <s v="No"/>
    <s v="Medium"/>
  </r>
  <r>
    <x v="773"/>
    <s v="jedinboronc@reverbnation.com"/>
    <s v="United States"/>
    <s v="Rob"/>
    <s v="L"/>
    <n v="0.5"/>
    <n v="7.169999999999999"/>
    <n v="28.679999999999996"/>
    <s v="Robusta"/>
    <s v="Yes"/>
    <s v="Light"/>
  </r>
  <r>
    <x v="774"/>
    <s v="ttewelsonnd@cdbaby.com"/>
    <s v="United States"/>
    <s v="Lib"/>
    <s v="M"/>
    <n v="0.2"/>
    <n v="4.3650000000000002"/>
    <n v="4.3650000000000002"/>
    <s v="Liberica"/>
    <s v="No"/>
    <s v="Medium"/>
  </r>
  <r>
    <x v="760"/>
    <s v="oskermen3@hatena.ne.jp"/>
    <s v="United States"/>
    <s v="Exc"/>
    <s v="M"/>
    <n v="0.2"/>
    <n v="4.125"/>
    <n v="8.25"/>
    <s v="Excelsa"/>
    <s v="Yes"/>
    <s v="Medium"/>
  </r>
  <r>
    <x v="775"/>
    <s v="ddrewittnf@mapquest.com"/>
    <s v="United States"/>
    <s v="Exc"/>
    <s v="M"/>
    <n v="0.2"/>
    <n v="4.125"/>
    <n v="8.25"/>
    <s v="Excelsa"/>
    <s v="Yes"/>
    <s v="Medium"/>
  </r>
  <r>
    <x v="776"/>
    <s v="agladhillng@stanford.edu"/>
    <s v="United States"/>
    <s v="Ara"/>
    <s v="D"/>
    <n v="0.5"/>
    <n v="5.97"/>
    <n v="35.82"/>
    <s v="Arabica"/>
    <s v="Yes"/>
    <s v="Dark"/>
  </r>
  <r>
    <x v="777"/>
    <s v="mlorineznh@whitehouse.gov"/>
    <s v="United States"/>
    <s v="Exc"/>
    <s v="D"/>
    <n v="2.5"/>
    <n v="27.945"/>
    <n v="167.67000000000002"/>
    <s v="Excelsa"/>
    <s v="No"/>
    <s v="Dark"/>
  </r>
  <r>
    <x v="778"/>
    <s v=""/>
    <s v="United States"/>
    <s v="Ara"/>
    <s v="M"/>
    <n v="2.5"/>
    <n v="25.874999999999996"/>
    <n v="51.749999999999993"/>
    <s v="Arabica"/>
    <s v="Yes"/>
    <s v="Medium"/>
  </r>
  <r>
    <x v="779"/>
    <s v="mvannj@wikipedia.org"/>
    <s v="United States"/>
    <s v="Ara"/>
    <s v="D"/>
    <n v="0.2"/>
    <n v="2.9849999999999999"/>
    <n v="8.9550000000000001"/>
    <s v="Arabica"/>
    <s v="Yes"/>
    <s v="Dark"/>
  </r>
  <r>
    <x v="780"/>
    <s v=""/>
    <s v="United States"/>
    <s v="Exc"/>
    <s v="L"/>
    <n v="0.5"/>
    <n v="8.91"/>
    <n v="53.46"/>
    <s v="Excelsa"/>
    <s v="No"/>
    <s v="Light"/>
  </r>
  <r>
    <x v="781"/>
    <s v="jethelstonnl@creativecommons.org"/>
    <s v="United States"/>
    <s v="Ara"/>
    <s v="L"/>
    <n v="0.2"/>
    <n v="3.8849999999999998"/>
    <n v="23.31"/>
    <s v="Arabica"/>
    <s v="Yes"/>
    <s v="Light"/>
  </r>
  <r>
    <x v="781"/>
    <s v="jethelstonnl@creativecommons.org"/>
    <s v="United States"/>
    <s v="Ara"/>
    <s v="M"/>
    <n v="0.2"/>
    <n v="3.375"/>
    <n v="6.75"/>
    <s v="Arabica"/>
    <s v="Yes"/>
    <s v="Medium"/>
  </r>
  <r>
    <x v="782"/>
    <s v="peberznn@woothemes.com"/>
    <s v="United States"/>
    <s v="Lib"/>
    <s v="D"/>
    <n v="0.5"/>
    <n v="7.77"/>
    <n v="7.77"/>
    <s v="Liberica"/>
    <s v="Yes"/>
    <s v="Dark"/>
  </r>
  <r>
    <x v="783"/>
    <s v="bgaishno@altervista.org"/>
    <s v="United States"/>
    <s v="Lib"/>
    <s v="D"/>
    <n v="2.5"/>
    <n v="29.784999999999997"/>
    <n v="119.13999999999999"/>
    <s v="Liberica"/>
    <s v="Yes"/>
    <s v="Dark"/>
  </r>
  <r>
    <x v="784"/>
    <s v="ldantonnp@miitbeian.gov.cn"/>
    <s v="United States"/>
    <s v="Ara"/>
    <s v="D"/>
    <n v="1"/>
    <n v="9.9499999999999993"/>
    <n v="19.899999999999999"/>
    <s v="Arabica"/>
    <s v="No"/>
    <s v="Dark"/>
  </r>
  <r>
    <x v="785"/>
    <s v="smorrallnq@answers.com"/>
    <s v="United States"/>
    <s v="Rob"/>
    <s v="L"/>
    <n v="0.5"/>
    <n v="7.169999999999999"/>
    <n v="35.849999999999994"/>
    <s v="Robusta"/>
    <s v="Yes"/>
    <s v="Light"/>
  </r>
  <r>
    <x v="786"/>
    <s v="dcrownshawnr@photobucket.com"/>
    <s v="United States"/>
    <s v="Lib"/>
    <s v="D"/>
    <n v="2.5"/>
    <n v="29.784999999999997"/>
    <n v="89.35499999999999"/>
    <s v="Liberica"/>
    <s v="No"/>
    <s v="Dark"/>
  </r>
  <r>
    <x v="760"/>
    <s v="oskermen3@hatena.ne.jp"/>
    <s v="United States"/>
    <s v="Lib"/>
    <s v="M"/>
    <n v="0.2"/>
    <n v="4.3650000000000002"/>
    <n v="8.73"/>
    <s v="Liberica"/>
    <s v="Yes"/>
    <s v="Medium"/>
  </r>
  <r>
    <x v="787"/>
    <s v="jreddochnt@sun.com"/>
    <s v="United States"/>
    <s v="Rob"/>
    <s v="L"/>
    <n v="2.5"/>
    <n v="27.484999999999996"/>
    <n v="137.42499999999998"/>
    <s v="Robusta"/>
    <s v="No"/>
    <s v="Light"/>
  </r>
  <r>
    <x v="788"/>
    <s v="stitleynu@whitehouse.gov"/>
    <s v="United States"/>
    <s v="Lib"/>
    <s v="M"/>
    <n v="0.5"/>
    <n v="8.73"/>
    <n v="34.92"/>
    <s v="Liberica"/>
    <s v="No"/>
    <s v="Medium"/>
  </r>
  <r>
    <x v="789"/>
    <s v="rsimaonv@simplemachines.org"/>
    <s v="United States"/>
    <s v="Ara"/>
    <s v="L"/>
    <n v="2.5"/>
    <n v="29.784999999999997"/>
    <n v="178.70999999999998"/>
    <s v="Arabica"/>
    <s v="No"/>
    <s v="Light"/>
  </r>
  <r>
    <x v="790"/>
    <s v=""/>
    <s v="United States"/>
    <s v="Ara"/>
    <s v="M"/>
    <n v="2.5"/>
    <n v="25.874999999999996"/>
    <n v="25.874999999999996"/>
    <s v="Arabica"/>
    <s v="No"/>
    <s v="Medium"/>
  </r>
  <r>
    <x v="791"/>
    <s v="nchisholmnx@example.com"/>
    <s v="United States"/>
    <s v="Lib"/>
    <s v="D"/>
    <n v="1"/>
    <n v="12.95"/>
    <n v="77.699999999999989"/>
    <s v="Liberica"/>
    <s v="Yes"/>
    <s v="Dark"/>
  </r>
  <r>
    <x v="792"/>
    <s v="goatsny@live.com"/>
    <s v="United States"/>
    <s v="Rob"/>
    <s v="M"/>
    <n v="1"/>
    <n v="9.9499999999999993"/>
    <n v="9.9499999999999993"/>
    <s v="Robusta"/>
    <s v="Yes"/>
    <s v="Medium"/>
  </r>
  <r>
    <x v="793"/>
    <s v="mbirkinnz@java.com"/>
    <s v="United States"/>
    <s v="Lib"/>
    <s v="M"/>
    <n v="1"/>
    <n v="14.55"/>
    <n v="29.1"/>
    <s v="Liberica"/>
    <s v="Yes"/>
    <s v="Medium"/>
  </r>
  <r>
    <x v="794"/>
    <s v="rpysono0@constantcontact.com"/>
    <s v="Ireland"/>
    <s v="Rob"/>
    <s v="L"/>
    <n v="0.2"/>
    <n v="3.5849999999999995"/>
    <n v="21.509999999999998"/>
    <s v="Robusta"/>
    <s v="No"/>
    <s v="Light"/>
  </r>
  <r>
    <x v="795"/>
    <s v="mmacconnechieo9@reuters.com"/>
    <s v="United States"/>
    <s v="Ara"/>
    <s v="M"/>
    <n v="0.5"/>
    <n v="6.75"/>
    <n v="6.75"/>
    <s v="Arabica"/>
    <s v="Yes"/>
    <s v="Medium"/>
  </r>
  <r>
    <x v="796"/>
    <s v="rtreachero2@usa.gov"/>
    <s v="Ireland"/>
    <s v="Ara"/>
    <s v="D"/>
    <n v="0.5"/>
    <n v="5.97"/>
    <n v="17.91"/>
    <s v="Arabica"/>
    <s v="No"/>
    <s v="Dark"/>
  </r>
  <r>
    <x v="797"/>
    <s v="bfattorinio3@quantcast.com"/>
    <s v="Ireland"/>
    <s v="Ara"/>
    <s v="L"/>
    <n v="2.5"/>
    <n v="29.784999999999997"/>
    <n v="29.784999999999997"/>
    <s v="Arabica"/>
    <s v="Yes"/>
    <s v="Light"/>
  </r>
  <r>
    <x v="798"/>
    <s v="mpalleskeo4@nyu.edu"/>
    <s v="United States"/>
    <s v="Exc"/>
    <s v="M"/>
    <n v="0.5"/>
    <n v="8.25"/>
    <n v="41.25"/>
    <s v="Excelsa"/>
    <s v="Yes"/>
    <s v="Medium"/>
  </r>
  <r>
    <x v="799"/>
    <s v=""/>
    <s v="United States"/>
    <s v="Rob"/>
    <s v="M"/>
    <n v="0.5"/>
    <n v="5.97"/>
    <n v="17.91"/>
    <s v="Robusta"/>
    <s v="Yes"/>
    <s v="Medium"/>
  </r>
  <r>
    <x v="800"/>
    <s v="fantcliffeo6@amazon.co.jp"/>
    <s v="Ireland"/>
    <s v="Exc"/>
    <s v="D"/>
    <n v="0.5"/>
    <n v="7.29"/>
    <n v="7.29"/>
    <s v="Excelsa"/>
    <s v="Yes"/>
    <s v="Dark"/>
  </r>
  <r>
    <x v="801"/>
    <s v="pmatignono7@harvard.edu"/>
    <s v="United Kingdom"/>
    <s v="Exc"/>
    <s v="L"/>
    <n v="1"/>
    <n v="14.85"/>
    <n v="29.7"/>
    <s v="Excelsa"/>
    <s v="Yes"/>
    <s v="Light"/>
  </r>
  <r>
    <x v="802"/>
    <s v="cweondo8@theglobeandmail.com"/>
    <s v="United States"/>
    <s v="Ara"/>
    <s v="M"/>
    <n v="1"/>
    <n v="11.25"/>
    <n v="22.5"/>
    <s v="Arabica"/>
    <s v="No"/>
    <s v="Medium"/>
  </r>
  <r>
    <x v="795"/>
    <s v="mmacconnechieo9@reuters.com"/>
    <s v="United States"/>
    <s v="Rob"/>
    <s v="M"/>
    <n v="0.2"/>
    <n v="2.9849999999999999"/>
    <n v="11.94"/>
    <s v="Robusta"/>
    <s v="Yes"/>
    <s v="Medium"/>
  </r>
  <r>
    <x v="803"/>
    <s v="jskentelberyoa@paypal.com"/>
    <s v="United States"/>
    <s v="Ara"/>
    <s v="L"/>
    <n v="1"/>
    <n v="12.95"/>
    <n v="25.9"/>
    <s v="Arabica"/>
    <s v="No"/>
    <s v="Light"/>
  </r>
  <r>
    <x v="804"/>
    <s v="ocomberob@goo.gl"/>
    <s v="Ireland"/>
    <s v="Lib"/>
    <s v="M"/>
    <n v="0.5"/>
    <n v="8.73"/>
    <n v="43.650000000000006"/>
    <s v="Liberica"/>
    <s v="No"/>
    <s v="Medium"/>
  </r>
  <r>
    <x v="804"/>
    <s v="ocomberob@goo.gl"/>
    <s v="Ireland"/>
    <s v="Ara"/>
    <s v="L"/>
    <n v="0.5"/>
    <n v="7.77"/>
    <n v="46.62"/>
    <s v="Arabica"/>
    <s v="No"/>
    <s v="Light"/>
  </r>
  <r>
    <x v="805"/>
    <s v="ztramelod@netlog.com"/>
    <s v="United States"/>
    <s v="Lib"/>
    <s v="L"/>
    <n v="0.5"/>
    <n v="9.51"/>
    <n v="28.53"/>
    <s v="Liberica"/>
    <s v="No"/>
    <s v="Light"/>
  </r>
  <r>
    <x v="806"/>
    <s v=""/>
    <s v="United States"/>
    <s v="Rob"/>
    <s v="L"/>
    <n v="2.5"/>
    <n v="27.484999999999996"/>
    <n v="27.484999999999996"/>
    <s v="Robusta"/>
    <s v="Yes"/>
    <s v="Light"/>
  </r>
  <r>
    <x v="807"/>
    <s v=""/>
    <s v="United States"/>
    <s v="Exc"/>
    <s v="D"/>
    <n v="0.2"/>
    <n v="3.645"/>
    <n v="10.935"/>
    <s v="Excelsa"/>
    <s v="No"/>
    <s v="Dark"/>
  </r>
  <r>
    <x v="808"/>
    <s v="chatfullog@ebay.com"/>
    <s v="United States"/>
    <s v="Rob"/>
    <s v="L"/>
    <n v="0.2"/>
    <n v="3.5849999999999995"/>
    <n v="7.169999999999999"/>
    <s v="Robusta"/>
    <s v="No"/>
    <s v="Light"/>
  </r>
  <r>
    <x v="809"/>
    <s v=""/>
    <s v="United States"/>
    <s v="Ara"/>
    <s v="L"/>
    <n v="0.2"/>
    <n v="3.8849999999999998"/>
    <n v="23.31"/>
    <s v="Arabica"/>
    <s v="Yes"/>
    <s v="Light"/>
  </r>
  <r>
    <x v="810"/>
    <s v="kmarrisonoq@dropbox.com"/>
    <s v="United States"/>
    <s v="Ara"/>
    <s v="D"/>
    <n v="2.5"/>
    <n v="22.884999999999998"/>
    <n v="114.42499999999998"/>
    <s v="Arabica"/>
    <s v="Yes"/>
    <s v="Dark"/>
  </r>
  <r>
    <x v="811"/>
    <s v="lagnolooj@pinterest.com"/>
    <s v="United States"/>
    <s v="Ara"/>
    <s v="M"/>
    <n v="2.5"/>
    <n v="25.874999999999996"/>
    <n v="77.624999999999986"/>
    <s v="Arabica"/>
    <s v="Yes"/>
    <s v="Medium"/>
  </r>
  <r>
    <x v="812"/>
    <s v="dkiddyok@fda.gov"/>
    <s v="United States"/>
    <s v="Rob"/>
    <s v="D"/>
    <n v="0.5"/>
    <n v="5.3699999999999992"/>
    <n v="5.3699999999999992"/>
    <s v="Robusta"/>
    <s v="Yes"/>
    <s v="Dark"/>
  </r>
  <r>
    <x v="813"/>
    <s v="hpetroulisol@state.tx.us"/>
    <s v="Ireland"/>
    <s v="Rob"/>
    <s v="D"/>
    <n v="2.5"/>
    <n v="20.584999999999997"/>
    <n v="123.50999999999999"/>
    <s v="Robusta"/>
    <s v="No"/>
    <s v="Dark"/>
  </r>
  <r>
    <x v="814"/>
    <s v="mschollom@taobao.com"/>
    <s v="United States"/>
    <s v="Lib"/>
    <s v="M"/>
    <n v="0.5"/>
    <n v="8.73"/>
    <n v="17.46"/>
    <s v="Liberica"/>
    <s v="No"/>
    <s v="Medium"/>
  </r>
  <r>
    <x v="815"/>
    <s v="kfersonon@g.co"/>
    <s v="United States"/>
    <s v="Exc"/>
    <s v="L"/>
    <n v="0.2"/>
    <n v="4.4550000000000001"/>
    <n v="13.365"/>
    <s v="Excelsa"/>
    <s v="No"/>
    <s v="Light"/>
  </r>
  <r>
    <x v="816"/>
    <s v="bkellowayoo@omniture.com"/>
    <s v="United States"/>
    <s v="Ara"/>
    <s v="L"/>
    <n v="0.2"/>
    <n v="3.8849999999999998"/>
    <n v="7.77"/>
    <s v="Arabica"/>
    <s v="Yes"/>
    <s v="Light"/>
  </r>
  <r>
    <x v="817"/>
    <s v="soliffeop@yellowbook.com"/>
    <s v="United States"/>
    <s v="Rob"/>
    <s v="D"/>
    <n v="0.2"/>
    <n v="2.6849999999999996"/>
    <n v="2.6849999999999996"/>
    <s v="Robusta"/>
    <s v="Yes"/>
    <s v="Dark"/>
  </r>
  <r>
    <x v="810"/>
    <s v="kmarrisonoq@dropbox.com"/>
    <s v="United States"/>
    <s v="Rob"/>
    <s v="D"/>
    <n v="2.5"/>
    <n v="20.584999999999997"/>
    <n v="20.584999999999997"/>
    <s v="Robusta"/>
    <s v="Yes"/>
    <s v="Dark"/>
  </r>
  <r>
    <x v="818"/>
    <s v="cdolohuntyor@dailymail.co.uk"/>
    <s v="United States"/>
    <s v="Ara"/>
    <s v="D"/>
    <n v="2.5"/>
    <n v="22.884999999999998"/>
    <n v="114.42499999999998"/>
    <s v="Arabica"/>
    <s v="Yes"/>
    <s v="Dark"/>
  </r>
  <r>
    <x v="819"/>
    <s v="pvasilenkoos@addtoany.com"/>
    <s v="United Kingdom"/>
    <s v="Exc"/>
    <s v="M"/>
    <n v="0.2"/>
    <n v="4.125"/>
    <n v="20.625"/>
    <s v="Excelsa"/>
    <s v="No"/>
    <s v="Medium"/>
  </r>
  <r>
    <x v="820"/>
    <s v="rschankelborgot@ameblo.jp"/>
    <s v="United States"/>
    <s v="Lib"/>
    <s v="L"/>
    <n v="0.5"/>
    <n v="9.51"/>
    <n v="57.06"/>
    <s v="Liberica"/>
    <s v="Yes"/>
    <s v="Light"/>
  </r>
  <r>
    <x v="821"/>
    <s v=""/>
    <s v="Ireland"/>
    <s v="Rob"/>
    <s v="D"/>
    <n v="2.5"/>
    <n v="20.584999999999997"/>
    <n v="82.339999999999989"/>
    <s v="Robusta"/>
    <s v="Yes"/>
    <s v="Dark"/>
  </r>
  <r>
    <x v="822"/>
    <s v=""/>
    <s v="United States"/>
    <s v="Exc"/>
    <s v="M"/>
    <n v="2.5"/>
    <n v="31.624999999999996"/>
    <n v="158.12499999999997"/>
    <s v="Excelsa"/>
    <s v="No"/>
    <s v="Medium"/>
  </r>
  <r>
    <x v="823"/>
    <s v="bcargenow@geocities.jp"/>
    <s v="United States"/>
    <s v="Rob"/>
    <s v="D"/>
    <n v="0.5"/>
    <n v="5.3699999999999992"/>
    <n v="32.22"/>
    <s v="Robusta"/>
    <s v="Yes"/>
    <s v="Dark"/>
  </r>
  <r>
    <x v="824"/>
    <s v="rsticklerox@printfriendly.com"/>
    <s v="United Kingdom"/>
    <s v="Exc"/>
    <s v="D"/>
    <n v="1"/>
    <n v="12.15"/>
    <n v="24.3"/>
    <s v="Excelsa"/>
    <s v="No"/>
    <s v="Dark"/>
  </r>
  <r>
    <x v="825"/>
    <s v=""/>
    <s v="United States"/>
    <s v="Rob"/>
    <s v="L"/>
    <n v="0.5"/>
    <n v="7.169999999999999"/>
    <n v="35.849999999999994"/>
    <s v="Robusta"/>
    <s v="No"/>
    <s v="Light"/>
  </r>
  <r>
    <x v="822"/>
    <s v=""/>
    <s v="United States"/>
    <s v="Lib"/>
    <s v="M"/>
    <n v="1"/>
    <n v="14.55"/>
    <n v="72.75"/>
    <s v="Liberica"/>
    <s v="No"/>
    <s v="Medium"/>
  </r>
  <r>
    <x v="826"/>
    <s v=""/>
    <s v="Ireland"/>
    <s v="Lib"/>
    <s v="L"/>
    <n v="1"/>
    <n v="15.85"/>
    <n v="47.55"/>
    <s v="Liberica"/>
    <s v="No"/>
    <s v="Light"/>
  </r>
  <r>
    <x v="827"/>
    <s v="djevonp1@ibm.com"/>
    <s v="United States"/>
    <s v="Rob"/>
    <s v="L"/>
    <n v="0.2"/>
    <n v="3.5849999999999995"/>
    <n v="3.5849999999999995"/>
    <s v="Robusta"/>
    <s v="Yes"/>
    <s v="Light"/>
  </r>
  <r>
    <x v="828"/>
    <s v="hrannerp2@omniture.com"/>
    <s v="United States"/>
    <s v="Exc"/>
    <s v="M"/>
    <n v="2.5"/>
    <n v="31.624999999999996"/>
    <n v="158.12499999999997"/>
    <s v="Excelsa"/>
    <s v="No"/>
    <s v="Medium"/>
  </r>
  <r>
    <x v="829"/>
    <s v="bimriep3@addtoany.com"/>
    <s v="United States"/>
    <s v="Lib"/>
    <s v="M"/>
    <n v="0.5"/>
    <n v="8.73"/>
    <n v="17.46"/>
    <s v="Liberica"/>
    <s v="No"/>
    <s v="Medium"/>
  </r>
  <r>
    <x v="830"/>
    <s v="dsopperp4@eventbrite.com"/>
    <s v="United States"/>
    <s v="Ara"/>
    <s v="L"/>
    <n v="2.5"/>
    <n v="29.784999999999997"/>
    <n v="148.92499999999998"/>
    <s v="Arabica"/>
    <s v="No"/>
    <s v="Light"/>
  </r>
  <r>
    <x v="831"/>
    <s v=""/>
    <s v="United States"/>
    <s v="Ara"/>
    <s v="M"/>
    <n v="0.5"/>
    <n v="6.75"/>
    <n v="40.5"/>
    <s v="Arabica"/>
    <s v="Yes"/>
    <s v="Medium"/>
  </r>
  <r>
    <x v="832"/>
    <s v="lledgleyp6@de.vu"/>
    <s v="United States"/>
    <s v="Ara"/>
    <s v="M"/>
    <n v="0.5"/>
    <n v="6.75"/>
    <n v="27"/>
    <s v="Arabica"/>
    <s v="Yes"/>
    <s v="Medium"/>
  </r>
  <r>
    <x v="833"/>
    <s v="tmenaryp7@phoca.cz"/>
    <s v="United States"/>
    <s v="Lib"/>
    <s v="D"/>
    <n v="1"/>
    <n v="12.95"/>
    <n v="38.849999999999994"/>
    <s v="Liberica"/>
    <s v="No"/>
    <s v="Dark"/>
  </r>
  <r>
    <x v="834"/>
    <s v="gciccottip8@so-net.ne.jp"/>
    <s v="United States"/>
    <s v="Rob"/>
    <s v="L"/>
    <n v="1"/>
    <n v="11.95"/>
    <n v="59.75"/>
    <s v="Robusta"/>
    <s v="No"/>
    <s v="Light"/>
  </r>
  <r>
    <x v="835"/>
    <s v=""/>
    <s v="United States"/>
    <s v="Rob"/>
    <s v="L"/>
    <n v="0.2"/>
    <n v="3.5849999999999995"/>
    <n v="10.754999999999999"/>
    <s v="Robusta"/>
    <s v="No"/>
    <s v="Light"/>
  </r>
  <r>
    <x v="836"/>
    <s v="wjallinpa@pcworld.com"/>
    <s v="United States"/>
    <s v="Ara"/>
    <s v="D"/>
    <n v="2.5"/>
    <n v="22.884999999999998"/>
    <n v="91.539999999999992"/>
    <s v="Arabica"/>
    <s v="No"/>
    <s v="Dark"/>
  </r>
  <r>
    <x v="837"/>
    <s v="mbogeypb@thetimes.co.uk"/>
    <s v="United States"/>
    <s v="Ara"/>
    <s v="M"/>
    <n v="1"/>
    <n v="11.25"/>
    <n v="45"/>
    <s v="Arabica"/>
    <s v="Yes"/>
    <s v="Medium"/>
  </r>
  <r>
    <x v="838"/>
    <s v=""/>
    <s v="United States"/>
    <s v="Rob"/>
    <s v="M"/>
    <n v="2.5"/>
    <n v="22.884999999999998"/>
    <n v="137.31"/>
    <s v="Robusta"/>
    <s v="Yes"/>
    <s v="Medium"/>
  </r>
  <r>
    <x v="839"/>
    <s v="mcobbledickpd@ucsd.edu"/>
    <s v="United States"/>
    <s v="Ara"/>
    <s v="M"/>
    <n v="0.5"/>
    <n v="6.75"/>
    <n v="6.75"/>
    <s v="Arabica"/>
    <s v="No"/>
    <s v="Medium"/>
  </r>
  <r>
    <x v="840"/>
    <s v="alewrype@whitehouse.gov"/>
    <s v="United States"/>
    <s v="Ara"/>
    <s v="M"/>
    <n v="1"/>
    <n v="11.25"/>
    <n v="45"/>
    <s v="Arabica"/>
    <s v="No"/>
    <s v="Medium"/>
  </r>
  <r>
    <x v="841"/>
    <s v="ihesselpf@ox.ac.uk"/>
    <s v="United States"/>
    <s v="Exc"/>
    <s v="D"/>
    <n v="2.5"/>
    <n v="27.945"/>
    <n v="83.835000000000008"/>
    <s v="Excelsa"/>
    <s v="Yes"/>
    <s v="Dark"/>
  </r>
  <r>
    <x v="842"/>
    <s v=""/>
    <s v="Ireland"/>
    <s v="Exc"/>
    <s v="D"/>
    <n v="0.2"/>
    <n v="3.645"/>
    <n v="3.645"/>
    <s v="Excelsa"/>
    <s v="Yes"/>
    <s v="Dark"/>
  </r>
  <r>
    <x v="843"/>
    <s v="csorrellph@amazon.com"/>
    <s v="United Kingdom"/>
    <s v="Ara"/>
    <s v="M"/>
    <n v="0.5"/>
    <n v="6.75"/>
    <n v="6.75"/>
    <s v="Arabica"/>
    <s v="No"/>
    <s v="Medium"/>
  </r>
  <r>
    <x v="843"/>
    <s v="csorrellph@amazon.com"/>
    <s v="United Kingdom"/>
    <s v="Exc"/>
    <s v="D"/>
    <n v="0.5"/>
    <n v="7.29"/>
    <n v="21.87"/>
    <s v="Excelsa"/>
    <s v="No"/>
    <s v="Dark"/>
  </r>
  <r>
    <x v="844"/>
    <s v="qheavysidepj@unc.edu"/>
    <s v="United States"/>
    <s v="Rob"/>
    <s v="D"/>
    <n v="0.2"/>
    <n v="2.6849999999999996"/>
    <n v="13.424999999999997"/>
    <s v="Robusta"/>
    <s v="Yes"/>
    <s v="Dark"/>
  </r>
  <r>
    <x v="845"/>
    <s v="hreuvenpk@whitehouse.gov"/>
    <s v="United States"/>
    <s v="Rob"/>
    <s v="D"/>
    <n v="2.5"/>
    <n v="20.584999999999997"/>
    <n v="123.50999999999999"/>
    <s v="Robusta"/>
    <s v="No"/>
    <s v="Dark"/>
  </r>
  <r>
    <x v="846"/>
    <s v="mattwoolpl@nba.com"/>
    <s v="United States"/>
    <s v="Lib"/>
    <s v="D"/>
    <n v="0.2"/>
    <n v="3.8849999999999998"/>
    <n v="7.77"/>
    <s v="Liberica"/>
    <s v="No"/>
    <s v="Dark"/>
  </r>
  <r>
    <x v="847"/>
    <s v=""/>
    <s v="United States"/>
    <s v="Ara"/>
    <s v="M"/>
    <n v="1"/>
    <n v="11.25"/>
    <n v="67.5"/>
    <s v="Arabica"/>
    <s v="Yes"/>
    <s v="Medium"/>
  </r>
  <r>
    <x v="848"/>
    <s v="gwynespn@dagondesign.com"/>
    <s v="United States"/>
    <s v="Exc"/>
    <s v="D"/>
    <n v="2.5"/>
    <n v="27.945"/>
    <n v="27.945"/>
    <s v="Excelsa"/>
    <s v="No"/>
    <s v="Dark"/>
  </r>
  <r>
    <x v="849"/>
    <s v="cmaccourtpo@amazon.com"/>
    <s v="United States"/>
    <s v="Ara"/>
    <s v="L"/>
    <n v="2.5"/>
    <n v="29.784999999999997"/>
    <n v="89.35499999999999"/>
    <s v="Arabica"/>
    <s v="No"/>
    <s v="Light"/>
  </r>
  <r>
    <x v="822"/>
    <s v=""/>
    <s v="United States"/>
    <s v="Ara"/>
    <s v="M"/>
    <n v="0.5"/>
    <n v="6.75"/>
    <n v="20.25"/>
    <s v="Arabica"/>
    <s v="No"/>
    <s v="Medium"/>
  </r>
  <r>
    <x v="850"/>
    <s v="ewilsonepq@eepurl.com"/>
    <s v="United States"/>
    <s v="Ara"/>
    <s v="M"/>
    <n v="0.5"/>
    <n v="6.75"/>
    <n v="33.75"/>
    <s v="Arabica"/>
    <s v="Yes"/>
    <s v="Medium"/>
  </r>
  <r>
    <x v="851"/>
    <s v="dduffiepr@time.com"/>
    <s v="United States"/>
    <s v="Exc"/>
    <s v="D"/>
    <n v="2.5"/>
    <n v="27.945"/>
    <n v="111.78"/>
    <s v="Excelsa"/>
    <s v="No"/>
    <s v="Dark"/>
  </r>
  <r>
    <x v="852"/>
    <s v="mmatiasekps@ucoz.ru"/>
    <s v="United States"/>
    <s v="Exc"/>
    <s v="M"/>
    <n v="2.5"/>
    <n v="31.624999999999996"/>
    <n v="63.249999999999993"/>
    <s v="Excelsa"/>
    <s v="Yes"/>
    <s v="Medium"/>
  </r>
  <r>
    <x v="853"/>
    <s v="jcamillopt@shinystat.com"/>
    <s v="United States"/>
    <s v="Exc"/>
    <s v="L"/>
    <n v="0.2"/>
    <n v="4.4550000000000001"/>
    <n v="8.91"/>
    <s v="Excelsa"/>
    <s v="Yes"/>
    <s v="Light"/>
  </r>
  <r>
    <x v="854"/>
    <s v="kphilbrickpu@cdc.gov"/>
    <s v="United States"/>
    <s v="Exc"/>
    <s v="D"/>
    <n v="1"/>
    <n v="12.15"/>
    <n v="12.15"/>
    <s v="Excelsa"/>
    <s v="Yes"/>
    <s v="Dark"/>
  </r>
  <r>
    <x v="855"/>
    <s v=""/>
    <s v="United States"/>
    <s v="Ara"/>
    <s v="D"/>
    <n v="0.5"/>
    <n v="5.97"/>
    <n v="23.88"/>
    <s v="Arabica"/>
    <s v="Yes"/>
    <s v="Dark"/>
  </r>
  <r>
    <x v="856"/>
    <s v="bsillispw@istockphoto.com"/>
    <s v="United States"/>
    <s v="Exc"/>
    <s v="M"/>
    <n v="1"/>
    <n v="13.75"/>
    <n v="55"/>
    <s v="Excelsa"/>
    <s v="No"/>
    <s v="Medium"/>
  </r>
  <r>
    <x v="857"/>
    <s v=""/>
    <s v="United States"/>
    <s v="Rob"/>
    <s v="D"/>
    <n v="1"/>
    <n v="8.9499999999999993"/>
    <n v="26.849999999999998"/>
    <s v="Robusta"/>
    <s v="Yes"/>
    <s v="Dark"/>
  </r>
  <r>
    <x v="858"/>
    <s v="rcuttspy@techcrunch.com"/>
    <s v="United States"/>
    <s v="Rob"/>
    <s v="M"/>
    <n v="2.5"/>
    <n v="22.884999999999998"/>
    <n v="114.42499999999998"/>
    <s v="Robusta"/>
    <s v="No"/>
    <s v="Medium"/>
  </r>
  <r>
    <x v="859"/>
    <s v="mdelvespz@nature.com"/>
    <s v="United States"/>
    <s v="Ara"/>
    <s v="M"/>
    <n v="2.5"/>
    <n v="25.874999999999996"/>
    <n v="155.24999999999997"/>
    <s v="Arabica"/>
    <s v="Yes"/>
    <s v="Medium"/>
  </r>
  <r>
    <x v="860"/>
    <s v="dgrittonq0@nydailynews.com"/>
    <s v="United States"/>
    <s v="Lib"/>
    <s v="D"/>
    <n v="0.5"/>
    <n v="7.77"/>
    <n v="23.31"/>
    <s v="Liberica"/>
    <s v="Yes"/>
    <s v="Dark"/>
  </r>
  <r>
    <x v="860"/>
    <s v="dgrittonq0@nydailynews.com"/>
    <s v="United States"/>
    <s v="Rob"/>
    <s v="M"/>
    <n v="2.5"/>
    <n v="22.884999999999998"/>
    <n v="91.539999999999992"/>
    <s v="Robusta"/>
    <s v="Yes"/>
    <s v="Medium"/>
  </r>
  <r>
    <x v="861"/>
    <s v="dgutq2@umich.edu"/>
    <s v="United States"/>
    <s v="Exc"/>
    <s v="L"/>
    <n v="1"/>
    <n v="14.85"/>
    <n v="74.25"/>
    <s v="Excelsa"/>
    <s v="Yes"/>
    <s v="Light"/>
  </r>
  <r>
    <x v="862"/>
    <s v="wpummeryq3@topsy.com"/>
    <s v="United States"/>
    <s v="Lib"/>
    <s v="L"/>
    <n v="0.2"/>
    <n v="4.7549999999999999"/>
    <n v="28.53"/>
    <s v="Liberica"/>
    <s v="No"/>
    <s v="Light"/>
  </r>
  <r>
    <x v="863"/>
    <s v="gsiudaq4@nytimes.com"/>
    <s v="United States"/>
    <s v="Rob"/>
    <s v="L"/>
    <n v="0.5"/>
    <n v="7.169999999999999"/>
    <n v="14.339999999999998"/>
    <s v="Robusta"/>
    <s v="Yes"/>
    <s v="Light"/>
  </r>
  <r>
    <x v="864"/>
    <s v="hcrowneq5@wufoo.com"/>
    <s v="Ireland"/>
    <s v="Ara"/>
    <s v="L"/>
    <n v="0.5"/>
    <n v="7.77"/>
    <n v="15.54"/>
    <s v="Arabica"/>
    <s v="Yes"/>
    <s v="Light"/>
  </r>
  <r>
    <x v="865"/>
    <s v="vpawseyq6@tiny.cc"/>
    <s v="United States"/>
    <s v="Rob"/>
    <s v="L"/>
    <n v="1"/>
    <n v="11.95"/>
    <n v="35.849999999999994"/>
    <s v="Robusta"/>
    <s v="No"/>
    <s v="Light"/>
  </r>
  <r>
    <x v="866"/>
    <s v="awaterhouseq7@istockphoto.com"/>
    <s v="United States"/>
    <s v="Ara"/>
    <s v="L"/>
    <n v="0.5"/>
    <n v="7.77"/>
    <n v="46.62"/>
    <s v="Arabica"/>
    <s v="No"/>
    <s v="Light"/>
  </r>
  <r>
    <x v="867"/>
    <s v="fhaughianq8@1688.com"/>
    <s v="United States"/>
    <s v="Rob"/>
    <s v="L"/>
    <n v="0.5"/>
    <n v="7.169999999999999"/>
    <n v="35.849999999999994"/>
    <s v="Robusta"/>
    <s v="No"/>
    <s v="Light"/>
  </r>
  <r>
    <x v="868"/>
    <s v=""/>
    <s v="United States"/>
    <s v="Lib"/>
    <s v="D"/>
    <n v="2.5"/>
    <n v="29.784999999999997"/>
    <n v="119.13999999999999"/>
    <s v="Liberica"/>
    <s v="No"/>
    <s v="Dark"/>
  </r>
  <r>
    <x v="869"/>
    <s v=""/>
    <s v="United States"/>
    <s v="Lib"/>
    <s v="D"/>
    <n v="0.5"/>
    <n v="7.77"/>
    <n v="23.31"/>
    <s v="Liberica"/>
    <s v="No"/>
    <s v="Dark"/>
  </r>
  <r>
    <x v="870"/>
    <s v="rfaltinqb@topsy.com"/>
    <s v="Ireland"/>
    <s v="Ara"/>
    <s v="M"/>
    <n v="1"/>
    <n v="11.25"/>
    <n v="11.25"/>
    <s v="Arabica"/>
    <s v="No"/>
    <s v="Medium"/>
  </r>
  <r>
    <x v="871"/>
    <s v="gcheekeqc@sitemeter.com"/>
    <s v="United Kingdom"/>
    <s v="Exc"/>
    <s v="D"/>
    <n v="2.5"/>
    <n v="27.945"/>
    <n v="83.835000000000008"/>
    <s v="Excelsa"/>
    <s v="Yes"/>
    <s v="Dark"/>
  </r>
  <r>
    <x v="872"/>
    <s v="grattqd@phpbb.com"/>
    <s v="Ireland"/>
    <s v="Rob"/>
    <s v="L"/>
    <n v="2.5"/>
    <n v="27.484999999999996"/>
    <n v="109.93999999999998"/>
    <s v="Robusta"/>
    <s v="No"/>
    <s v="Light"/>
  </r>
  <r>
    <x v="873"/>
    <s v=""/>
    <s v="United States"/>
    <s v="Rob"/>
    <s v="L"/>
    <n v="0.2"/>
    <n v="3.5849999999999995"/>
    <n v="14.339999999999998"/>
    <s v="Robusta"/>
    <s v="Yes"/>
    <s v="Light"/>
  </r>
  <r>
    <x v="874"/>
    <s v="ieberleinqf@hc360.com"/>
    <s v="United States"/>
    <s v="Rob"/>
    <s v="L"/>
    <n v="0.2"/>
    <n v="3.5849999999999995"/>
    <n v="21.509999999999998"/>
    <s v="Robusta"/>
    <s v="No"/>
    <s v="Light"/>
  </r>
  <r>
    <x v="875"/>
    <s v="jdrengqg@uiuc.edu"/>
    <s v="Ireland"/>
    <s v="Ara"/>
    <s v="M"/>
    <n v="1"/>
    <n v="11.25"/>
    <n v="22.5"/>
    <s v="Arabica"/>
    <s v="Yes"/>
    <s v="Medium"/>
  </r>
  <r>
    <x v="857"/>
    <s v=""/>
    <s v="United States"/>
    <s v="Ara"/>
    <s v="L"/>
    <n v="0.2"/>
    <n v="3.8849999999999998"/>
    <n v="3.8849999999999998"/>
    <s v="Arabica"/>
    <s v="Yes"/>
    <s v="Light"/>
  </r>
  <r>
    <x v="857"/>
    <s v=""/>
    <s v="United States"/>
    <s v="Exc"/>
    <s v="D"/>
    <n v="2.5"/>
    <n v="27.945"/>
    <n v="27.945"/>
    <s v="Excelsa"/>
    <s v="Yes"/>
    <s v="Dark"/>
  </r>
  <r>
    <x v="857"/>
    <s v=""/>
    <s v="United States"/>
    <s v="Exc"/>
    <s v="L"/>
    <n v="2.5"/>
    <n v="34.154999999999994"/>
    <n v="170.77499999999998"/>
    <s v="Excelsa"/>
    <s v="Yes"/>
    <s v="Light"/>
  </r>
  <r>
    <x v="857"/>
    <s v=""/>
    <s v="United States"/>
    <s v="Rob"/>
    <s v="L"/>
    <n v="2.5"/>
    <n v="27.484999999999996"/>
    <n v="54.969999999999992"/>
    <s v="Robusta"/>
    <s v="Yes"/>
    <s v="Light"/>
  </r>
  <r>
    <x v="857"/>
    <s v=""/>
    <s v="United States"/>
    <s v="Exc"/>
    <s v="L"/>
    <n v="1"/>
    <n v="14.85"/>
    <n v="14.85"/>
    <s v="Excelsa"/>
    <s v="Yes"/>
    <s v="Light"/>
  </r>
  <r>
    <x v="857"/>
    <s v=""/>
    <s v="United States"/>
    <s v="Ara"/>
    <s v="L"/>
    <n v="0.2"/>
    <n v="3.8849999999999998"/>
    <n v="7.77"/>
    <s v="Arabica"/>
    <s v="Yes"/>
    <s v="Light"/>
  </r>
  <r>
    <x v="876"/>
    <s v="rstrathernqn@devhub.com"/>
    <s v="United States"/>
    <s v="Lib"/>
    <s v="L"/>
    <n v="0.2"/>
    <n v="4.7549999999999999"/>
    <n v="23.774999999999999"/>
    <s v="Liberica"/>
    <s v="Yes"/>
    <s v="Light"/>
  </r>
  <r>
    <x v="877"/>
    <s v="cmiguelqo@exblog.jp"/>
    <s v="United States"/>
    <s v="Lib"/>
    <s v="L"/>
    <n v="1"/>
    <n v="15.85"/>
    <n v="79.25"/>
    <s v="Liberica"/>
    <s v="Yes"/>
    <s v="Light"/>
  </r>
  <r>
    <x v="878"/>
    <s v=""/>
    <s v="United States"/>
    <s v="Ara"/>
    <s v="D"/>
    <n v="2.5"/>
    <n v="22.884999999999998"/>
    <n v="45.769999999999996"/>
    <s v="Arabica"/>
    <s v="Yes"/>
    <s v="Dark"/>
  </r>
  <r>
    <x v="879"/>
    <s v="mrocksqq@exblog.jp"/>
    <s v="Ireland"/>
    <s v="Rob"/>
    <s v="D"/>
    <n v="1"/>
    <n v="8.9499999999999993"/>
    <n v="8.9499999999999993"/>
    <s v="Robusta"/>
    <s v="Yes"/>
    <s v="Dark"/>
  </r>
  <r>
    <x v="880"/>
    <s v="yburrellsqr@vinaora.com"/>
    <s v="United States"/>
    <s v="Rob"/>
    <s v="M"/>
    <n v="0.5"/>
    <n v="5.97"/>
    <n v="23.88"/>
    <s v="Robusta"/>
    <s v="Yes"/>
    <s v="Medium"/>
  </r>
  <r>
    <x v="881"/>
    <s v="cgoodrumqs@goodreads.com"/>
    <s v="United States"/>
    <s v="Exc"/>
    <s v="L"/>
    <n v="0.2"/>
    <n v="4.4550000000000001"/>
    <n v="22.274999999999999"/>
    <s v="Excelsa"/>
    <s v="No"/>
    <s v="Light"/>
  </r>
  <r>
    <x v="882"/>
    <s v="jjefferysqt@blog.com"/>
    <s v="United States"/>
    <s v="Rob"/>
    <s v="M"/>
    <n v="1"/>
    <n v="9.9499999999999993"/>
    <n v="29.849999999999998"/>
    <s v="Robusta"/>
    <s v="Yes"/>
    <s v="Medium"/>
  </r>
  <r>
    <x v="883"/>
    <s v="bwardellqu@adobe.com"/>
    <s v="United States"/>
    <s v="Exc"/>
    <s v="L"/>
    <n v="0.5"/>
    <n v="8.91"/>
    <n v="53.46"/>
    <s v="Excelsa"/>
    <s v="Yes"/>
    <s v="Light"/>
  </r>
  <r>
    <x v="884"/>
    <s v="zwalisiakqv@ucsd.edu"/>
    <s v="Ireland"/>
    <s v="Rob"/>
    <s v="D"/>
    <n v="0.2"/>
    <n v="2.6849999999999996"/>
    <n v="2.6849999999999996"/>
    <s v="Robusta"/>
    <s v="Yes"/>
    <s v="Dark"/>
  </r>
  <r>
    <x v="885"/>
    <s v="wleopoldqw@blogspot.com"/>
    <s v="United States"/>
    <s v="Rob"/>
    <s v="M"/>
    <n v="0.2"/>
    <n v="2.9849999999999999"/>
    <n v="5.97"/>
    <s v="Robusta"/>
    <s v="No"/>
    <s v="Medium"/>
  </r>
  <r>
    <x v="886"/>
    <s v="cshaldersqx@cisco.com"/>
    <s v="United States"/>
    <s v="Lib"/>
    <s v="D"/>
    <n v="1"/>
    <n v="12.95"/>
    <n v="12.95"/>
    <s v="Liberica"/>
    <s v="Yes"/>
    <s v="Dark"/>
  </r>
  <r>
    <x v="887"/>
    <s v=""/>
    <s v="United States"/>
    <s v="Exc"/>
    <s v="M"/>
    <n v="0.5"/>
    <n v="8.25"/>
    <n v="8.25"/>
    <s v="Excelsa"/>
    <s v="No"/>
    <s v="Medium"/>
  </r>
  <r>
    <x v="888"/>
    <s v="nfurberqz@jugem.jp"/>
    <s v="United States"/>
    <s v="Ara"/>
    <s v="L"/>
    <n v="2.5"/>
    <n v="29.784999999999997"/>
    <n v="148.92499999999998"/>
    <s v="Arabica"/>
    <s v="No"/>
    <s v="Light"/>
  </r>
  <r>
    <x v="889"/>
    <s v=""/>
    <s v="Ireland"/>
    <s v="Ara"/>
    <s v="L"/>
    <n v="2.5"/>
    <n v="29.784999999999997"/>
    <n v="89.35499999999999"/>
    <s v="Arabica"/>
    <s v="Yes"/>
    <s v="Light"/>
  </r>
  <r>
    <x v="890"/>
    <s v="ckeaver1@ucoz.com"/>
    <s v="United States"/>
    <s v="Lib"/>
    <s v="M"/>
    <n v="1"/>
    <n v="14.55"/>
    <n v="87.300000000000011"/>
    <s v="Liberica"/>
    <s v="No"/>
    <s v="Medium"/>
  </r>
  <r>
    <x v="891"/>
    <s v="sroseboroughr2@virginia.edu"/>
    <s v="United States"/>
    <s v="Rob"/>
    <s v="D"/>
    <n v="0.5"/>
    <n v="5.3699999999999992"/>
    <n v="5.3699999999999992"/>
    <s v="Robusta"/>
    <s v="Yes"/>
    <s v="Dark"/>
  </r>
  <r>
    <x v="892"/>
    <s v="ckingwellr3@squarespace.com"/>
    <s v="Ireland"/>
    <s v="Ara"/>
    <s v="D"/>
    <n v="0.2"/>
    <n v="2.9849999999999999"/>
    <n v="8.9550000000000001"/>
    <s v="Arabica"/>
    <s v="Yes"/>
    <s v="Dark"/>
  </r>
  <r>
    <x v="893"/>
    <s v="kcantor4@gmpg.org"/>
    <s v="United States"/>
    <s v="Rob"/>
    <s v="L"/>
    <n v="2.5"/>
    <n v="27.484999999999996"/>
    <n v="137.42499999999998"/>
    <s v="Robusta"/>
    <s v="Yes"/>
    <s v="Light"/>
  </r>
  <r>
    <x v="894"/>
    <s v="mblakemorer5@nsw.gov.au"/>
    <s v="United States"/>
    <s v="Rob"/>
    <s v="L"/>
    <n v="1"/>
    <n v="11.95"/>
    <n v="59.75"/>
    <s v="Robusta"/>
    <s v="No"/>
    <s v="Light"/>
  </r>
  <r>
    <x v="890"/>
    <s v="ckeaver1@ucoz.com"/>
    <s v="United States"/>
    <s v="Ara"/>
    <s v="L"/>
    <n v="0.5"/>
    <n v="7.77"/>
    <n v="23.31"/>
    <s v="Arabica"/>
    <s v="No"/>
    <s v="Light"/>
  </r>
  <r>
    <x v="895"/>
    <s v=""/>
    <s v="United States"/>
    <s v="Rob"/>
    <s v="D"/>
    <n v="0.5"/>
    <n v="5.3699999999999992"/>
    <n v="10.739999999999998"/>
    <s v="Robusta"/>
    <s v="No"/>
    <s v="Dark"/>
  </r>
  <r>
    <x v="896"/>
    <s v=""/>
    <s v="United States"/>
    <s v="Exc"/>
    <s v="D"/>
    <n v="2.5"/>
    <n v="27.945"/>
    <n v="167.67000000000002"/>
    <s v="Excelsa"/>
    <s v="Yes"/>
    <s v="Dark"/>
  </r>
  <r>
    <x v="897"/>
    <s v="cbernardotr9@wix.com"/>
    <s v="United States"/>
    <s v="Exc"/>
    <s v="D"/>
    <n v="0.2"/>
    <n v="3.645"/>
    <n v="21.87"/>
    <s v="Excelsa"/>
    <s v="Yes"/>
    <s v="Dark"/>
  </r>
  <r>
    <x v="898"/>
    <s v="kkemeryra@t.co"/>
    <s v="United States"/>
    <s v="Rob"/>
    <s v="L"/>
    <n v="1"/>
    <n v="11.95"/>
    <n v="23.9"/>
    <s v="Robusta"/>
    <s v="Yes"/>
    <s v="Light"/>
  </r>
  <r>
    <x v="899"/>
    <s v="fparlotrb@forbes.com"/>
    <s v="United States"/>
    <s v="Ara"/>
    <s v="M"/>
    <n v="0.2"/>
    <n v="3.375"/>
    <n v="6.75"/>
    <s v="Arabica"/>
    <s v="Yes"/>
    <s v="Medium"/>
  </r>
  <r>
    <x v="900"/>
    <s v="rcheakrc@tripadvisor.com"/>
    <s v="Ireland"/>
    <s v="Exc"/>
    <s v="M"/>
    <n v="2.5"/>
    <n v="31.624999999999996"/>
    <n v="31.624999999999996"/>
    <s v="Excelsa"/>
    <s v="Yes"/>
    <s v="Medium"/>
  </r>
  <r>
    <x v="901"/>
    <s v="kogeneayrd@utexas.edu"/>
    <s v="United States"/>
    <s v="Rob"/>
    <s v="L"/>
    <n v="1"/>
    <n v="11.95"/>
    <n v="47.8"/>
    <s v="Robusta"/>
    <s v="No"/>
    <s v="Light"/>
  </r>
  <r>
    <x v="902"/>
    <s v="cayrere@symantec.com"/>
    <s v="United States"/>
    <s v="Lib"/>
    <s v="M"/>
    <n v="2.5"/>
    <n v="33.464999999999996"/>
    <n v="33.464999999999996"/>
    <s v="Liberica"/>
    <s v="No"/>
    <s v="Medium"/>
  </r>
  <r>
    <x v="903"/>
    <s v="lkynetonrf@macromedia.com"/>
    <s v="United Kingdom"/>
    <s v="Ara"/>
    <s v="D"/>
    <n v="0.5"/>
    <n v="5.97"/>
    <n v="29.849999999999998"/>
    <s v="Arabica"/>
    <s v="Yes"/>
    <s v="Dark"/>
  </r>
  <r>
    <x v="904"/>
    <s v=""/>
    <s v="United Kingdom"/>
    <s v="Rob"/>
    <s v="M"/>
    <n v="1"/>
    <n v="9.9499999999999993"/>
    <n v="29.849999999999998"/>
    <s v="Robusta"/>
    <s v="Yes"/>
    <s v="Medium"/>
  </r>
  <r>
    <x v="905"/>
    <s v=""/>
    <s v="United States"/>
    <s v="Ara"/>
    <s v="M"/>
    <n v="2.5"/>
    <n v="25.874999999999996"/>
    <n v="155.24999999999997"/>
    <s v="Arabica"/>
    <s v="Yes"/>
    <s v="Medium"/>
  </r>
  <r>
    <x v="906"/>
    <s v=""/>
    <s v="United States"/>
    <s v="Exc"/>
    <s v="D"/>
    <n v="0.2"/>
    <n v="3.645"/>
    <n v="18.225000000000001"/>
    <s v="Excelsa"/>
    <s v="No"/>
    <s v="Dark"/>
  </r>
  <r>
    <x v="906"/>
    <s v=""/>
    <s v="United States"/>
    <s v="Lib"/>
    <s v="D"/>
    <n v="0.5"/>
    <n v="7.77"/>
    <n v="15.54"/>
    <s v="Liberica"/>
    <s v="No"/>
    <s v="Dark"/>
  </r>
  <r>
    <x v="907"/>
    <s v=""/>
    <s v="Ireland"/>
    <s v="Lib"/>
    <s v="L"/>
    <n v="2.5"/>
    <n v="36.454999999999998"/>
    <n v="109.36499999999999"/>
    <s v="Liberica"/>
    <s v="No"/>
    <s v="Light"/>
  </r>
  <r>
    <x v="908"/>
    <s v=""/>
    <s v="United States"/>
    <s v="Ara"/>
    <s v="L"/>
    <n v="1"/>
    <n v="12.95"/>
    <n v="77.699999999999989"/>
    <s v="Arabica"/>
    <s v="No"/>
    <s v="Light"/>
  </r>
  <r>
    <x v="909"/>
    <s v=""/>
    <s v="Ireland"/>
    <s v="Ara"/>
    <s v="D"/>
    <n v="0.2"/>
    <n v="2.9849999999999999"/>
    <n v="8.9550000000000001"/>
    <s v="Arabica"/>
    <s v="No"/>
    <s v="Dark"/>
  </r>
  <r>
    <x v="910"/>
    <s v="jtewelsonrn@samsung.com"/>
    <s v="United States"/>
    <s v="Rob"/>
    <s v="L"/>
    <n v="2.5"/>
    <n v="27.484999999999996"/>
    <n v="27.484999999999996"/>
    <s v="Robusta"/>
    <s v="No"/>
    <s v="Light"/>
  </r>
  <r>
    <x v="906"/>
    <s v=""/>
    <s v="United States"/>
    <s v="Rob"/>
    <s v="M"/>
    <n v="0.5"/>
    <n v="5.97"/>
    <n v="29.849999999999998"/>
    <s v="Robusta"/>
    <s v="No"/>
    <s v="Medium"/>
  </r>
  <r>
    <x v="906"/>
    <s v=""/>
    <s v="United States"/>
    <s v="Ara"/>
    <s v="M"/>
    <n v="0.5"/>
    <n v="6.75"/>
    <n v="27"/>
    <s v="Arabica"/>
    <s v="No"/>
    <s v="Medium"/>
  </r>
  <r>
    <x v="911"/>
    <s v="njennyrq@bigcartel.com"/>
    <s v="United States"/>
    <s v="Ara"/>
    <s v="D"/>
    <n v="1"/>
    <n v="9.9499999999999993"/>
    <n v="9.9499999999999993"/>
    <s v="Arabica"/>
    <s v="No"/>
    <s v="Dark"/>
  </r>
  <r>
    <x v="912"/>
    <s v=""/>
    <s v="United Kingdom"/>
    <s v="Exc"/>
    <s v="M"/>
    <n v="0.2"/>
    <n v="4.125"/>
    <n v="12.375"/>
    <s v="Excelsa"/>
    <s v="Yes"/>
    <s v="Mediu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
    <s v="Aloisia Allner"/>
    <s v="aallner0@lulu.com"/>
    <x v="0"/>
    <s v="Rob"/>
    <s v="M"/>
    <n v="1"/>
    <n v="9.9499999999999993"/>
    <n v="19.899999999999999"/>
    <s v="Robusta"/>
    <s v="Yes"/>
    <s v="Medium"/>
  </r>
  <r>
    <n v="5"/>
    <s v="Aloisia Allner"/>
    <s v="aallner0@lulu.com"/>
    <x v="0"/>
    <s v="Exc"/>
    <s v="M"/>
    <n v="0.5"/>
    <n v="8.25"/>
    <n v="41.25"/>
    <s v="Excelsa"/>
    <s v="Yes"/>
    <s v="Medium"/>
  </r>
  <r>
    <n v="1"/>
    <s v="Jami Redholes"/>
    <s v="jredholes2@tmall.com"/>
    <x v="0"/>
    <s v="Ara"/>
    <s v="L"/>
    <n v="1"/>
    <n v="12.95"/>
    <n v="12.95"/>
    <s v="Arabica"/>
    <s v="Yes"/>
    <s v="Light"/>
  </r>
  <r>
    <n v="2"/>
    <s v="Christoffer O' Shea"/>
    <s v=""/>
    <x v="1"/>
    <s v="Exc"/>
    <s v="M"/>
    <n v="1"/>
    <n v="13.75"/>
    <n v="27.5"/>
    <s v="Excelsa"/>
    <s v="No"/>
    <s v="Medium"/>
  </r>
  <r>
    <n v="2"/>
    <s v="Christoffer O' Shea"/>
    <s v=""/>
    <x v="1"/>
    <s v="Rob"/>
    <s v="L"/>
    <n v="2.5"/>
    <n v="27.484999999999996"/>
    <n v="54.969999999999992"/>
    <s v="Robusta"/>
    <s v="No"/>
    <s v="Light"/>
  </r>
  <r>
    <n v="3"/>
    <s v="Beryle Cottier"/>
    <s v=""/>
    <x v="0"/>
    <s v="Lib"/>
    <s v="D"/>
    <n v="1"/>
    <n v="12.95"/>
    <n v="38.849999999999994"/>
    <s v="Liberica"/>
    <s v="No"/>
    <s v="Dark"/>
  </r>
  <r>
    <n v="3"/>
    <s v="Shaylynn Lobe"/>
    <s v="slobe6@nifty.com"/>
    <x v="0"/>
    <s v="Exc"/>
    <s v="D"/>
    <n v="0.5"/>
    <n v="7.29"/>
    <n v="21.87"/>
    <s v="Excelsa"/>
    <s v="Yes"/>
    <s v="Dark"/>
  </r>
  <r>
    <n v="1"/>
    <s v="Melvin Wharfe"/>
    <s v=""/>
    <x v="1"/>
    <s v="Lib"/>
    <s v="L"/>
    <n v="0.2"/>
    <n v="4.7549999999999999"/>
    <n v="4.7549999999999999"/>
    <s v="Liberica"/>
    <s v="Yes"/>
    <s v="Light"/>
  </r>
  <r>
    <n v="3"/>
    <s v="Guthrey Petracci"/>
    <s v="gpetracci8@livejournal.com"/>
    <x v="0"/>
    <s v="Rob"/>
    <s v="M"/>
    <n v="0.5"/>
    <n v="5.97"/>
    <n v="17.91"/>
    <s v="Robusta"/>
    <s v="No"/>
    <s v="Medium"/>
  </r>
  <r>
    <n v="1"/>
    <s v="Rodger Raven"/>
    <s v="rraven9@ed.gov"/>
    <x v="0"/>
    <s v="Rob"/>
    <s v="M"/>
    <n v="0.5"/>
    <n v="5.97"/>
    <n v="5.97"/>
    <s v="Robusta"/>
    <s v="No"/>
    <s v="Medium"/>
  </r>
  <r>
    <n v="4"/>
    <s v="Ferrell Ferber"/>
    <s v="fferbera@businesswire.com"/>
    <x v="0"/>
    <s v="Ara"/>
    <s v="D"/>
    <n v="1"/>
    <n v="9.9499999999999993"/>
    <n v="39.799999999999997"/>
    <s v="Arabica"/>
    <s v="No"/>
    <s v="Dark"/>
  </r>
  <r>
    <n v="5"/>
    <s v="Duky Phizackerly"/>
    <s v="dphizackerlyb@utexas.edu"/>
    <x v="0"/>
    <s v="Exc"/>
    <s v="L"/>
    <n v="2.5"/>
    <n v="34.154999999999994"/>
    <n v="170.77499999999998"/>
    <s v="Excelsa"/>
    <s v="Yes"/>
    <s v="Light"/>
  </r>
  <r>
    <n v="5"/>
    <s v="Rosaleen Scholar"/>
    <s v="rscholarc@nyu.edu"/>
    <x v="0"/>
    <s v="Rob"/>
    <s v="M"/>
    <n v="1"/>
    <n v="9.9499999999999993"/>
    <n v="49.75"/>
    <s v="Robusta"/>
    <s v="No"/>
    <s v="Medium"/>
  </r>
  <r>
    <n v="2"/>
    <s v="Terence Vanyutin"/>
    <s v="tvanyutind@wix.com"/>
    <x v="0"/>
    <s v="Rob"/>
    <s v="D"/>
    <n v="2.5"/>
    <n v="20.584999999999997"/>
    <n v="41.169999999999995"/>
    <s v="Robusta"/>
    <s v="No"/>
    <s v="Dark"/>
  </r>
  <r>
    <n v="3"/>
    <s v="Patrice Trobe"/>
    <s v="ptrobee@wunderground.com"/>
    <x v="0"/>
    <s v="Lib"/>
    <s v="D"/>
    <n v="0.2"/>
    <n v="3.8849999999999998"/>
    <n v="11.654999999999999"/>
    <s v="Liberica"/>
    <s v="Yes"/>
    <s v="Dark"/>
  </r>
  <r>
    <n v="5"/>
    <s v="Llywellyn Oscroft"/>
    <s v="loscroftf@ebay.co.uk"/>
    <x v="0"/>
    <s v="Rob"/>
    <s v="M"/>
    <n v="2.5"/>
    <n v="22.884999999999998"/>
    <n v="114.42499999999998"/>
    <s v="Robusta"/>
    <s v="No"/>
    <s v="Medium"/>
  </r>
  <r>
    <n v="6"/>
    <s v="Minni Alabaster"/>
    <s v="malabasterg@hexun.com"/>
    <x v="0"/>
    <s v="Ara"/>
    <s v="M"/>
    <n v="0.2"/>
    <n v="3.375"/>
    <n v="20.25"/>
    <s v="Arabica"/>
    <s v="No"/>
    <s v="Medium"/>
  </r>
  <r>
    <n v="6"/>
    <s v="Rhianon Broxup"/>
    <s v="rbroxuph@jimdo.com"/>
    <x v="0"/>
    <s v="Ara"/>
    <s v="L"/>
    <n v="1"/>
    <n v="12.95"/>
    <n v="77.699999999999989"/>
    <s v="Arabica"/>
    <s v="No"/>
    <s v="Light"/>
  </r>
  <r>
    <n v="4"/>
    <s v="Pall Redford"/>
    <s v="predfordi@ow.ly"/>
    <x v="1"/>
    <s v="Rob"/>
    <s v="D"/>
    <n v="2.5"/>
    <n v="20.584999999999997"/>
    <n v="82.339999999999989"/>
    <s v="Robusta"/>
    <s v="Yes"/>
    <s v="Dark"/>
  </r>
  <r>
    <n v="5"/>
    <s v="Aurea Corradino"/>
    <s v="acorradinoj@harvard.edu"/>
    <x v="0"/>
    <s v="Ara"/>
    <s v="M"/>
    <n v="0.2"/>
    <n v="3.375"/>
    <n v="16.875"/>
    <s v="Arabica"/>
    <s v="Yes"/>
    <s v="Medium"/>
  </r>
  <r>
    <n v="4"/>
    <s v="Aurea Corradino"/>
    <s v="acorradinoj@harvard.edu"/>
    <x v="0"/>
    <s v="Exc"/>
    <s v="D"/>
    <n v="0.2"/>
    <n v="3.645"/>
    <n v="14.58"/>
    <s v="Excelsa"/>
    <s v="Yes"/>
    <s v="Dark"/>
  </r>
  <r>
    <n v="6"/>
    <s v="Avrit Davidowsky"/>
    <s v="adavidowskyl@netvibes.com"/>
    <x v="0"/>
    <s v="Ara"/>
    <s v="D"/>
    <n v="0.2"/>
    <n v="2.9849999999999999"/>
    <n v="17.91"/>
    <s v="Arabica"/>
    <s v="No"/>
    <s v="Dark"/>
  </r>
  <r>
    <n v="4"/>
    <s v="Annabel Antuk"/>
    <s v="aantukm@kickstarter.com"/>
    <x v="0"/>
    <s v="Rob"/>
    <s v="M"/>
    <n v="2.5"/>
    <n v="22.884999999999998"/>
    <n v="91.539999999999992"/>
    <s v="Robusta"/>
    <s v="Yes"/>
    <s v="Medium"/>
  </r>
  <r>
    <n v="4"/>
    <s v="Iorgo Kleinert"/>
    <s v="ikleinertn@timesonline.co.uk"/>
    <x v="0"/>
    <s v="Ara"/>
    <s v="D"/>
    <n v="0.2"/>
    <n v="2.9849999999999999"/>
    <n v="11.94"/>
    <s v="Arabica"/>
    <s v="Yes"/>
    <s v="Dark"/>
  </r>
  <r>
    <n v="1"/>
    <s v="Chrisy Blofeld"/>
    <s v="cblofeldo@amazon.co.uk"/>
    <x v="0"/>
    <s v="Ara"/>
    <s v="M"/>
    <n v="1"/>
    <n v="11.25"/>
    <n v="11.25"/>
    <s v="Arabica"/>
    <s v="No"/>
    <s v="Medium"/>
  </r>
  <r>
    <n v="3"/>
    <s v="Culley Farris"/>
    <s v=""/>
    <x v="0"/>
    <s v="Exc"/>
    <s v="M"/>
    <n v="0.2"/>
    <n v="4.125"/>
    <n v="12.375"/>
    <s v="Excelsa"/>
    <s v="Yes"/>
    <s v="Medium"/>
  </r>
  <r>
    <n v="4"/>
    <s v="Selene Shales"/>
    <s v="sshalesq@umich.edu"/>
    <x v="0"/>
    <s v="Ara"/>
    <s v="M"/>
    <n v="0.5"/>
    <n v="6.75"/>
    <n v="27"/>
    <s v="Arabica"/>
    <s v="Yes"/>
    <s v="Medium"/>
  </r>
  <r>
    <n v="5"/>
    <s v="Vivie Danneil"/>
    <s v="vdanneilr@mtv.com"/>
    <x v="1"/>
    <s v="Ara"/>
    <s v="M"/>
    <n v="0.2"/>
    <n v="3.375"/>
    <n v="16.875"/>
    <s v="Arabica"/>
    <s v="No"/>
    <s v="Medium"/>
  </r>
  <r>
    <n v="3"/>
    <s v="Theresita Newbury"/>
    <s v="tnewburys@usda.gov"/>
    <x v="1"/>
    <s v="Ara"/>
    <s v="D"/>
    <n v="0.5"/>
    <n v="5.97"/>
    <n v="17.91"/>
    <s v="Arabica"/>
    <s v="No"/>
    <s v="Dark"/>
  </r>
  <r>
    <n v="4"/>
    <s v="Mozelle Calcutt"/>
    <s v="mcalcuttt@baidu.com"/>
    <x v="1"/>
    <s v="Ara"/>
    <s v="D"/>
    <n v="1"/>
    <n v="9.9499999999999993"/>
    <n v="39.799999999999997"/>
    <s v="Arabica"/>
    <s v="Yes"/>
    <s v="Dark"/>
  </r>
  <r>
    <n v="5"/>
    <s v="Adrian Swaine"/>
    <s v=""/>
    <x v="0"/>
    <s v="Lib"/>
    <s v="M"/>
    <n v="0.2"/>
    <n v="4.3650000000000002"/>
    <n v="21.825000000000003"/>
    <s v="Liberica"/>
    <s v="No"/>
    <s v="Medium"/>
  </r>
  <r>
    <n v="6"/>
    <s v="Adrian Swaine"/>
    <s v=""/>
    <x v="0"/>
    <s v="Ara"/>
    <s v="D"/>
    <n v="0.5"/>
    <n v="5.97"/>
    <n v="35.82"/>
    <s v="Arabica"/>
    <s v="No"/>
    <s v="Dark"/>
  </r>
  <r>
    <n v="6"/>
    <s v="Adrian Swaine"/>
    <s v=""/>
    <x v="0"/>
    <s v="Lib"/>
    <s v="M"/>
    <n v="0.5"/>
    <n v="8.73"/>
    <n v="52.38"/>
    <s v="Liberica"/>
    <s v="No"/>
    <s v="Medium"/>
  </r>
  <r>
    <n v="5"/>
    <s v="Gallard Gatheral"/>
    <s v="ggatheralx@123-reg.co.uk"/>
    <x v="0"/>
    <s v="Lib"/>
    <s v="L"/>
    <n v="0.2"/>
    <n v="4.7549999999999999"/>
    <n v="23.774999999999999"/>
    <s v="Liberica"/>
    <s v="No"/>
    <s v="Light"/>
  </r>
  <r>
    <n v="6"/>
    <s v="Una Welberry"/>
    <s v="uwelberryy@ebay.co.uk"/>
    <x v="2"/>
    <s v="Lib"/>
    <s v="L"/>
    <n v="0.5"/>
    <n v="9.51"/>
    <n v="57.06"/>
    <s v="Liberica"/>
    <s v="Yes"/>
    <s v="Light"/>
  </r>
  <r>
    <n v="6"/>
    <s v="Faber Eilhart"/>
    <s v="feilhartz@who.int"/>
    <x v="0"/>
    <s v="Ara"/>
    <s v="D"/>
    <n v="0.5"/>
    <n v="5.97"/>
    <n v="35.82"/>
    <s v="Arabica"/>
    <s v="No"/>
    <s v="Dark"/>
  </r>
  <r>
    <n v="2"/>
    <s v="Zorina Ponting"/>
    <s v="zponting10@altervista.org"/>
    <x v="0"/>
    <s v="Lib"/>
    <s v="M"/>
    <n v="0.2"/>
    <n v="4.3650000000000002"/>
    <n v="8.73"/>
    <s v="Liberica"/>
    <s v="No"/>
    <s v="Medium"/>
  </r>
  <r>
    <n v="3"/>
    <s v="Silvio Strase"/>
    <s v="sstrase11@booking.com"/>
    <x v="0"/>
    <s v="Lib"/>
    <s v="L"/>
    <n v="0.5"/>
    <n v="9.51"/>
    <n v="28.53"/>
    <s v="Liberica"/>
    <s v="No"/>
    <s v="Light"/>
  </r>
  <r>
    <n v="5"/>
    <s v="Dorie de la Tremoille"/>
    <s v="dde12@unesco.org"/>
    <x v="0"/>
    <s v="Rob"/>
    <s v="M"/>
    <n v="2.5"/>
    <n v="22.884999999999998"/>
    <n v="114.42499999999998"/>
    <s v="Robusta"/>
    <s v="No"/>
    <s v="Medium"/>
  </r>
  <r>
    <n v="6"/>
    <s v="Hy Zanetto"/>
    <s v=""/>
    <x v="0"/>
    <s v="Rob"/>
    <s v="M"/>
    <n v="1"/>
    <n v="9.9499999999999993"/>
    <n v="59.699999999999996"/>
    <s v="Robusta"/>
    <s v="Yes"/>
    <s v="Medium"/>
  </r>
  <r>
    <n v="3"/>
    <s v="Jessica McNess"/>
    <s v=""/>
    <x v="0"/>
    <s v="Lib"/>
    <s v="M"/>
    <n v="1"/>
    <n v="14.55"/>
    <n v="43.650000000000006"/>
    <s v="Liberica"/>
    <s v="No"/>
    <s v="Medium"/>
  </r>
  <r>
    <n v="2"/>
    <s v="Lorenzo Yeoland"/>
    <s v="lyeoland15@pbs.org"/>
    <x v="0"/>
    <s v="Exc"/>
    <s v="D"/>
    <n v="0.2"/>
    <n v="3.645"/>
    <n v="7.29"/>
    <s v="Excelsa"/>
    <s v="Yes"/>
    <s v="Dark"/>
  </r>
  <r>
    <n v="3"/>
    <s v="Abigail Tolworthy"/>
    <s v="atolworthy16@toplist.cz"/>
    <x v="0"/>
    <s v="Rob"/>
    <s v="D"/>
    <n v="0.2"/>
    <n v="2.6849999999999996"/>
    <n v="8.0549999999999997"/>
    <s v="Robusta"/>
    <s v="Yes"/>
    <s v="Dark"/>
  </r>
  <r>
    <n v="2"/>
    <s v="Maurie Bartol"/>
    <s v=""/>
    <x v="0"/>
    <s v="Lib"/>
    <s v="L"/>
    <n v="2.5"/>
    <n v="36.454999999999998"/>
    <n v="72.91"/>
    <s v="Liberica"/>
    <s v="No"/>
    <s v="Light"/>
  </r>
  <r>
    <n v="2"/>
    <s v="Olag Baudassi"/>
    <s v="obaudassi18@seesaa.net"/>
    <x v="0"/>
    <s v="Exc"/>
    <s v="M"/>
    <n v="0.5"/>
    <n v="8.25"/>
    <n v="16.5"/>
    <s v="Excelsa"/>
    <s v="Yes"/>
    <s v="Medium"/>
  </r>
  <r>
    <n v="6"/>
    <s v="Petey Kingsbury"/>
    <s v="pkingsbury19@comcast.net"/>
    <x v="0"/>
    <s v="Lib"/>
    <s v="D"/>
    <n v="2.5"/>
    <n v="29.784999999999997"/>
    <n v="178.70999999999998"/>
    <s v="Liberica"/>
    <s v="No"/>
    <s v="Dark"/>
  </r>
  <r>
    <n v="2"/>
    <s v="Donna Baskeyfied"/>
    <s v=""/>
    <x v="0"/>
    <s v="Exc"/>
    <s v="M"/>
    <n v="2.5"/>
    <n v="31.624999999999996"/>
    <n v="63.249999999999993"/>
    <s v="Excelsa"/>
    <s v="Yes"/>
    <s v="Medium"/>
  </r>
  <r>
    <n v="2"/>
    <s v="Arda Curley"/>
    <s v="acurley1b@hao123.com"/>
    <x v="0"/>
    <s v="Ara"/>
    <s v="L"/>
    <n v="0.2"/>
    <n v="3.8849999999999998"/>
    <n v="7.77"/>
    <s v="Arabica"/>
    <s v="Yes"/>
    <s v="Light"/>
  </r>
  <r>
    <n v="4"/>
    <s v="Raynor McGilvary"/>
    <s v="rmcgilvary1c@tamu.edu"/>
    <x v="0"/>
    <s v="Ara"/>
    <s v="D"/>
    <n v="2.5"/>
    <n v="22.884999999999998"/>
    <n v="91.539999999999992"/>
    <s v="Arabica"/>
    <s v="No"/>
    <s v="Dark"/>
  </r>
  <r>
    <n v="3"/>
    <s v="Isis Pikett"/>
    <s v="ipikett1d@xinhuanet.com"/>
    <x v="0"/>
    <s v="Ara"/>
    <s v="L"/>
    <n v="1"/>
    <n v="12.95"/>
    <n v="38.849999999999994"/>
    <s v="Arabica"/>
    <s v="No"/>
    <s v="Light"/>
  </r>
  <r>
    <n v="2"/>
    <s v="Inger Bouldon"/>
    <s v="ibouldon1e@gizmodo.com"/>
    <x v="0"/>
    <s v="Lib"/>
    <s v="D"/>
    <n v="0.5"/>
    <n v="7.77"/>
    <n v="15.54"/>
    <s v="Liberica"/>
    <s v="No"/>
    <s v="Dark"/>
  </r>
  <r>
    <n v="4"/>
    <s v="Karry Flanders"/>
    <s v="kflanders1f@over-blog.com"/>
    <x v="1"/>
    <s v="Lib"/>
    <s v="L"/>
    <n v="2.5"/>
    <n v="36.454999999999998"/>
    <n v="145.82"/>
    <s v="Liberica"/>
    <s v="Yes"/>
    <s v="Light"/>
  </r>
  <r>
    <n v="5"/>
    <s v="Hartley Mattioli"/>
    <s v="hmattioli1g@webmd.com"/>
    <x v="2"/>
    <s v="Rob"/>
    <s v="M"/>
    <n v="0.5"/>
    <n v="5.97"/>
    <n v="29.849999999999998"/>
    <s v="Robusta"/>
    <s v="No"/>
    <s v="Medium"/>
  </r>
  <r>
    <n v="2"/>
    <s v="Hartley Mattioli"/>
    <s v="hmattioli1g@webmd.com"/>
    <x v="2"/>
    <s v="Lib"/>
    <s v="L"/>
    <n v="2.5"/>
    <n v="36.454999999999998"/>
    <n v="72.91"/>
    <s v="Liberica"/>
    <s v="No"/>
    <s v="Light"/>
  </r>
  <r>
    <n v="5"/>
    <s v="Archambault Gillard"/>
    <s v="agillard1i@issuu.com"/>
    <x v="0"/>
    <s v="Lib"/>
    <s v="M"/>
    <n v="1"/>
    <n v="14.55"/>
    <n v="72.75"/>
    <s v="Liberica"/>
    <s v="No"/>
    <s v="Medium"/>
  </r>
  <r>
    <n v="3"/>
    <s v="Salomo Cushworth"/>
    <s v=""/>
    <x v="0"/>
    <s v="Lib"/>
    <s v="L"/>
    <n v="1"/>
    <n v="15.85"/>
    <n v="47.55"/>
    <s v="Liberica"/>
    <s v="No"/>
    <s v="Light"/>
  </r>
  <r>
    <n v="3"/>
    <s v="Theda Grizard"/>
    <s v="tgrizard1k@odnoklassniki.ru"/>
    <x v="0"/>
    <s v="Exc"/>
    <s v="D"/>
    <n v="0.2"/>
    <n v="3.645"/>
    <n v="10.935"/>
    <s v="Excelsa"/>
    <s v="Yes"/>
    <s v="Dark"/>
  </r>
  <r>
    <n v="4"/>
    <s v="Rozele Relton"/>
    <s v="rrelton1l@stanford.edu"/>
    <x v="0"/>
    <s v="Exc"/>
    <s v="L"/>
    <n v="1"/>
    <n v="14.85"/>
    <n v="59.4"/>
    <s v="Excelsa"/>
    <s v="No"/>
    <s v="Light"/>
  </r>
  <r>
    <n v="3"/>
    <s v="Willa Rolling"/>
    <s v=""/>
    <x v="0"/>
    <s v="Lib"/>
    <s v="D"/>
    <n v="2.5"/>
    <n v="29.784999999999997"/>
    <n v="89.35499999999999"/>
    <s v="Liberica"/>
    <s v="Yes"/>
    <s v="Dark"/>
  </r>
  <r>
    <n v="3"/>
    <s v="Stanislaus Gilroy"/>
    <s v="sgilroy1n@eepurl.com"/>
    <x v="0"/>
    <s v="Lib"/>
    <s v="M"/>
    <n v="0.5"/>
    <n v="8.73"/>
    <n v="26.19"/>
    <s v="Liberica"/>
    <s v="Yes"/>
    <s v="Medium"/>
  </r>
  <r>
    <n v="5"/>
    <s v="Correy Cottingham"/>
    <s v="ccottingham1o@wikipedia.org"/>
    <x v="0"/>
    <s v="Ara"/>
    <s v="D"/>
    <n v="2.5"/>
    <n v="22.884999999999998"/>
    <n v="114.42499999999998"/>
    <s v="Arabica"/>
    <s v="No"/>
    <s v="Dark"/>
  </r>
  <r>
    <n v="5"/>
    <s v="Pammi Endacott"/>
    <s v=""/>
    <x v="2"/>
    <s v="Rob"/>
    <s v="D"/>
    <n v="0.5"/>
    <n v="5.3699999999999992"/>
    <n v="26.849999999999994"/>
    <s v="Robusta"/>
    <s v="Yes"/>
    <s v="Dark"/>
  </r>
  <r>
    <n v="5"/>
    <s v="Nona Linklater"/>
    <s v=""/>
    <x v="0"/>
    <s v="Lib"/>
    <s v="L"/>
    <n v="0.2"/>
    <n v="4.7549999999999999"/>
    <n v="23.774999999999999"/>
    <s v="Liberica"/>
    <s v="Yes"/>
    <s v="Light"/>
  </r>
  <r>
    <n v="1"/>
    <s v="Annadiane Dykes"/>
    <s v="adykes1r@eventbrite.com"/>
    <x v="0"/>
    <s v="Ara"/>
    <s v="M"/>
    <n v="0.5"/>
    <n v="6.75"/>
    <n v="6.75"/>
    <s v="Arabica"/>
    <s v="No"/>
    <s v="Medium"/>
  </r>
  <r>
    <n v="6"/>
    <s v="Felecia Dodgson"/>
    <s v=""/>
    <x v="0"/>
    <s v="Rob"/>
    <s v="M"/>
    <n v="0.5"/>
    <n v="5.97"/>
    <n v="35.82"/>
    <s v="Robusta"/>
    <s v="Yes"/>
    <s v="Medium"/>
  </r>
  <r>
    <n v="4"/>
    <s v="Angelia Cockrem"/>
    <s v="acockrem1t@engadget.com"/>
    <x v="0"/>
    <s v="Rob"/>
    <s v="D"/>
    <n v="2.5"/>
    <n v="20.584999999999997"/>
    <n v="82.339999999999989"/>
    <s v="Robusta"/>
    <s v="Yes"/>
    <s v="Dark"/>
  </r>
  <r>
    <n v="1"/>
    <s v="Belvia Umpleby"/>
    <s v="bumpleby1u@soundcloud.com"/>
    <x v="0"/>
    <s v="Rob"/>
    <s v="L"/>
    <n v="0.5"/>
    <n v="7.169999999999999"/>
    <n v="7.169999999999999"/>
    <s v="Robusta"/>
    <s v="Yes"/>
    <s v="Light"/>
  </r>
  <r>
    <n v="2"/>
    <s v="Nat Saleway"/>
    <s v="nsaleway1v@dedecms.com"/>
    <x v="0"/>
    <s v="Lib"/>
    <s v="L"/>
    <n v="0.2"/>
    <n v="4.7549999999999999"/>
    <n v="9.51"/>
    <s v="Liberica"/>
    <s v="No"/>
    <s v="Light"/>
  </r>
  <r>
    <n v="1"/>
    <s v="Hayward Goulter"/>
    <s v="hgoulter1w@abc.net.au"/>
    <x v="0"/>
    <s v="Rob"/>
    <s v="M"/>
    <n v="0.2"/>
    <n v="2.9849999999999999"/>
    <n v="2.9849999999999999"/>
    <s v="Robusta"/>
    <s v="No"/>
    <s v="Medium"/>
  </r>
  <r>
    <n v="6"/>
    <s v="Gay Rizzello"/>
    <s v="grizzello1x@symantec.com"/>
    <x v="2"/>
    <s v="Rob"/>
    <s v="M"/>
    <n v="1"/>
    <n v="9.9499999999999993"/>
    <n v="59.699999999999996"/>
    <s v="Robusta"/>
    <s v="Yes"/>
    <s v="Medium"/>
  </r>
  <r>
    <n v="4"/>
    <s v="Shannon List"/>
    <s v="slist1y@mapquest.com"/>
    <x v="0"/>
    <s v="Exc"/>
    <s v="L"/>
    <n v="2.5"/>
    <n v="34.154999999999994"/>
    <n v="136.61999999999998"/>
    <s v="Excelsa"/>
    <s v="No"/>
    <s v="Light"/>
  </r>
  <r>
    <n v="2"/>
    <s v="Shirlene Edmondson"/>
    <s v="sedmondson1z@theguardian.com"/>
    <x v="1"/>
    <s v="Lib"/>
    <s v="L"/>
    <n v="0.2"/>
    <n v="4.7549999999999999"/>
    <n v="9.51"/>
    <s v="Liberica"/>
    <s v="No"/>
    <s v="Light"/>
  </r>
  <r>
    <n v="3"/>
    <s v="Aurlie McCarl"/>
    <s v=""/>
    <x v="0"/>
    <s v="Ara"/>
    <s v="M"/>
    <n v="2.5"/>
    <n v="25.874999999999996"/>
    <n v="77.624999999999986"/>
    <s v="Arabica"/>
    <s v="No"/>
    <s v="Medium"/>
  </r>
  <r>
    <n v="5"/>
    <s v="Alikee Carryer"/>
    <s v=""/>
    <x v="0"/>
    <s v="Lib"/>
    <s v="M"/>
    <n v="0.2"/>
    <n v="4.3650000000000002"/>
    <n v="21.825000000000003"/>
    <s v="Liberica"/>
    <s v="Yes"/>
    <s v="Medium"/>
  </r>
  <r>
    <n v="2"/>
    <s v="Jennifer Rangall"/>
    <s v="jrangall22@newsvine.com"/>
    <x v="0"/>
    <s v="Exc"/>
    <s v="L"/>
    <n v="0.5"/>
    <n v="8.91"/>
    <n v="17.82"/>
    <s v="Excelsa"/>
    <s v="Yes"/>
    <s v="Light"/>
  </r>
  <r>
    <n v="6"/>
    <s v="Kipper Boorn"/>
    <s v="kboorn23@ezinearticles.com"/>
    <x v="1"/>
    <s v="Rob"/>
    <s v="D"/>
    <n v="1"/>
    <n v="8.9499999999999993"/>
    <n v="53.699999999999996"/>
    <s v="Robusta"/>
    <s v="Yes"/>
    <s v="Dark"/>
  </r>
  <r>
    <n v="1"/>
    <s v="Melania Beadle"/>
    <s v=""/>
    <x v="1"/>
    <s v="Rob"/>
    <s v="L"/>
    <n v="0.2"/>
    <n v="3.5849999999999995"/>
    <n v="3.5849999999999995"/>
    <s v="Robusta"/>
    <s v="Yes"/>
    <s v="Light"/>
  </r>
  <r>
    <n v="2"/>
    <s v="Colene Elgey"/>
    <s v="celgey25@webs.com"/>
    <x v="0"/>
    <s v="Exc"/>
    <s v="D"/>
    <n v="0.2"/>
    <n v="3.645"/>
    <n v="7.29"/>
    <s v="Excelsa"/>
    <s v="No"/>
    <s v="Dark"/>
  </r>
  <r>
    <n v="6"/>
    <s v="Lothaire Mizzi"/>
    <s v="lmizzi26@rakuten.co.jp"/>
    <x v="0"/>
    <s v="Ara"/>
    <s v="M"/>
    <n v="0.5"/>
    <n v="6.75"/>
    <n v="40.5"/>
    <s v="Arabica"/>
    <s v="Yes"/>
    <s v="Medium"/>
  </r>
  <r>
    <n v="4"/>
    <s v="Cletis Giacomazzo"/>
    <s v="cgiacomazzo27@jigsy.com"/>
    <x v="0"/>
    <s v="Rob"/>
    <s v="L"/>
    <n v="1"/>
    <n v="11.95"/>
    <n v="47.8"/>
    <s v="Robusta"/>
    <s v="No"/>
    <s v="Light"/>
  </r>
  <r>
    <n v="5"/>
    <s v="Ami Arnow"/>
    <s v="aarnow28@arizona.edu"/>
    <x v="0"/>
    <s v="Ara"/>
    <s v="L"/>
    <n v="0.5"/>
    <n v="7.77"/>
    <n v="38.849999999999994"/>
    <s v="Arabica"/>
    <s v="Yes"/>
    <s v="Light"/>
  </r>
  <r>
    <n v="3"/>
    <s v="Sheppard Yann"/>
    <s v="syann29@senate.gov"/>
    <x v="0"/>
    <s v="Lib"/>
    <s v="L"/>
    <n v="2.5"/>
    <n v="36.454999999999998"/>
    <n v="109.36499999999999"/>
    <s v="Liberica"/>
    <s v="Yes"/>
    <s v="Light"/>
  </r>
  <r>
    <n v="3"/>
    <s v="Bunny Naulls"/>
    <s v="bnaulls2a@tiny.cc"/>
    <x v="1"/>
    <s v="Lib"/>
    <s v="M"/>
    <n v="2.5"/>
    <n v="33.464999999999996"/>
    <n v="100.39499999999998"/>
    <s v="Liberica"/>
    <s v="Yes"/>
    <s v="Medium"/>
  </r>
  <r>
    <n v="4"/>
    <s v="Hally Lorait"/>
    <s v=""/>
    <x v="0"/>
    <s v="Rob"/>
    <s v="D"/>
    <n v="2.5"/>
    <n v="20.584999999999997"/>
    <n v="82.339999999999989"/>
    <s v="Robusta"/>
    <s v="Yes"/>
    <s v="Dark"/>
  </r>
  <r>
    <n v="1"/>
    <s v="Zaccaria Sherewood"/>
    <s v="zsherewood2c@apache.org"/>
    <x v="0"/>
    <s v="Lib"/>
    <s v="L"/>
    <n v="0.5"/>
    <n v="9.51"/>
    <n v="9.51"/>
    <s v="Liberica"/>
    <s v="No"/>
    <s v="Light"/>
  </r>
  <r>
    <n v="3"/>
    <s v="Jeffrey Dufaire"/>
    <s v="jdufaire2d@fc2.com"/>
    <x v="0"/>
    <s v="Ara"/>
    <s v="L"/>
    <n v="2.5"/>
    <n v="29.784999999999997"/>
    <n v="89.35499999999999"/>
    <s v="Arabica"/>
    <s v="No"/>
    <s v="Light"/>
  </r>
  <r>
    <n v="4"/>
    <s v="Jeffrey Dufaire"/>
    <s v="jdufaire2d@fc2.com"/>
    <x v="0"/>
    <s v="Ara"/>
    <s v="D"/>
    <n v="0.2"/>
    <n v="2.9849999999999999"/>
    <n v="11.94"/>
    <s v="Arabica"/>
    <s v="No"/>
    <s v="Dark"/>
  </r>
  <r>
    <n v="3"/>
    <s v="Beitris Keaveney"/>
    <s v="bkeaveney2f@netlog.com"/>
    <x v="0"/>
    <s v="Ara"/>
    <s v="M"/>
    <n v="1"/>
    <n v="11.25"/>
    <n v="33.75"/>
    <s v="Arabica"/>
    <s v="No"/>
    <s v="Medium"/>
  </r>
  <r>
    <n v="3"/>
    <s v="Elna Grise"/>
    <s v="egrise2g@cargocollective.com"/>
    <x v="0"/>
    <s v="Rob"/>
    <s v="L"/>
    <n v="1"/>
    <n v="11.95"/>
    <n v="35.849999999999994"/>
    <s v="Robusta"/>
    <s v="No"/>
    <s v="Light"/>
  </r>
  <r>
    <n v="6"/>
    <s v="Torie Gottelier"/>
    <s v="tgottelier2h@vistaprint.com"/>
    <x v="0"/>
    <s v="Ara"/>
    <s v="L"/>
    <n v="1"/>
    <n v="12.95"/>
    <n v="77.699999999999989"/>
    <s v="Arabica"/>
    <s v="No"/>
    <s v="Light"/>
  </r>
  <r>
    <n v="4"/>
    <s v="Loydie Langlais"/>
    <s v=""/>
    <x v="1"/>
    <s v="Ara"/>
    <s v="L"/>
    <n v="1"/>
    <n v="12.95"/>
    <n v="51.8"/>
    <s v="Arabica"/>
    <s v="Yes"/>
    <s v="Light"/>
  </r>
  <r>
    <n v="4"/>
    <s v="Adham Greenhead"/>
    <s v="agreenhead2j@dailymail.co.uk"/>
    <x v="0"/>
    <s v="Ara"/>
    <s v="M"/>
    <n v="2.5"/>
    <n v="25.874999999999996"/>
    <n v="103.49999999999999"/>
    <s v="Arabica"/>
    <s v="No"/>
    <s v="Medium"/>
  </r>
  <r>
    <n v="3"/>
    <s v="Hamish MacSherry"/>
    <s v=""/>
    <x v="0"/>
    <s v="Exc"/>
    <s v="L"/>
    <n v="1"/>
    <n v="14.85"/>
    <n v="44.55"/>
    <s v="Excelsa"/>
    <s v="Yes"/>
    <s v="Light"/>
  </r>
  <r>
    <n v="4"/>
    <s v="Else Langcaster"/>
    <s v="elangcaster2l@spotify.com"/>
    <x v="2"/>
    <s v="Exc"/>
    <s v="L"/>
    <n v="0.5"/>
    <n v="8.91"/>
    <n v="35.64"/>
    <s v="Excelsa"/>
    <s v="Yes"/>
    <s v="Light"/>
  </r>
  <r>
    <n v="6"/>
    <s v="Rudy Farquharson"/>
    <s v=""/>
    <x v="1"/>
    <s v="Ara"/>
    <s v="D"/>
    <n v="0.2"/>
    <n v="2.9849999999999999"/>
    <n v="17.91"/>
    <s v="Arabica"/>
    <s v="Yes"/>
    <s v="Dark"/>
  </r>
  <r>
    <n v="6"/>
    <s v="Norene Magauran"/>
    <s v="nmagauran2n@51.la"/>
    <x v="0"/>
    <s v="Ara"/>
    <s v="M"/>
    <n v="2.5"/>
    <n v="25.874999999999996"/>
    <n v="155.24999999999997"/>
    <s v="Arabica"/>
    <s v="No"/>
    <s v="Medium"/>
  </r>
  <r>
    <n v="2"/>
    <s v="Vicki Kirdsch"/>
    <s v="vkirdsch2o@google.fr"/>
    <x v="0"/>
    <s v="Ara"/>
    <s v="D"/>
    <n v="0.2"/>
    <n v="2.9849999999999999"/>
    <n v="5.97"/>
    <s v="Arabica"/>
    <s v="No"/>
    <s v="Dark"/>
  </r>
  <r>
    <n v="2"/>
    <s v="Ilysa Whapple"/>
    <s v="iwhapple2p@com.com"/>
    <x v="0"/>
    <s v="Ara"/>
    <s v="M"/>
    <n v="0.5"/>
    <n v="6.75"/>
    <n v="13.5"/>
    <s v="Arabica"/>
    <s v="No"/>
    <s v="Medium"/>
  </r>
  <r>
    <n v="1"/>
    <s v="Ruy Cancellieri"/>
    <s v=""/>
    <x v="1"/>
    <s v="Ara"/>
    <s v="D"/>
    <n v="0.2"/>
    <n v="2.9849999999999999"/>
    <n v="2.9849999999999999"/>
    <s v="Arabica"/>
    <s v="No"/>
    <s v="Dark"/>
  </r>
  <r>
    <n v="3"/>
    <s v="Aube Follett"/>
    <s v=""/>
    <x v="0"/>
    <s v="Lib"/>
    <s v="M"/>
    <n v="0.2"/>
    <n v="4.3650000000000002"/>
    <n v="13.095000000000001"/>
    <s v="Liberica"/>
    <s v="Yes"/>
    <s v="Medium"/>
  </r>
  <r>
    <n v="2"/>
    <s v="Rudiger Di Bartolomeo"/>
    <s v=""/>
    <x v="0"/>
    <s v="Ara"/>
    <s v="L"/>
    <n v="0.2"/>
    <n v="3.8849999999999998"/>
    <n v="7.77"/>
    <s v="Arabica"/>
    <s v="Yes"/>
    <s v="Light"/>
  </r>
  <r>
    <n v="5"/>
    <s v="Nickey Youles"/>
    <s v="nyoules2t@reference.com"/>
    <x v="1"/>
    <s v="Lib"/>
    <s v="D"/>
    <n v="2.5"/>
    <n v="29.784999999999997"/>
    <n v="148.92499999999998"/>
    <s v="Liberica"/>
    <s v="Yes"/>
    <s v="Dark"/>
  </r>
  <r>
    <n v="3"/>
    <s v="Dyanna Aizikovitz"/>
    <s v="daizikovitz2u@answers.com"/>
    <x v="1"/>
    <s v="Lib"/>
    <s v="D"/>
    <n v="1"/>
    <n v="12.95"/>
    <n v="38.849999999999994"/>
    <s v="Liberica"/>
    <s v="Yes"/>
    <s v="Dark"/>
  </r>
  <r>
    <n v="4"/>
    <s v="Bram Revel"/>
    <s v="brevel2v@fastcompany.com"/>
    <x v="0"/>
    <s v="Rob"/>
    <s v="M"/>
    <n v="0.2"/>
    <n v="2.9849999999999999"/>
    <n v="11.94"/>
    <s v="Robusta"/>
    <s v="No"/>
    <s v="Medium"/>
  </r>
  <r>
    <n v="6"/>
    <s v="Emiline Priddis"/>
    <s v="epriddis2w@nationalgeographic.com"/>
    <x v="0"/>
    <s v="Lib"/>
    <s v="M"/>
    <n v="1"/>
    <n v="14.55"/>
    <n v="87.300000000000011"/>
    <s v="Liberica"/>
    <s v="No"/>
    <s v="Medium"/>
  </r>
  <r>
    <n v="6"/>
    <s v="Queenie Veel"/>
    <s v="qveel2x@jugem.jp"/>
    <x v="0"/>
    <s v="Ara"/>
    <s v="M"/>
    <n v="0.5"/>
    <n v="6.75"/>
    <n v="40.5"/>
    <s v="Arabica"/>
    <s v="Yes"/>
    <s v="Medium"/>
  </r>
  <r>
    <n v="2"/>
    <s v="Lind Conyers"/>
    <s v="lconyers2y@twitter.com"/>
    <x v="0"/>
    <s v="Exc"/>
    <s v="D"/>
    <n v="1"/>
    <n v="12.15"/>
    <n v="24.3"/>
    <s v="Excelsa"/>
    <s v="No"/>
    <s v="Dark"/>
  </r>
  <r>
    <n v="3"/>
    <s v="Pen Wye"/>
    <s v="pwye2z@dagondesign.com"/>
    <x v="0"/>
    <s v="Rob"/>
    <s v="M"/>
    <n v="0.5"/>
    <n v="5.97"/>
    <n v="17.91"/>
    <s v="Robusta"/>
    <s v="Yes"/>
    <s v="Medium"/>
  </r>
  <r>
    <n v="4"/>
    <s v="Isahella Hagland"/>
    <s v=""/>
    <x v="0"/>
    <s v="Ara"/>
    <s v="M"/>
    <n v="0.5"/>
    <n v="6.75"/>
    <n v="27"/>
    <s v="Arabica"/>
    <s v="No"/>
    <s v="Medium"/>
  </r>
  <r>
    <n v="1"/>
    <s v="Terry Sheryn"/>
    <s v="tsheryn31@mtv.com"/>
    <x v="0"/>
    <s v="Lib"/>
    <s v="D"/>
    <n v="0.5"/>
    <n v="7.77"/>
    <n v="7.77"/>
    <s v="Liberica"/>
    <s v="Yes"/>
    <s v="Dark"/>
  </r>
  <r>
    <n v="3"/>
    <s v="Marie-jeanne Redgrave"/>
    <s v="mredgrave32@cargocollective.com"/>
    <x v="0"/>
    <s v="Exc"/>
    <s v="L"/>
    <n v="0.2"/>
    <n v="4.4550000000000001"/>
    <n v="13.365"/>
    <s v="Excelsa"/>
    <s v="Yes"/>
    <s v="Light"/>
  </r>
  <r>
    <n v="5"/>
    <s v="Betty Fominov"/>
    <s v="bfominov33@yale.edu"/>
    <x v="0"/>
    <s v="Rob"/>
    <s v="D"/>
    <n v="0.5"/>
    <n v="5.3699999999999992"/>
    <n v="26.849999999999994"/>
    <s v="Robusta"/>
    <s v="No"/>
    <s v="Dark"/>
  </r>
  <r>
    <n v="1"/>
    <s v="Shawnee Critchlow"/>
    <s v="scritchlow34@un.org"/>
    <x v="0"/>
    <s v="Ara"/>
    <s v="M"/>
    <n v="1"/>
    <n v="11.25"/>
    <n v="11.25"/>
    <s v="Arabica"/>
    <s v="No"/>
    <s v="Medium"/>
  </r>
  <r>
    <n v="1"/>
    <s v="Merrel Steptow"/>
    <s v="msteptow35@earthlink.net"/>
    <x v="1"/>
    <s v="Lib"/>
    <s v="M"/>
    <n v="1"/>
    <n v="14.55"/>
    <n v="14.55"/>
    <s v="Liberica"/>
    <s v="No"/>
    <s v="Medium"/>
  </r>
  <r>
    <n v="4"/>
    <s v="Carmina Hubbuck"/>
    <s v=""/>
    <x v="0"/>
    <s v="Rob"/>
    <s v="L"/>
    <n v="0.2"/>
    <n v="3.5849999999999995"/>
    <n v="14.339999999999998"/>
    <s v="Robusta"/>
    <s v="No"/>
    <s v="Light"/>
  </r>
  <r>
    <n v="1"/>
    <s v="Ingeberg Mulliner"/>
    <s v="imulliner37@pinterest.com"/>
    <x v="2"/>
    <s v="Lib"/>
    <s v="L"/>
    <n v="1"/>
    <n v="15.85"/>
    <n v="15.85"/>
    <s v="Liberica"/>
    <s v="No"/>
    <s v="Light"/>
  </r>
  <r>
    <n v="4"/>
    <s v="Geneva Standley"/>
    <s v="gstandley38@dion.ne.jp"/>
    <x v="1"/>
    <s v="Lib"/>
    <s v="L"/>
    <n v="0.2"/>
    <n v="4.7549999999999999"/>
    <n v="19.02"/>
    <s v="Liberica"/>
    <s v="Yes"/>
    <s v="Light"/>
  </r>
  <r>
    <n v="4"/>
    <s v="Brook Drage"/>
    <s v="bdrage39@youku.com"/>
    <x v="0"/>
    <s v="Lib"/>
    <s v="L"/>
    <n v="0.5"/>
    <n v="9.51"/>
    <n v="38.04"/>
    <s v="Liberica"/>
    <s v="No"/>
    <s v="Light"/>
  </r>
  <r>
    <n v="3"/>
    <s v="Muffin Yallop"/>
    <s v="myallop3a@fema.gov"/>
    <x v="0"/>
    <s v="Exc"/>
    <s v="D"/>
    <n v="0.5"/>
    <n v="7.29"/>
    <n v="21.87"/>
    <s v="Excelsa"/>
    <s v="Yes"/>
    <s v="Dark"/>
  </r>
  <r>
    <n v="1"/>
    <s v="Cordi Switsur"/>
    <s v="cswitsur3b@chronoengine.com"/>
    <x v="0"/>
    <s v="Exc"/>
    <s v="M"/>
    <n v="0.2"/>
    <n v="4.125"/>
    <n v="4.125"/>
    <s v="Excelsa"/>
    <s v="No"/>
    <s v="Medium"/>
  </r>
  <r>
    <n v="1"/>
    <s v="Cordi Switsur"/>
    <s v="cswitsur3b@chronoengine.com"/>
    <x v="0"/>
    <s v="Ara"/>
    <s v="L"/>
    <n v="0.2"/>
    <n v="3.8849999999999998"/>
    <n v="3.8849999999999998"/>
    <s v="Arabica"/>
    <s v="No"/>
    <s v="Light"/>
  </r>
  <r>
    <n v="5"/>
    <s v="Cordi Switsur"/>
    <s v="cswitsur3b@chronoengine.com"/>
    <x v="0"/>
    <s v="Exc"/>
    <s v="M"/>
    <n v="1"/>
    <n v="13.75"/>
    <n v="68.75"/>
    <s v="Excelsa"/>
    <s v="No"/>
    <s v="Medium"/>
  </r>
  <r>
    <n v="4"/>
    <s v="Mahala Ludwell"/>
    <s v="mludwell3e@blogger.com"/>
    <x v="0"/>
    <s v="Ara"/>
    <s v="D"/>
    <n v="0.5"/>
    <n v="5.97"/>
    <n v="23.88"/>
    <s v="Arabica"/>
    <s v="Yes"/>
    <s v="Dark"/>
  </r>
  <r>
    <n v="4"/>
    <s v="Doll Beauchamp"/>
    <s v="dbeauchamp3f@usda.gov"/>
    <x v="0"/>
    <s v="Lib"/>
    <s v="L"/>
    <n v="2.5"/>
    <n v="36.454999999999998"/>
    <n v="145.82"/>
    <s v="Liberica"/>
    <s v="No"/>
    <s v="Light"/>
  </r>
  <r>
    <n v="5"/>
    <s v="Stanford Rodliff"/>
    <s v="srodliff3g@ted.com"/>
    <x v="0"/>
    <s v="Lib"/>
    <s v="M"/>
    <n v="0.2"/>
    <n v="4.3650000000000002"/>
    <n v="21.825000000000003"/>
    <s v="Liberica"/>
    <s v="Yes"/>
    <s v="Medium"/>
  </r>
  <r>
    <n v="3"/>
    <s v="Stevana Woodham"/>
    <s v="swoodham3h@businesswire.com"/>
    <x v="1"/>
    <s v="Lib"/>
    <s v="M"/>
    <n v="0.5"/>
    <n v="8.73"/>
    <n v="26.19"/>
    <s v="Liberica"/>
    <s v="Yes"/>
    <s v="Medium"/>
  </r>
  <r>
    <n v="1"/>
    <s v="Hewet Synnot"/>
    <s v="hsynnot3i@about.com"/>
    <x v="0"/>
    <s v="Ara"/>
    <s v="M"/>
    <n v="1"/>
    <n v="11.25"/>
    <n v="11.25"/>
    <s v="Arabica"/>
    <s v="No"/>
    <s v="Medium"/>
  </r>
  <r>
    <n v="6"/>
    <s v="Raleigh Lepere"/>
    <s v="rlepere3j@shop-pro.jp"/>
    <x v="1"/>
    <s v="Lib"/>
    <s v="D"/>
    <n v="1"/>
    <n v="12.95"/>
    <n v="77.699999999999989"/>
    <s v="Liberica"/>
    <s v="No"/>
    <s v="Dark"/>
  </r>
  <r>
    <n v="1"/>
    <s v="Timofei Woofinden"/>
    <s v="twoofinden3k@businesswire.com"/>
    <x v="0"/>
    <s v="Ara"/>
    <s v="M"/>
    <n v="0.5"/>
    <n v="6.75"/>
    <n v="6.75"/>
    <s v="Arabica"/>
    <s v="No"/>
    <s v="Medium"/>
  </r>
  <r>
    <n v="1"/>
    <s v="Evelina Dacca"/>
    <s v="edacca3l@google.pl"/>
    <x v="0"/>
    <s v="Exc"/>
    <s v="D"/>
    <n v="1"/>
    <n v="12.15"/>
    <n v="12.15"/>
    <s v="Excelsa"/>
    <s v="Yes"/>
    <s v="Dark"/>
  </r>
  <r>
    <n v="5"/>
    <s v="Bidget Tremellier"/>
    <s v=""/>
    <x v="1"/>
    <s v="Ara"/>
    <s v="L"/>
    <n v="2.5"/>
    <n v="29.784999999999997"/>
    <n v="148.92499999999998"/>
    <s v="Arabica"/>
    <s v="Yes"/>
    <s v="Light"/>
  </r>
  <r>
    <n v="2"/>
    <s v="Bobinette Hindsberg"/>
    <s v="bhindsberg3n@blogs.com"/>
    <x v="0"/>
    <s v="Exc"/>
    <s v="D"/>
    <n v="0.5"/>
    <n v="7.29"/>
    <n v="14.58"/>
    <s v="Excelsa"/>
    <s v="Yes"/>
    <s v="Dark"/>
  </r>
  <r>
    <n v="5"/>
    <s v="Osbert Robins"/>
    <s v="orobins3o@salon.com"/>
    <x v="0"/>
    <s v="Ara"/>
    <s v="L"/>
    <n v="2.5"/>
    <n v="29.784999999999997"/>
    <n v="148.92499999999998"/>
    <s v="Arabica"/>
    <s v="Yes"/>
    <s v="Light"/>
  </r>
  <r>
    <n v="1"/>
    <s v="Othello Syseland"/>
    <s v="osyseland3p@independent.co.uk"/>
    <x v="0"/>
    <s v="Lib"/>
    <s v="D"/>
    <n v="1"/>
    <n v="12.95"/>
    <n v="12.95"/>
    <s v="Liberica"/>
    <s v="No"/>
    <s v="Dark"/>
  </r>
  <r>
    <n v="3"/>
    <s v="Ewell Hanby"/>
    <s v=""/>
    <x v="0"/>
    <s v="Exc"/>
    <s v="M"/>
    <n v="2.5"/>
    <n v="31.624999999999996"/>
    <n v="94.874999999999986"/>
    <s v="Excelsa"/>
    <s v="Yes"/>
    <s v="Medium"/>
  </r>
  <r>
    <n v="5"/>
    <s v="Blancha McAmish"/>
    <s v="bmcamish2e@tripadvisor.com"/>
    <x v="0"/>
    <s v="Ara"/>
    <s v="L"/>
    <n v="0.5"/>
    <n v="7.77"/>
    <n v="38.849999999999994"/>
    <s v="Arabica"/>
    <s v="Yes"/>
    <s v="Light"/>
  </r>
  <r>
    <n v="4"/>
    <s v="Lowell Keenleyside"/>
    <s v="lkeenleyside3s@topsy.com"/>
    <x v="0"/>
    <s v="Ara"/>
    <s v="D"/>
    <n v="0.2"/>
    <n v="2.9849999999999999"/>
    <n v="11.94"/>
    <s v="Arabica"/>
    <s v="No"/>
    <s v="Dark"/>
  </r>
  <r>
    <n v="3"/>
    <s v="Elonore Joliffe"/>
    <s v=""/>
    <x v="1"/>
    <s v="Exc"/>
    <s v="L"/>
    <n v="2.5"/>
    <n v="34.154999999999994"/>
    <n v="102.46499999999997"/>
    <s v="Excelsa"/>
    <s v="No"/>
    <s v="Light"/>
  </r>
  <r>
    <n v="4"/>
    <s v="Abraham Coleman"/>
    <s v=""/>
    <x v="0"/>
    <s v="Exc"/>
    <s v="D"/>
    <n v="1"/>
    <n v="12.15"/>
    <n v="48.6"/>
    <s v="Excelsa"/>
    <s v="No"/>
    <s v="Dark"/>
  </r>
  <r>
    <n v="6"/>
    <s v="Rivy Farington"/>
    <s v=""/>
    <x v="0"/>
    <s v="Lib"/>
    <s v="D"/>
    <n v="1"/>
    <n v="12.95"/>
    <n v="77.699999999999989"/>
    <s v="Liberica"/>
    <s v="Yes"/>
    <s v="Dark"/>
  </r>
  <r>
    <n v="1"/>
    <s v="Vallie Kundt"/>
    <s v="vkundt3w@bigcartel.com"/>
    <x v="1"/>
    <s v="Lib"/>
    <s v="D"/>
    <n v="2.5"/>
    <n v="29.784999999999997"/>
    <n v="29.784999999999997"/>
    <s v="Liberica"/>
    <s v="Yes"/>
    <s v="Dark"/>
  </r>
  <r>
    <n v="4"/>
    <s v="Boyd Bett"/>
    <s v="bbett3x@google.de"/>
    <x v="0"/>
    <s v="Ara"/>
    <s v="L"/>
    <n v="0.2"/>
    <n v="3.8849999999999998"/>
    <n v="15.54"/>
    <s v="Arabica"/>
    <s v="Yes"/>
    <s v="Light"/>
  </r>
  <r>
    <n v="4"/>
    <s v="Julio Armytage"/>
    <s v=""/>
    <x v="1"/>
    <s v="Exc"/>
    <s v="L"/>
    <n v="2.5"/>
    <n v="34.154999999999994"/>
    <n v="136.61999999999998"/>
    <s v="Excelsa"/>
    <s v="Yes"/>
    <s v="Light"/>
  </r>
  <r>
    <n v="2"/>
    <s v="Deana Staite"/>
    <s v="dstaite3z@scientificamerican.com"/>
    <x v="0"/>
    <s v="Lib"/>
    <s v="M"/>
    <n v="0.5"/>
    <n v="8.73"/>
    <n v="17.46"/>
    <s v="Liberica"/>
    <s v="No"/>
    <s v="Medium"/>
  </r>
  <r>
    <n v="2"/>
    <s v="Winn Keyse"/>
    <s v="wkeyse40@apple.com"/>
    <x v="0"/>
    <s v="Exc"/>
    <s v="L"/>
    <n v="2.5"/>
    <n v="34.154999999999994"/>
    <n v="68.309999999999988"/>
    <s v="Excelsa"/>
    <s v="Yes"/>
    <s v="Light"/>
  </r>
  <r>
    <n v="4"/>
    <s v="Osmund Clausen-Thue"/>
    <s v="oclausenthue41@marriott.com"/>
    <x v="0"/>
    <s v="Lib"/>
    <s v="M"/>
    <n v="0.2"/>
    <n v="4.3650000000000002"/>
    <n v="17.46"/>
    <s v="Liberica"/>
    <s v="No"/>
    <s v="Medium"/>
  </r>
  <r>
    <n v="3"/>
    <s v="Leonore Francisco"/>
    <s v="lfrancisco42@fema.gov"/>
    <x v="0"/>
    <s v="Lib"/>
    <s v="M"/>
    <n v="1"/>
    <n v="14.55"/>
    <n v="43.650000000000006"/>
    <s v="Liberica"/>
    <s v="No"/>
    <s v="Medium"/>
  </r>
  <r>
    <n v="2"/>
    <s v="Leonore Francisco"/>
    <s v="lfrancisco42@fema.gov"/>
    <x v="0"/>
    <s v="Exc"/>
    <s v="M"/>
    <n v="1"/>
    <n v="13.75"/>
    <n v="27.5"/>
    <s v="Excelsa"/>
    <s v="No"/>
    <s v="Medium"/>
  </r>
  <r>
    <n v="5"/>
    <s v="Giacobo Skingle"/>
    <s v="gskingle44@clickbank.net"/>
    <x v="0"/>
    <s v="Exc"/>
    <s v="D"/>
    <n v="0.2"/>
    <n v="3.645"/>
    <n v="18.225000000000001"/>
    <s v="Excelsa"/>
    <s v="Yes"/>
    <s v="Dark"/>
  </r>
  <r>
    <n v="2"/>
    <s v="Gerard Pirdy"/>
    <s v=""/>
    <x v="0"/>
    <s v="Ara"/>
    <s v="M"/>
    <n v="2.5"/>
    <n v="25.874999999999996"/>
    <n v="51.749999999999993"/>
    <s v="Arabica"/>
    <s v="Yes"/>
    <s v="Medium"/>
  </r>
  <r>
    <n v="1"/>
    <s v="Jacinthe Balsillie"/>
    <s v="jbalsillie46@princeton.edu"/>
    <x v="0"/>
    <s v="Lib"/>
    <s v="D"/>
    <n v="1"/>
    <n v="12.95"/>
    <n v="12.95"/>
    <s v="Liberica"/>
    <s v="Yes"/>
    <s v="Dark"/>
  </r>
  <r>
    <n v="3"/>
    <s v="Quinton Fouracres"/>
    <s v=""/>
    <x v="0"/>
    <s v="Ara"/>
    <s v="M"/>
    <n v="1"/>
    <n v="11.25"/>
    <n v="33.75"/>
    <s v="Arabica"/>
    <s v="Yes"/>
    <s v="Medium"/>
  </r>
  <r>
    <n v="3"/>
    <s v="Bettina Leffek"/>
    <s v="bleffek48@ning.com"/>
    <x v="0"/>
    <s v="Rob"/>
    <s v="M"/>
    <n v="2.5"/>
    <n v="22.884999999999998"/>
    <n v="68.655000000000001"/>
    <s v="Robusta"/>
    <s v="Yes"/>
    <s v="Medium"/>
  </r>
  <r>
    <n v="1"/>
    <s v="Hetti Penson"/>
    <s v=""/>
    <x v="0"/>
    <s v="Rob"/>
    <s v="D"/>
    <n v="0.2"/>
    <n v="2.6849999999999996"/>
    <n v="2.6849999999999996"/>
    <s v="Robusta"/>
    <s v="No"/>
    <s v="Dark"/>
  </r>
  <r>
    <n v="5"/>
    <s v="Jocko Pray"/>
    <s v="jpray4a@youtube.com"/>
    <x v="0"/>
    <s v="Ara"/>
    <s v="D"/>
    <n v="2.5"/>
    <n v="22.884999999999998"/>
    <n v="114.42499999999998"/>
    <s v="Arabica"/>
    <s v="No"/>
    <s v="Dark"/>
  </r>
  <r>
    <n v="6"/>
    <s v="Grete Holborn"/>
    <s v="gholborn4b@ow.ly"/>
    <x v="0"/>
    <s v="Ara"/>
    <s v="M"/>
    <n v="2.5"/>
    <n v="25.874999999999996"/>
    <n v="155.24999999999997"/>
    <s v="Arabica"/>
    <s v="Yes"/>
    <s v="Medium"/>
  </r>
  <r>
    <n v="3"/>
    <s v="Fielding Keinrat"/>
    <s v="fkeinrat4c@dailymail.co.uk"/>
    <x v="0"/>
    <s v="Ara"/>
    <s v="M"/>
    <n v="2.5"/>
    <n v="25.874999999999996"/>
    <n v="77.624999999999986"/>
    <s v="Arabica"/>
    <s v="Yes"/>
    <s v="Medium"/>
  </r>
  <r>
    <n v="3"/>
    <s v="Paulo Yea"/>
    <s v="pyea4d@aol.com"/>
    <x v="1"/>
    <s v="Rob"/>
    <s v="D"/>
    <n v="2.5"/>
    <n v="20.584999999999997"/>
    <n v="61.754999999999995"/>
    <s v="Robusta"/>
    <s v="No"/>
    <s v="Dark"/>
  </r>
  <r>
    <n v="6"/>
    <s v="Say Risborough"/>
    <s v=""/>
    <x v="0"/>
    <s v="Rob"/>
    <s v="D"/>
    <n v="2.5"/>
    <n v="20.584999999999997"/>
    <n v="123.50999999999999"/>
    <s v="Robusta"/>
    <s v="Yes"/>
    <s v="Dark"/>
  </r>
  <r>
    <n v="6"/>
    <s v="Alexa Sizey"/>
    <s v=""/>
    <x v="0"/>
    <s v="Lib"/>
    <s v="L"/>
    <n v="2.5"/>
    <n v="36.454999999999998"/>
    <n v="218.73"/>
    <s v="Liberica"/>
    <s v="No"/>
    <s v="Light"/>
  </r>
  <r>
    <n v="4"/>
    <s v="Kari Swede"/>
    <s v="kswede4g@addthis.com"/>
    <x v="0"/>
    <s v="Exc"/>
    <s v="M"/>
    <n v="0.5"/>
    <n v="8.25"/>
    <n v="33"/>
    <s v="Excelsa"/>
    <s v="No"/>
    <s v="Medium"/>
  </r>
  <r>
    <n v="3"/>
    <s v="Leontine Rubrow"/>
    <s v="lrubrow4h@microsoft.com"/>
    <x v="0"/>
    <s v="Ara"/>
    <s v="L"/>
    <n v="0.5"/>
    <n v="7.77"/>
    <n v="23.31"/>
    <s v="Arabica"/>
    <s v="No"/>
    <s v="Light"/>
  </r>
  <r>
    <n v="3"/>
    <s v="Dottie Tift"/>
    <s v="dtift4i@netvibes.com"/>
    <x v="0"/>
    <s v="Exc"/>
    <s v="D"/>
    <n v="0.5"/>
    <n v="7.29"/>
    <n v="21.87"/>
    <s v="Excelsa"/>
    <s v="Yes"/>
    <s v="Dark"/>
  </r>
  <r>
    <n v="6"/>
    <s v="Gerardo Schonfeld"/>
    <s v="gschonfeld4j@oracle.com"/>
    <x v="0"/>
    <s v="Rob"/>
    <s v="D"/>
    <n v="0.2"/>
    <n v="2.6849999999999996"/>
    <n v="16.11"/>
    <s v="Robusta"/>
    <s v="No"/>
    <s v="Dark"/>
  </r>
  <r>
    <n v="4"/>
    <s v="Claiborne Feye"/>
    <s v="cfeye4k@google.co.jp"/>
    <x v="1"/>
    <s v="Exc"/>
    <s v="D"/>
    <n v="0.5"/>
    <n v="7.29"/>
    <n v="29.16"/>
    <s v="Excelsa"/>
    <s v="No"/>
    <s v="Dark"/>
  </r>
  <r>
    <n v="6"/>
    <s v="Mina Elstone"/>
    <s v=""/>
    <x v="0"/>
    <s v="Rob"/>
    <s v="D"/>
    <n v="1"/>
    <n v="8.9499999999999993"/>
    <n v="53.699999999999996"/>
    <s v="Robusta"/>
    <s v="Yes"/>
    <s v="Dark"/>
  </r>
  <r>
    <n v="5"/>
    <s v="Sherman Mewrcik"/>
    <s v=""/>
    <x v="0"/>
    <s v="Rob"/>
    <s v="D"/>
    <n v="0.5"/>
    <n v="5.3699999999999992"/>
    <n v="26.849999999999994"/>
    <s v="Robusta"/>
    <s v="Yes"/>
    <s v="Dark"/>
  </r>
  <r>
    <n v="5"/>
    <s v="Tamarah Fero"/>
    <s v="tfero4n@comsenz.com"/>
    <x v="0"/>
    <s v="Exc"/>
    <s v="M"/>
    <n v="0.5"/>
    <n v="8.25"/>
    <n v="41.25"/>
    <s v="Excelsa"/>
    <s v="Yes"/>
    <s v="Medium"/>
  </r>
  <r>
    <n v="6"/>
    <s v="Stanislaus Valsler"/>
    <s v=""/>
    <x v="1"/>
    <s v="Ara"/>
    <s v="M"/>
    <n v="0.5"/>
    <n v="6.75"/>
    <n v="40.5"/>
    <s v="Arabica"/>
    <s v="No"/>
    <s v="Medium"/>
  </r>
  <r>
    <n v="2"/>
    <s v="Felita Dauney"/>
    <s v="fdauney4p@sphinn.com"/>
    <x v="1"/>
    <s v="Rob"/>
    <s v="D"/>
    <n v="1"/>
    <n v="8.9499999999999993"/>
    <n v="17.899999999999999"/>
    <s v="Robusta"/>
    <s v="No"/>
    <s v="Dark"/>
  </r>
  <r>
    <n v="2"/>
    <s v="Serena Earley"/>
    <s v="searley4q@youku.com"/>
    <x v="2"/>
    <s v="Exc"/>
    <s v="L"/>
    <n v="2.5"/>
    <n v="34.154999999999994"/>
    <n v="68.309999999999988"/>
    <s v="Excelsa"/>
    <s v="No"/>
    <s v="Light"/>
  </r>
  <r>
    <n v="2"/>
    <s v="Minny Chamberlayne"/>
    <s v="mchamberlayne4r@bigcartel.com"/>
    <x v="0"/>
    <s v="Exc"/>
    <s v="M"/>
    <n v="2.5"/>
    <n v="31.624999999999996"/>
    <n v="63.249999999999993"/>
    <s v="Excelsa"/>
    <s v="Yes"/>
    <s v="Medium"/>
  </r>
  <r>
    <n v="3"/>
    <s v="Bartholemy Flaherty"/>
    <s v="bflaherty4s@moonfruit.com"/>
    <x v="1"/>
    <s v="Exc"/>
    <s v="D"/>
    <n v="0.5"/>
    <n v="7.29"/>
    <n v="21.87"/>
    <s v="Excelsa"/>
    <s v="No"/>
    <s v="Dark"/>
  </r>
  <r>
    <n v="4"/>
    <s v="Oran Colbeck"/>
    <s v="ocolbeck4t@sina.com.cn"/>
    <x v="0"/>
    <s v="Rob"/>
    <s v="M"/>
    <n v="2.5"/>
    <n v="22.884999999999998"/>
    <n v="91.539999999999992"/>
    <s v="Robusta"/>
    <s v="No"/>
    <s v="Medium"/>
  </r>
  <r>
    <n v="6"/>
    <s v="Elysee Sketch"/>
    <s v=""/>
    <x v="0"/>
    <s v="Exc"/>
    <s v="L"/>
    <n v="2.5"/>
    <n v="34.154999999999994"/>
    <n v="204.92999999999995"/>
    <s v="Excelsa"/>
    <s v="Yes"/>
    <s v="Light"/>
  </r>
  <r>
    <n v="2"/>
    <s v="Ethelda Hobbing"/>
    <s v="ehobbing4v@nsw.gov.au"/>
    <x v="0"/>
    <s v="Exc"/>
    <s v="M"/>
    <n v="2.5"/>
    <n v="31.624999999999996"/>
    <n v="63.249999999999993"/>
    <s v="Excelsa"/>
    <s v="Yes"/>
    <s v="Medium"/>
  </r>
  <r>
    <n v="1"/>
    <s v="Odille Thynne"/>
    <s v="othynne4w@auda.org.au"/>
    <x v="0"/>
    <s v="Exc"/>
    <s v="L"/>
    <n v="2.5"/>
    <n v="34.154999999999994"/>
    <n v="34.154999999999994"/>
    <s v="Excelsa"/>
    <s v="Yes"/>
    <s v="Light"/>
  </r>
  <r>
    <n v="4"/>
    <s v="Emlynne Heining"/>
    <s v="eheining4x@flickr.com"/>
    <x v="0"/>
    <s v="Rob"/>
    <s v="L"/>
    <n v="2.5"/>
    <n v="27.484999999999996"/>
    <n v="109.93999999999998"/>
    <s v="Robusta"/>
    <s v="Yes"/>
    <s v="Light"/>
  </r>
  <r>
    <n v="2"/>
    <s v="Katerina Melloi"/>
    <s v="kmelloi4y@imdb.com"/>
    <x v="0"/>
    <s v="Ara"/>
    <s v="L"/>
    <n v="1"/>
    <n v="12.95"/>
    <n v="25.9"/>
    <s v="Arabica"/>
    <s v="No"/>
    <s v="Light"/>
  </r>
  <r>
    <n v="1"/>
    <s v="Tiffany Scardafield"/>
    <s v=""/>
    <x v="1"/>
    <s v="Ara"/>
    <s v="D"/>
    <n v="0.2"/>
    <n v="2.9849999999999999"/>
    <n v="2.9849999999999999"/>
    <s v="Arabica"/>
    <s v="No"/>
    <s v="Dark"/>
  </r>
  <r>
    <n v="5"/>
    <s v="Abrahan Mussen"/>
    <s v="amussen50@51.la"/>
    <x v="0"/>
    <s v="Exc"/>
    <s v="L"/>
    <n v="0.2"/>
    <n v="4.4550000000000001"/>
    <n v="22.274999999999999"/>
    <s v="Excelsa"/>
    <s v="No"/>
    <s v="Light"/>
  </r>
  <r>
    <n v="5"/>
    <s v="Abrahan Mussen"/>
    <s v="amussen50@51.la"/>
    <x v="0"/>
    <s v="Ara"/>
    <s v="D"/>
    <n v="0.5"/>
    <n v="5.97"/>
    <n v="29.849999999999998"/>
    <s v="Arabica"/>
    <s v="No"/>
    <s v="Dark"/>
  </r>
  <r>
    <n v="6"/>
    <s v="Anny Mundford"/>
    <s v="amundford52@nbcnews.com"/>
    <x v="0"/>
    <s v="Rob"/>
    <s v="D"/>
    <n v="0.5"/>
    <n v="5.3699999999999992"/>
    <n v="32.22"/>
    <s v="Robusta"/>
    <s v="No"/>
    <s v="Dark"/>
  </r>
  <r>
    <n v="2"/>
    <s v="Tory Walas"/>
    <s v="twalas53@google.ca"/>
    <x v="0"/>
    <s v="Exc"/>
    <s v="M"/>
    <n v="0.2"/>
    <n v="4.125"/>
    <n v="8.25"/>
    <s v="Excelsa"/>
    <s v="No"/>
    <s v="Medium"/>
  </r>
  <r>
    <n v="4"/>
    <s v="Isa Blazewicz"/>
    <s v="iblazewicz54@thetimes.co.uk"/>
    <x v="0"/>
    <s v="Ara"/>
    <s v="L"/>
    <n v="0.5"/>
    <n v="7.77"/>
    <n v="31.08"/>
    <s v="Arabica"/>
    <s v="No"/>
    <s v="Light"/>
  </r>
  <r>
    <n v="5"/>
    <s v="Angie Rizzetti"/>
    <s v="arizzetti55@naver.com"/>
    <x v="0"/>
    <s v="Exc"/>
    <s v="D"/>
    <n v="0.5"/>
    <n v="7.29"/>
    <n v="36.450000000000003"/>
    <s v="Excelsa"/>
    <s v="Yes"/>
    <s v="Dark"/>
  </r>
  <r>
    <n v="3"/>
    <s v="Mord Meriet"/>
    <s v="mmeriet56@noaa.gov"/>
    <x v="0"/>
    <s v="Rob"/>
    <s v="M"/>
    <n v="2.5"/>
    <n v="22.884999999999998"/>
    <n v="68.655000000000001"/>
    <s v="Robusta"/>
    <s v="No"/>
    <s v="Medium"/>
  </r>
  <r>
    <n v="5"/>
    <s v="Lawrence Pratt"/>
    <s v="lpratt57@netvibes.com"/>
    <x v="0"/>
    <s v="Lib"/>
    <s v="M"/>
    <n v="0.5"/>
    <n v="8.73"/>
    <n v="43.650000000000006"/>
    <s v="Liberica"/>
    <s v="Yes"/>
    <s v="Medium"/>
  </r>
  <r>
    <n v="1"/>
    <s v="Astrix Kitchingham"/>
    <s v="akitchingham58@com.com"/>
    <x v="0"/>
    <s v="Exc"/>
    <s v="L"/>
    <n v="0.2"/>
    <n v="4.4550000000000001"/>
    <n v="4.4550000000000001"/>
    <s v="Excelsa"/>
    <s v="Yes"/>
    <s v="Light"/>
  </r>
  <r>
    <n v="3"/>
    <s v="Burnard Bartholin"/>
    <s v="bbartholin59@xinhuanet.com"/>
    <x v="0"/>
    <s v="Lib"/>
    <s v="M"/>
    <n v="1"/>
    <n v="14.55"/>
    <n v="43.650000000000006"/>
    <s v="Liberica"/>
    <s v="Yes"/>
    <s v="Medium"/>
  </r>
  <r>
    <n v="1"/>
    <s v="Madelene Prinn"/>
    <s v="mprinn5a@usa.gov"/>
    <x v="0"/>
    <s v="Lib"/>
    <s v="M"/>
    <n v="2.5"/>
    <n v="33.464999999999996"/>
    <n v="33.464999999999996"/>
    <s v="Liberica"/>
    <s v="Yes"/>
    <s v="Medium"/>
  </r>
  <r>
    <n v="5"/>
    <s v="Alisun Baudino"/>
    <s v="abaudino5b@netvibes.com"/>
    <x v="0"/>
    <s v="Lib"/>
    <s v="D"/>
    <n v="0.2"/>
    <n v="3.8849999999999998"/>
    <n v="19.424999999999997"/>
    <s v="Liberica"/>
    <s v="Yes"/>
    <s v="Dark"/>
  </r>
  <r>
    <n v="6"/>
    <s v="Philipa Petrushanko"/>
    <s v="ppetrushanko5c@blinklist.com"/>
    <x v="1"/>
    <s v="Exc"/>
    <s v="D"/>
    <n v="1"/>
    <n v="12.15"/>
    <n v="72.900000000000006"/>
    <s v="Excelsa"/>
    <s v="Yes"/>
    <s v="Dark"/>
  </r>
  <r>
    <n v="3"/>
    <s v="Kimberli Mustchin"/>
    <s v=""/>
    <x v="0"/>
    <s v="Exc"/>
    <s v="L"/>
    <n v="1"/>
    <n v="14.85"/>
    <n v="44.55"/>
    <s v="Excelsa"/>
    <s v="No"/>
    <s v="Light"/>
  </r>
  <r>
    <n v="5"/>
    <s v="Emlynne Laird"/>
    <s v="elaird5e@bing.com"/>
    <x v="0"/>
    <s v="Exc"/>
    <s v="D"/>
    <n v="0.5"/>
    <n v="7.29"/>
    <n v="36.450000000000003"/>
    <s v="Excelsa"/>
    <s v="No"/>
    <s v="Dark"/>
  </r>
  <r>
    <n v="3"/>
    <s v="Marlena Howsden"/>
    <s v="mhowsden5f@infoseek.co.jp"/>
    <x v="0"/>
    <s v="Ara"/>
    <s v="L"/>
    <n v="1"/>
    <n v="12.95"/>
    <n v="38.849999999999994"/>
    <s v="Arabica"/>
    <s v="No"/>
    <s v="Light"/>
  </r>
  <r>
    <n v="6"/>
    <s v="Nealson Cuttler"/>
    <s v="ncuttler5g@parallels.com"/>
    <x v="0"/>
    <s v="Exc"/>
    <s v="L"/>
    <n v="0.5"/>
    <n v="8.91"/>
    <n v="53.46"/>
    <s v="Excelsa"/>
    <s v="No"/>
    <s v="Light"/>
  </r>
  <r>
    <n v="2"/>
    <s v="Nealson Cuttler"/>
    <s v="ncuttler5g@parallels.com"/>
    <x v="0"/>
    <s v="Lib"/>
    <s v="D"/>
    <n v="2.5"/>
    <n v="29.784999999999997"/>
    <n v="59.569999999999993"/>
    <s v="Liberica"/>
    <s v="No"/>
    <s v="Dark"/>
  </r>
  <r>
    <n v="3"/>
    <s v="Nealson Cuttler"/>
    <s v="ncuttler5g@parallels.com"/>
    <x v="0"/>
    <s v="Lib"/>
    <s v="D"/>
    <n v="2.5"/>
    <n v="29.784999999999997"/>
    <n v="89.35499999999999"/>
    <s v="Liberica"/>
    <s v="No"/>
    <s v="Dark"/>
  </r>
  <r>
    <n v="4"/>
    <s v="Nealson Cuttler"/>
    <s v="ncuttler5g@parallels.com"/>
    <x v="0"/>
    <s v="Lib"/>
    <s v="L"/>
    <n v="0.5"/>
    <n v="9.51"/>
    <n v="38.04"/>
    <s v="Liberica"/>
    <s v="No"/>
    <s v="Light"/>
  </r>
  <r>
    <n v="3"/>
    <s v="Nealson Cuttler"/>
    <s v="ncuttler5g@parallels.com"/>
    <x v="0"/>
    <s v="Exc"/>
    <s v="M"/>
    <n v="1"/>
    <n v="13.75"/>
    <n v="41.25"/>
    <s v="Excelsa"/>
    <s v="No"/>
    <s v="Medium"/>
  </r>
  <r>
    <n v="6"/>
    <s v="Adriana Lazarus"/>
    <s v=""/>
    <x v="0"/>
    <s v="Lib"/>
    <s v="L"/>
    <n v="0.5"/>
    <n v="9.51"/>
    <n v="57.06"/>
    <s v="Liberica"/>
    <s v="No"/>
    <s v="Light"/>
  </r>
  <r>
    <n v="6"/>
    <s v="Tallie felip"/>
    <s v="tfelip5m@typepad.com"/>
    <x v="0"/>
    <s v="Lib"/>
    <s v="D"/>
    <n v="2.5"/>
    <n v="29.784999999999997"/>
    <n v="178.70999999999998"/>
    <s v="Liberica"/>
    <s v="Yes"/>
    <s v="Dark"/>
  </r>
  <r>
    <n v="1"/>
    <s v="Vanna Le - Count"/>
    <s v="vle5n@disqus.com"/>
    <x v="0"/>
    <s v="Lib"/>
    <s v="L"/>
    <n v="0.2"/>
    <n v="4.7549999999999999"/>
    <n v="4.7549999999999999"/>
    <s v="Liberica"/>
    <s v="No"/>
    <s v="Light"/>
  </r>
  <r>
    <n v="6"/>
    <s v="Sarette Ducarel"/>
    <s v=""/>
    <x v="0"/>
    <s v="Exc"/>
    <s v="M"/>
    <n v="1"/>
    <n v="13.75"/>
    <n v="82.5"/>
    <s v="Excelsa"/>
    <s v="No"/>
    <s v="Medium"/>
  </r>
  <r>
    <n v="3"/>
    <s v="Kendra Glison"/>
    <s v=""/>
    <x v="0"/>
    <s v="Rob"/>
    <s v="D"/>
    <n v="0.2"/>
    <n v="2.6849999999999996"/>
    <n v="8.0549999999999997"/>
    <s v="Robusta"/>
    <s v="Yes"/>
    <s v="Dark"/>
  </r>
  <r>
    <n v="2"/>
    <s v="Nertie Poolman"/>
    <s v="npoolman5q@howstuffworks.com"/>
    <x v="0"/>
    <s v="Ara"/>
    <s v="M"/>
    <n v="1"/>
    <n v="11.25"/>
    <n v="22.5"/>
    <s v="Arabica"/>
    <s v="No"/>
    <s v="Medium"/>
  </r>
  <r>
    <n v="6"/>
    <s v="Orbadiah Duny"/>
    <s v="oduny5r@constantcontact.com"/>
    <x v="0"/>
    <s v="Ara"/>
    <s v="M"/>
    <n v="0.5"/>
    <n v="6.75"/>
    <n v="40.5"/>
    <s v="Arabica"/>
    <s v="Yes"/>
    <s v="Medium"/>
  </r>
  <r>
    <n v="4"/>
    <s v="Constance Halfhide"/>
    <s v="chalfhide5s@google.ru"/>
    <x v="1"/>
    <s v="Exc"/>
    <s v="D"/>
    <n v="0.5"/>
    <n v="7.29"/>
    <n v="29.16"/>
    <s v="Excelsa"/>
    <s v="Yes"/>
    <s v="Dark"/>
  </r>
  <r>
    <n v="1"/>
    <s v="Fransisco Malecky"/>
    <s v="fmalecky5t@list-manage.com"/>
    <x v="2"/>
    <s v="Ara"/>
    <s v="M"/>
    <n v="0.5"/>
    <n v="6.75"/>
    <n v="6.75"/>
    <s v="Arabica"/>
    <s v="No"/>
    <s v="Medium"/>
  </r>
  <r>
    <n v="4"/>
    <s v="Anselma Attwater"/>
    <s v="aattwater5u@wikia.com"/>
    <x v="0"/>
    <s v="Lib"/>
    <s v="D"/>
    <n v="1"/>
    <n v="12.95"/>
    <n v="51.8"/>
    <s v="Liberica"/>
    <s v="Yes"/>
    <s v="Dark"/>
  </r>
  <r>
    <n v="6"/>
    <s v="Minette Whellans"/>
    <s v="mwhellans5v@mapquest.com"/>
    <x v="0"/>
    <s v="Exc"/>
    <s v="L"/>
    <n v="0.5"/>
    <n v="8.91"/>
    <n v="53.46"/>
    <s v="Excelsa"/>
    <s v="No"/>
    <s v="Light"/>
  </r>
  <r>
    <n v="4"/>
    <s v="Dael Camilletti"/>
    <s v="dcamilletti5w@businesswire.com"/>
    <x v="0"/>
    <s v="Exc"/>
    <s v="D"/>
    <n v="0.2"/>
    <n v="3.645"/>
    <n v="14.58"/>
    <s v="Excelsa"/>
    <s v="Yes"/>
    <s v="Dark"/>
  </r>
  <r>
    <n v="1"/>
    <s v="Emiline Galgey"/>
    <s v="egalgey5x@wufoo.com"/>
    <x v="0"/>
    <s v="Rob"/>
    <s v="D"/>
    <n v="2.5"/>
    <n v="20.584999999999997"/>
    <n v="20.584999999999997"/>
    <s v="Robusta"/>
    <s v="No"/>
    <s v="Dark"/>
  </r>
  <r>
    <n v="2"/>
    <s v="Murdock Hame"/>
    <s v="mhame5y@newsvine.com"/>
    <x v="1"/>
    <s v="Lib"/>
    <s v="L"/>
    <n v="1"/>
    <n v="15.85"/>
    <n v="31.7"/>
    <s v="Liberica"/>
    <s v="No"/>
    <s v="Light"/>
  </r>
  <r>
    <n v="6"/>
    <s v="Ilka Gurnee"/>
    <s v="igurnee5z@usnews.com"/>
    <x v="0"/>
    <s v="Lib"/>
    <s v="D"/>
    <n v="0.2"/>
    <n v="3.8849999999999998"/>
    <n v="23.31"/>
    <s v="Liberica"/>
    <s v="No"/>
    <s v="Dark"/>
  </r>
  <r>
    <n v="4"/>
    <s v="Alfy Snowding"/>
    <s v="asnowding60@comsenz.com"/>
    <x v="0"/>
    <s v="Lib"/>
    <s v="M"/>
    <n v="1"/>
    <n v="14.55"/>
    <n v="58.2"/>
    <s v="Liberica"/>
    <s v="Yes"/>
    <s v="Medium"/>
  </r>
  <r>
    <n v="4"/>
    <s v="Godfry Poinsett"/>
    <s v="gpoinsett61@berkeley.edu"/>
    <x v="0"/>
    <s v="Exc"/>
    <s v="L"/>
    <n v="0.5"/>
    <n v="8.91"/>
    <n v="35.64"/>
    <s v="Excelsa"/>
    <s v="No"/>
    <s v="Light"/>
  </r>
  <r>
    <n v="5"/>
    <s v="Rem Furman"/>
    <s v="rfurman62@t.co"/>
    <x v="1"/>
    <s v="Ara"/>
    <s v="M"/>
    <n v="1"/>
    <n v="11.25"/>
    <n v="56.25"/>
    <s v="Arabica"/>
    <s v="Yes"/>
    <s v="Medium"/>
  </r>
  <r>
    <n v="3"/>
    <s v="Charis Crosier"/>
    <s v="ccrosier63@xrea.com"/>
    <x v="0"/>
    <s v="Rob"/>
    <s v="L"/>
    <n v="0.2"/>
    <n v="3.5849999999999995"/>
    <n v="10.754999999999999"/>
    <s v="Robusta"/>
    <s v="No"/>
    <s v="Light"/>
  </r>
  <r>
    <n v="5"/>
    <s v="Charis Crosier"/>
    <s v="ccrosier63@xrea.com"/>
    <x v="0"/>
    <s v="Rob"/>
    <s v="M"/>
    <n v="0.2"/>
    <n v="2.9849999999999999"/>
    <n v="14.924999999999999"/>
    <s v="Robusta"/>
    <s v="No"/>
    <s v="Medium"/>
  </r>
  <r>
    <n v="6"/>
    <s v="Lenka Rushmer"/>
    <s v="lrushmer65@europa.eu"/>
    <x v="0"/>
    <s v="Ara"/>
    <s v="L"/>
    <n v="1"/>
    <n v="12.95"/>
    <n v="77.699999999999989"/>
    <s v="Arabica"/>
    <s v="Yes"/>
    <s v="Light"/>
  </r>
  <r>
    <n v="3"/>
    <s v="Waneta Edinborough"/>
    <s v="wedinborough66@github.io"/>
    <x v="0"/>
    <s v="Lib"/>
    <s v="D"/>
    <n v="0.5"/>
    <n v="7.77"/>
    <n v="23.31"/>
    <s v="Liberica"/>
    <s v="No"/>
    <s v="Dark"/>
  </r>
  <r>
    <n v="4"/>
    <s v="Bobbe Piggott"/>
    <s v=""/>
    <x v="0"/>
    <s v="Exc"/>
    <s v="L"/>
    <n v="1"/>
    <n v="14.85"/>
    <n v="59.4"/>
    <s v="Excelsa"/>
    <s v="Yes"/>
    <s v="Light"/>
  </r>
  <r>
    <n v="4"/>
    <s v="Ketty Bromehead"/>
    <s v="kbromehead68@un.org"/>
    <x v="0"/>
    <s v="Lib"/>
    <s v="D"/>
    <n v="2.5"/>
    <n v="29.784999999999997"/>
    <n v="119.13999999999999"/>
    <s v="Liberica"/>
    <s v="Yes"/>
    <s v="Dark"/>
  </r>
  <r>
    <n v="4"/>
    <s v="Elsbeth Westerman"/>
    <s v="ewesterman69@si.edu"/>
    <x v="1"/>
    <s v="Rob"/>
    <s v="L"/>
    <n v="0.2"/>
    <n v="3.5849999999999995"/>
    <n v="14.339999999999998"/>
    <s v="Robusta"/>
    <s v="No"/>
    <s v="Light"/>
  </r>
  <r>
    <n v="5"/>
    <s v="Anabelle Hutchens"/>
    <s v="ahutchens6a@amazonaws.com"/>
    <x v="0"/>
    <s v="Ara"/>
    <s v="M"/>
    <n v="2.5"/>
    <n v="25.874999999999996"/>
    <n v="129.37499999999997"/>
    <s v="Arabica"/>
    <s v="No"/>
    <s v="Medium"/>
  </r>
  <r>
    <n v="6"/>
    <s v="Noak Wyvill"/>
    <s v="nwyvill6b@naver.com"/>
    <x v="2"/>
    <s v="Rob"/>
    <s v="D"/>
    <n v="0.2"/>
    <n v="2.6849999999999996"/>
    <n v="16.11"/>
    <s v="Robusta"/>
    <s v="Yes"/>
    <s v="Dark"/>
  </r>
  <r>
    <n v="5"/>
    <s v="Beltran Mathon"/>
    <s v="bmathon6c@barnesandnoble.com"/>
    <x v="0"/>
    <s v="Rob"/>
    <s v="L"/>
    <n v="0.2"/>
    <n v="3.5849999999999995"/>
    <n v="17.924999999999997"/>
    <s v="Robusta"/>
    <s v="No"/>
    <s v="Light"/>
  </r>
  <r>
    <n v="2"/>
    <s v="Kristos Streight"/>
    <s v="kstreight6d@about.com"/>
    <x v="0"/>
    <s v="Lib"/>
    <s v="M"/>
    <n v="0.2"/>
    <n v="4.3650000000000002"/>
    <n v="8.73"/>
    <s v="Liberica"/>
    <s v="No"/>
    <s v="Medium"/>
  </r>
  <r>
    <n v="2"/>
    <s v="Portie Cutchie"/>
    <s v="pcutchie6e@globo.com"/>
    <x v="0"/>
    <s v="Ara"/>
    <s v="M"/>
    <n v="2.5"/>
    <n v="25.874999999999996"/>
    <n v="51.749999999999993"/>
    <s v="Arabica"/>
    <s v="No"/>
    <s v="Medium"/>
  </r>
  <r>
    <n v="2"/>
    <s v="Sinclare Edsell"/>
    <s v=""/>
    <x v="0"/>
    <s v="Lib"/>
    <s v="M"/>
    <n v="0.2"/>
    <n v="4.3650000000000002"/>
    <n v="8.73"/>
    <s v="Liberica"/>
    <s v="Yes"/>
    <s v="Medium"/>
  </r>
  <r>
    <n v="5"/>
    <s v="Conny Gheraldi"/>
    <s v="cgheraldi6g@opera.com"/>
    <x v="2"/>
    <s v="Lib"/>
    <s v="L"/>
    <n v="0.2"/>
    <n v="4.7549999999999999"/>
    <n v="23.774999999999999"/>
    <s v="Liberica"/>
    <s v="No"/>
    <s v="Light"/>
  </r>
  <r>
    <n v="5"/>
    <s v="Beryle Kenwell"/>
    <s v="bkenwell6h@over-blog.com"/>
    <x v="0"/>
    <s v="Exc"/>
    <s v="M"/>
    <n v="0.2"/>
    <n v="4.125"/>
    <n v="20.625"/>
    <s v="Excelsa"/>
    <s v="No"/>
    <s v="Medium"/>
  </r>
  <r>
    <n v="1"/>
    <s v="Tomas Sutty"/>
    <s v="tsutty6i@google.es"/>
    <x v="0"/>
    <s v="Lib"/>
    <s v="L"/>
    <n v="2.5"/>
    <n v="36.454999999999998"/>
    <n v="36.454999999999998"/>
    <s v="Liberica"/>
    <s v="No"/>
    <s v="Light"/>
  </r>
  <r>
    <n v="5"/>
    <s v="Samuele Ales0"/>
    <s v=""/>
    <x v="1"/>
    <s v="Lib"/>
    <s v="L"/>
    <n v="2.5"/>
    <n v="36.454999999999998"/>
    <n v="182.27499999999998"/>
    <s v="Liberica"/>
    <s v="No"/>
    <s v="Light"/>
  </r>
  <r>
    <n v="3"/>
    <s v="Carlie Harce"/>
    <s v="charce6k@cafepress.com"/>
    <x v="1"/>
    <s v="Lib"/>
    <s v="D"/>
    <n v="2.5"/>
    <n v="29.784999999999997"/>
    <n v="89.35499999999999"/>
    <s v="Liberica"/>
    <s v="No"/>
    <s v="Dark"/>
  </r>
  <r>
    <n v="1"/>
    <s v="Craggy Bril"/>
    <s v=""/>
    <x v="0"/>
    <s v="Rob"/>
    <s v="L"/>
    <n v="0.2"/>
    <n v="3.5849999999999995"/>
    <n v="3.5849999999999995"/>
    <s v="Robusta"/>
    <s v="Yes"/>
    <s v="Light"/>
  </r>
  <r>
    <n v="2"/>
    <s v="Friederike Drysdale"/>
    <s v="fdrysdale6m@symantec.com"/>
    <x v="0"/>
    <s v="Rob"/>
    <s v="M"/>
    <n v="2.5"/>
    <n v="22.884999999999998"/>
    <n v="45.769999999999996"/>
    <s v="Robusta"/>
    <s v="Yes"/>
    <s v="Medium"/>
  </r>
  <r>
    <n v="4"/>
    <s v="Devon Magowan"/>
    <s v="dmagowan6n@fc2.com"/>
    <x v="0"/>
    <s v="Exc"/>
    <s v="L"/>
    <n v="1"/>
    <n v="14.85"/>
    <n v="59.4"/>
    <s v="Excelsa"/>
    <s v="No"/>
    <s v="Light"/>
  </r>
  <r>
    <n v="6"/>
    <s v="Codi Littrell"/>
    <s v=""/>
    <x v="0"/>
    <s v="Ara"/>
    <s v="M"/>
    <n v="2.5"/>
    <n v="25.874999999999996"/>
    <n v="155.24999999999997"/>
    <s v="Arabica"/>
    <s v="Yes"/>
    <s v="Medium"/>
  </r>
  <r>
    <n v="2"/>
    <s v="Christel Speak"/>
    <s v=""/>
    <x v="0"/>
    <s v="Rob"/>
    <s v="M"/>
    <n v="2.5"/>
    <n v="22.884999999999998"/>
    <n v="45.769999999999996"/>
    <s v="Robusta"/>
    <s v="No"/>
    <s v="Medium"/>
  </r>
  <r>
    <n v="3"/>
    <s v="Sibella Rushbrooke"/>
    <s v="srushbrooke6q@youku.com"/>
    <x v="0"/>
    <s v="Exc"/>
    <s v="D"/>
    <n v="1"/>
    <n v="12.15"/>
    <n v="36.450000000000003"/>
    <s v="Excelsa"/>
    <s v="Yes"/>
    <s v="Dark"/>
  </r>
  <r>
    <n v="4"/>
    <s v="Tammie Drynan"/>
    <s v="tdrynan6r@deviantart.com"/>
    <x v="0"/>
    <s v="Exc"/>
    <s v="D"/>
    <n v="0.5"/>
    <n v="7.29"/>
    <n v="29.16"/>
    <s v="Excelsa"/>
    <s v="Yes"/>
    <s v="Dark"/>
  </r>
  <r>
    <n v="4"/>
    <s v="Effie Yurkov"/>
    <s v="eyurkov6s@hud.gov"/>
    <x v="0"/>
    <s v="Lib"/>
    <s v="M"/>
    <n v="2.5"/>
    <n v="33.464999999999996"/>
    <n v="133.85999999999999"/>
    <s v="Liberica"/>
    <s v="No"/>
    <s v="Medium"/>
  </r>
  <r>
    <n v="5"/>
    <s v="Lexie Mallan"/>
    <s v="lmallan6t@state.gov"/>
    <x v="0"/>
    <s v="Lib"/>
    <s v="L"/>
    <n v="0.2"/>
    <n v="4.7549999999999999"/>
    <n v="23.774999999999999"/>
    <s v="Liberica"/>
    <s v="Yes"/>
    <s v="Light"/>
  </r>
  <r>
    <n v="3"/>
    <s v="Georgena Bentjens"/>
    <s v="gbentjens6u@netlog.com"/>
    <x v="2"/>
    <s v="Lib"/>
    <s v="D"/>
    <n v="1"/>
    <n v="12.95"/>
    <n v="38.849999999999994"/>
    <s v="Liberica"/>
    <s v="No"/>
    <s v="Dark"/>
  </r>
  <r>
    <n v="6"/>
    <s v="Delmar Beasant"/>
    <s v=""/>
    <x v="1"/>
    <s v="Rob"/>
    <s v="L"/>
    <n v="0.2"/>
    <n v="3.5849999999999995"/>
    <n v="21.509999999999998"/>
    <s v="Robusta"/>
    <s v="Yes"/>
    <s v="Light"/>
  </r>
  <r>
    <n v="1"/>
    <s v="Lyn Entwistle"/>
    <s v="lentwistle6w@omniture.com"/>
    <x v="0"/>
    <s v="Ara"/>
    <s v="D"/>
    <n v="1"/>
    <n v="9.9499999999999993"/>
    <n v="9.9499999999999993"/>
    <s v="Arabica"/>
    <s v="Yes"/>
    <s v="Dark"/>
  </r>
  <r>
    <n v="1"/>
    <s v="Zacharias Kiffe"/>
    <s v="zkiffe74@cyberchimps.com"/>
    <x v="0"/>
    <s v="Lib"/>
    <s v="L"/>
    <n v="1"/>
    <n v="15.85"/>
    <n v="15.85"/>
    <s v="Liberica"/>
    <s v="Yes"/>
    <s v="Light"/>
  </r>
  <r>
    <n v="1"/>
    <s v="Mercedes Acott"/>
    <s v="macott6y@pagesperso-orange.fr"/>
    <x v="0"/>
    <s v="Rob"/>
    <s v="M"/>
    <n v="0.2"/>
    <n v="2.9849999999999999"/>
    <n v="2.9849999999999999"/>
    <s v="Robusta"/>
    <s v="Yes"/>
    <s v="Medium"/>
  </r>
  <r>
    <n v="5"/>
    <s v="Connor Heaviside"/>
    <s v="cheaviside6z@rediff.com"/>
    <x v="0"/>
    <s v="Exc"/>
    <s v="M"/>
    <n v="1"/>
    <n v="13.75"/>
    <n v="68.75"/>
    <s v="Excelsa"/>
    <s v="Yes"/>
    <s v="Medium"/>
  </r>
  <r>
    <n v="3"/>
    <s v="Devy Bulbrook"/>
    <s v=""/>
    <x v="0"/>
    <s v="Ara"/>
    <s v="D"/>
    <n v="1"/>
    <n v="9.9499999999999993"/>
    <n v="29.849999999999998"/>
    <s v="Arabica"/>
    <s v="No"/>
    <s v="Dark"/>
  </r>
  <r>
    <n v="4"/>
    <s v="Leia Kernan"/>
    <s v="lkernan71@wsj.com"/>
    <x v="0"/>
    <s v="Lib"/>
    <s v="M"/>
    <n v="1"/>
    <n v="14.55"/>
    <n v="58.2"/>
    <s v="Liberica"/>
    <s v="No"/>
    <s v="Medium"/>
  </r>
  <r>
    <n v="4"/>
    <s v="Rosaline McLae"/>
    <s v="rmclae72@dailymotion.com"/>
    <x v="2"/>
    <s v="Rob"/>
    <s v="L"/>
    <n v="0.5"/>
    <n v="7.169999999999999"/>
    <n v="28.679999999999996"/>
    <s v="Robusta"/>
    <s v="No"/>
    <s v="Light"/>
  </r>
  <r>
    <n v="3"/>
    <s v="Cleve Blowfelde"/>
    <s v="cblowfelde73@ustream.tv"/>
    <x v="0"/>
    <s v="Rob"/>
    <s v="L"/>
    <n v="0.5"/>
    <n v="7.169999999999999"/>
    <n v="21.509999999999998"/>
    <s v="Robusta"/>
    <s v="No"/>
    <s v="Light"/>
  </r>
  <r>
    <n v="2"/>
    <s v="Zacharias Kiffe"/>
    <s v="zkiffe74@cyberchimps.com"/>
    <x v="0"/>
    <s v="Lib"/>
    <s v="M"/>
    <n v="0.5"/>
    <n v="8.73"/>
    <n v="17.46"/>
    <s v="Liberica"/>
    <s v="Yes"/>
    <s v="Medium"/>
  </r>
  <r>
    <n v="1"/>
    <s v="Denyse O'Calleran"/>
    <s v="docalleran75@ucla.edu"/>
    <x v="0"/>
    <s v="Exc"/>
    <s v="D"/>
    <n v="2.5"/>
    <n v="27.945"/>
    <n v="27.945"/>
    <s v="Excelsa"/>
    <s v="Yes"/>
    <s v="Dark"/>
  </r>
  <r>
    <n v="5"/>
    <s v="Cobby Cromwell"/>
    <s v="ccromwell76@desdev.cn"/>
    <x v="0"/>
    <s v="Exc"/>
    <s v="D"/>
    <n v="2.5"/>
    <n v="27.945"/>
    <n v="139.72499999999999"/>
    <s v="Excelsa"/>
    <s v="No"/>
    <s v="Dark"/>
  </r>
  <r>
    <n v="2"/>
    <s v="Irv Hay"/>
    <s v="ihay77@lulu.com"/>
    <x v="2"/>
    <s v="Rob"/>
    <s v="M"/>
    <n v="0.2"/>
    <n v="2.9849999999999999"/>
    <n v="5.97"/>
    <s v="Robusta"/>
    <s v="No"/>
    <s v="Medium"/>
  </r>
  <r>
    <n v="1"/>
    <s v="Tani Taffarello"/>
    <s v="ttaffarello78@sciencedaily.com"/>
    <x v="0"/>
    <s v="Rob"/>
    <s v="L"/>
    <n v="2.5"/>
    <n v="27.484999999999996"/>
    <n v="27.484999999999996"/>
    <s v="Robusta"/>
    <s v="Yes"/>
    <s v="Light"/>
  </r>
  <r>
    <n v="5"/>
    <s v="Monique Canty"/>
    <s v="mcanty79@jigsy.com"/>
    <x v="0"/>
    <s v="Rob"/>
    <s v="L"/>
    <n v="1"/>
    <n v="11.95"/>
    <n v="59.75"/>
    <s v="Robusta"/>
    <s v="Yes"/>
    <s v="Light"/>
  </r>
  <r>
    <n v="3"/>
    <s v="Javier Kopke"/>
    <s v="jkopke7a@auda.org.au"/>
    <x v="0"/>
    <s v="Exc"/>
    <s v="M"/>
    <n v="1"/>
    <n v="13.75"/>
    <n v="41.25"/>
    <s v="Excelsa"/>
    <s v="No"/>
    <s v="Medium"/>
  </r>
  <r>
    <n v="4"/>
    <s v="Mar McIver"/>
    <s v=""/>
    <x v="0"/>
    <s v="Lib"/>
    <s v="M"/>
    <n v="2.5"/>
    <n v="33.464999999999996"/>
    <n v="133.85999999999999"/>
    <s v="Liberica"/>
    <s v="No"/>
    <s v="Medium"/>
  </r>
  <r>
    <n v="5"/>
    <s v="Arabella Fransewich"/>
    <s v=""/>
    <x v="1"/>
    <s v="Rob"/>
    <s v="L"/>
    <n v="1"/>
    <n v="11.95"/>
    <n v="59.75"/>
    <s v="Robusta"/>
    <s v="Yes"/>
    <s v="Light"/>
  </r>
  <r>
    <n v="1"/>
    <s v="Violette Hellmore"/>
    <s v="vhellmore7d@bbc.co.uk"/>
    <x v="0"/>
    <s v="Ara"/>
    <s v="D"/>
    <n v="0.5"/>
    <n v="5.97"/>
    <n v="5.97"/>
    <s v="Arabica"/>
    <s v="Yes"/>
    <s v="Dark"/>
  </r>
  <r>
    <n v="2"/>
    <s v="Myles Seawright"/>
    <s v="mseawright7e@nbcnews.com"/>
    <x v="2"/>
    <s v="Exc"/>
    <s v="D"/>
    <n v="1"/>
    <n v="12.15"/>
    <n v="24.3"/>
    <s v="Excelsa"/>
    <s v="No"/>
    <s v="Dark"/>
  </r>
  <r>
    <n v="6"/>
    <s v="Silvana Northeast"/>
    <s v="snortheast7f@mashable.com"/>
    <x v="0"/>
    <s v="Exc"/>
    <s v="D"/>
    <n v="0.2"/>
    <n v="3.645"/>
    <n v="21.87"/>
    <s v="Excelsa"/>
    <s v="Yes"/>
    <s v="Dark"/>
  </r>
  <r>
    <n v="2"/>
    <s v="Anselma Attwater"/>
    <s v="aattwater5u@wikia.com"/>
    <x v="0"/>
    <s v="Ara"/>
    <s v="D"/>
    <n v="1"/>
    <n v="9.9499999999999993"/>
    <n v="19.899999999999999"/>
    <s v="Arabica"/>
    <s v="Yes"/>
    <s v="Dark"/>
  </r>
  <r>
    <n v="2"/>
    <s v="Monica Fearon"/>
    <s v="mfearon7h@reverbnation.com"/>
    <x v="0"/>
    <s v="Ara"/>
    <s v="D"/>
    <n v="0.2"/>
    <n v="2.9849999999999999"/>
    <n v="5.97"/>
    <s v="Arabica"/>
    <s v="No"/>
    <s v="Dark"/>
  </r>
  <r>
    <n v="1"/>
    <s v="Barney Chisnell"/>
    <s v=""/>
    <x v="1"/>
    <s v="Exc"/>
    <s v="D"/>
    <n v="0.5"/>
    <n v="7.29"/>
    <n v="7.29"/>
    <s v="Excelsa"/>
    <s v="Yes"/>
    <s v="Dark"/>
  </r>
  <r>
    <n v="4"/>
    <s v="Jasper Sisneros"/>
    <s v="jsisneros7j@a8.net"/>
    <x v="0"/>
    <s v="Ara"/>
    <s v="D"/>
    <n v="0.2"/>
    <n v="2.9849999999999999"/>
    <n v="11.94"/>
    <s v="Arabica"/>
    <s v="Yes"/>
    <s v="Dark"/>
  </r>
  <r>
    <n v="6"/>
    <s v="Zachariah Carlson"/>
    <s v="zcarlson7k@bigcartel.com"/>
    <x v="1"/>
    <s v="Rob"/>
    <s v="L"/>
    <n v="1"/>
    <n v="11.95"/>
    <n v="71.699999999999989"/>
    <s v="Robusta"/>
    <s v="Yes"/>
    <s v="Light"/>
  </r>
  <r>
    <n v="2"/>
    <s v="Warner Maddox"/>
    <s v="wmaddox7l@timesonline.co.uk"/>
    <x v="0"/>
    <s v="Ara"/>
    <s v="L"/>
    <n v="0.2"/>
    <n v="3.8849999999999998"/>
    <n v="7.77"/>
    <s v="Arabica"/>
    <s v="No"/>
    <s v="Light"/>
  </r>
  <r>
    <n v="1"/>
    <s v="Donnie Hedlestone"/>
    <s v="dhedlestone7m@craigslist.org"/>
    <x v="0"/>
    <s v="Ara"/>
    <s v="M"/>
    <n v="2.5"/>
    <n v="25.874999999999996"/>
    <n v="25.874999999999996"/>
    <s v="Arabica"/>
    <s v="No"/>
    <s v="Medium"/>
  </r>
  <r>
    <n v="6"/>
    <s v="Teddi Crowthe"/>
    <s v="tcrowthe7n@europa.eu"/>
    <x v="0"/>
    <s v="Exc"/>
    <s v="L"/>
    <n v="2.5"/>
    <n v="34.154999999999994"/>
    <n v="204.92999999999995"/>
    <s v="Excelsa"/>
    <s v="No"/>
    <s v="Light"/>
  </r>
  <r>
    <n v="4"/>
    <s v="Dorelia Bury"/>
    <s v="dbury7o@tinyurl.com"/>
    <x v="1"/>
    <s v="Rob"/>
    <s v="L"/>
    <n v="2.5"/>
    <n v="27.484999999999996"/>
    <n v="109.93999999999998"/>
    <s v="Robusta"/>
    <s v="Yes"/>
    <s v="Light"/>
  </r>
  <r>
    <n v="6"/>
    <s v="Gussy Broadbear"/>
    <s v="gbroadbear7p@omniture.com"/>
    <x v="0"/>
    <s v="Exc"/>
    <s v="L"/>
    <n v="1"/>
    <n v="14.85"/>
    <n v="89.1"/>
    <s v="Excelsa"/>
    <s v="No"/>
    <s v="Light"/>
  </r>
  <r>
    <n v="2"/>
    <s v="Emlynne Palfrey"/>
    <s v="epalfrey7q@devhub.com"/>
    <x v="0"/>
    <s v="Ara"/>
    <s v="L"/>
    <n v="0.2"/>
    <n v="3.8849999999999998"/>
    <n v="7.77"/>
    <s v="Arabica"/>
    <s v="Yes"/>
    <s v="Light"/>
  </r>
  <r>
    <n v="1"/>
    <s v="Parsifal Metrick"/>
    <s v="pmetrick7r@rakuten.co.jp"/>
    <x v="0"/>
    <s v="Lib"/>
    <s v="M"/>
    <n v="2.5"/>
    <n v="33.464999999999996"/>
    <n v="33.464999999999996"/>
    <s v="Liberica"/>
    <s v="Yes"/>
    <s v="Medium"/>
  </r>
  <r>
    <n v="5"/>
    <s v="Christopher Grieveson"/>
    <s v=""/>
    <x v="0"/>
    <s v="Exc"/>
    <s v="M"/>
    <n v="0.5"/>
    <n v="8.25"/>
    <n v="41.25"/>
    <s v="Excelsa"/>
    <s v="Yes"/>
    <s v="Medium"/>
  </r>
  <r>
    <n v="4"/>
    <s v="Karlan Karby"/>
    <s v="kkarby7t@sbwire.com"/>
    <x v="0"/>
    <s v="Exc"/>
    <s v="L"/>
    <n v="1"/>
    <n v="14.85"/>
    <n v="59.4"/>
    <s v="Excelsa"/>
    <s v="Yes"/>
    <s v="Light"/>
  </r>
  <r>
    <n v="1"/>
    <s v="Flory Crumpe"/>
    <s v="fcrumpe7u@ftc.gov"/>
    <x v="2"/>
    <s v="Ara"/>
    <s v="L"/>
    <n v="0.5"/>
    <n v="7.77"/>
    <n v="7.77"/>
    <s v="Arabica"/>
    <s v="No"/>
    <s v="Light"/>
  </r>
  <r>
    <n v="1"/>
    <s v="Amity Chatto"/>
    <s v="achatto7v@sakura.ne.jp"/>
    <x v="2"/>
    <s v="Rob"/>
    <s v="D"/>
    <n v="0.5"/>
    <n v="5.3699999999999992"/>
    <n v="5.3699999999999992"/>
    <s v="Robusta"/>
    <s v="Yes"/>
    <s v="Dark"/>
  </r>
  <r>
    <n v="3"/>
    <s v="Nanine McCarthy"/>
    <s v=""/>
    <x v="0"/>
    <s v="Exc"/>
    <s v="M"/>
    <n v="2.5"/>
    <n v="31.624999999999996"/>
    <n v="94.874999999999986"/>
    <s v="Excelsa"/>
    <s v="No"/>
    <s v="Medium"/>
  </r>
  <r>
    <n v="1"/>
    <s v="Lyndsey Megany"/>
    <s v=""/>
    <x v="0"/>
    <s v="Lib"/>
    <s v="L"/>
    <n v="2.5"/>
    <n v="36.454999999999998"/>
    <n v="36.454999999999998"/>
    <s v="Liberica"/>
    <s v="No"/>
    <s v="Light"/>
  </r>
  <r>
    <n v="4"/>
    <s v="Byram Mergue"/>
    <s v="bmergue7y@umn.edu"/>
    <x v="0"/>
    <s v="Ara"/>
    <s v="M"/>
    <n v="0.2"/>
    <n v="3.375"/>
    <n v="13.5"/>
    <s v="Arabica"/>
    <s v="Yes"/>
    <s v="Medium"/>
  </r>
  <r>
    <n v="4"/>
    <s v="Kerr Patise"/>
    <s v="kpatise7z@jigsy.com"/>
    <x v="0"/>
    <s v="Rob"/>
    <s v="L"/>
    <n v="0.2"/>
    <n v="3.5849999999999995"/>
    <n v="14.339999999999998"/>
    <s v="Robusta"/>
    <s v="No"/>
    <s v="Light"/>
  </r>
  <r>
    <n v="1"/>
    <s v="Mathew Goulter"/>
    <s v=""/>
    <x v="1"/>
    <s v="Exc"/>
    <s v="M"/>
    <n v="0.5"/>
    <n v="8.25"/>
    <n v="8.25"/>
    <s v="Excelsa"/>
    <s v="Yes"/>
    <s v="Medium"/>
  </r>
  <r>
    <n v="5"/>
    <s v="Marris Grcic"/>
    <s v=""/>
    <x v="0"/>
    <s v="Rob"/>
    <s v="D"/>
    <n v="0.2"/>
    <n v="2.6849999999999996"/>
    <n v="13.424999999999997"/>
    <s v="Robusta"/>
    <s v="Yes"/>
    <s v="Dark"/>
  </r>
  <r>
    <n v="5"/>
    <s v="Domeniga Duke"/>
    <s v="dduke82@vkontakte.ru"/>
    <x v="0"/>
    <s v="Ara"/>
    <s v="D"/>
    <n v="1"/>
    <n v="9.9499999999999993"/>
    <n v="49.75"/>
    <s v="Arabica"/>
    <s v="No"/>
    <s v="Dark"/>
  </r>
  <r>
    <n v="2"/>
    <s v="Violante Skouling"/>
    <s v=""/>
    <x v="1"/>
    <s v="Exc"/>
    <s v="M"/>
    <n v="0.5"/>
    <n v="8.25"/>
    <n v="16.5"/>
    <s v="Excelsa"/>
    <s v="No"/>
    <s v="Medium"/>
  </r>
  <r>
    <n v="3"/>
    <s v="Isidore Hussey"/>
    <s v="ihussey84@mapy.cz"/>
    <x v="0"/>
    <s v="Ara"/>
    <s v="D"/>
    <n v="0.5"/>
    <n v="5.97"/>
    <n v="17.91"/>
    <s v="Arabica"/>
    <s v="No"/>
    <s v="Dark"/>
  </r>
  <r>
    <n v="5"/>
    <s v="Cassie Pinkerton"/>
    <s v="cpinkerton85@upenn.edu"/>
    <x v="0"/>
    <s v="Ara"/>
    <s v="D"/>
    <n v="0.5"/>
    <n v="5.97"/>
    <n v="29.849999999999998"/>
    <s v="Arabica"/>
    <s v="No"/>
    <s v="Dark"/>
  </r>
  <r>
    <n v="3"/>
    <s v="Micki Fero"/>
    <s v=""/>
    <x v="0"/>
    <s v="Exc"/>
    <s v="L"/>
    <n v="1"/>
    <n v="14.85"/>
    <n v="44.55"/>
    <s v="Excelsa"/>
    <s v="No"/>
    <s v="Light"/>
  </r>
  <r>
    <n v="2"/>
    <s v="Cybill Graddell"/>
    <s v=""/>
    <x v="0"/>
    <s v="Exc"/>
    <s v="M"/>
    <n v="1"/>
    <n v="13.75"/>
    <n v="27.5"/>
    <s v="Excelsa"/>
    <s v="No"/>
    <s v="Medium"/>
  </r>
  <r>
    <n v="6"/>
    <s v="Dorian Vizor"/>
    <s v="dvizor88@furl.net"/>
    <x v="0"/>
    <s v="Rob"/>
    <s v="M"/>
    <n v="0.5"/>
    <n v="5.97"/>
    <n v="35.82"/>
    <s v="Robusta"/>
    <s v="Yes"/>
    <s v="Medium"/>
  </r>
  <r>
    <n v="3"/>
    <s v="Eddi Sedgebeer"/>
    <s v="esedgebeer89@oaic.gov.au"/>
    <x v="0"/>
    <s v="Rob"/>
    <s v="D"/>
    <n v="0.5"/>
    <n v="5.3699999999999992"/>
    <n v="16.11"/>
    <s v="Robusta"/>
    <s v="Yes"/>
    <s v="Dark"/>
  </r>
  <r>
    <n v="6"/>
    <s v="Ken Lestrange"/>
    <s v="klestrange8a@lulu.com"/>
    <x v="0"/>
    <s v="Exc"/>
    <s v="L"/>
    <n v="0.2"/>
    <n v="4.4550000000000001"/>
    <n v="26.73"/>
    <s v="Excelsa"/>
    <s v="Yes"/>
    <s v="Light"/>
  </r>
  <r>
    <n v="6"/>
    <s v="Lacee Tanti"/>
    <s v="ltanti8b@techcrunch.com"/>
    <x v="0"/>
    <s v="Exc"/>
    <s v="L"/>
    <n v="2.5"/>
    <n v="34.154999999999994"/>
    <n v="204.92999999999995"/>
    <s v="Excelsa"/>
    <s v="Yes"/>
    <s v="Light"/>
  </r>
  <r>
    <n v="3"/>
    <s v="Arel De Lasci"/>
    <s v="ade8c@1und1.de"/>
    <x v="0"/>
    <s v="Ara"/>
    <s v="L"/>
    <n v="1"/>
    <n v="12.95"/>
    <n v="38.849999999999994"/>
    <s v="Arabica"/>
    <s v="Yes"/>
    <s v="Light"/>
  </r>
  <r>
    <n v="4"/>
    <s v="Trescha Jedrachowicz"/>
    <s v="tjedrachowicz8d@acquirethisname.com"/>
    <x v="0"/>
    <s v="Lib"/>
    <s v="D"/>
    <n v="0.2"/>
    <n v="3.8849999999999998"/>
    <n v="15.54"/>
    <s v="Liberica"/>
    <s v="Yes"/>
    <s v="Dark"/>
  </r>
  <r>
    <n v="1"/>
    <s v="Perkin Stonner"/>
    <s v="pstonner8e@moonfruit.com"/>
    <x v="0"/>
    <s v="Ara"/>
    <s v="M"/>
    <n v="0.5"/>
    <n v="6.75"/>
    <n v="6.75"/>
    <s v="Arabica"/>
    <s v="No"/>
    <s v="Medium"/>
  </r>
  <r>
    <n v="4"/>
    <s v="Darrin Tingly"/>
    <s v="dtingly8f@goo.ne.jp"/>
    <x v="0"/>
    <s v="Exc"/>
    <s v="D"/>
    <n v="2.5"/>
    <n v="27.945"/>
    <n v="111.78"/>
    <s v="Excelsa"/>
    <s v="Yes"/>
    <s v="Dark"/>
  </r>
  <r>
    <n v="1"/>
    <s v="Claudetta Rushe"/>
    <s v="crushe8n@about.me"/>
    <x v="0"/>
    <s v="Ara"/>
    <s v="L"/>
    <n v="0.2"/>
    <n v="3.8849999999999998"/>
    <n v="3.8849999999999998"/>
    <s v="Arabica"/>
    <s v="Yes"/>
    <s v="Light"/>
  </r>
  <r>
    <n v="5"/>
    <s v="Benn Checci"/>
    <s v="bchecci8h@usa.gov"/>
    <x v="2"/>
    <s v="Lib"/>
    <s v="M"/>
    <n v="0.2"/>
    <n v="4.3650000000000002"/>
    <n v="21.825000000000003"/>
    <s v="Liberica"/>
    <s v="No"/>
    <s v="Medium"/>
  </r>
  <r>
    <n v="5"/>
    <s v="Janifer Bagot"/>
    <s v="jbagot8i@mac.com"/>
    <x v="0"/>
    <s v="Rob"/>
    <s v="M"/>
    <n v="0.2"/>
    <n v="2.9849999999999999"/>
    <n v="14.924999999999999"/>
    <s v="Robusta"/>
    <s v="No"/>
    <s v="Medium"/>
  </r>
  <r>
    <n v="3"/>
    <s v="Ermin Beeble"/>
    <s v="ebeeble8j@soundcloud.com"/>
    <x v="0"/>
    <s v="Ara"/>
    <s v="M"/>
    <n v="1"/>
    <n v="11.25"/>
    <n v="33.75"/>
    <s v="Arabica"/>
    <s v="Yes"/>
    <s v="Medium"/>
  </r>
  <r>
    <n v="3"/>
    <s v="Cos Fluin"/>
    <s v="cfluin8k@flickr.com"/>
    <x v="2"/>
    <s v="Ara"/>
    <s v="M"/>
    <n v="1"/>
    <n v="11.25"/>
    <n v="33.75"/>
    <s v="Arabica"/>
    <s v="No"/>
    <s v="Medium"/>
  </r>
  <r>
    <n v="6"/>
    <s v="Eveleen Bletsor"/>
    <s v="ebletsor8l@vinaora.com"/>
    <x v="0"/>
    <s v="Lib"/>
    <s v="M"/>
    <n v="0.2"/>
    <n v="4.3650000000000002"/>
    <n v="26.19"/>
    <s v="Liberica"/>
    <s v="Yes"/>
    <s v="Medium"/>
  </r>
  <r>
    <n v="1"/>
    <s v="Paola Brydell"/>
    <s v="pbrydell8m@bloglovin.com"/>
    <x v="1"/>
    <s v="Exc"/>
    <s v="L"/>
    <n v="1"/>
    <n v="14.85"/>
    <n v="14.85"/>
    <s v="Excelsa"/>
    <s v="No"/>
    <s v="Light"/>
  </r>
  <r>
    <n v="6"/>
    <s v="Claudetta Rushe"/>
    <s v="crushe8n@about.me"/>
    <x v="0"/>
    <s v="Exc"/>
    <s v="M"/>
    <n v="2.5"/>
    <n v="31.624999999999996"/>
    <n v="189.74999999999997"/>
    <s v="Excelsa"/>
    <s v="Yes"/>
    <s v="Medium"/>
  </r>
  <r>
    <n v="1"/>
    <s v="Natka Leethem"/>
    <s v="nleethem8o@mac.com"/>
    <x v="0"/>
    <s v="Rob"/>
    <s v="M"/>
    <n v="0.5"/>
    <n v="5.97"/>
    <n v="5.97"/>
    <s v="Robusta"/>
    <s v="Yes"/>
    <s v="Medium"/>
  </r>
  <r>
    <n v="3"/>
    <s v="Ailene Nesfield"/>
    <s v="anesfield8p@people.com.cn"/>
    <x v="2"/>
    <s v="Rob"/>
    <s v="M"/>
    <n v="1"/>
    <n v="9.9499999999999993"/>
    <n v="29.849999999999998"/>
    <s v="Robusta"/>
    <s v="Yes"/>
    <s v="Medium"/>
  </r>
  <r>
    <n v="5"/>
    <s v="Stacy Pickworth"/>
    <s v=""/>
    <x v="0"/>
    <s v="Rob"/>
    <s v="D"/>
    <n v="1"/>
    <n v="8.9499999999999993"/>
    <n v="44.75"/>
    <s v="Robusta"/>
    <s v="No"/>
    <s v="Dark"/>
  </r>
  <r>
    <n v="1"/>
    <s v="Melli Brockway"/>
    <s v="mbrockway8r@ibm.com"/>
    <x v="0"/>
    <s v="Exc"/>
    <s v="L"/>
    <n v="2.5"/>
    <n v="34.154999999999994"/>
    <n v="34.154999999999994"/>
    <s v="Excelsa"/>
    <s v="Yes"/>
    <s v="Light"/>
  </r>
  <r>
    <n v="6"/>
    <s v="Nanny Lush"/>
    <s v="nlush8s@dedecms.com"/>
    <x v="1"/>
    <s v="Exc"/>
    <s v="L"/>
    <n v="2.5"/>
    <n v="34.154999999999994"/>
    <n v="204.92999999999995"/>
    <s v="Excelsa"/>
    <s v="No"/>
    <s v="Light"/>
  </r>
  <r>
    <n v="3"/>
    <s v="Selma McMillian"/>
    <s v="smcmillian8t@csmonitor.com"/>
    <x v="0"/>
    <s v="Exc"/>
    <s v="D"/>
    <n v="0.5"/>
    <n v="7.29"/>
    <n v="21.87"/>
    <s v="Excelsa"/>
    <s v="No"/>
    <s v="Dark"/>
  </r>
  <r>
    <n v="2"/>
    <s v="Tess Bennison"/>
    <s v="tbennison8u@google.cn"/>
    <x v="0"/>
    <s v="Ara"/>
    <s v="M"/>
    <n v="2.5"/>
    <n v="25.874999999999996"/>
    <n v="51.749999999999993"/>
    <s v="Arabica"/>
    <s v="Yes"/>
    <s v="Medium"/>
  </r>
  <r>
    <n v="2"/>
    <s v="Gabie Tweed"/>
    <s v="gtweed8v@yolasite.com"/>
    <x v="0"/>
    <s v="Exc"/>
    <s v="M"/>
    <n v="0.2"/>
    <n v="4.125"/>
    <n v="8.25"/>
    <s v="Excelsa"/>
    <s v="Yes"/>
    <s v="Medium"/>
  </r>
  <r>
    <n v="5"/>
    <s v="Gabie Tweed"/>
    <s v="gtweed8v@yolasite.com"/>
    <x v="0"/>
    <s v="Ara"/>
    <s v="L"/>
    <n v="0.2"/>
    <n v="3.8849999999999998"/>
    <n v="19.424999999999997"/>
    <s v="Arabica"/>
    <s v="Yes"/>
    <s v="Light"/>
  </r>
  <r>
    <n v="6"/>
    <s v="Gaile Goggin"/>
    <s v="ggoggin8x@wix.com"/>
    <x v="1"/>
    <s v="Ara"/>
    <s v="M"/>
    <n v="0.2"/>
    <n v="3.375"/>
    <n v="20.25"/>
    <s v="Arabica"/>
    <s v="Yes"/>
    <s v="Medium"/>
  </r>
  <r>
    <n v="3"/>
    <s v="Skylar Jeyness"/>
    <s v="sjeyness8y@biglobe.ne.jp"/>
    <x v="1"/>
    <s v="Lib"/>
    <s v="D"/>
    <n v="0.5"/>
    <n v="7.77"/>
    <n v="23.31"/>
    <s v="Liberica"/>
    <s v="No"/>
    <s v="Dark"/>
  </r>
  <r>
    <n v="5"/>
    <s v="Donica Bonhome"/>
    <s v="dbonhome8z@shinystat.com"/>
    <x v="0"/>
    <s v="Exc"/>
    <s v="D"/>
    <n v="0.2"/>
    <n v="3.645"/>
    <n v="18.225000000000001"/>
    <s v="Excelsa"/>
    <s v="Yes"/>
    <s v="Dark"/>
  </r>
  <r>
    <n v="1"/>
    <s v="Diena Peetermann"/>
    <s v=""/>
    <x v="0"/>
    <s v="Exc"/>
    <s v="M"/>
    <n v="1"/>
    <n v="13.75"/>
    <n v="13.75"/>
    <s v="Excelsa"/>
    <s v="No"/>
    <s v="Medium"/>
  </r>
  <r>
    <n v="1"/>
    <s v="Trina Le Sarr"/>
    <s v="tle91@epa.gov"/>
    <x v="0"/>
    <s v="Ara"/>
    <s v="L"/>
    <n v="2.5"/>
    <n v="29.784999999999997"/>
    <n v="29.784999999999997"/>
    <s v="Arabica"/>
    <s v="Yes"/>
    <s v="Light"/>
  </r>
  <r>
    <n v="5"/>
    <s v="Flynn Antony"/>
    <s v=""/>
    <x v="0"/>
    <s v="Rob"/>
    <s v="D"/>
    <n v="1"/>
    <n v="8.9499999999999993"/>
    <n v="44.75"/>
    <s v="Robusta"/>
    <s v="No"/>
    <s v="Dark"/>
  </r>
  <r>
    <n v="5"/>
    <s v="Baudoin Alldridge"/>
    <s v="balldridge93@yandex.ru"/>
    <x v="0"/>
    <s v="Rob"/>
    <s v="D"/>
    <n v="1"/>
    <n v="8.9499999999999993"/>
    <n v="44.75"/>
    <s v="Robusta"/>
    <s v="Yes"/>
    <s v="Dark"/>
  </r>
  <r>
    <n v="4"/>
    <s v="Homer Dulany"/>
    <s v=""/>
    <x v="0"/>
    <s v="Lib"/>
    <s v="L"/>
    <n v="0.5"/>
    <n v="9.51"/>
    <n v="38.04"/>
    <s v="Liberica"/>
    <s v="Yes"/>
    <s v="Light"/>
  </r>
  <r>
    <n v="4"/>
    <s v="Lisa Goodger"/>
    <s v="lgoodger95@guardian.co.uk"/>
    <x v="0"/>
    <s v="Rob"/>
    <s v="D"/>
    <n v="0.5"/>
    <n v="5.3699999999999992"/>
    <n v="21.479999999999997"/>
    <s v="Robusta"/>
    <s v="Yes"/>
    <s v="Dark"/>
  </r>
  <r>
    <n v="3"/>
    <s v="Selma McMillian"/>
    <s v="smcmillian8t@csmonitor.com"/>
    <x v="0"/>
    <s v="Rob"/>
    <s v="D"/>
    <n v="0.5"/>
    <n v="5.3699999999999992"/>
    <n v="16.11"/>
    <s v="Robusta"/>
    <s v="No"/>
    <s v="Dark"/>
  </r>
  <r>
    <n v="1"/>
    <s v="Corine Drewett"/>
    <s v="cdrewett97@wikipedia.org"/>
    <x v="0"/>
    <s v="Rob"/>
    <s v="M"/>
    <n v="2.5"/>
    <n v="22.884999999999998"/>
    <n v="22.884999999999998"/>
    <s v="Robusta"/>
    <s v="Yes"/>
    <s v="Medium"/>
  </r>
  <r>
    <n v="3"/>
    <s v="Quinn Parsons"/>
    <s v="qparsons98@blogtalkradio.com"/>
    <x v="0"/>
    <s v="Ara"/>
    <s v="D"/>
    <n v="0.5"/>
    <n v="5.97"/>
    <n v="17.91"/>
    <s v="Arabica"/>
    <s v="Yes"/>
    <s v="Dark"/>
  </r>
  <r>
    <n v="4"/>
    <s v="Vivyan Ceely"/>
    <s v="vceely99@auda.org.au"/>
    <x v="0"/>
    <s v="Rob"/>
    <s v="M"/>
    <n v="0.5"/>
    <n v="5.97"/>
    <n v="23.88"/>
    <s v="Robusta"/>
    <s v="Yes"/>
    <s v="Medium"/>
  </r>
  <r>
    <n v="5"/>
    <s v="Elonore Goodings"/>
    <s v=""/>
    <x v="0"/>
    <s v="Rob"/>
    <s v="L"/>
    <n v="1"/>
    <n v="11.95"/>
    <n v="59.75"/>
    <s v="Robusta"/>
    <s v="No"/>
    <s v="Light"/>
  </r>
  <r>
    <n v="6"/>
    <s v="Clement Vasiliev"/>
    <s v="cvasiliev9b@discuz.net"/>
    <x v="0"/>
    <s v="Lib"/>
    <s v="L"/>
    <n v="0.2"/>
    <n v="4.7549999999999999"/>
    <n v="28.53"/>
    <s v="Liberica"/>
    <s v="Yes"/>
    <s v="Light"/>
  </r>
  <r>
    <n v="4"/>
    <s v="Terencio O'Moylan"/>
    <s v="tomoylan9c@liveinternet.ru"/>
    <x v="2"/>
    <s v="Ara"/>
    <s v="M"/>
    <n v="1"/>
    <n v="11.25"/>
    <n v="45"/>
    <s v="Arabica"/>
    <s v="No"/>
    <s v="Medium"/>
  </r>
  <r>
    <n v="2"/>
    <s v="Flynn Antony"/>
    <s v=""/>
    <x v="0"/>
    <s v="Exc"/>
    <s v="D"/>
    <n v="2.5"/>
    <n v="27.945"/>
    <n v="55.89"/>
    <s v="Excelsa"/>
    <s v="No"/>
    <s v="Dark"/>
  </r>
  <r>
    <n v="4"/>
    <s v="Wyatan Fetherston"/>
    <s v="wfetherston9e@constantcontact.com"/>
    <x v="0"/>
    <s v="Exc"/>
    <s v="L"/>
    <n v="1"/>
    <n v="14.85"/>
    <n v="59.4"/>
    <s v="Excelsa"/>
    <s v="No"/>
    <s v="Light"/>
  </r>
  <r>
    <n v="2"/>
    <s v="Emmaline Rasmus"/>
    <s v="erasmus9f@techcrunch.com"/>
    <x v="0"/>
    <s v="Exc"/>
    <s v="D"/>
    <n v="0.2"/>
    <n v="3.645"/>
    <n v="7.29"/>
    <s v="Excelsa"/>
    <s v="Yes"/>
    <s v="Dark"/>
  </r>
  <r>
    <n v="1"/>
    <s v="Wesley Giorgioni"/>
    <s v="wgiorgioni9g@wikipedia.org"/>
    <x v="0"/>
    <s v="Exc"/>
    <s v="D"/>
    <n v="0.5"/>
    <n v="7.29"/>
    <n v="7.29"/>
    <s v="Excelsa"/>
    <s v="Yes"/>
    <s v="Dark"/>
  </r>
  <r>
    <n v="2"/>
    <s v="Lucienne Scargle"/>
    <s v="lscargle9h@myspace.com"/>
    <x v="0"/>
    <s v="Exc"/>
    <s v="L"/>
    <n v="0.5"/>
    <n v="8.91"/>
    <n v="17.82"/>
    <s v="Excelsa"/>
    <s v="No"/>
    <s v="Light"/>
  </r>
  <r>
    <n v="5"/>
    <s v="Lucienne Scargle"/>
    <s v="lscargle9h@myspace.com"/>
    <x v="0"/>
    <s v="Lib"/>
    <s v="D"/>
    <n v="0.5"/>
    <n v="7.77"/>
    <n v="38.849999999999994"/>
    <s v="Liberica"/>
    <s v="No"/>
    <s v="Dark"/>
  </r>
  <r>
    <n v="6"/>
    <s v="Noam Climance"/>
    <s v="nclimance9j@europa.eu"/>
    <x v="0"/>
    <s v="Rob"/>
    <s v="D"/>
    <n v="0.5"/>
    <n v="5.3699999999999992"/>
    <n v="32.22"/>
    <s v="Robusta"/>
    <s v="No"/>
    <s v="Dark"/>
  </r>
  <r>
    <n v="2"/>
    <s v="Catarina Donn"/>
    <s v=""/>
    <x v="1"/>
    <s v="Rob"/>
    <s v="M"/>
    <n v="1"/>
    <n v="9.9499999999999993"/>
    <n v="19.899999999999999"/>
    <s v="Robusta"/>
    <s v="Yes"/>
    <s v="Medium"/>
  </r>
  <r>
    <n v="5"/>
    <s v="Ameline Snazle"/>
    <s v="asnazle9l@oracle.com"/>
    <x v="0"/>
    <s v="Rob"/>
    <s v="L"/>
    <n v="1"/>
    <n v="11.95"/>
    <n v="59.75"/>
    <s v="Robusta"/>
    <s v="No"/>
    <s v="Light"/>
  </r>
  <r>
    <n v="3"/>
    <s v="Rebeka Worg"/>
    <s v="rworg9m@arstechnica.com"/>
    <x v="0"/>
    <s v="Ara"/>
    <s v="L"/>
    <n v="0.5"/>
    <n v="7.77"/>
    <n v="23.31"/>
    <s v="Arabica"/>
    <s v="Yes"/>
    <s v="Light"/>
  </r>
  <r>
    <n v="3"/>
    <s v="Lewes Danes"/>
    <s v="ldanes9n@umn.edu"/>
    <x v="0"/>
    <s v="Lib"/>
    <s v="M"/>
    <n v="1"/>
    <n v="14.55"/>
    <n v="43.650000000000006"/>
    <s v="Liberica"/>
    <s v="No"/>
    <s v="Medium"/>
  </r>
  <r>
    <n v="6"/>
    <s v="Shelli Keynd"/>
    <s v="skeynd9o@narod.ru"/>
    <x v="0"/>
    <s v="Exc"/>
    <s v="L"/>
    <n v="2.5"/>
    <n v="34.154999999999994"/>
    <n v="204.92999999999995"/>
    <s v="Excelsa"/>
    <s v="No"/>
    <s v="Light"/>
  </r>
  <r>
    <n v="4"/>
    <s v="Dell Daveridge"/>
    <s v="ddaveridge9p@arstechnica.com"/>
    <x v="0"/>
    <s v="Rob"/>
    <s v="L"/>
    <n v="0.2"/>
    <n v="3.5849999999999995"/>
    <n v="14.339999999999998"/>
    <s v="Robusta"/>
    <s v="No"/>
    <s v="Light"/>
  </r>
  <r>
    <n v="4"/>
    <s v="Joshuah Awdry"/>
    <s v="jawdry9q@utexas.edu"/>
    <x v="0"/>
    <s v="Ara"/>
    <s v="D"/>
    <n v="0.5"/>
    <n v="5.97"/>
    <n v="23.88"/>
    <s v="Arabica"/>
    <s v="No"/>
    <s v="Dark"/>
  </r>
  <r>
    <n v="2"/>
    <s v="Ethel Ryles"/>
    <s v="eryles9r@fastcompany.com"/>
    <x v="0"/>
    <s v="Ara"/>
    <s v="M"/>
    <n v="1"/>
    <n v="11.25"/>
    <n v="22.5"/>
    <s v="Arabica"/>
    <s v="No"/>
    <s v="Medium"/>
  </r>
  <r>
    <n v="5"/>
    <s v="Flynn Antony"/>
    <s v=""/>
    <x v="0"/>
    <s v="Exc"/>
    <s v="D"/>
    <n v="0.5"/>
    <n v="7.29"/>
    <n v="36.450000000000003"/>
    <s v="Excelsa"/>
    <s v="No"/>
    <s v="Dark"/>
  </r>
  <r>
    <n v="4"/>
    <s v="Maitilde Boxill"/>
    <s v=""/>
    <x v="0"/>
    <s v="Ara"/>
    <s v="M"/>
    <n v="0.5"/>
    <n v="6.75"/>
    <n v="27"/>
    <s v="Arabica"/>
    <s v="Yes"/>
    <s v="Medium"/>
  </r>
  <r>
    <n v="6"/>
    <s v="Jodee Caldicott"/>
    <s v="jcaldicott9u@usda.gov"/>
    <x v="0"/>
    <s v="Ara"/>
    <s v="M"/>
    <n v="2.5"/>
    <n v="25.874999999999996"/>
    <n v="155.24999999999997"/>
    <s v="Arabica"/>
    <s v="No"/>
    <s v="Medium"/>
  </r>
  <r>
    <n v="5"/>
    <s v="Marianna Vedmore"/>
    <s v="mvedmore9v@a8.net"/>
    <x v="0"/>
    <s v="Ara"/>
    <s v="D"/>
    <n v="2.5"/>
    <n v="22.884999999999998"/>
    <n v="114.42499999999998"/>
    <s v="Arabica"/>
    <s v="Yes"/>
    <s v="Dark"/>
  </r>
  <r>
    <n v="4"/>
    <s v="Willey Romao"/>
    <s v="wromao9w@chronoengine.com"/>
    <x v="0"/>
    <s v="Lib"/>
    <s v="D"/>
    <n v="1"/>
    <n v="12.95"/>
    <n v="51.8"/>
    <s v="Liberica"/>
    <s v="Yes"/>
    <s v="Dark"/>
  </r>
  <r>
    <n v="6"/>
    <s v="Enriqueta Ixor"/>
    <s v=""/>
    <x v="0"/>
    <s v="Ara"/>
    <s v="M"/>
    <n v="2.5"/>
    <n v="25.874999999999996"/>
    <n v="155.24999999999997"/>
    <s v="Arabica"/>
    <s v="No"/>
    <s v="Medium"/>
  </r>
  <r>
    <n v="1"/>
    <s v="Tomasina Cotmore"/>
    <s v="tcotmore9y@amazonaws.com"/>
    <x v="0"/>
    <s v="Ara"/>
    <s v="L"/>
    <n v="2.5"/>
    <n v="29.784999999999997"/>
    <n v="29.784999999999997"/>
    <s v="Arabica"/>
    <s v="No"/>
    <s v="Light"/>
  </r>
  <r>
    <n v="6"/>
    <s v="Yuma Skipsey"/>
    <s v="yskipsey9z@spotify.com"/>
    <x v="2"/>
    <s v="Rob"/>
    <s v="L"/>
    <n v="0.2"/>
    <n v="3.5849999999999995"/>
    <n v="21.509999999999998"/>
    <s v="Robusta"/>
    <s v="No"/>
    <s v="Light"/>
  </r>
  <r>
    <n v="2"/>
    <s v="Nicko Corps"/>
    <s v="ncorpsa0@gmpg.org"/>
    <x v="0"/>
    <s v="Rob"/>
    <s v="D"/>
    <n v="2.5"/>
    <n v="20.584999999999997"/>
    <n v="41.169999999999995"/>
    <s v="Robusta"/>
    <s v="No"/>
    <s v="Dark"/>
  </r>
  <r>
    <n v="1"/>
    <s v="Nicko Corps"/>
    <s v="ncorpsa0@gmpg.org"/>
    <x v="0"/>
    <s v="Rob"/>
    <s v="M"/>
    <n v="0.5"/>
    <n v="5.97"/>
    <n v="5.97"/>
    <s v="Robusta"/>
    <s v="No"/>
    <s v="Medium"/>
  </r>
  <r>
    <n v="5"/>
    <s v="Feliks Babber"/>
    <s v="fbabbera2@stanford.edu"/>
    <x v="0"/>
    <s v="Exc"/>
    <s v="L"/>
    <n v="1"/>
    <n v="14.85"/>
    <n v="74.25"/>
    <s v="Excelsa"/>
    <s v="Yes"/>
    <s v="Light"/>
  </r>
  <r>
    <n v="6"/>
    <s v="Kaja Loxton"/>
    <s v="kloxtona3@opensource.org"/>
    <x v="0"/>
    <s v="Lib"/>
    <s v="M"/>
    <n v="1"/>
    <n v="14.55"/>
    <n v="87.300000000000011"/>
    <s v="Liberica"/>
    <s v="No"/>
    <s v="Medium"/>
  </r>
  <r>
    <n v="6"/>
    <s v="Parker Tofful"/>
    <s v="ptoffula4@posterous.com"/>
    <x v="0"/>
    <s v="Exc"/>
    <s v="D"/>
    <n v="1"/>
    <n v="12.15"/>
    <n v="72.900000000000006"/>
    <s v="Excelsa"/>
    <s v="Yes"/>
    <s v="Dark"/>
  </r>
  <r>
    <n v="1"/>
    <s v="Casi Gwinnett"/>
    <s v="cgwinnetta5@behance.net"/>
    <x v="0"/>
    <s v="Lib"/>
    <s v="D"/>
    <n v="0.5"/>
    <n v="7.77"/>
    <n v="7.77"/>
    <s v="Liberica"/>
    <s v="No"/>
    <s v="Dark"/>
  </r>
  <r>
    <n v="6"/>
    <s v="Saree Ellesworth"/>
    <s v=""/>
    <x v="0"/>
    <s v="Exc"/>
    <s v="D"/>
    <n v="0.5"/>
    <n v="7.29"/>
    <n v="43.74"/>
    <s v="Excelsa"/>
    <s v="No"/>
    <s v="Dark"/>
  </r>
  <r>
    <n v="2"/>
    <s v="Silvio Iorizzi"/>
    <s v=""/>
    <x v="0"/>
    <s v="Lib"/>
    <s v="M"/>
    <n v="0.2"/>
    <n v="4.3650000000000002"/>
    <n v="8.73"/>
    <s v="Liberica"/>
    <s v="Yes"/>
    <s v="Medium"/>
  </r>
  <r>
    <n v="2"/>
    <s v="Leesa Flaonier"/>
    <s v="lflaoniera8@wordpress.org"/>
    <x v="0"/>
    <s v="Exc"/>
    <s v="M"/>
    <n v="2.5"/>
    <n v="31.624999999999996"/>
    <n v="63.249999999999993"/>
    <s v="Excelsa"/>
    <s v="No"/>
    <s v="Medium"/>
  </r>
  <r>
    <n v="1"/>
    <s v="Abba Pummell"/>
    <s v=""/>
    <x v="0"/>
    <s v="Exc"/>
    <s v="L"/>
    <n v="0.5"/>
    <n v="8.91"/>
    <n v="8.91"/>
    <s v="Excelsa"/>
    <s v="Yes"/>
    <s v="Light"/>
  </r>
  <r>
    <n v="2"/>
    <s v="Corinna Catcheside"/>
    <s v="ccatchesideaa@macromedia.com"/>
    <x v="0"/>
    <s v="Exc"/>
    <s v="D"/>
    <n v="1"/>
    <n v="12.15"/>
    <n v="24.3"/>
    <s v="Excelsa"/>
    <s v="Yes"/>
    <s v="Dark"/>
  </r>
  <r>
    <n v="6"/>
    <s v="Cortney Gibbonson"/>
    <s v="cgibbonsonab@accuweather.com"/>
    <x v="0"/>
    <s v="Ara"/>
    <s v="L"/>
    <n v="0.5"/>
    <n v="7.77"/>
    <n v="46.62"/>
    <s v="Arabica"/>
    <s v="Yes"/>
    <s v="Light"/>
  </r>
  <r>
    <n v="6"/>
    <s v="Terri Farra"/>
    <s v="tfarraac@behance.net"/>
    <x v="0"/>
    <s v="Rob"/>
    <s v="L"/>
    <n v="0.5"/>
    <n v="7.169999999999999"/>
    <n v="43.019999999999996"/>
    <s v="Robusta"/>
    <s v="No"/>
    <s v="Light"/>
  </r>
  <r>
    <n v="3"/>
    <s v="Corney Curme"/>
    <s v=""/>
    <x v="1"/>
    <s v="Ara"/>
    <s v="D"/>
    <n v="0.5"/>
    <n v="5.97"/>
    <n v="17.91"/>
    <s v="Arabica"/>
    <s v="Yes"/>
    <s v="Dark"/>
  </r>
  <r>
    <n v="4"/>
    <s v="Gothart Bamfield"/>
    <s v="gbamfieldae@yellowpages.com"/>
    <x v="0"/>
    <s v="Lib"/>
    <s v="L"/>
    <n v="0.5"/>
    <n v="9.51"/>
    <n v="38.04"/>
    <s v="Liberica"/>
    <s v="Yes"/>
    <s v="Light"/>
  </r>
  <r>
    <n v="2"/>
    <s v="Waylin Hollingdale"/>
    <s v="whollingdaleaf@about.me"/>
    <x v="0"/>
    <s v="Ara"/>
    <s v="M"/>
    <n v="0.2"/>
    <n v="3.375"/>
    <n v="6.75"/>
    <s v="Arabica"/>
    <s v="Yes"/>
    <s v="Medium"/>
  </r>
  <r>
    <n v="1"/>
    <s v="Judd De Leek"/>
    <s v="jdeag@xrea.com"/>
    <x v="0"/>
    <s v="Rob"/>
    <s v="M"/>
    <n v="0.5"/>
    <n v="5.97"/>
    <n v="5.97"/>
    <s v="Robusta"/>
    <s v="Yes"/>
    <s v="Medium"/>
  </r>
  <r>
    <n v="3"/>
    <s v="Vanya Skullet"/>
    <s v="vskulletah@tinyurl.com"/>
    <x v="1"/>
    <s v="Rob"/>
    <s v="D"/>
    <n v="0.2"/>
    <n v="2.6849999999999996"/>
    <n v="8.0549999999999997"/>
    <s v="Robusta"/>
    <s v="No"/>
    <s v="Dark"/>
  </r>
  <r>
    <n v="3"/>
    <s v="Jany Rudeforth"/>
    <s v="jrudeforthai@wunderground.com"/>
    <x v="1"/>
    <s v="Ara"/>
    <s v="L"/>
    <n v="0.5"/>
    <n v="7.77"/>
    <n v="23.31"/>
    <s v="Arabica"/>
    <s v="Yes"/>
    <s v="Light"/>
  </r>
  <r>
    <n v="6"/>
    <s v="Ashbey Tomaszewski"/>
    <s v="atomaszewskiaj@answers.com"/>
    <x v="2"/>
    <s v="Rob"/>
    <s v="L"/>
    <n v="0.5"/>
    <n v="7.169999999999999"/>
    <n v="43.019999999999996"/>
    <s v="Robusta"/>
    <s v="Yes"/>
    <s v="Light"/>
  </r>
  <r>
    <n v="3"/>
    <s v="Flynn Antony"/>
    <s v=""/>
    <x v="0"/>
    <s v="Lib"/>
    <s v="D"/>
    <n v="0.5"/>
    <n v="7.77"/>
    <n v="23.31"/>
    <s v="Liberica"/>
    <s v="No"/>
    <s v="Dark"/>
  </r>
  <r>
    <n v="5"/>
    <s v="Pren Bess"/>
    <s v="pbessal@qq.com"/>
    <x v="0"/>
    <s v="Ara"/>
    <s v="D"/>
    <n v="0.2"/>
    <n v="2.9849999999999999"/>
    <n v="14.924999999999999"/>
    <s v="Arabica"/>
    <s v="Yes"/>
    <s v="Dark"/>
  </r>
  <r>
    <n v="3"/>
    <s v="Elka Windress"/>
    <s v="ewindressam@marketwatch.com"/>
    <x v="0"/>
    <s v="Exc"/>
    <s v="D"/>
    <n v="0.5"/>
    <n v="7.29"/>
    <n v="21.87"/>
    <s v="Excelsa"/>
    <s v="No"/>
    <s v="Dark"/>
  </r>
  <r>
    <n v="6"/>
    <s v="Marty Kidstoun"/>
    <s v=""/>
    <x v="0"/>
    <s v="Exc"/>
    <s v="L"/>
    <n v="0.5"/>
    <n v="8.91"/>
    <n v="53.46"/>
    <s v="Excelsa"/>
    <s v="Yes"/>
    <s v="Light"/>
  </r>
  <r>
    <n v="4"/>
    <s v="Nickey Dimbleby"/>
    <s v=""/>
    <x v="0"/>
    <s v="Ara"/>
    <s v="L"/>
    <n v="2.5"/>
    <n v="29.784999999999997"/>
    <n v="119.13999999999999"/>
    <s v="Arabica"/>
    <s v="No"/>
    <s v="Light"/>
  </r>
  <r>
    <n v="5"/>
    <s v="Virgil Baumadier"/>
    <s v="vbaumadierap@google.cn"/>
    <x v="0"/>
    <s v="Lib"/>
    <s v="M"/>
    <n v="0.5"/>
    <n v="8.73"/>
    <n v="43.650000000000006"/>
    <s v="Liberica"/>
    <s v="Yes"/>
    <s v="Medium"/>
  </r>
  <r>
    <n v="6"/>
    <s v="Lenore Messenbird"/>
    <s v=""/>
    <x v="0"/>
    <s v="Ara"/>
    <s v="D"/>
    <n v="0.2"/>
    <n v="2.9849999999999999"/>
    <n v="17.91"/>
    <s v="Arabica"/>
    <s v="Yes"/>
    <s v="Dark"/>
  </r>
  <r>
    <n v="5"/>
    <s v="Shirleen Welds"/>
    <s v="sweldsar@wired.com"/>
    <x v="0"/>
    <s v="Exc"/>
    <s v="L"/>
    <n v="1"/>
    <n v="14.85"/>
    <n v="74.25"/>
    <s v="Excelsa"/>
    <s v="Yes"/>
    <s v="Light"/>
  </r>
  <r>
    <n v="3"/>
    <s v="Maisie Sarvar"/>
    <s v="msarvaras@artisteer.com"/>
    <x v="0"/>
    <s v="Lib"/>
    <s v="D"/>
    <n v="0.2"/>
    <n v="3.8849999999999998"/>
    <n v="11.654999999999999"/>
    <s v="Liberica"/>
    <s v="Yes"/>
    <s v="Dark"/>
  </r>
  <r>
    <n v="3"/>
    <s v="Andrej Havick"/>
    <s v="ahavickat@nsw.gov.au"/>
    <x v="0"/>
    <s v="Lib"/>
    <s v="D"/>
    <n v="0.5"/>
    <n v="7.77"/>
    <n v="23.31"/>
    <s v="Liberica"/>
    <s v="Yes"/>
    <s v="Dark"/>
  </r>
  <r>
    <n v="2"/>
    <s v="Sloan Diviny"/>
    <s v="sdivinyau@ask.com"/>
    <x v="0"/>
    <s v="Exc"/>
    <s v="D"/>
    <n v="0.5"/>
    <n v="7.29"/>
    <n v="14.58"/>
    <s v="Excelsa"/>
    <s v="Yes"/>
    <s v="Dark"/>
  </r>
  <r>
    <n v="2"/>
    <s v="Itch Norquoy"/>
    <s v="inorquoyav@businessweek.com"/>
    <x v="0"/>
    <s v="Ara"/>
    <s v="M"/>
    <n v="0.5"/>
    <n v="6.75"/>
    <n v="13.5"/>
    <s v="Arabica"/>
    <s v="No"/>
    <s v="Medium"/>
  </r>
  <r>
    <n v="6"/>
    <s v="Anson Iddison"/>
    <s v="aiddisonaw@usa.gov"/>
    <x v="0"/>
    <s v="Exc"/>
    <s v="L"/>
    <n v="1"/>
    <n v="14.85"/>
    <n v="89.1"/>
    <s v="Excelsa"/>
    <s v="No"/>
    <s v="Light"/>
  </r>
  <r>
    <n v="1"/>
    <s v="Anson Iddison"/>
    <s v="aiddisonaw@usa.gov"/>
    <x v="0"/>
    <s v="Ara"/>
    <s v="L"/>
    <n v="0.2"/>
    <n v="3.8849999999999998"/>
    <n v="3.8849999999999998"/>
    <s v="Arabica"/>
    <s v="No"/>
    <s v="Light"/>
  </r>
  <r>
    <n v="4"/>
    <s v="Randal Longfield"/>
    <s v="rlongfielday@bluehost.com"/>
    <x v="0"/>
    <s v="Rob"/>
    <s v="L"/>
    <n v="2.5"/>
    <n v="27.484999999999996"/>
    <n v="109.93999999999998"/>
    <s v="Robusta"/>
    <s v="No"/>
    <s v="Light"/>
  </r>
  <r>
    <n v="6"/>
    <s v="Gregorius Kislingbury"/>
    <s v="gkislingburyaz@samsung.com"/>
    <x v="0"/>
    <s v="Lib"/>
    <s v="D"/>
    <n v="0.5"/>
    <n v="7.77"/>
    <n v="46.62"/>
    <s v="Liberica"/>
    <s v="Yes"/>
    <s v="Dark"/>
  </r>
  <r>
    <n v="5"/>
    <s v="Xenos Gibbons"/>
    <s v="xgibbonsb0@artisteer.com"/>
    <x v="0"/>
    <s v="Ara"/>
    <s v="L"/>
    <n v="0.5"/>
    <n v="7.77"/>
    <n v="38.849999999999994"/>
    <s v="Arabica"/>
    <s v="No"/>
    <s v="Light"/>
  </r>
  <r>
    <n v="4"/>
    <s v="Fleur Parres"/>
    <s v="fparresb1@imageshack.us"/>
    <x v="0"/>
    <s v="Lib"/>
    <s v="D"/>
    <n v="0.5"/>
    <n v="7.77"/>
    <n v="31.08"/>
    <s v="Liberica"/>
    <s v="Yes"/>
    <s v="Dark"/>
  </r>
  <r>
    <n v="6"/>
    <s v="Gran Sibray"/>
    <s v="gsibrayb2@wsj.com"/>
    <x v="0"/>
    <s v="Ara"/>
    <s v="D"/>
    <n v="0.2"/>
    <n v="2.9849999999999999"/>
    <n v="17.91"/>
    <s v="Arabica"/>
    <s v="Yes"/>
    <s v="Dark"/>
  </r>
  <r>
    <n v="6"/>
    <s v="Ingelbert Hotchkin"/>
    <s v="ihotchkinb3@mit.edu"/>
    <x v="2"/>
    <s v="Exc"/>
    <s v="D"/>
    <n v="2.5"/>
    <n v="27.945"/>
    <n v="167.67000000000002"/>
    <s v="Excelsa"/>
    <s v="No"/>
    <s v="Dark"/>
  </r>
  <r>
    <n v="4"/>
    <s v="Neely Broadberrie"/>
    <s v="nbroadberrieb4@gnu.org"/>
    <x v="0"/>
    <s v="Lib"/>
    <s v="L"/>
    <n v="1"/>
    <n v="15.85"/>
    <n v="63.4"/>
    <s v="Liberica"/>
    <s v="No"/>
    <s v="Light"/>
  </r>
  <r>
    <n v="2"/>
    <s v="Rutger Pithcock"/>
    <s v="rpithcockb5@yellowbook.com"/>
    <x v="0"/>
    <s v="Lib"/>
    <s v="M"/>
    <n v="0.2"/>
    <n v="4.3650000000000002"/>
    <n v="8.73"/>
    <s v="Liberica"/>
    <s v="Yes"/>
    <s v="Medium"/>
  </r>
  <r>
    <n v="3"/>
    <s v="Gale Croysdale"/>
    <s v="gcroysdaleb6@nih.gov"/>
    <x v="0"/>
    <s v="Rob"/>
    <s v="D"/>
    <n v="1"/>
    <n v="8.9499999999999993"/>
    <n v="26.849999999999998"/>
    <s v="Robusta"/>
    <s v="Yes"/>
    <s v="Dark"/>
  </r>
  <r>
    <n v="2"/>
    <s v="Benedetto Gozzett"/>
    <s v="bgozzettb7@github.com"/>
    <x v="0"/>
    <s v="Lib"/>
    <s v="L"/>
    <n v="0.2"/>
    <n v="4.7549999999999999"/>
    <n v="9.51"/>
    <s v="Liberica"/>
    <s v="No"/>
    <s v="Light"/>
  </r>
  <r>
    <n v="4"/>
    <s v="Tania Craggs"/>
    <s v="tcraggsb8@house.gov"/>
    <x v="1"/>
    <s v="Ara"/>
    <s v="D"/>
    <n v="1"/>
    <n v="9.9499999999999993"/>
    <n v="39.799999999999997"/>
    <s v="Arabica"/>
    <s v="No"/>
    <s v="Dark"/>
  </r>
  <r>
    <n v="3"/>
    <s v="Leonie Cullrford"/>
    <s v="lcullrfordb9@xing.com"/>
    <x v="0"/>
    <s v="Exc"/>
    <s v="M"/>
    <n v="0.5"/>
    <n v="8.25"/>
    <n v="24.75"/>
    <s v="Excelsa"/>
    <s v="Yes"/>
    <s v="Medium"/>
  </r>
  <r>
    <n v="5"/>
    <s v="Auguste Rizon"/>
    <s v="arizonba@xing.com"/>
    <x v="0"/>
    <s v="Exc"/>
    <s v="M"/>
    <n v="1"/>
    <n v="13.75"/>
    <n v="68.75"/>
    <s v="Excelsa"/>
    <s v="Yes"/>
    <s v="Medium"/>
  </r>
  <r>
    <n v="6"/>
    <s v="Lorin Guerrazzi"/>
    <s v=""/>
    <x v="1"/>
    <s v="Exc"/>
    <s v="M"/>
    <n v="0.5"/>
    <n v="8.25"/>
    <n v="49.5"/>
    <s v="Excelsa"/>
    <s v="No"/>
    <s v="Medium"/>
  </r>
  <r>
    <n v="2"/>
    <s v="Felice Miell"/>
    <s v="fmiellbc@spiegel.de"/>
    <x v="0"/>
    <s v="Ara"/>
    <s v="M"/>
    <n v="2.5"/>
    <n v="25.874999999999996"/>
    <n v="51.749999999999993"/>
    <s v="Arabica"/>
    <s v="Yes"/>
    <s v="Medium"/>
  </r>
  <r>
    <n v="3"/>
    <s v="Hamish Skeech"/>
    <s v=""/>
    <x v="1"/>
    <s v="Lib"/>
    <s v="L"/>
    <n v="1"/>
    <n v="15.85"/>
    <n v="47.55"/>
    <s v="Liberica"/>
    <s v="Yes"/>
    <s v="Light"/>
  </r>
  <r>
    <n v="4"/>
    <s v="Giordano Lorenzin"/>
    <s v=""/>
    <x v="0"/>
    <s v="Ara"/>
    <s v="L"/>
    <n v="0.2"/>
    <n v="3.8849999999999998"/>
    <n v="15.54"/>
    <s v="Arabica"/>
    <s v="No"/>
    <s v="Light"/>
  </r>
  <r>
    <n v="6"/>
    <s v="Harwilll Bishell"/>
    <s v=""/>
    <x v="0"/>
    <s v="Lib"/>
    <s v="M"/>
    <n v="1"/>
    <n v="14.55"/>
    <n v="87.300000000000011"/>
    <s v="Liberica"/>
    <s v="Yes"/>
    <s v="Medium"/>
  </r>
  <r>
    <n v="5"/>
    <s v="Freeland Missenden"/>
    <s v=""/>
    <x v="0"/>
    <s v="Ara"/>
    <s v="M"/>
    <n v="1"/>
    <n v="11.25"/>
    <n v="56.25"/>
    <s v="Arabica"/>
    <s v="Yes"/>
    <s v="Medium"/>
  </r>
  <r>
    <n v="1"/>
    <s v="Waylan Springall"/>
    <s v="wspringallbh@jugem.jp"/>
    <x v="0"/>
    <s v="Lib"/>
    <s v="L"/>
    <n v="2.5"/>
    <n v="36.454999999999998"/>
    <n v="36.454999999999998"/>
    <s v="Liberica"/>
    <s v="Yes"/>
    <s v="Light"/>
  </r>
  <r>
    <n v="3"/>
    <s v="Kiri Avramow"/>
    <s v=""/>
    <x v="0"/>
    <s v="Rob"/>
    <s v="L"/>
    <n v="0.2"/>
    <n v="3.5849999999999995"/>
    <n v="10.754999999999999"/>
    <s v="Robusta"/>
    <s v="Yes"/>
    <s v="Light"/>
  </r>
  <r>
    <n v="3"/>
    <s v="Gregg Hawkyens"/>
    <s v="ghawkyensbj@census.gov"/>
    <x v="0"/>
    <s v="Rob"/>
    <s v="M"/>
    <n v="0.2"/>
    <n v="2.9849999999999999"/>
    <n v="8.9550000000000001"/>
    <s v="Robusta"/>
    <s v="No"/>
    <s v="Medium"/>
  </r>
  <r>
    <n v="3"/>
    <s v="Reggis Pracy"/>
    <s v=""/>
    <x v="0"/>
    <s v="Ara"/>
    <s v="L"/>
    <n v="0.5"/>
    <n v="7.77"/>
    <n v="23.31"/>
    <s v="Arabica"/>
    <s v="Yes"/>
    <s v="Light"/>
  </r>
  <r>
    <n v="1"/>
    <s v="Paula Denis"/>
    <s v=""/>
    <x v="0"/>
    <s v="Ara"/>
    <s v="L"/>
    <n v="2.5"/>
    <n v="29.784999999999997"/>
    <n v="29.784999999999997"/>
    <s v="Arabica"/>
    <s v="Yes"/>
    <s v="Light"/>
  </r>
  <r>
    <n v="5"/>
    <s v="Broderick McGilvra"/>
    <s v="bmcgilvrabm@so-net.ne.jp"/>
    <x v="0"/>
    <s v="Ara"/>
    <s v="L"/>
    <n v="2.5"/>
    <n v="29.784999999999997"/>
    <n v="148.92499999999998"/>
    <s v="Arabica"/>
    <s v="Yes"/>
    <s v="Light"/>
  </r>
  <r>
    <n v="1"/>
    <s v="Annabella Danzey"/>
    <s v="adanzeybn@github.com"/>
    <x v="0"/>
    <s v="Lib"/>
    <s v="M"/>
    <n v="0.5"/>
    <n v="8.73"/>
    <n v="8.73"/>
    <s v="Liberica"/>
    <s v="Yes"/>
    <s v="Medium"/>
  </r>
  <r>
    <n v="4"/>
    <s v="Terri Farra"/>
    <s v="tfarraac@behance.net"/>
    <x v="0"/>
    <s v="Lib"/>
    <s v="D"/>
    <n v="0.5"/>
    <n v="7.77"/>
    <n v="31.08"/>
    <s v="Liberica"/>
    <s v="No"/>
    <s v="Dark"/>
  </r>
  <r>
    <n v="6"/>
    <s v="Terri Farra"/>
    <s v="tfarraac@behance.net"/>
    <x v="0"/>
    <s v="Ara"/>
    <s v="D"/>
    <n v="2.5"/>
    <n v="22.884999999999998"/>
    <n v="137.31"/>
    <s v="Arabica"/>
    <s v="No"/>
    <s v="Dark"/>
  </r>
  <r>
    <n v="5"/>
    <s v="Nevins Glowacz"/>
    <s v=""/>
    <x v="0"/>
    <s v="Ara"/>
    <s v="D"/>
    <n v="0.5"/>
    <n v="5.97"/>
    <n v="29.849999999999998"/>
    <s v="Arabica"/>
    <s v="No"/>
    <s v="Dark"/>
  </r>
  <r>
    <n v="3"/>
    <s v="Adelice Isabell"/>
    <s v=""/>
    <x v="0"/>
    <s v="Rob"/>
    <s v="M"/>
    <n v="0.5"/>
    <n v="5.97"/>
    <n v="17.91"/>
    <s v="Robusta"/>
    <s v="No"/>
    <s v="Medium"/>
  </r>
  <r>
    <n v="3"/>
    <s v="Yulma Dombrell"/>
    <s v="ydombrellbs@dedecms.com"/>
    <x v="0"/>
    <s v="Exc"/>
    <s v="L"/>
    <n v="0.5"/>
    <n v="8.91"/>
    <n v="26.73"/>
    <s v="Excelsa"/>
    <s v="Yes"/>
    <s v="Light"/>
  </r>
  <r>
    <n v="2"/>
    <s v="Alric Darth"/>
    <s v="adarthbt@t.co"/>
    <x v="0"/>
    <s v="Rob"/>
    <s v="D"/>
    <n v="1"/>
    <n v="8.9499999999999993"/>
    <n v="17.899999999999999"/>
    <s v="Robusta"/>
    <s v="No"/>
    <s v="Dark"/>
  </r>
  <r>
    <n v="4"/>
    <s v="Manuel Darrigoe"/>
    <s v="mdarrigoebu@hud.gov"/>
    <x v="1"/>
    <s v="Rob"/>
    <s v="L"/>
    <n v="0.2"/>
    <n v="3.5849999999999995"/>
    <n v="14.339999999999998"/>
    <s v="Robusta"/>
    <s v="Yes"/>
    <s v="Light"/>
  </r>
  <r>
    <n v="3"/>
    <s v="Kynthia Berick"/>
    <s v=""/>
    <x v="0"/>
    <s v="Ara"/>
    <s v="M"/>
    <n v="2.5"/>
    <n v="25.874999999999996"/>
    <n v="77.624999999999986"/>
    <s v="Arabica"/>
    <s v="Yes"/>
    <s v="Medium"/>
  </r>
  <r>
    <n v="5"/>
    <s v="Minetta Ackrill"/>
    <s v="mackrillbw@bandcamp.com"/>
    <x v="0"/>
    <s v="Rob"/>
    <s v="L"/>
    <n v="1"/>
    <n v="11.95"/>
    <n v="59.75"/>
    <s v="Robusta"/>
    <s v="No"/>
    <s v="Light"/>
  </r>
  <r>
    <n v="6"/>
    <s v="Terri Farra"/>
    <s v="tfarraac@behance.net"/>
    <x v="0"/>
    <s v="Ara"/>
    <s v="L"/>
    <n v="1"/>
    <n v="12.95"/>
    <n v="77.699999999999989"/>
    <s v="Arabica"/>
    <s v="No"/>
    <s v="Light"/>
  </r>
  <r>
    <n v="2"/>
    <s v="Melosa Kippen"/>
    <s v="mkippenby@dion.ne.jp"/>
    <x v="0"/>
    <s v="Rob"/>
    <s v="D"/>
    <n v="0.2"/>
    <n v="2.6849999999999996"/>
    <n v="5.3699999999999992"/>
    <s v="Robusta"/>
    <s v="Yes"/>
    <s v="Dark"/>
  </r>
  <r>
    <n v="3"/>
    <s v="Witty Ranson"/>
    <s v="wransonbz@ted.com"/>
    <x v="1"/>
    <s v="Exc"/>
    <s v="D"/>
    <n v="2.5"/>
    <n v="27.945"/>
    <n v="83.835000000000008"/>
    <s v="Excelsa"/>
    <s v="Yes"/>
    <s v="Dark"/>
  </r>
  <r>
    <n v="2"/>
    <s v="Rod Gowdie"/>
    <s v=""/>
    <x v="0"/>
    <s v="Ara"/>
    <s v="M"/>
    <n v="1"/>
    <n v="11.25"/>
    <n v="22.5"/>
    <s v="Arabica"/>
    <s v="No"/>
    <s v="Medium"/>
  </r>
  <r>
    <n v="6"/>
    <s v="Lemuel Rignold"/>
    <s v="lrignoldc1@miibeian.gov.cn"/>
    <x v="0"/>
    <s v="Lib"/>
    <s v="M"/>
    <n v="2.5"/>
    <n v="33.464999999999996"/>
    <n v="200.78999999999996"/>
    <s v="Liberica"/>
    <s v="Yes"/>
    <s v="Medium"/>
  </r>
  <r>
    <n v="6"/>
    <s v="Nevsa Fields"/>
    <s v=""/>
    <x v="0"/>
    <s v="Ara"/>
    <s v="M"/>
    <n v="1"/>
    <n v="11.25"/>
    <n v="67.5"/>
    <s v="Arabica"/>
    <s v="No"/>
    <s v="Medium"/>
  </r>
  <r>
    <n v="1"/>
    <s v="Chance Rowthorn"/>
    <s v="crowthornc3@msn.com"/>
    <x v="0"/>
    <s v="Exc"/>
    <s v="M"/>
    <n v="0.5"/>
    <n v="8.25"/>
    <n v="8.25"/>
    <s v="Excelsa"/>
    <s v="No"/>
    <s v="Medium"/>
  </r>
  <r>
    <n v="2"/>
    <s v="Orly Ryland"/>
    <s v="orylandc4@deviantart.com"/>
    <x v="0"/>
    <s v="Lib"/>
    <s v="L"/>
    <n v="0.2"/>
    <n v="4.7549999999999999"/>
    <n v="9.51"/>
    <s v="Liberica"/>
    <s v="Yes"/>
    <s v="Light"/>
  </r>
  <r>
    <n v="1"/>
    <s v="Willabella Abramski"/>
    <s v=""/>
    <x v="0"/>
    <s v="Lib"/>
    <s v="D"/>
    <n v="2.5"/>
    <n v="29.784999999999997"/>
    <n v="29.784999999999997"/>
    <s v="Liberica"/>
    <s v="No"/>
    <s v="Dark"/>
  </r>
  <r>
    <n v="2"/>
    <s v="Morgen Seson"/>
    <s v="msesonck@census.gov"/>
    <x v="0"/>
    <s v="Lib"/>
    <s v="D"/>
    <n v="0.5"/>
    <n v="7.77"/>
    <n v="15.54"/>
    <s v="Liberica"/>
    <s v="No"/>
    <s v="Dark"/>
  </r>
  <r>
    <n v="4"/>
    <s v="Chickie Ragless"/>
    <s v="craglessc7@webmd.com"/>
    <x v="1"/>
    <s v="Exc"/>
    <s v="L"/>
    <n v="0.5"/>
    <n v="8.91"/>
    <n v="35.64"/>
    <s v="Excelsa"/>
    <s v="No"/>
    <s v="Light"/>
  </r>
  <r>
    <n v="4"/>
    <s v="Freda Hollows"/>
    <s v="fhollowsc8@blogtalkradio.com"/>
    <x v="0"/>
    <s v="Ara"/>
    <s v="M"/>
    <n v="2.5"/>
    <n v="25.874999999999996"/>
    <n v="103.49999999999999"/>
    <s v="Arabica"/>
    <s v="Yes"/>
    <s v="Medium"/>
  </r>
  <r>
    <n v="3"/>
    <s v="Livy Lathleiff"/>
    <s v="llathleiffc9@nationalgeographic.com"/>
    <x v="1"/>
    <s v="Exc"/>
    <s v="D"/>
    <n v="1"/>
    <n v="12.15"/>
    <n v="36.450000000000003"/>
    <s v="Excelsa"/>
    <s v="Yes"/>
    <s v="Dark"/>
  </r>
  <r>
    <n v="5"/>
    <s v="Koralle Heads"/>
    <s v="kheadsca@jalbum.net"/>
    <x v="0"/>
    <s v="Rob"/>
    <s v="L"/>
    <n v="0.5"/>
    <n v="7.169999999999999"/>
    <n v="35.849999999999994"/>
    <s v="Robusta"/>
    <s v="No"/>
    <s v="Light"/>
  </r>
  <r>
    <n v="5"/>
    <s v="Theo Bowne"/>
    <s v="tbownecb@unicef.org"/>
    <x v="1"/>
    <s v="Exc"/>
    <s v="L"/>
    <n v="0.2"/>
    <n v="4.4550000000000001"/>
    <n v="22.274999999999999"/>
    <s v="Excelsa"/>
    <s v="Yes"/>
    <s v="Light"/>
  </r>
  <r>
    <n v="6"/>
    <s v="Rasia Jacquemard"/>
    <s v="rjacquemardcc@acquirethisname.com"/>
    <x v="1"/>
    <s v="Exc"/>
    <s v="M"/>
    <n v="0.2"/>
    <n v="4.125"/>
    <n v="24.75"/>
    <s v="Excelsa"/>
    <s v="No"/>
    <s v="Medium"/>
  </r>
  <r>
    <n v="2"/>
    <s v="Kizzie Warman"/>
    <s v="kwarmancd@printfriendly.com"/>
    <x v="1"/>
    <s v="Lib"/>
    <s v="M"/>
    <n v="2.5"/>
    <n v="33.464999999999996"/>
    <n v="66.929999999999993"/>
    <s v="Liberica"/>
    <s v="Yes"/>
    <s v="Medium"/>
  </r>
  <r>
    <n v="1"/>
    <s v="Wain Cholomin"/>
    <s v="wcholomince@about.com"/>
    <x v="2"/>
    <s v="Lib"/>
    <s v="M"/>
    <n v="0.5"/>
    <n v="8.73"/>
    <n v="8.73"/>
    <s v="Liberica"/>
    <s v="Yes"/>
    <s v="Medium"/>
  </r>
  <r>
    <n v="3"/>
    <s v="Arleen Braidman"/>
    <s v="abraidmancf@census.gov"/>
    <x v="0"/>
    <s v="Rob"/>
    <s v="M"/>
    <n v="0.5"/>
    <n v="5.97"/>
    <n v="17.91"/>
    <s v="Robusta"/>
    <s v="No"/>
    <s v="Medium"/>
  </r>
  <r>
    <n v="1"/>
    <s v="Pru Durban"/>
    <s v="pdurbancg@symantec.com"/>
    <x v="1"/>
    <s v="Rob"/>
    <s v="L"/>
    <n v="0.5"/>
    <n v="7.169999999999999"/>
    <n v="7.169999999999999"/>
    <s v="Robusta"/>
    <s v="No"/>
    <s v="Light"/>
  </r>
  <r>
    <n v="2"/>
    <s v="Antone Harrold"/>
    <s v="aharroldch@miibeian.gov.cn"/>
    <x v="0"/>
    <s v="Rob"/>
    <s v="D"/>
    <n v="0.2"/>
    <n v="2.6849999999999996"/>
    <n v="5.3699999999999992"/>
    <s v="Robusta"/>
    <s v="No"/>
    <s v="Dark"/>
  </r>
  <r>
    <n v="5"/>
    <s v="Sim Pamphilon"/>
    <s v="spamphilonci@mlb.com"/>
    <x v="1"/>
    <s v="Lib"/>
    <s v="L"/>
    <n v="0.2"/>
    <n v="4.7549999999999999"/>
    <n v="23.774999999999999"/>
    <s v="Liberica"/>
    <s v="No"/>
    <s v="Light"/>
  </r>
  <r>
    <n v="2"/>
    <s v="Mohandis Spurden"/>
    <s v="mspurdencj@exblog.jp"/>
    <x v="0"/>
    <s v="Rob"/>
    <s v="D"/>
    <n v="2.5"/>
    <n v="20.584999999999997"/>
    <n v="41.169999999999995"/>
    <s v="Robusta"/>
    <s v="Yes"/>
    <s v="Dark"/>
  </r>
  <r>
    <n v="3"/>
    <s v="Morgen Seson"/>
    <s v="msesonck@census.gov"/>
    <x v="0"/>
    <s v="Ara"/>
    <s v="L"/>
    <n v="0.2"/>
    <n v="3.8849999999999998"/>
    <n v="11.654999999999999"/>
    <s v="Arabica"/>
    <s v="No"/>
    <s v="Light"/>
  </r>
  <r>
    <n v="4"/>
    <s v="Nalani Pirrone"/>
    <s v="npirronecl@weibo.com"/>
    <x v="0"/>
    <s v="Lib"/>
    <s v="L"/>
    <n v="0.5"/>
    <n v="9.51"/>
    <n v="38.04"/>
    <s v="Liberica"/>
    <s v="No"/>
    <s v="Light"/>
  </r>
  <r>
    <n v="4"/>
    <s v="Reube Cawley"/>
    <s v="rcawleycm@yellowbook.com"/>
    <x v="1"/>
    <s v="Rob"/>
    <s v="D"/>
    <n v="2.5"/>
    <n v="20.584999999999997"/>
    <n v="82.339999999999989"/>
    <s v="Robusta"/>
    <s v="Yes"/>
    <s v="Dark"/>
  </r>
  <r>
    <n v="2"/>
    <s v="Stan Barribal"/>
    <s v="sbarribalcn@microsoft.com"/>
    <x v="1"/>
    <s v="Lib"/>
    <s v="L"/>
    <n v="0.2"/>
    <n v="4.7549999999999999"/>
    <n v="9.51"/>
    <s v="Liberica"/>
    <s v="Yes"/>
    <s v="Light"/>
  </r>
  <r>
    <n v="2"/>
    <s v="Agnes Adamides"/>
    <s v="aadamidesco@bizjournals.com"/>
    <x v="2"/>
    <s v="Rob"/>
    <s v="D"/>
    <n v="2.5"/>
    <n v="20.584999999999997"/>
    <n v="41.169999999999995"/>
    <s v="Robusta"/>
    <s v="No"/>
    <s v="Dark"/>
  </r>
  <r>
    <n v="5"/>
    <s v="Carmelita Thowes"/>
    <s v="cthowescp@craigslist.org"/>
    <x v="0"/>
    <s v="Lib"/>
    <s v="L"/>
    <n v="0.5"/>
    <n v="9.51"/>
    <n v="47.55"/>
    <s v="Liberica"/>
    <s v="No"/>
    <s v="Light"/>
  </r>
  <r>
    <n v="4"/>
    <s v="Rodolfo Willoway"/>
    <s v="rwillowaycq@admin.ch"/>
    <x v="0"/>
    <s v="Ara"/>
    <s v="M"/>
    <n v="1"/>
    <n v="11.25"/>
    <n v="45"/>
    <s v="Arabica"/>
    <s v="No"/>
    <s v="Medium"/>
  </r>
  <r>
    <n v="5"/>
    <s v="Alvis Elwin"/>
    <s v="aelwincr@privacy.gov.au"/>
    <x v="0"/>
    <s v="Lib"/>
    <s v="L"/>
    <n v="0.2"/>
    <n v="4.7549999999999999"/>
    <n v="23.774999999999999"/>
    <s v="Liberica"/>
    <s v="No"/>
    <s v="Light"/>
  </r>
  <r>
    <n v="3"/>
    <s v="Araldo Bilbrook"/>
    <s v="abilbrookcs@booking.com"/>
    <x v="1"/>
    <s v="Rob"/>
    <s v="D"/>
    <n v="0.5"/>
    <n v="5.3699999999999992"/>
    <n v="16.11"/>
    <s v="Robusta"/>
    <s v="Yes"/>
    <s v="Dark"/>
  </r>
  <r>
    <n v="4"/>
    <s v="Ransell McKall"/>
    <s v="rmckallct@sakura.ne.jp"/>
    <x v="2"/>
    <s v="Rob"/>
    <s v="D"/>
    <n v="0.2"/>
    <n v="2.6849999999999996"/>
    <n v="10.739999999999998"/>
    <s v="Robusta"/>
    <s v="Yes"/>
    <s v="Dark"/>
  </r>
  <r>
    <n v="5"/>
    <s v="Borg Daile"/>
    <s v="bdailecu@vistaprint.com"/>
    <x v="0"/>
    <s v="Ara"/>
    <s v="D"/>
    <n v="1"/>
    <n v="9.9499999999999993"/>
    <n v="49.75"/>
    <s v="Arabica"/>
    <s v="Yes"/>
    <s v="Dark"/>
  </r>
  <r>
    <n v="2"/>
    <s v="Adolphe Treherne"/>
    <s v="atrehernecv@state.tx.us"/>
    <x v="1"/>
    <s v="Exc"/>
    <s v="M"/>
    <n v="1"/>
    <n v="13.75"/>
    <n v="27.5"/>
    <s v="Excelsa"/>
    <s v="No"/>
    <s v="Medium"/>
  </r>
  <r>
    <n v="4"/>
    <s v="Annetta Brentnall"/>
    <s v="abrentnallcw@biglobe.ne.jp"/>
    <x v="2"/>
    <s v="Lib"/>
    <s v="D"/>
    <n v="2.5"/>
    <n v="29.784999999999997"/>
    <n v="119.13999999999999"/>
    <s v="Liberica"/>
    <s v="No"/>
    <s v="Dark"/>
  </r>
  <r>
    <n v="1"/>
    <s v="Dick Drinkall"/>
    <s v="ddrinkallcx@psu.edu"/>
    <x v="0"/>
    <s v="Rob"/>
    <s v="D"/>
    <n v="2.5"/>
    <n v="20.584999999999997"/>
    <n v="20.584999999999997"/>
    <s v="Robusta"/>
    <s v="Yes"/>
    <s v="Dark"/>
  </r>
  <r>
    <n v="3"/>
    <s v="Dagny Kornel"/>
    <s v="dkornelcy@cyberchimps.com"/>
    <x v="0"/>
    <s v="Ara"/>
    <s v="D"/>
    <n v="0.2"/>
    <n v="2.9849999999999999"/>
    <n v="8.9550000000000001"/>
    <s v="Arabica"/>
    <s v="Yes"/>
    <s v="Dark"/>
  </r>
  <r>
    <n v="1"/>
    <s v="Rhona Lequeux"/>
    <s v="rlequeuxcz@newyorker.com"/>
    <x v="0"/>
    <s v="Ara"/>
    <s v="D"/>
    <n v="0.5"/>
    <n v="5.97"/>
    <n v="5.97"/>
    <s v="Arabica"/>
    <s v="No"/>
    <s v="Dark"/>
  </r>
  <r>
    <n v="3"/>
    <s v="Julius Mccaull"/>
    <s v="jmccaulld0@parallels.com"/>
    <x v="0"/>
    <s v="Exc"/>
    <s v="M"/>
    <n v="1"/>
    <n v="13.75"/>
    <n v="41.25"/>
    <s v="Excelsa"/>
    <s v="Yes"/>
    <s v="Medium"/>
  </r>
  <r>
    <n v="5"/>
    <s v="Ailey Brash"/>
    <s v="abrashda@plala.or.jp"/>
    <x v="0"/>
    <s v="Exc"/>
    <s v="L"/>
    <n v="0.2"/>
    <n v="4.4550000000000001"/>
    <n v="22.274999999999999"/>
    <s v="Excelsa"/>
    <s v="Yes"/>
    <s v="Light"/>
  </r>
  <r>
    <n v="1"/>
    <s v="Alberto Hutchinson"/>
    <s v="ahutchinsond2@imgur.com"/>
    <x v="0"/>
    <s v="Ara"/>
    <s v="M"/>
    <n v="0.5"/>
    <n v="6.75"/>
    <n v="6.75"/>
    <s v="Arabica"/>
    <s v="Yes"/>
    <s v="Medium"/>
  </r>
  <r>
    <n v="4"/>
    <s v="Lamond Gheeraert"/>
    <s v=""/>
    <x v="0"/>
    <s v="Lib"/>
    <s v="M"/>
    <n v="2.5"/>
    <n v="33.464999999999996"/>
    <n v="133.85999999999999"/>
    <s v="Liberica"/>
    <s v="Yes"/>
    <s v="Medium"/>
  </r>
  <r>
    <n v="2"/>
    <s v="Roxine Drivers"/>
    <s v="rdriversd4@hexun.com"/>
    <x v="0"/>
    <s v="Ara"/>
    <s v="D"/>
    <n v="0.2"/>
    <n v="2.9849999999999999"/>
    <n v="5.97"/>
    <s v="Arabica"/>
    <s v="No"/>
    <s v="Dark"/>
  </r>
  <r>
    <n v="2"/>
    <s v="Heloise Zeal"/>
    <s v="hzeald5@google.de"/>
    <x v="0"/>
    <s v="Ara"/>
    <s v="L"/>
    <n v="1"/>
    <n v="12.95"/>
    <n v="25.9"/>
    <s v="Arabica"/>
    <s v="No"/>
    <s v="Light"/>
  </r>
  <r>
    <n v="1"/>
    <s v="Granger Smallcombe"/>
    <s v="gsmallcombed6@ucla.edu"/>
    <x v="1"/>
    <s v="Exc"/>
    <s v="M"/>
    <n v="2.5"/>
    <n v="31.624999999999996"/>
    <n v="31.624999999999996"/>
    <s v="Excelsa"/>
    <s v="Yes"/>
    <s v="Medium"/>
  </r>
  <r>
    <n v="2"/>
    <s v="Daryn Dibley"/>
    <s v="ddibleyd7@feedburner.com"/>
    <x v="0"/>
    <s v="Lib"/>
    <s v="M"/>
    <n v="0.2"/>
    <n v="4.3650000000000002"/>
    <n v="8.73"/>
    <s v="Liberica"/>
    <s v="No"/>
    <s v="Medium"/>
  </r>
  <r>
    <n v="6"/>
    <s v="Gardy Dimitriou"/>
    <s v="gdimitrioud8@chronoengine.com"/>
    <x v="0"/>
    <s v="Exc"/>
    <s v="L"/>
    <n v="0.2"/>
    <n v="4.4550000000000001"/>
    <n v="26.73"/>
    <s v="Excelsa"/>
    <s v="Yes"/>
    <s v="Light"/>
  </r>
  <r>
    <n v="6"/>
    <s v="Fanny Flanagan"/>
    <s v="fflanagand9@woothemes.com"/>
    <x v="0"/>
    <s v="Lib"/>
    <s v="M"/>
    <n v="0.2"/>
    <n v="4.3650000000000002"/>
    <n v="26.19"/>
    <s v="Liberica"/>
    <s v="No"/>
    <s v="Medium"/>
  </r>
  <r>
    <n v="6"/>
    <s v="Ailey Brash"/>
    <s v="abrashda@plala.or.jp"/>
    <x v="0"/>
    <s v="Rob"/>
    <s v="D"/>
    <n v="1"/>
    <n v="8.9499999999999993"/>
    <n v="53.699999999999996"/>
    <s v="Robusta"/>
    <s v="Yes"/>
    <s v="Dark"/>
  </r>
  <r>
    <n v="4"/>
    <s v="Ailey Brash"/>
    <s v="abrashda@plala.or.jp"/>
    <x v="0"/>
    <s v="Exc"/>
    <s v="M"/>
    <n v="2.5"/>
    <n v="31.624999999999996"/>
    <n v="126.49999999999999"/>
    <s v="Excelsa"/>
    <s v="Yes"/>
    <s v="Medium"/>
  </r>
  <r>
    <n v="1"/>
    <s v="Ailey Brash"/>
    <s v="abrashda@plala.or.jp"/>
    <x v="0"/>
    <s v="Exc"/>
    <s v="M"/>
    <n v="0.2"/>
    <n v="4.125"/>
    <n v="4.125"/>
    <s v="Excelsa"/>
    <s v="Yes"/>
    <s v="Medium"/>
  </r>
  <r>
    <n v="2"/>
    <s v="Nanny Izhakov"/>
    <s v="nizhakovdd@aol.com"/>
    <x v="2"/>
    <s v="Rob"/>
    <s v="L"/>
    <n v="1"/>
    <n v="11.95"/>
    <n v="23.9"/>
    <s v="Robusta"/>
    <s v="No"/>
    <s v="Light"/>
  </r>
  <r>
    <n v="5"/>
    <s v="Stanly Keets"/>
    <s v="skeetsde@answers.com"/>
    <x v="0"/>
    <s v="Exc"/>
    <s v="D"/>
    <n v="2.5"/>
    <n v="27.945"/>
    <n v="139.72499999999999"/>
    <s v="Excelsa"/>
    <s v="Yes"/>
    <s v="Dark"/>
  </r>
  <r>
    <n v="2"/>
    <s v="Orion Dyott"/>
    <s v=""/>
    <x v="0"/>
    <s v="Lib"/>
    <s v="D"/>
    <n v="2.5"/>
    <n v="29.784999999999997"/>
    <n v="59.569999999999993"/>
    <s v="Liberica"/>
    <s v="Yes"/>
    <s v="Dark"/>
  </r>
  <r>
    <n v="6"/>
    <s v="Keefer Cake"/>
    <s v="kcakedg@huffingtonpost.com"/>
    <x v="0"/>
    <s v="Lib"/>
    <s v="L"/>
    <n v="0.5"/>
    <n v="9.51"/>
    <n v="57.06"/>
    <s v="Liberica"/>
    <s v="No"/>
    <s v="Light"/>
  </r>
  <r>
    <n v="6"/>
    <s v="Morna Hansed"/>
    <s v="mhanseddh@instagram.com"/>
    <x v="1"/>
    <s v="Rob"/>
    <s v="L"/>
    <n v="0.2"/>
    <n v="3.5849999999999995"/>
    <n v="21.509999999999998"/>
    <s v="Robusta"/>
    <s v="Yes"/>
    <s v="Light"/>
  </r>
  <r>
    <n v="6"/>
    <s v="Franny Kienlein"/>
    <s v="fkienleindi@trellian.com"/>
    <x v="1"/>
    <s v="Lib"/>
    <s v="M"/>
    <n v="0.5"/>
    <n v="8.73"/>
    <n v="52.38"/>
    <s v="Liberica"/>
    <s v="Yes"/>
    <s v="Medium"/>
  </r>
  <r>
    <n v="6"/>
    <s v="Klarika Egglestone"/>
    <s v="kegglestonedj@sphinn.com"/>
    <x v="1"/>
    <s v="Exc"/>
    <s v="D"/>
    <n v="1"/>
    <n v="12.15"/>
    <n v="72.900000000000006"/>
    <s v="Excelsa"/>
    <s v="No"/>
    <s v="Dark"/>
  </r>
  <r>
    <n v="5"/>
    <s v="Becky Semkins"/>
    <s v="bsemkinsdk@unc.edu"/>
    <x v="1"/>
    <s v="Rob"/>
    <s v="M"/>
    <n v="0.2"/>
    <n v="2.9849999999999999"/>
    <n v="14.924999999999999"/>
    <s v="Robusta"/>
    <s v="Yes"/>
    <s v="Medium"/>
  </r>
  <r>
    <n v="6"/>
    <s v="Sean Lorenzetti"/>
    <s v="slorenzettidl@is.gd"/>
    <x v="0"/>
    <s v="Lib"/>
    <s v="L"/>
    <n v="1"/>
    <n v="15.85"/>
    <n v="95.1"/>
    <s v="Liberica"/>
    <s v="No"/>
    <s v="Light"/>
  </r>
  <r>
    <n v="2"/>
    <s v="Bob Giannazzi"/>
    <s v="bgiannazzidm@apple.com"/>
    <x v="0"/>
    <s v="Lib"/>
    <s v="D"/>
    <n v="0.5"/>
    <n v="7.77"/>
    <n v="15.54"/>
    <s v="Liberica"/>
    <s v="No"/>
    <s v="Dark"/>
  </r>
  <r>
    <n v="6"/>
    <s v="Kendra Backshell"/>
    <s v=""/>
    <x v="0"/>
    <s v="Lib"/>
    <s v="D"/>
    <n v="0.2"/>
    <n v="3.8849999999999998"/>
    <n v="23.31"/>
    <s v="Liberica"/>
    <s v="No"/>
    <s v="Dark"/>
  </r>
  <r>
    <n v="1"/>
    <s v="Uriah Lethbrig"/>
    <s v="ulethbrigdo@hc360.com"/>
    <x v="0"/>
    <s v="Exc"/>
    <s v="M"/>
    <n v="0.2"/>
    <n v="4.125"/>
    <n v="4.125"/>
    <s v="Excelsa"/>
    <s v="Yes"/>
    <s v="Medium"/>
  </r>
  <r>
    <n v="6"/>
    <s v="Sky Farnish"/>
    <s v="sfarnishdp@dmoz.org"/>
    <x v="2"/>
    <s v="Rob"/>
    <s v="M"/>
    <n v="0.5"/>
    <n v="5.97"/>
    <n v="35.82"/>
    <s v="Robusta"/>
    <s v="No"/>
    <s v="Medium"/>
  </r>
  <r>
    <n v="2"/>
    <s v="Felicia Jecock"/>
    <s v="fjecockdq@unicef.org"/>
    <x v="0"/>
    <s v="Lib"/>
    <s v="L"/>
    <n v="1"/>
    <n v="15.85"/>
    <n v="31.7"/>
    <s v="Liberica"/>
    <s v="No"/>
    <s v="Light"/>
  </r>
  <r>
    <n v="5"/>
    <s v="Currey MacAllister"/>
    <s v=""/>
    <x v="0"/>
    <s v="Lib"/>
    <s v="L"/>
    <n v="1"/>
    <n v="15.85"/>
    <n v="79.25"/>
    <s v="Liberica"/>
    <s v="Yes"/>
    <s v="Light"/>
  </r>
  <r>
    <n v="3"/>
    <s v="Hamlen Pallister"/>
    <s v="hpallisterds@ning.com"/>
    <x v="0"/>
    <s v="Exc"/>
    <s v="D"/>
    <n v="0.2"/>
    <n v="3.645"/>
    <n v="10.935"/>
    <s v="Excelsa"/>
    <s v="No"/>
    <s v="Dark"/>
  </r>
  <r>
    <n v="4"/>
    <s v="Chantal Mersh"/>
    <s v="cmershdt@drupal.org"/>
    <x v="1"/>
    <s v="Ara"/>
    <s v="D"/>
    <n v="1"/>
    <n v="9.9499999999999993"/>
    <n v="39.799999999999997"/>
    <s v="Arabica"/>
    <s v="No"/>
    <s v="Dark"/>
  </r>
  <r>
    <n v="5"/>
    <s v="Marja Urion"/>
    <s v="murione5@alexa.com"/>
    <x v="1"/>
    <s v="Rob"/>
    <s v="M"/>
    <n v="1"/>
    <n v="9.9499999999999993"/>
    <n v="49.75"/>
    <s v="Robusta"/>
    <s v="Yes"/>
    <s v="Medium"/>
  </r>
  <r>
    <n v="3"/>
    <s v="Malynda Purbrick"/>
    <s v=""/>
    <x v="1"/>
    <s v="Rob"/>
    <s v="D"/>
    <n v="0.2"/>
    <n v="2.6849999999999996"/>
    <n v="8.0549999999999997"/>
    <s v="Robusta"/>
    <s v="Yes"/>
    <s v="Dark"/>
  </r>
  <r>
    <n v="4"/>
    <s v="Alf Housaman"/>
    <s v=""/>
    <x v="0"/>
    <s v="Rob"/>
    <s v="L"/>
    <n v="1"/>
    <n v="11.95"/>
    <n v="47.8"/>
    <s v="Robusta"/>
    <s v="No"/>
    <s v="Light"/>
  </r>
  <r>
    <n v="4"/>
    <s v="Gladi Ducker"/>
    <s v="gduckerdx@patch.com"/>
    <x v="2"/>
    <s v="Rob"/>
    <s v="M"/>
    <n v="0.2"/>
    <n v="2.9849999999999999"/>
    <n v="11.94"/>
    <s v="Robusta"/>
    <s v="No"/>
    <s v="Medium"/>
  </r>
  <r>
    <n v="4"/>
    <s v="Gladi Ducker"/>
    <s v="gduckerdx@patch.com"/>
    <x v="2"/>
    <s v="Exc"/>
    <s v="M"/>
    <n v="0.2"/>
    <n v="4.125"/>
    <n v="16.5"/>
    <s v="Excelsa"/>
    <s v="No"/>
    <s v="Medium"/>
  </r>
  <r>
    <n v="4"/>
    <s v="Gladi Ducker"/>
    <s v="gduckerdx@patch.com"/>
    <x v="2"/>
    <s v="Lib"/>
    <s v="D"/>
    <n v="1"/>
    <n v="12.95"/>
    <n v="51.8"/>
    <s v="Liberica"/>
    <s v="No"/>
    <s v="Dark"/>
  </r>
  <r>
    <n v="3"/>
    <s v="Gladi Ducker"/>
    <s v="gduckerdx@patch.com"/>
    <x v="2"/>
    <s v="Lib"/>
    <s v="L"/>
    <n v="0.2"/>
    <n v="4.7549999999999999"/>
    <n v="14.265000000000001"/>
    <s v="Liberica"/>
    <s v="No"/>
    <s v="Light"/>
  </r>
  <r>
    <n v="6"/>
    <s v="Wain Stearley"/>
    <s v="wstearleye1@census.gov"/>
    <x v="0"/>
    <s v="Lib"/>
    <s v="M"/>
    <n v="0.2"/>
    <n v="4.3650000000000002"/>
    <n v="26.19"/>
    <s v="Liberica"/>
    <s v="No"/>
    <s v="Medium"/>
  </r>
  <r>
    <n v="2"/>
    <s v="Diane-marie Wincer"/>
    <s v="dwincere2@marriott.com"/>
    <x v="0"/>
    <s v="Ara"/>
    <s v="L"/>
    <n v="1"/>
    <n v="12.95"/>
    <n v="25.9"/>
    <s v="Arabica"/>
    <s v="Yes"/>
    <s v="Light"/>
  </r>
  <r>
    <n v="3"/>
    <s v="Perry Lyfield"/>
    <s v="plyfielde3@baidu.com"/>
    <x v="0"/>
    <s v="Ara"/>
    <s v="L"/>
    <n v="2.5"/>
    <n v="29.784999999999997"/>
    <n v="89.35499999999999"/>
    <s v="Arabica"/>
    <s v="Yes"/>
    <s v="Light"/>
  </r>
  <r>
    <n v="6"/>
    <s v="Heall Perris"/>
    <s v="hperrise4@studiopress.com"/>
    <x v="1"/>
    <s v="Lib"/>
    <s v="D"/>
    <n v="0.5"/>
    <n v="7.77"/>
    <n v="46.62"/>
    <s v="Liberica"/>
    <s v="No"/>
    <s v="Dark"/>
  </r>
  <r>
    <n v="3"/>
    <s v="Marja Urion"/>
    <s v="murione5@alexa.com"/>
    <x v="1"/>
    <s v="Ara"/>
    <s v="D"/>
    <n v="1"/>
    <n v="9.9499999999999993"/>
    <n v="29.849999999999998"/>
    <s v="Arabica"/>
    <s v="Yes"/>
    <s v="Dark"/>
  </r>
  <r>
    <n v="3"/>
    <s v="Camellia Kid"/>
    <s v="ckide6@narod.ru"/>
    <x v="1"/>
    <s v="Rob"/>
    <s v="L"/>
    <n v="0.2"/>
    <n v="3.5849999999999995"/>
    <n v="10.754999999999999"/>
    <s v="Robusta"/>
    <s v="Yes"/>
    <s v="Light"/>
  </r>
  <r>
    <n v="4"/>
    <s v="Carolann Beine"/>
    <s v="cbeinee7@xinhuanet.com"/>
    <x v="0"/>
    <s v="Ara"/>
    <s v="M"/>
    <n v="0.2"/>
    <n v="3.375"/>
    <n v="13.5"/>
    <s v="Arabica"/>
    <s v="Yes"/>
    <s v="Medium"/>
  </r>
  <r>
    <n v="3"/>
    <s v="Celia Bakeup"/>
    <s v="cbakeupe8@globo.com"/>
    <x v="0"/>
    <s v="Lib"/>
    <s v="L"/>
    <n v="1"/>
    <n v="15.85"/>
    <n v="47.55"/>
    <s v="Liberica"/>
    <s v="No"/>
    <s v="Light"/>
  </r>
  <r>
    <n v="5"/>
    <s v="Nataniel Helkin"/>
    <s v="nhelkine9@example.com"/>
    <x v="0"/>
    <s v="Lib"/>
    <s v="L"/>
    <n v="1"/>
    <n v="15.85"/>
    <n v="79.25"/>
    <s v="Liberica"/>
    <s v="No"/>
    <s v="Light"/>
  </r>
  <r>
    <n v="6"/>
    <s v="Pippo Witherington"/>
    <s v="pwitheringtonea@networkadvertising.org"/>
    <x v="0"/>
    <s v="Lib"/>
    <s v="M"/>
    <n v="0.2"/>
    <n v="4.3650000000000002"/>
    <n v="26.19"/>
    <s v="Liberica"/>
    <s v="Yes"/>
    <s v="Medium"/>
  </r>
  <r>
    <n v="3"/>
    <s v="Tildie Tilzey"/>
    <s v="ttilzeyeb@hostgator.com"/>
    <x v="0"/>
    <s v="Rob"/>
    <s v="L"/>
    <n v="0.5"/>
    <n v="7.169999999999999"/>
    <n v="21.509999999999998"/>
    <s v="Robusta"/>
    <s v="No"/>
    <s v="Light"/>
  </r>
  <r>
    <n v="5"/>
    <s v="Cindra Burling"/>
    <s v=""/>
    <x v="0"/>
    <s v="Rob"/>
    <s v="D"/>
    <n v="2.5"/>
    <n v="20.584999999999997"/>
    <n v="102.92499999999998"/>
    <s v="Robusta"/>
    <s v="Yes"/>
    <s v="Dark"/>
  </r>
  <r>
    <n v="2"/>
    <s v="Channa Belamy"/>
    <s v=""/>
    <x v="0"/>
    <s v="Lib"/>
    <s v="D"/>
    <n v="0.2"/>
    <n v="3.8849999999999998"/>
    <n v="7.77"/>
    <s v="Liberica"/>
    <s v="No"/>
    <s v="Dark"/>
  </r>
  <r>
    <n v="5"/>
    <s v="Karl Imorts"/>
    <s v="kimortsee@alexa.com"/>
    <x v="0"/>
    <s v="Exc"/>
    <s v="D"/>
    <n v="2.5"/>
    <n v="27.945"/>
    <n v="139.72499999999999"/>
    <s v="Excelsa"/>
    <s v="No"/>
    <s v="Dark"/>
  </r>
  <r>
    <n v="2"/>
    <s v="Marja Urion"/>
    <s v="murione5@alexa.com"/>
    <x v="1"/>
    <s v="Ara"/>
    <s v="D"/>
    <n v="0.5"/>
    <n v="5.97"/>
    <n v="11.94"/>
    <s v="Arabica"/>
    <s v="Yes"/>
    <s v="Dark"/>
  </r>
  <r>
    <n v="1"/>
    <s v="Mag Armistead"/>
    <s v="marmisteadeg@blogtalkradio.com"/>
    <x v="0"/>
    <s v="Lib"/>
    <s v="D"/>
    <n v="0.2"/>
    <n v="3.8849999999999998"/>
    <n v="3.8849999999999998"/>
    <s v="Liberica"/>
    <s v="No"/>
    <s v="Dark"/>
  </r>
  <r>
    <n v="4"/>
    <s v="Mag Armistead"/>
    <s v="marmisteadeg@blogtalkradio.com"/>
    <x v="0"/>
    <s v="Rob"/>
    <s v="M"/>
    <n v="1"/>
    <n v="9.9499999999999993"/>
    <n v="39.799999999999997"/>
    <s v="Robusta"/>
    <s v="No"/>
    <s v="Medium"/>
  </r>
  <r>
    <n v="5"/>
    <s v="Vasili Upstone"/>
    <s v="vupstoneei@google.pl"/>
    <x v="0"/>
    <s v="Rob"/>
    <s v="M"/>
    <n v="0.5"/>
    <n v="5.97"/>
    <n v="29.849999999999998"/>
    <s v="Robusta"/>
    <s v="No"/>
    <s v="Medium"/>
  </r>
  <r>
    <n v="1"/>
    <s v="Berty Beelby"/>
    <s v="bbeelbyej@rediff.com"/>
    <x v="1"/>
    <s v="Lib"/>
    <s v="D"/>
    <n v="2.5"/>
    <n v="29.784999999999997"/>
    <n v="29.784999999999997"/>
    <s v="Liberica"/>
    <s v="No"/>
    <s v="Dark"/>
  </r>
  <r>
    <n v="2"/>
    <s v="Erny Stenyng"/>
    <s v=""/>
    <x v="0"/>
    <s v="Lib"/>
    <s v="L"/>
    <n v="2.5"/>
    <n v="36.454999999999998"/>
    <n v="72.91"/>
    <s v="Liberica"/>
    <s v="No"/>
    <s v="Light"/>
  </r>
  <r>
    <n v="5"/>
    <s v="Edin Yantsurev"/>
    <s v=""/>
    <x v="0"/>
    <s v="Rob"/>
    <s v="D"/>
    <n v="0.2"/>
    <n v="2.6849999999999996"/>
    <n v="13.424999999999997"/>
    <s v="Robusta"/>
    <s v="Yes"/>
    <s v="Dark"/>
  </r>
  <r>
    <n v="4"/>
    <s v="Webb Speechly"/>
    <s v="wspeechlyem@amazon.com"/>
    <x v="0"/>
    <s v="Exc"/>
    <s v="M"/>
    <n v="2.5"/>
    <n v="31.624999999999996"/>
    <n v="126.49999999999999"/>
    <s v="Excelsa"/>
    <s v="Yes"/>
    <s v="Medium"/>
  </r>
  <r>
    <n v="5"/>
    <s v="Irvine Phillpot"/>
    <s v="iphillpoten@buzzfeed.com"/>
    <x v="2"/>
    <s v="Exc"/>
    <s v="M"/>
    <n v="0.5"/>
    <n v="8.25"/>
    <n v="41.25"/>
    <s v="Excelsa"/>
    <s v="No"/>
    <s v="Medium"/>
  </r>
  <r>
    <n v="6"/>
    <s v="Lem Pennacci"/>
    <s v="lpennaccieo@statcounter.com"/>
    <x v="0"/>
    <s v="Exc"/>
    <s v="L"/>
    <n v="0.5"/>
    <n v="8.91"/>
    <n v="53.46"/>
    <s v="Excelsa"/>
    <s v="No"/>
    <s v="Light"/>
  </r>
  <r>
    <n v="6"/>
    <s v="Starr Arpin"/>
    <s v="sarpinep@moonfruit.com"/>
    <x v="0"/>
    <s v="Rob"/>
    <s v="M"/>
    <n v="1"/>
    <n v="9.9499999999999993"/>
    <n v="59.699999999999996"/>
    <s v="Robusta"/>
    <s v="No"/>
    <s v="Medium"/>
  </r>
  <r>
    <n v="6"/>
    <s v="Donny Fries"/>
    <s v="dfrieseq@cargocollective.com"/>
    <x v="0"/>
    <s v="Rob"/>
    <s v="M"/>
    <n v="1"/>
    <n v="9.9499999999999993"/>
    <n v="59.699999999999996"/>
    <s v="Robusta"/>
    <s v="No"/>
    <s v="Medium"/>
  </r>
  <r>
    <n v="5"/>
    <s v="Rana Sharer"/>
    <s v="rsharerer@flavors.me"/>
    <x v="0"/>
    <s v="Rob"/>
    <s v="D"/>
    <n v="1"/>
    <n v="8.9499999999999993"/>
    <n v="44.75"/>
    <s v="Robusta"/>
    <s v="No"/>
    <s v="Dark"/>
  </r>
  <r>
    <n v="2"/>
    <s v="Nannie Naseby"/>
    <s v="nnasebyes@umich.edu"/>
    <x v="0"/>
    <s v="Exc"/>
    <s v="M"/>
    <n v="0.5"/>
    <n v="8.25"/>
    <n v="16.5"/>
    <s v="Excelsa"/>
    <s v="Yes"/>
    <s v="Medium"/>
  </r>
  <r>
    <n v="4"/>
    <s v="Rea Offell"/>
    <s v=""/>
    <x v="0"/>
    <s v="Rob"/>
    <s v="D"/>
    <n v="0.5"/>
    <n v="5.3699999999999992"/>
    <n v="21.479999999999997"/>
    <s v="Robusta"/>
    <s v="No"/>
    <s v="Dark"/>
  </r>
  <r>
    <n v="2"/>
    <s v="Kris O'Cullen"/>
    <s v="koculleneu@ca.gov"/>
    <x v="1"/>
    <s v="Rob"/>
    <s v="M"/>
    <n v="2.5"/>
    <n v="22.884999999999998"/>
    <n v="45.769999999999996"/>
    <s v="Robusta"/>
    <s v="Yes"/>
    <s v="Medium"/>
  </r>
  <r>
    <n v="2"/>
    <s v="Timoteo Glisane"/>
    <s v=""/>
    <x v="1"/>
    <s v="Lib"/>
    <s v="L"/>
    <n v="0.2"/>
    <n v="4.7549999999999999"/>
    <n v="9.51"/>
    <s v="Liberica"/>
    <s v="No"/>
    <s v="Light"/>
  </r>
  <r>
    <n v="3"/>
    <s v="Marja Urion"/>
    <s v="murione5@alexa.com"/>
    <x v="1"/>
    <s v="Rob"/>
    <s v="D"/>
    <n v="0.2"/>
    <n v="2.6849999999999996"/>
    <n v="8.0549999999999997"/>
    <s v="Robusta"/>
    <s v="Yes"/>
    <s v="Dark"/>
  </r>
  <r>
    <n v="4"/>
    <s v="Hildegarde Brangan"/>
    <s v="hbranganex@woothemes.com"/>
    <x v="0"/>
    <s v="Exc"/>
    <s v="D"/>
    <n v="2.5"/>
    <n v="27.945"/>
    <n v="111.78"/>
    <s v="Excelsa"/>
    <s v="Yes"/>
    <s v="Dark"/>
  </r>
  <r>
    <n v="4"/>
    <s v="Amii Gallyon"/>
    <s v="agallyoney@engadget.com"/>
    <x v="0"/>
    <s v="Rob"/>
    <s v="D"/>
    <n v="0.2"/>
    <n v="2.6849999999999996"/>
    <n v="10.739999999999998"/>
    <s v="Robusta"/>
    <s v="Yes"/>
    <s v="Dark"/>
  </r>
  <r>
    <n v="5"/>
    <s v="Birgit Domange"/>
    <s v="bdomangeez@yahoo.co.jp"/>
    <x v="0"/>
    <s v="Rob"/>
    <s v="D"/>
    <n v="0.5"/>
    <n v="5.3699999999999992"/>
    <n v="26.849999999999994"/>
    <s v="Robusta"/>
    <s v="No"/>
    <s v="Dark"/>
  </r>
  <r>
    <n v="4"/>
    <s v="Killian Osler"/>
    <s v="koslerf0@gmpg.org"/>
    <x v="0"/>
    <s v="Lib"/>
    <s v="L"/>
    <n v="1"/>
    <n v="15.85"/>
    <n v="63.4"/>
    <s v="Liberica"/>
    <s v="Yes"/>
    <s v="Light"/>
  </r>
  <r>
    <n v="1"/>
    <s v="Lora Dukes"/>
    <s v=""/>
    <x v="1"/>
    <s v="Ara"/>
    <s v="D"/>
    <n v="2.5"/>
    <n v="22.884999999999998"/>
    <n v="22.884999999999998"/>
    <s v="Arabica"/>
    <s v="Yes"/>
    <s v="Dark"/>
  </r>
  <r>
    <n v="4"/>
    <s v="Zack Pellett"/>
    <s v="zpellettf2@dailymotion.com"/>
    <x v="0"/>
    <s v="Ara"/>
    <s v="M"/>
    <n v="2.5"/>
    <n v="25.874999999999996"/>
    <n v="103.49999999999999"/>
    <s v="Arabica"/>
    <s v="No"/>
    <s v="Medium"/>
  </r>
  <r>
    <n v="2"/>
    <s v="Ilaire Sprakes"/>
    <s v="isprakesf3@spiegel.de"/>
    <x v="0"/>
    <s v="Rob"/>
    <s v="L"/>
    <n v="2.5"/>
    <n v="27.484999999999996"/>
    <n v="54.969999999999992"/>
    <s v="Robusta"/>
    <s v="No"/>
    <s v="Light"/>
  </r>
  <r>
    <n v="2"/>
    <s v="Heda Fromant"/>
    <s v="hfromantf4@ucsd.edu"/>
    <x v="0"/>
    <s v="Ara"/>
    <s v="L"/>
    <n v="0.5"/>
    <n v="7.77"/>
    <n v="15.54"/>
    <s v="Arabica"/>
    <s v="No"/>
    <s v="Light"/>
  </r>
  <r>
    <n v="4"/>
    <s v="Rufus Flear"/>
    <s v="rflearf5@artisteer.com"/>
    <x v="2"/>
    <s v="Lib"/>
    <s v="D"/>
    <n v="0.2"/>
    <n v="3.8849999999999998"/>
    <n v="15.54"/>
    <s v="Liberica"/>
    <s v="No"/>
    <s v="Dark"/>
  </r>
  <r>
    <n v="3"/>
    <s v="Dom Milella"/>
    <s v=""/>
    <x v="1"/>
    <s v="Exc"/>
    <s v="D"/>
    <n v="2.5"/>
    <n v="27.945"/>
    <n v="83.835000000000008"/>
    <s v="Excelsa"/>
    <s v="No"/>
    <s v="Dark"/>
  </r>
  <r>
    <n v="3"/>
    <s v="Wilek Lightollers"/>
    <s v="wlightollersf9@baidu.com"/>
    <x v="0"/>
    <s v="Rob"/>
    <s v="L"/>
    <n v="0.2"/>
    <n v="3.5849999999999995"/>
    <n v="10.754999999999999"/>
    <s v="Robusta"/>
    <s v="Yes"/>
    <s v="Light"/>
  </r>
  <r>
    <n v="3"/>
    <s v="Bette-ann Munden"/>
    <s v="bmundenf8@elpais.com"/>
    <x v="0"/>
    <s v="Exc"/>
    <s v="L"/>
    <n v="0.2"/>
    <n v="4.4550000000000001"/>
    <n v="13.365"/>
    <s v="Excelsa"/>
    <s v="Yes"/>
    <s v="Light"/>
  </r>
  <r>
    <n v="4"/>
    <s v="Wilek Lightollers"/>
    <s v="wlightollersf9@baidu.com"/>
    <x v="0"/>
    <s v="Exc"/>
    <s v="L"/>
    <n v="0.2"/>
    <n v="4.4550000000000001"/>
    <n v="17.82"/>
    <s v="Excelsa"/>
    <s v="Yes"/>
    <s v="Light"/>
  </r>
  <r>
    <n v="6"/>
    <s v="Nick Brakespear"/>
    <s v="nbrakespearfa@rediff.com"/>
    <x v="0"/>
    <s v="Lib"/>
    <s v="D"/>
    <n v="0.2"/>
    <n v="3.8849999999999998"/>
    <n v="23.31"/>
    <s v="Liberica"/>
    <s v="Yes"/>
    <s v="Dark"/>
  </r>
  <r>
    <n v="2"/>
    <s v="Malynda Glawsop"/>
    <s v="mglawsopfb@reverbnation.com"/>
    <x v="0"/>
    <s v="Exc"/>
    <s v="D"/>
    <n v="0.2"/>
    <n v="3.645"/>
    <n v="7.29"/>
    <s v="Excelsa"/>
    <s v="No"/>
    <s v="Dark"/>
  </r>
  <r>
    <n v="4"/>
    <s v="Granville Alberts"/>
    <s v="galbertsfc@etsy.com"/>
    <x v="2"/>
    <s v="Exc"/>
    <s v="L"/>
    <n v="0.2"/>
    <n v="4.4550000000000001"/>
    <n v="17.82"/>
    <s v="Excelsa"/>
    <s v="Yes"/>
    <s v="Light"/>
  </r>
  <r>
    <n v="5"/>
    <s v="Vasily Polglase"/>
    <s v="vpolglasefd@about.me"/>
    <x v="0"/>
    <s v="Exc"/>
    <s v="M"/>
    <n v="1"/>
    <n v="13.75"/>
    <n v="68.75"/>
    <s v="Excelsa"/>
    <s v="No"/>
    <s v="Medium"/>
  </r>
  <r>
    <n v="2"/>
    <s v="Madelaine Sharples"/>
    <s v=""/>
    <x v="2"/>
    <s v="Rob"/>
    <s v="L"/>
    <n v="2.5"/>
    <n v="27.484999999999996"/>
    <n v="54.969999999999992"/>
    <s v="Robusta"/>
    <s v="Yes"/>
    <s v="Light"/>
  </r>
  <r>
    <n v="6"/>
    <s v="Sigfrid Busch"/>
    <s v="sbuschff@so-net.ne.jp"/>
    <x v="1"/>
    <s v="Exc"/>
    <s v="M"/>
    <n v="1"/>
    <n v="13.75"/>
    <n v="82.5"/>
    <s v="Excelsa"/>
    <s v="No"/>
    <s v="Medium"/>
  </r>
  <r>
    <n v="2"/>
    <s v="Cissiee Raisbeck"/>
    <s v="craisbeckfg@webnode.com"/>
    <x v="0"/>
    <s v="Lib"/>
    <s v="M"/>
    <n v="0.2"/>
    <n v="4.3650000000000002"/>
    <n v="8.73"/>
    <s v="Liberica"/>
    <s v="Yes"/>
    <s v="Medium"/>
  </r>
  <r>
    <n v="4"/>
    <s v="Marja Urion"/>
    <s v="murione5@alexa.com"/>
    <x v="1"/>
    <s v="Exc"/>
    <s v="L"/>
    <n v="1"/>
    <n v="14.85"/>
    <n v="59.4"/>
    <s v="Excelsa"/>
    <s v="Yes"/>
    <s v="Light"/>
  </r>
  <r>
    <n v="4"/>
    <s v="Kenton Wetherick"/>
    <s v=""/>
    <x v="0"/>
    <s v="Lib"/>
    <s v="D"/>
    <n v="0.2"/>
    <n v="3.8849999999999998"/>
    <n v="15.54"/>
    <s v="Liberica"/>
    <s v="Yes"/>
    <s v="Dark"/>
  </r>
  <r>
    <n v="3"/>
    <s v="Reamonn Aynold"/>
    <s v="raynoldfj@ustream.tv"/>
    <x v="0"/>
    <s v="Ara"/>
    <s v="L"/>
    <n v="1"/>
    <n v="12.95"/>
    <n v="38.849999999999994"/>
    <s v="Arabica"/>
    <s v="Yes"/>
    <s v="Light"/>
  </r>
  <r>
    <n v="6"/>
    <s v="Hatty Dovydenas"/>
    <s v=""/>
    <x v="0"/>
    <s v="Exc"/>
    <s v="M"/>
    <n v="2.5"/>
    <n v="31.624999999999996"/>
    <n v="189.74999999999997"/>
    <s v="Excelsa"/>
    <s v="Yes"/>
    <s v="Medium"/>
  </r>
  <r>
    <n v="6"/>
    <s v="Nathaniel Bloxland"/>
    <s v=""/>
    <x v="1"/>
    <s v="Ara"/>
    <s v="D"/>
    <n v="0.2"/>
    <n v="2.9849999999999999"/>
    <n v="17.91"/>
    <s v="Arabica"/>
    <s v="Yes"/>
    <s v="Dark"/>
  </r>
  <r>
    <n v="6"/>
    <s v="Brendan Grece"/>
    <s v="bgrecefm@naver.com"/>
    <x v="2"/>
    <s v="Lib"/>
    <s v="L"/>
    <n v="0.2"/>
    <n v="4.7549999999999999"/>
    <n v="28.53"/>
    <s v="Liberica"/>
    <s v="No"/>
    <s v="Light"/>
  </r>
  <r>
    <n v="6"/>
    <s v="Don Flintiff"/>
    <s v="dflintiffg1@e-recht24.de"/>
    <x v="2"/>
    <s v="Exc"/>
    <s v="M"/>
    <n v="1"/>
    <n v="13.75"/>
    <n v="82.5"/>
    <s v="Excelsa"/>
    <s v="No"/>
    <s v="Medium"/>
  </r>
  <r>
    <n v="2"/>
    <s v="Abbe Thys"/>
    <s v="athysfo@cdc.gov"/>
    <x v="0"/>
    <s v="Rob"/>
    <s v="L"/>
    <n v="0.5"/>
    <n v="7.169999999999999"/>
    <n v="14.339999999999998"/>
    <s v="Robusta"/>
    <s v="No"/>
    <s v="Light"/>
  </r>
  <r>
    <n v="4"/>
    <s v="Jackquelin Chugg"/>
    <s v="jchuggfp@about.me"/>
    <x v="0"/>
    <s v="Rob"/>
    <s v="D"/>
    <n v="2.5"/>
    <n v="20.584999999999997"/>
    <n v="82.339999999999989"/>
    <s v="Robusta"/>
    <s v="No"/>
    <s v="Dark"/>
  </r>
  <r>
    <n v="6"/>
    <s v="Audra Kelston"/>
    <s v="akelstonfq@sakura.ne.jp"/>
    <x v="0"/>
    <s v="Ara"/>
    <s v="M"/>
    <n v="0.2"/>
    <n v="3.375"/>
    <n v="20.25"/>
    <s v="Arabica"/>
    <s v="Yes"/>
    <s v="Medium"/>
  </r>
  <r>
    <n v="6"/>
    <s v="Elvina Angel"/>
    <s v=""/>
    <x v="1"/>
    <s v="Rob"/>
    <s v="L"/>
    <n v="2.5"/>
    <n v="27.484999999999996"/>
    <n v="164.90999999999997"/>
    <s v="Robusta"/>
    <s v="No"/>
    <s v="Light"/>
  </r>
  <r>
    <n v="4"/>
    <s v="Claiborne Mottram"/>
    <s v="cmottramfs@harvard.edu"/>
    <x v="0"/>
    <s v="Lib"/>
    <s v="L"/>
    <n v="0.2"/>
    <n v="4.7549999999999999"/>
    <n v="19.02"/>
    <s v="Liberica"/>
    <s v="Yes"/>
    <s v="Light"/>
  </r>
  <r>
    <n v="6"/>
    <s v="Don Flintiff"/>
    <s v="dflintiffg1@e-recht24.de"/>
    <x v="2"/>
    <s v="Ara"/>
    <s v="D"/>
    <n v="2.5"/>
    <n v="22.884999999999998"/>
    <n v="137.31"/>
    <s v="Arabica"/>
    <s v="No"/>
    <s v="Dark"/>
  </r>
  <r>
    <n v="4"/>
    <s v="Donalt Sangwin"/>
    <s v="dsangwinfu@weebly.com"/>
    <x v="0"/>
    <s v="Ara"/>
    <s v="M"/>
    <n v="0.5"/>
    <n v="6.75"/>
    <n v="27"/>
    <s v="Arabica"/>
    <s v="No"/>
    <s v="Medium"/>
  </r>
  <r>
    <n v="4"/>
    <s v="Elizabet Aizikowitz"/>
    <s v="eaizikowitzfv@virginia.edu"/>
    <x v="2"/>
    <s v="Exc"/>
    <s v="L"/>
    <n v="0.5"/>
    <n v="8.91"/>
    <n v="35.64"/>
    <s v="Excelsa"/>
    <s v="No"/>
    <s v="Light"/>
  </r>
  <r>
    <n v="2"/>
    <s v="Herbie Peppard"/>
    <s v=""/>
    <x v="0"/>
    <s v="Ara"/>
    <s v="D"/>
    <n v="0.2"/>
    <n v="2.9849999999999999"/>
    <n v="5.97"/>
    <s v="Arabica"/>
    <s v="Yes"/>
    <s v="Dark"/>
  </r>
  <r>
    <n v="6"/>
    <s v="Cornie Venour"/>
    <s v="cvenourfx@ask.com"/>
    <x v="0"/>
    <s v="Ara"/>
    <s v="M"/>
    <n v="1"/>
    <n v="11.25"/>
    <n v="67.5"/>
    <s v="Arabica"/>
    <s v="No"/>
    <s v="Medium"/>
  </r>
  <r>
    <n v="6"/>
    <s v="Maggy Harby"/>
    <s v="mharbyfy@163.com"/>
    <x v="0"/>
    <s v="Rob"/>
    <s v="L"/>
    <n v="0.2"/>
    <n v="3.5849999999999995"/>
    <n v="21.509999999999998"/>
    <s v="Robusta"/>
    <s v="Yes"/>
    <s v="Light"/>
  </r>
  <r>
    <n v="2"/>
    <s v="Reggie Thickpenny"/>
    <s v="rthickpennyfz@cafepress.com"/>
    <x v="0"/>
    <s v="Lib"/>
    <s v="M"/>
    <n v="2.5"/>
    <n v="33.464999999999996"/>
    <n v="66.929999999999993"/>
    <s v="Liberica"/>
    <s v="No"/>
    <s v="Medium"/>
  </r>
  <r>
    <n v="6"/>
    <s v="Phyllys Ormerod"/>
    <s v="pormerodg0@redcross.org"/>
    <x v="0"/>
    <s v="Ara"/>
    <s v="D"/>
    <n v="0.2"/>
    <n v="2.9849999999999999"/>
    <n v="17.91"/>
    <s v="Arabica"/>
    <s v="No"/>
    <s v="Dark"/>
  </r>
  <r>
    <n v="4"/>
    <s v="Don Flintiff"/>
    <s v="dflintiffg1@e-recht24.de"/>
    <x v="2"/>
    <s v="Lib"/>
    <s v="M"/>
    <n v="1"/>
    <n v="14.55"/>
    <n v="58.2"/>
    <s v="Liberica"/>
    <s v="No"/>
    <s v="Medium"/>
  </r>
  <r>
    <n v="3"/>
    <s v="Tymon Zanetti"/>
    <s v="tzanettig2@gravatar.com"/>
    <x v="1"/>
    <s v="Exc"/>
    <s v="L"/>
    <n v="0.2"/>
    <n v="4.4550000000000001"/>
    <n v="13.365"/>
    <s v="Excelsa"/>
    <s v="No"/>
    <s v="Light"/>
  </r>
  <r>
    <n v="5"/>
    <s v="Tymon Zanetti"/>
    <s v="tzanettig2@gravatar.com"/>
    <x v="1"/>
    <s v="Ara"/>
    <s v="M"/>
    <n v="0.5"/>
    <n v="6.75"/>
    <n v="33.75"/>
    <s v="Arabica"/>
    <s v="No"/>
    <s v="Medium"/>
  </r>
  <r>
    <n v="3"/>
    <s v="Reinaldos Kirtley"/>
    <s v="rkirtleyg4@hatena.ne.jp"/>
    <x v="0"/>
    <s v="Exc"/>
    <s v="L"/>
    <n v="1"/>
    <n v="14.85"/>
    <n v="44.55"/>
    <s v="Excelsa"/>
    <s v="Yes"/>
    <s v="Light"/>
  </r>
  <r>
    <n v="5"/>
    <s v="Carney Clemencet"/>
    <s v="cclemencetg5@weather.com"/>
    <x v="2"/>
    <s v="Exc"/>
    <s v="L"/>
    <n v="0.5"/>
    <n v="8.91"/>
    <n v="44.55"/>
    <s v="Excelsa"/>
    <s v="Yes"/>
    <s v="Light"/>
  </r>
  <r>
    <n v="5"/>
    <s v="Russell Donet"/>
    <s v="rdonetg6@oakley.com"/>
    <x v="0"/>
    <s v="Exc"/>
    <s v="D"/>
    <n v="1"/>
    <n v="12.15"/>
    <n v="60.75"/>
    <s v="Excelsa"/>
    <s v="No"/>
    <s v="Dark"/>
  </r>
  <r>
    <n v="1"/>
    <s v="Sidney Gawen"/>
    <s v="sgaweng7@creativecommons.org"/>
    <x v="0"/>
    <s v="Rob"/>
    <s v="L"/>
    <n v="0.2"/>
    <n v="3.5849999999999995"/>
    <n v="3.5849999999999995"/>
    <s v="Robusta"/>
    <s v="Yes"/>
    <s v="Light"/>
  </r>
  <r>
    <n v="6"/>
    <s v="Rickey Readie"/>
    <s v="rreadieg8@guardian.co.uk"/>
    <x v="0"/>
    <s v="Rob"/>
    <s v="L"/>
    <n v="0.2"/>
    <n v="3.5849999999999995"/>
    <n v="21.509999999999998"/>
    <s v="Robusta"/>
    <s v="No"/>
    <s v="Light"/>
  </r>
  <r>
    <n v="2"/>
    <s v="Cody Verissimo"/>
    <s v="cverissimogh@theglobeandmail.com"/>
    <x v="2"/>
    <s v="Exc"/>
    <s v="M"/>
    <n v="0.5"/>
    <n v="8.25"/>
    <n v="16.5"/>
    <s v="Excelsa"/>
    <s v="Yes"/>
    <s v="Medium"/>
  </r>
  <r>
    <n v="3"/>
    <s v="Zilvia Claisse"/>
    <s v=""/>
    <x v="0"/>
    <s v="Rob"/>
    <s v="L"/>
    <n v="2.5"/>
    <n v="27.484999999999996"/>
    <n v="82.454999999999984"/>
    <s v="Robusta"/>
    <s v="No"/>
    <s v="Light"/>
  </r>
  <r>
    <n v="1"/>
    <s v="Bar O' Mahony"/>
    <s v="bogb@elpais.com"/>
    <x v="0"/>
    <s v="Lib"/>
    <s v="D"/>
    <n v="0.5"/>
    <n v="7.77"/>
    <n v="7.77"/>
    <s v="Liberica"/>
    <s v="Yes"/>
    <s v="Dark"/>
  </r>
  <r>
    <n v="2"/>
    <s v="Valenka Stansbury"/>
    <s v="vstansburygc@unblog.fr"/>
    <x v="0"/>
    <s v="Rob"/>
    <s v="M"/>
    <n v="0.5"/>
    <n v="5.97"/>
    <n v="11.94"/>
    <s v="Robusta"/>
    <s v="Yes"/>
    <s v="Medium"/>
  </r>
  <r>
    <n v="6"/>
    <s v="Daniel Heinonen"/>
    <s v="dheinonengd@printfriendly.com"/>
    <x v="0"/>
    <s v="Exc"/>
    <s v="L"/>
    <n v="2.5"/>
    <n v="34.154999999999994"/>
    <n v="204.92999999999995"/>
    <s v="Excelsa"/>
    <s v="No"/>
    <s v="Light"/>
  </r>
  <r>
    <n v="2"/>
    <s v="Jewelle Shenton"/>
    <s v="jshentonge@google.com.hk"/>
    <x v="0"/>
    <s v="Exc"/>
    <s v="M"/>
    <n v="2.5"/>
    <n v="31.624999999999996"/>
    <n v="63.249999999999993"/>
    <s v="Excelsa"/>
    <s v="Yes"/>
    <s v="Medium"/>
  </r>
  <r>
    <n v="3"/>
    <s v="Jennifer Wilkisson"/>
    <s v="jwilkissongf@nba.com"/>
    <x v="0"/>
    <s v="Rob"/>
    <s v="D"/>
    <n v="0.2"/>
    <n v="2.6849999999999996"/>
    <n v="8.0549999999999997"/>
    <s v="Robusta"/>
    <s v="Yes"/>
    <s v="Dark"/>
  </r>
  <r>
    <n v="2"/>
    <s v="Kylie Mowat"/>
    <s v=""/>
    <x v="0"/>
    <s v="Ara"/>
    <s v="M"/>
    <n v="2.5"/>
    <n v="25.874999999999996"/>
    <n v="51.749999999999993"/>
    <s v="Arabica"/>
    <s v="No"/>
    <s v="Medium"/>
  </r>
  <r>
    <n v="1"/>
    <s v="Cody Verissimo"/>
    <s v="cverissimogh@theglobeandmail.com"/>
    <x v="2"/>
    <s v="Exc"/>
    <s v="D"/>
    <n v="2.5"/>
    <n v="27.945"/>
    <n v="27.945"/>
    <s v="Excelsa"/>
    <s v="Yes"/>
    <s v="Dark"/>
  </r>
  <r>
    <n v="2"/>
    <s v="Gabriel Starcks"/>
    <s v="gstarcksgi@abc.net.au"/>
    <x v="0"/>
    <s v="Ara"/>
    <s v="L"/>
    <n v="2.5"/>
    <n v="29.784999999999997"/>
    <n v="59.569999999999993"/>
    <s v="Arabica"/>
    <s v="No"/>
    <s v="Light"/>
  </r>
  <r>
    <n v="1"/>
    <s v="Darby Dummer"/>
    <s v=""/>
    <x v="2"/>
    <s v="Exc"/>
    <s v="L"/>
    <n v="1"/>
    <n v="14.85"/>
    <n v="14.85"/>
    <s v="Excelsa"/>
    <s v="No"/>
    <s v="Light"/>
  </r>
  <r>
    <n v="5"/>
    <s v="Kienan Scholard"/>
    <s v="kscholardgk@sbwire.com"/>
    <x v="0"/>
    <s v="Ara"/>
    <s v="M"/>
    <n v="0.5"/>
    <n v="6.75"/>
    <n v="33.75"/>
    <s v="Arabica"/>
    <s v="No"/>
    <s v="Medium"/>
  </r>
  <r>
    <n v="4"/>
    <s v="Bo Kindley"/>
    <s v="bkindleygl@wikimedia.org"/>
    <x v="0"/>
    <s v="Lib"/>
    <s v="L"/>
    <n v="2.5"/>
    <n v="36.454999999999998"/>
    <n v="145.82"/>
    <s v="Liberica"/>
    <s v="Yes"/>
    <s v="Light"/>
  </r>
  <r>
    <n v="4"/>
    <s v="Krissie Hammett"/>
    <s v="khammettgm@dmoz.org"/>
    <x v="0"/>
    <s v="Rob"/>
    <s v="M"/>
    <n v="0.2"/>
    <n v="2.9849999999999999"/>
    <n v="11.94"/>
    <s v="Robusta"/>
    <s v="Yes"/>
    <s v="Medium"/>
  </r>
  <r>
    <n v="4"/>
    <s v="Alisha Hulburt"/>
    <s v="ahulburtgn@fda.gov"/>
    <x v="0"/>
    <s v="Ara"/>
    <s v="D"/>
    <n v="0.2"/>
    <n v="2.9849999999999999"/>
    <n v="11.94"/>
    <s v="Arabica"/>
    <s v="Yes"/>
    <s v="Dark"/>
  </r>
  <r>
    <n v="1"/>
    <s v="Peyter Lauritzen"/>
    <s v="plauritzengo@photobucket.com"/>
    <x v="0"/>
    <s v="Lib"/>
    <s v="D"/>
    <n v="0.5"/>
    <n v="7.77"/>
    <n v="7.77"/>
    <s v="Liberica"/>
    <s v="No"/>
    <s v="Dark"/>
  </r>
  <r>
    <n v="4"/>
    <s v="Aurelia Burgwin"/>
    <s v="aburgwingp@redcross.org"/>
    <x v="0"/>
    <s v="Rob"/>
    <s v="L"/>
    <n v="2.5"/>
    <n v="27.484999999999996"/>
    <n v="109.93999999999998"/>
    <s v="Robusta"/>
    <s v="Yes"/>
    <s v="Light"/>
  </r>
  <r>
    <n v="5"/>
    <s v="Emalee Rolin"/>
    <s v="erolingq@google.fr"/>
    <x v="0"/>
    <s v="Exc"/>
    <s v="L"/>
    <n v="0.2"/>
    <n v="4.4550000000000001"/>
    <n v="22.274999999999999"/>
    <s v="Excelsa"/>
    <s v="Yes"/>
    <s v="Light"/>
  </r>
  <r>
    <n v="3"/>
    <s v="Donavon Fowle"/>
    <s v="dfowlegr@epa.gov"/>
    <x v="0"/>
    <s v="Rob"/>
    <s v="M"/>
    <n v="0.2"/>
    <n v="2.9849999999999999"/>
    <n v="8.9550000000000001"/>
    <s v="Robusta"/>
    <s v="No"/>
    <s v="Medium"/>
  </r>
  <r>
    <n v="4"/>
    <s v="Jorge Bettison"/>
    <s v=""/>
    <x v="1"/>
    <s v="Lib"/>
    <s v="D"/>
    <n v="2.5"/>
    <n v="29.784999999999997"/>
    <n v="119.13999999999999"/>
    <s v="Liberica"/>
    <s v="No"/>
    <s v="Dark"/>
  </r>
  <r>
    <n v="5"/>
    <s v="Wang Powlesland"/>
    <s v="wpowleslandgt@soundcloud.com"/>
    <x v="0"/>
    <s v="Ara"/>
    <s v="L"/>
    <n v="2.5"/>
    <n v="29.784999999999997"/>
    <n v="148.92499999999998"/>
    <s v="Arabica"/>
    <s v="Yes"/>
    <s v="Light"/>
  </r>
  <r>
    <n v="3"/>
    <s v="Cody Verissimo"/>
    <s v="cverissimogh@theglobeandmail.com"/>
    <x v="2"/>
    <s v="Lib"/>
    <s v="L"/>
    <n v="2.5"/>
    <n v="36.454999999999998"/>
    <n v="109.36499999999999"/>
    <s v="Liberica"/>
    <s v="Yes"/>
    <s v="Light"/>
  </r>
  <r>
    <n v="1"/>
    <s v="Laurence Ellingham"/>
    <s v="lellinghamgv@sciencedaily.com"/>
    <x v="0"/>
    <s v="Exc"/>
    <s v="D"/>
    <n v="0.2"/>
    <n v="3.645"/>
    <n v="3.645"/>
    <s v="Excelsa"/>
    <s v="Yes"/>
    <s v="Dark"/>
  </r>
  <r>
    <n v="2"/>
    <s v="Billy Neiland"/>
    <s v=""/>
    <x v="0"/>
    <s v="Exc"/>
    <s v="D"/>
    <n v="2.5"/>
    <n v="27.945"/>
    <n v="55.89"/>
    <s v="Excelsa"/>
    <s v="No"/>
    <s v="Dark"/>
  </r>
  <r>
    <n v="6"/>
    <s v="Ancell Fendt"/>
    <s v="afendtgx@forbes.com"/>
    <x v="0"/>
    <s v="Lib"/>
    <s v="M"/>
    <n v="0.2"/>
    <n v="4.3650000000000002"/>
    <n v="26.19"/>
    <s v="Liberica"/>
    <s v="Yes"/>
    <s v="Medium"/>
  </r>
  <r>
    <n v="4"/>
    <s v="Angelia Cleyburn"/>
    <s v="acleyburngy@lycos.com"/>
    <x v="0"/>
    <s v="Rob"/>
    <s v="M"/>
    <n v="1"/>
    <n v="9.9499999999999993"/>
    <n v="39.799999999999997"/>
    <s v="Robusta"/>
    <s v="No"/>
    <s v="Medium"/>
  </r>
  <r>
    <n v="2"/>
    <s v="Temple Castiglione"/>
    <s v="tcastiglionegz@xing.com"/>
    <x v="0"/>
    <s v="Exc"/>
    <s v="L"/>
    <n v="2.5"/>
    <n v="34.154999999999994"/>
    <n v="68.309999999999988"/>
    <s v="Excelsa"/>
    <s v="No"/>
    <s v="Light"/>
  </r>
  <r>
    <n v="4"/>
    <s v="Betti Lacasa"/>
    <s v=""/>
    <x v="1"/>
    <s v="Ara"/>
    <s v="M"/>
    <n v="0.2"/>
    <n v="3.375"/>
    <n v="13.5"/>
    <s v="Arabica"/>
    <s v="No"/>
    <s v="Medium"/>
  </r>
  <r>
    <n v="1"/>
    <s v="Gunilla Lynch"/>
    <s v=""/>
    <x v="0"/>
    <s v="Rob"/>
    <s v="M"/>
    <n v="0.5"/>
    <n v="5.97"/>
    <n v="5.97"/>
    <s v="Robusta"/>
    <s v="No"/>
    <s v="Medium"/>
  </r>
  <r>
    <n v="5"/>
    <s v="Cody Verissimo"/>
    <s v="cverissimogh@theglobeandmail.com"/>
    <x v="2"/>
    <s v="Rob"/>
    <s v="M"/>
    <n v="0.5"/>
    <n v="5.97"/>
    <n v="29.849999999999998"/>
    <s v="Robusta"/>
    <s v="Yes"/>
    <s v="Medium"/>
  </r>
  <r>
    <n v="2"/>
    <s v="Shay Couronne"/>
    <s v="scouronneh3@mozilla.org"/>
    <x v="0"/>
    <s v="Lib"/>
    <s v="L"/>
    <n v="2.5"/>
    <n v="36.454999999999998"/>
    <n v="72.91"/>
    <s v="Liberica"/>
    <s v="Yes"/>
    <s v="Light"/>
  </r>
  <r>
    <n v="4"/>
    <s v="Linus Flippelli"/>
    <s v="lflippellih4@github.io"/>
    <x v="2"/>
    <s v="Exc"/>
    <s v="M"/>
    <n v="2.5"/>
    <n v="31.624999999999996"/>
    <n v="126.49999999999999"/>
    <s v="Excelsa"/>
    <s v="No"/>
    <s v="Medium"/>
  </r>
  <r>
    <n v="1"/>
    <s v="Rachelle Elizabeth"/>
    <s v="relizabethh5@live.com"/>
    <x v="0"/>
    <s v="Lib"/>
    <s v="M"/>
    <n v="2.5"/>
    <n v="33.464999999999996"/>
    <n v="33.464999999999996"/>
    <s v="Liberica"/>
    <s v="No"/>
    <s v="Medium"/>
  </r>
  <r>
    <n v="6"/>
    <s v="Innis Renhard"/>
    <s v="irenhardh6@i2i.jp"/>
    <x v="0"/>
    <s v="Exc"/>
    <s v="D"/>
    <n v="1"/>
    <n v="12.15"/>
    <n v="72.900000000000006"/>
    <s v="Excelsa"/>
    <s v="Yes"/>
    <s v="Dark"/>
  </r>
  <r>
    <n v="2"/>
    <s v="Winne Roche"/>
    <s v="wrocheh7@xinhuanet.com"/>
    <x v="0"/>
    <s v="Lib"/>
    <s v="D"/>
    <n v="0.5"/>
    <n v="7.77"/>
    <n v="15.54"/>
    <s v="Liberica"/>
    <s v="Yes"/>
    <s v="Dark"/>
  </r>
  <r>
    <n v="6"/>
    <s v="Linn Alaway"/>
    <s v="lalawayhh@weather.com"/>
    <x v="0"/>
    <s v="Ara"/>
    <s v="M"/>
    <n v="0.2"/>
    <n v="3.375"/>
    <n v="20.25"/>
    <s v="Arabica"/>
    <s v="No"/>
    <s v="Medium"/>
  </r>
  <r>
    <n v="6"/>
    <s v="Cordy Odgaard"/>
    <s v="codgaardh9@nsw.gov.au"/>
    <x v="0"/>
    <s v="Ara"/>
    <s v="L"/>
    <n v="1"/>
    <n v="12.95"/>
    <n v="77.699999999999989"/>
    <s v="Arabica"/>
    <s v="No"/>
    <s v="Light"/>
  </r>
  <r>
    <n v="4"/>
    <s v="Bertine Byrd"/>
    <s v="bbyrdha@4shared.com"/>
    <x v="0"/>
    <s v="Lib"/>
    <s v="M"/>
    <n v="2.5"/>
    <n v="33.464999999999996"/>
    <n v="133.85999999999999"/>
    <s v="Liberica"/>
    <s v="No"/>
    <s v="Medium"/>
  </r>
  <r>
    <n v="1"/>
    <s v="Nelie Garnson"/>
    <s v=""/>
    <x v="2"/>
    <s v="Exc"/>
    <s v="D"/>
    <n v="1"/>
    <n v="12.15"/>
    <n v="12.15"/>
    <s v="Excelsa"/>
    <s v="No"/>
    <s v="Dark"/>
  </r>
  <r>
    <n v="2"/>
    <s v="Dianne Chardin"/>
    <s v="dchardinhc@nhs.uk"/>
    <x v="1"/>
    <s v="Exc"/>
    <s v="M"/>
    <n v="2.5"/>
    <n v="31.624999999999996"/>
    <n v="63.249999999999993"/>
    <s v="Excelsa"/>
    <s v="Yes"/>
    <s v="Medium"/>
  </r>
  <r>
    <n v="5"/>
    <s v="Hailee Radbone"/>
    <s v="hradbonehd@newsvine.com"/>
    <x v="0"/>
    <s v="Rob"/>
    <s v="L"/>
    <n v="0.5"/>
    <n v="7.169999999999999"/>
    <n v="35.849999999999994"/>
    <s v="Robusta"/>
    <s v="No"/>
    <s v="Light"/>
  </r>
  <r>
    <n v="3"/>
    <s v="Wallis Bernth"/>
    <s v="wbernthhe@miitbeian.gov.cn"/>
    <x v="0"/>
    <s v="Ara"/>
    <s v="M"/>
    <n v="2.5"/>
    <n v="25.874999999999996"/>
    <n v="77.624999999999986"/>
    <s v="Arabica"/>
    <s v="No"/>
    <s v="Medium"/>
  </r>
  <r>
    <n v="2"/>
    <s v="Byron Acarson"/>
    <s v="bacarsonhf@cnn.com"/>
    <x v="0"/>
    <s v="Exc"/>
    <s v="M"/>
    <n v="2.5"/>
    <n v="31.624999999999996"/>
    <n v="63.249999999999993"/>
    <s v="Excelsa"/>
    <s v="Yes"/>
    <s v="Medium"/>
  </r>
  <r>
    <n v="6"/>
    <s v="Faunie Brigham"/>
    <s v="fbrighamhg@blog.com"/>
    <x v="1"/>
    <s v="Exc"/>
    <s v="L"/>
    <n v="0.2"/>
    <n v="4.4550000000000001"/>
    <n v="26.73"/>
    <s v="Excelsa"/>
    <s v="Yes"/>
    <s v="Light"/>
  </r>
  <r>
    <n v="4"/>
    <s v="Faunie Brigham"/>
    <s v="fbrighamhg@blog.com"/>
    <x v="1"/>
    <s v="Lib"/>
    <s v="D"/>
    <n v="0.5"/>
    <n v="7.77"/>
    <n v="31.08"/>
    <s v="Liberica"/>
    <s v="Yes"/>
    <s v="Dark"/>
  </r>
  <r>
    <n v="1"/>
    <s v="Faunie Brigham"/>
    <s v="fbrighamhg@blog.com"/>
    <x v="1"/>
    <s v="Ara"/>
    <s v="D"/>
    <n v="0.2"/>
    <n v="2.9849999999999999"/>
    <n v="2.9849999999999999"/>
    <s v="Arabica"/>
    <s v="Yes"/>
    <s v="Dark"/>
  </r>
  <r>
    <n v="5"/>
    <s v="Faunie Brigham"/>
    <s v="fbrighamhg@blog.com"/>
    <x v="1"/>
    <s v="Rob"/>
    <s v="D"/>
    <n v="2.5"/>
    <n v="20.584999999999997"/>
    <n v="102.92499999999998"/>
    <s v="Robusta"/>
    <s v="Yes"/>
    <s v="Dark"/>
  </r>
  <r>
    <n v="4"/>
    <s v="Marjorie Yoxen"/>
    <s v="myoxenhk@google.com"/>
    <x v="0"/>
    <s v="Exc"/>
    <s v="L"/>
    <n v="0.5"/>
    <n v="8.91"/>
    <n v="35.64"/>
    <s v="Excelsa"/>
    <s v="No"/>
    <s v="Light"/>
  </r>
  <r>
    <n v="4"/>
    <s v="Gaspar McGavin"/>
    <s v="gmcgavinhl@histats.com"/>
    <x v="0"/>
    <s v="Rob"/>
    <s v="L"/>
    <n v="1"/>
    <n v="11.95"/>
    <n v="47.8"/>
    <s v="Robusta"/>
    <s v="No"/>
    <s v="Light"/>
  </r>
  <r>
    <n v="3"/>
    <s v="Lindy Uttermare"/>
    <s v="luttermarehm@engadget.com"/>
    <x v="0"/>
    <s v="Lib"/>
    <s v="M"/>
    <n v="1"/>
    <n v="14.55"/>
    <n v="43.650000000000006"/>
    <s v="Liberica"/>
    <s v="No"/>
    <s v="Medium"/>
  </r>
  <r>
    <n v="4"/>
    <s v="Eal D'Ambrogio"/>
    <s v="edambrogiohn@techcrunch.com"/>
    <x v="0"/>
    <s v="Exc"/>
    <s v="L"/>
    <n v="0.5"/>
    <n v="8.91"/>
    <n v="35.64"/>
    <s v="Excelsa"/>
    <s v="Yes"/>
    <s v="Light"/>
  </r>
  <r>
    <n v="6"/>
    <s v="Carolee Winchcombe"/>
    <s v="cwinchcombeho@jiathis.com"/>
    <x v="0"/>
    <s v="Lib"/>
    <s v="L"/>
    <n v="1"/>
    <n v="15.85"/>
    <n v="95.1"/>
    <s v="Liberica"/>
    <s v="Yes"/>
    <s v="Light"/>
  </r>
  <r>
    <n v="1"/>
    <s v="Benedikta Paumier"/>
    <s v="bpaumierhp@umn.edu"/>
    <x v="1"/>
    <s v="Exc"/>
    <s v="M"/>
    <n v="2.5"/>
    <n v="31.624999999999996"/>
    <n v="31.624999999999996"/>
    <s v="Excelsa"/>
    <s v="Yes"/>
    <s v="Medium"/>
  </r>
  <r>
    <n v="3"/>
    <s v="Neville Piatto"/>
    <s v=""/>
    <x v="1"/>
    <s v="Ara"/>
    <s v="M"/>
    <n v="2.5"/>
    <n v="25.874999999999996"/>
    <n v="77.624999999999986"/>
    <s v="Arabica"/>
    <s v="Yes"/>
    <s v="Medium"/>
  </r>
  <r>
    <n v="1"/>
    <s v="Jeno Capey"/>
    <s v="jcapeyhr@bravesites.com"/>
    <x v="0"/>
    <s v="Lib"/>
    <s v="D"/>
    <n v="0.2"/>
    <n v="3.8849999999999998"/>
    <n v="3.8849999999999998"/>
    <s v="Liberica"/>
    <s v="Yes"/>
    <s v="Dark"/>
  </r>
  <r>
    <n v="5"/>
    <s v="Tuckie Mathonnet"/>
    <s v="tmathonneti0@google.co.jp"/>
    <x v="0"/>
    <s v="Rob"/>
    <s v="L"/>
    <n v="2.5"/>
    <n v="27.484999999999996"/>
    <n v="137.42499999999998"/>
    <s v="Robusta"/>
    <s v="No"/>
    <s v="Light"/>
  </r>
  <r>
    <n v="3"/>
    <s v="Yardley Basill"/>
    <s v="ybasillht@theguardian.com"/>
    <x v="0"/>
    <s v="Rob"/>
    <s v="L"/>
    <n v="1"/>
    <n v="11.95"/>
    <n v="35.849999999999994"/>
    <s v="Robusta"/>
    <s v="Yes"/>
    <s v="Light"/>
  </r>
  <r>
    <n v="2"/>
    <s v="Maggy Baistow"/>
    <s v="mbaistowhu@i2i.jp"/>
    <x v="2"/>
    <s v="Exc"/>
    <s v="M"/>
    <n v="0.2"/>
    <n v="4.125"/>
    <n v="8.25"/>
    <s v="Excelsa"/>
    <s v="Yes"/>
    <s v="Medium"/>
  </r>
  <r>
    <n v="3"/>
    <s v="Courtney Pallant"/>
    <s v="cpallanthv@typepad.com"/>
    <x v="0"/>
    <s v="Exc"/>
    <s v="L"/>
    <n v="2.5"/>
    <n v="34.154999999999994"/>
    <n v="102.46499999999997"/>
    <s v="Excelsa"/>
    <s v="Yes"/>
    <s v="Light"/>
  </r>
  <r>
    <n v="2"/>
    <s v="Marne Mingey"/>
    <s v=""/>
    <x v="0"/>
    <s v="Rob"/>
    <s v="D"/>
    <n v="2.5"/>
    <n v="20.584999999999997"/>
    <n v="41.169999999999995"/>
    <s v="Robusta"/>
    <s v="No"/>
    <s v="Dark"/>
  </r>
  <r>
    <n v="3"/>
    <s v="Denny O' Ronan"/>
    <s v="dohx@redcross.org"/>
    <x v="0"/>
    <s v="Ara"/>
    <s v="D"/>
    <n v="2.5"/>
    <n v="22.884999999999998"/>
    <n v="68.655000000000001"/>
    <s v="Arabica"/>
    <s v="Yes"/>
    <s v="Dark"/>
  </r>
  <r>
    <n v="1"/>
    <s v="Dottie Rallin"/>
    <s v="drallinhy@howstuffworks.com"/>
    <x v="0"/>
    <s v="Ara"/>
    <s v="D"/>
    <n v="1"/>
    <n v="9.9499999999999993"/>
    <n v="9.9499999999999993"/>
    <s v="Arabica"/>
    <s v="Yes"/>
    <s v="Dark"/>
  </r>
  <r>
    <n v="3"/>
    <s v="Ardith Chill"/>
    <s v="achillhz@epa.gov"/>
    <x v="2"/>
    <s v="Lib"/>
    <s v="L"/>
    <n v="0.5"/>
    <n v="9.51"/>
    <n v="28.53"/>
    <s v="Liberica"/>
    <s v="Yes"/>
    <s v="Light"/>
  </r>
  <r>
    <n v="6"/>
    <s v="Tuckie Mathonnet"/>
    <s v="tmathonneti0@google.co.jp"/>
    <x v="0"/>
    <s v="Rob"/>
    <s v="D"/>
    <n v="0.2"/>
    <n v="2.6849999999999996"/>
    <n v="16.11"/>
    <s v="Robusta"/>
    <s v="No"/>
    <s v="Dark"/>
  </r>
  <r>
    <n v="6"/>
    <s v="Charmane Denys"/>
    <s v="cdenysi1@is.gd"/>
    <x v="2"/>
    <s v="Lib"/>
    <s v="L"/>
    <n v="1"/>
    <n v="15.85"/>
    <n v="95.1"/>
    <s v="Liberica"/>
    <s v="No"/>
    <s v="Light"/>
  </r>
  <r>
    <n v="1"/>
    <s v="Cecily Stebbings"/>
    <s v="cstebbingsi2@drupal.org"/>
    <x v="0"/>
    <s v="Rob"/>
    <s v="D"/>
    <n v="0.5"/>
    <n v="5.3699999999999992"/>
    <n v="5.3699999999999992"/>
    <s v="Robusta"/>
    <s v="Yes"/>
    <s v="Dark"/>
  </r>
  <r>
    <n v="4"/>
    <s v="Giana Tonnesen"/>
    <s v=""/>
    <x v="0"/>
    <s v="Rob"/>
    <s v="L"/>
    <n v="1"/>
    <n v="11.95"/>
    <n v="47.8"/>
    <s v="Robusta"/>
    <s v="No"/>
    <s v="Light"/>
  </r>
  <r>
    <n v="4"/>
    <s v="Rhetta Zywicki"/>
    <s v="rzywickii4@ifeng.com"/>
    <x v="1"/>
    <s v="Lib"/>
    <s v="L"/>
    <n v="1"/>
    <n v="15.85"/>
    <n v="63.4"/>
    <s v="Liberica"/>
    <s v="No"/>
    <s v="Light"/>
  </r>
  <r>
    <n v="4"/>
    <s v="Almeria Burgett"/>
    <s v="aburgetti5@moonfruit.com"/>
    <x v="0"/>
    <s v="Ara"/>
    <s v="M"/>
    <n v="2.5"/>
    <n v="25.874999999999996"/>
    <n v="103.49999999999999"/>
    <s v="Arabica"/>
    <s v="No"/>
    <s v="Medium"/>
  </r>
  <r>
    <n v="3"/>
    <s v="Marvin Malloy"/>
    <s v="mmalloyi6@seattletimes.com"/>
    <x v="0"/>
    <s v="Ara"/>
    <s v="D"/>
    <n v="2.5"/>
    <n v="22.884999999999998"/>
    <n v="68.655000000000001"/>
    <s v="Arabica"/>
    <s v="No"/>
    <s v="Dark"/>
  </r>
  <r>
    <n v="2"/>
    <s v="Maxim McParland"/>
    <s v="mmcparlandi7@w3.org"/>
    <x v="0"/>
    <s v="Rob"/>
    <s v="M"/>
    <n v="2.5"/>
    <n v="22.884999999999998"/>
    <n v="45.769999999999996"/>
    <s v="Robusta"/>
    <s v="Yes"/>
    <s v="Medium"/>
  </r>
  <r>
    <n v="4"/>
    <s v="Sylas Jennaroy"/>
    <s v="sjennaroyi8@purevolume.com"/>
    <x v="0"/>
    <s v="Lib"/>
    <s v="D"/>
    <n v="1"/>
    <n v="12.95"/>
    <n v="51.8"/>
    <s v="Liberica"/>
    <s v="No"/>
    <s v="Dark"/>
  </r>
  <r>
    <n v="2"/>
    <s v="Wren Place"/>
    <s v="wplacei9@wsj.com"/>
    <x v="0"/>
    <s v="Ara"/>
    <s v="M"/>
    <n v="0.5"/>
    <n v="6.75"/>
    <n v="13.5"/>
    <s v="Arabica"/>
    <s v="Yes"/>
    <s v="Medium"/>
  </r>
  <r>
    <n v="3"/>
    <s v="Janella Millett"/>
    <s v="jmillettik@addtoany.com"/>
    <x v="0"/>
    <s v="Exc"/>
    <s v="M"/>
    <n v="0.5"/>
    <n v="8.25"/>
    <n v="24.75"/>
    <s v="Excelsa"/>
    <s v="Yes"/>
    <s v="Medium"/>
  </r>
  <r>
    <n v="2"/>
    <s v="Dollie Gadsden"/>
    <s v="dgadsdenib@google.com.hk"/>
    <x v="1"/>
    <s v="Ara"/>
    <s v="D"/>
    <n v="2.5"/>
    <n v="22.884999999999998"/>
    <n v="45.769999999999996"/>
    <s v="Arabica"/>
    <s v="Yes"/>
    <s v="Dark"/>
  </r>
  <r>
    <n v="6"/>
    <s v="Val Wakelin"/>
    <s v="vwakelinic@unesco.org"/>
    <x v="0"/>
    <s v="Exc"/>
    <s v="L"/>
    <n v="0.5"/>
    <n v="8.91"/>
    <n v="53.46"/>
    <s v="Excelsa"/>
    <s v="No"/>
    <s v="Light"/>
  </r>
  <r>
    <n v="6"/>
    <s v="Annie Campsall"/>
    <s v="acampsallid@zimbio.com"/>
    <x v="0"/>
    <s v="Ara"/>
    <s v="M"/>
    <n v="0.2"/>
    <n v="3.375"/>
    <n v="20.25"/>
    <s v="Arabica"/>
    <s v="Yes"/>
    <s v="Medium"/>
  </r>
  <r>
    <n v="5"/>
    <s v="Shermy Moseby"/>
    <s v="smosebyie@stanford.edu"/>
    <x v="0"/>
    <s v="Lib"/>
    <s v="D"/>
    <n v="2.5"/>
    <n v="29.784999999999997"/>
    <n v="148.92499999999998"/>
    <s v="Liberica"/>
    <s v="No"/>
    <s v="Dark"/>
  </r>
  <r>
    <n v="6"/>
    <s v="Corrie Wass"/>
    <s v="cwassif@prweb.com"/>
    <x v="0"/>
    <s v="Ara"/>
    <s v="M"/>
    <n v="1"/>
    <n v="11.25"/>
    <n v="67.5"/>
    <s v="Arabica"/>
    <s v="No"/>
    <s v="Medium"/>
  </r>
  <r>
    <n v="6"/>
    <s v="Ira Sjostrom"/>
    <s v="isjostromig@pbs.org"/>
    <x v="0"/>
    <s v="Exc"/>
    <s v="D"/>
    <n v="1"/>
    <n v="12.15"/>
    <n v="72.900000000000006"/>
    <s v="Excelsa"/>
    <s v="No"/>
    <s v="Dark"/>
  </r>
  <r>
    <n v="2"/>
    <s v="Ira Sjostrom"/>
    <s v="isjostromig@pbs.org"/>
    <x v="0"/>
    <s v="Lib"/>
    <s v="D"/>
    <n v="0.2"/>
    <n v="3.8849999999999998"/>
    <n v="7.77"/>
    <s v="Liberica"/>
    <s v="No"/>
    <s v="Dark"/>
  </r>
  <r>
    <n v="4"/>
    <s v="Jermaine Branchett"/>
    <s v="jbranchettii@bravesites.com"/>
    <x v="0"/>
    <s v="Ara"/>
    <s v="D"/>
    <n v="2.5"/>
    <n v="22.884999999999998"/>
    <n v="91.539999999999992"/>
    <s v="Arabica"/>
    <s v="No"/>
    <s v="Dark"/>
  </r>
  <r>
    <n v="6"/>
    <s v="Nissie Rudland"/>
    <s v="nrudlandij@blogs.com"/>
    <x v="1"/>
    <s v="Ara"/>
    <s v="D"/>
    <n v="1"/>
    <n v="9.9499999999999993"/>
    <n v="59.699999999999996"/>
    <s v="Arabica"/>
    <s v="No"/>
    <s v="Dark"/>
  </r>
  <r>
    <n v="5"/>
    <s v="Janella Millett"/>
    <s v="jmillettik@addtoany.com"/>
    <x v="0"/>
    <s v="Rob"/>
    <s v="L"/>
    <n v="2.5"/>
    <n v="27.484999999999996"/>
    <n v="137.42499999999998"/>
    <s v="Robusta"/>
    <s v="Yes"/>
    <s v="Light"/>
  </r>
  <r>
    <n v="2"/>
    <s v="Ferdie Tourry"/>
    <s v="ftourryil@google.de"/>
    <x v="0"/>
    <s v="Lib"/>
    <s v="M"/>
    <n v="2.5"/>
    <n v="33.464999999999996"/>
    <n v="66.929999999999993"/>
    <s v="Liberica"/>
    <s v="No"/>
    <s v="Medium"/>
  </r>
  <r>
    <n v="3"/>
    <s v="Cecil Weatherall"/>
    <s v="cweatherallim@toplist.cz"/>
    <x v="0"/>
    <s v="Lib"/>
    <s v="M"/>
    <n v="0.2"/>
    <n v="4.3650000000000002"/>
    <n v="13.095000000000001"/>
    <s v="Liberica"/>
    <s v="Yes"/>
    <s v="Medium"/>
  </r>
  <r>
    <n v="5"/>
    <s v="Gale Heindrick"/>
    <s v="gheindrickin@usda.gov"/>
    <x v="0"/>
    <s v="Rob"/>
    <s v="L"/>
    <n v="1"/>
    <n v="11.95"/>
    <n v="59.75"/>
    <s v="Robusta"/>
    <s v="No"/>
    <s v="Light"/>
  </r>
  <r>
    <n v="5"/>
    <s v="Layne Imason"/>
    <s v="limasonio@discuz.net"/>
    <x v="0"/>
    <s v="Lib"/>
    <s v="M"/>
    <n v="0.5"/>
    <n v="8.73"/>
    <n v="43.650000000000006"/>
    <s v="Liberica"/>
    <s v="Yes"/>
    <s v="Medium"/>
  </r>
  <r>
    <n v="6"/>
    <s v="Hazel Saill"/>
    <s v="hsaillip@odnoklassniki.ru"/>
    <x v="0"/>
    <s v="Exc"/>
    <s v="M"/>
    <n v="1"/>
    <n v="13.75"/>
    <n v="82.5"/>
    <s v="Excelsa"/>
    <s v="Yes"/>
    <s v="Medium"/>
  </r>
  <r>
    <n v="6"/>
    <s v="Hermann Larvor"/>
    <s v="hlarvoriq@last.fm"/>
    <x v="0"/>
    <s v="Ara"/>
    <s v="L"/>
    <n v="2.5"/>
    <n v="29.784999999999997"/>
    <n v="178.70999999999998"/>
    <s v="Arabica"/>
    <s v="Yes"/>
    <s v="Light"/>
  </r>
  <r>
    <n v="4"/>
    <s v="Terri Lyford"/>
    <s v=""/>
    <x v="0"/>
    <s v="Lib"/>
    <s v="D"/>
    <n v="2.5"/>
    <n v="29.784999999999997"/>
    <n v="119.13999999999999"/>
    <s v="Liberica"/>
    <s v="Yes"/>
    <s v="Dark"/>
  </r>
  <r>
    <n v="5"/>
    <s v="Gabey Cogan"/>
    <s v=""/>
    <x v="0"/>
    <s v="Lib"/>
    <s v="L"/>
    <n v="0.5"/>
    <n v="9.51"/>
    <n v="47.55"/>
    <s v="Liberica"/>
    <s v="No"/>
    <s v="Light"/>
  </r>
  <r>
    <n v="5"/>
    <s v="Charin Penwarden"/>
    <s v="cpenwardenit@mlb.com"/>
    <x v="1"/>
    <s v="Lib"/>
    <s v="M"/>
    <n v="0.5"/>
    <n v="8.73"/>
    <n v="43.650000000000006"/>
    <s v="Liberica"/>
    <s v="No"/>
    <s v="Medium"/>
  </r>
  <r>
    <n v="6"/>
    <s v="Milty Middis"/>
    <s v="mmiddisiu@dmoz.org"/>
    <x v="0"/>
    <s v="Ara"/>
    <s v="L"/>
    <n v="2.5"/>
    <n v="29.784999999999997"/>
    <n v="178.70999999999998"/>
    <s v="Arabica"/>
    <s v="Yes"/>
    <s v="Light"/>
  </r>
  <r>
    <n v="1"/>
    <s v="Adrianne Vairow"/>
    <s v="avairowiv@studiopress.com"/>
    <x v="2"/>
    <s v="Rob"/>
    <s v="L"/>
    <n v="2.5"/>
    <n v="27.484999999999996"/>
    <n v="27.484999999999996"/>
    <s v="Robusta"/>
    <s v="No"/>
    <s v="Light"/>
  </r>
  <r>
    <n v="5"/>
    <s v="Anjanette Goldie"/>
    <s v="agoldieiw@goo.gl"/>
    <x v="0"/>
    <s v="Ara"/>
    <s v="M"/>
    <n v="1"/>
    <n v="11.25"/>
    <n v="56.25"/>
    <s v="Arabica"/>
    <s v="No"/>
    <s v="Medium"/>
  </r>
  <r>
    <n v="2"/>
    <s v="Nicky Ayris"/>
    <s v="nayrisix@t-online.de"/>
    <x v="2"/>
    <s v="Lib"/>
    <s v="L"/>
    <n v="0.2"/>
    <n v="4.7549999999999999"/>
    <n v="9.51"/>
    <s v="Liberica"/>
    <s v="Yes"/>
    <s v="Light"/>
  </r>
  <r>
    <n v="2"/>
    <s v="Laryssa Benediktovich"/>
    <s v="lbenediktovichiy@wunderground.com"/>
    <x v="0"/>
    <s v="Exc"/>
    <s v="M"/>
    <n v="0.2"/>
    <n v="4.125"/>
    <n v="8.25"/>
    <s v="Excelsa"/>
    <s v="Yes"/>
    <s v="Medium"/>
  </r>
  <r>
    <n v="6"/>
    <s v="Theo Jacobovitz"/>
    <s v="tjacobovitziz@cbc.ca"/>
    <x v="0"/>
    <s v="Lib"/>
    <s v="D"/>
    <n v="0.5"/>
    <n v="7.77"/>
    <n v="46.62"/>
    <s v="Liberica"/>
    <s v="No"/>
    <s v="Dark"/>
  </r>
  <r>
    <n v="6"/>
    <s v="Becca Ableson"/>
    <s v=""/>
    <x v="0"/>
    <s v="Rob"/>
    <s v="L"/>
    <n v="1"/>
    <n v="11.95"/>
    <n v="71.699999999999989"/>
    <s v="Robusta"/>
    <s v="No"/>
    <s v="Light"/>
  </r>
  <r>
    <n v="2"/>
    <s v="Jeno Druitt"/>
    <s v="jdruittj1@feedburner.com"/>
    <x v="0"/>
    <s v="Lib"/>
    <s v="L"/>
    <n v="2.5"/>
    <n v="36.454999999999998"/>
    <n v="72.91"/>
    <s v="Liberica"/>
    <s v="Yes"/>
    <s v="Light"/>
  </r>
  <r>
    <n v="3"/>
    <s v="Deonne Shortall"/>
    <s v="dshortallj2@wikipedia.org"/>
    <x v="0"/>
    <s v="Rob"/>
    <s v="D"/>
    <n v="0.2"/>
    <n v="2.6849999999999996"/>
    <n v="8.0549999999999997"/>
    <s v="Robusta"/>
    <s v="Yes"/>
    <s v="Dark"/>
  </r>
  <r>
    <n v="2"/>
    <s v="Wilton Cottier"/>
    <s v="wcottierj3@cafepress.com"/>
    <x v="0"/>
    <s v="Exc"/>
    <s v="M"/>
    <n v="0.5"/>
    <n v="8.25"/>
    <n v="16.5"/>
    <s v="Excelsa"/>
    <s v="No"/>
    <s v="Medium"/>
  </r>
  <r>
    <n v="5"/>
    <s v="Kevan Grinsted"/>
    <s v="kgrinstedj4@google.com.br"/>
    <x v="1"/>
    <s v="Ara"/>
    <s v="L"/>
    <n v="1"/>
    <n v="12.95"/>
    <n v="64.75"/>
    <s v="Arabica"/>
    <s v="No"/>
    <s v="Light"/>
  </r>
  <r>
    <n v="5"/>
    <s v="Dionne Skyner"/>
    <s v="dskynerj5@hubpages.com"/>
    <x v="0"/>
    <s v="Ara"/>
    <s v="M"/>
    <n v="0.5"/>
    <n v="6.75"/>
    <n v="33.75"/>
    <s v="Arabica"/>
    <s v="No"/>
    <s v="Medium"/>
  </r>
  <r>
    <n v="6"/>
    <s v="Francesco Dressel"/>
    <s v=""/>
    <x v="0"/>
    <s v="Lib"/>
    <s v="D"/>
    <n v="2.5"/>
    <n v="29.784999999999997"/>
    <n v="178.70999999999998"/>
    <s v="Liberica"/>
    <s v="No"/>
    <s v="Dark"/>
  </r>
  <r>
    <n v="2"/>
    <s v="Jimmy Dymoke"/>
    <s v="jdymokeje@prnewswire.com"/>
    <x v="1"/>
    <s v="Ara"/>
    <s v="M"/>
    <n v="1"/>
    <n v="11.25"/>
    <n v="22.5"/>
    <s v="Arabica"/>
    <s v="No"/>
    <s v="Medium"/>
  </r>
  <r>
    <n v="1"/>
    <s v="Ambrosio Weinmann"/>
    <s v="aweinmannj8@shinystat.com"/>
    <x v="0"/>
    <s v="Lib"/>
    <s v="D"/>
    <n v="1"/>
    <n v="12.95"/>
    <n v="12.95"/>
    <s v="Liberica"/>
    <s v="No"/>
    <s v="Dark"/>
  </r>
  <r>
    <n v="2"/>
    <s v="Elden Andriessen"/>
    <s v="eandriessenj9@europa.eu"/>
    <x v="0"/>
    <s v="Ara"/>
    <s v="M"/>
    <n v="2.5"/>
    <n v="25.874999999999996"/>
    <n v="51.749999999999993"/>
    <s v="Arabica"/>
    <s v="Yes"/>
    <s v="Medium"/>
  </r>
  <r>
    <n v="5"/>
    <s v="Roxie Deaconson"/>
    <s v="rdeaconsonja@archive.org"/>
    <x v="0"/>
    <s v="Exc"/>
    <s v="D"/>
    <n v="0.5"/>
    <n v="7.29"/>
    <n v="36.450000000000003"/>
    <s v="Excelsa"/>
    <s v="No"/>
    <s v="Dark"/>
  </r>
  <r>
    <n v="5"/>
    <s v="Davida Caro"/>
    <s v="dcarojb@twitter.com"/>
    <x v="0"/>
    <s v="Lib"/>
    <s v="L"/>
    <n v="2.5"/>
    <n v="36.454999999999998"/>
    <n v="182.27499999999998"/>
    <s v="Liberica"/>
    <s v="Yes"/>
    <s v="Light"/>
  </r>
  <r>
    <n v="4"/>
    <s v="Johna Bluck"/>
    <s v="jbluckjc@imageshack.us"/>
    <x v="0"/>
    <s v="Lib"/>
    <s v="D"/>
    <n v="0.5"/>
    <n v="7.77"/>
    <n v="31.08"/>
    <s v="Liberica"/>
    <s v="No"/>
    <s v="Dark"/>
  </r>
  <r>
    <n v="3"/>
    <s v="Myrle Dearden"/>
    <s v=""/>
    <x v="1"/>
    <s v="Ara"/>
    <s v="M"/>
    <n v="0.5"/>
    <n v="6.75"/>
    <n v="20.25"/>
    <s v="Arabica"/>
    <s v="No"/>
    <s v="Medium"/>
  </r>
  <r>
    <n v="2"/>
    <s v="Jimmy Dymoke"/>
    <s v="jdymokeje@prnewswire.com"/>
    <x v="1"/>
    <s v="Lib"/>
    <s v="D"/>
    <n v="1"/>
    <n v="12.95"/>
    <n v="25.9"/>
    <s v="Liberica"/>
    <s v="No"/>
    <s v="Dark"/>
  </r>
  <r>
    <n v="4"/>
    <s v="Orland Tadman"/>
    <s v="otadmanjf@ft.com"/>
    <x v="0"/>
    <s v="Ara"/>
    <s v="D"/>
    <n v="0.5"/>
    <n v="5.97"/>
    <n v="23.88"/>
    <s v="Arabica"/>
    <s v="Yes"/>
    <s v="Dark"/>
  </r>
  <r>
    <n v="2"/>
    <s v="Barrett Gudde"/>
    <s v="bguddejg@dailymotion.com"/>
    <x v="0"/>
    <s v="Lib"/>
    <s v="L"/>
    <n v="0.5"/>
    <n v="9.51"/>
    <n v="19.02"/>
    <s v="Liberica"/>
    <s v="No"/>
    <s v="Light"/>
  </r>
  <r>
    <n v="5"/>
    <s v="Nathan Sictornes"/>
    <s v="nsictornesjh@buzzfeed.com"/>
    <x v="1"/>
    <s v="Ara"/>
    <s v="D"/>
    <n v="0.5"/>
    <n v="5.97"/>
    <n v="29.849999999999998"/>
    <s v="Arabica"/>
    <s v="Yes"/>
    <s v="Dark"/>
  </r>
  <r>
    <n v="1"/>
    <s v="Vivyan Dunning"/>
    <s v="vdunningji@independent.co.uk"/>
    <x v="0"/>
    <s v="Ara"/>
    <s v="L"/>
    <n v="0.5"/>
    <n v="7.77"/>
    <n v="7.77"/>
    <s v="Arabica"/>
    <s v="Yes"/>
    <s v="Light"/>
  </r>
  <r>
    <n v="4"/>
    <s v="Doralin Baison"/>
    <s v=""/>
    <x v="1"/>
    <s v="Lib"/>
    <s v="D"/>
    <n v="2.5"/>
    <n v="29.784999999999997"/>
    <n v="119.13999999999999"/>
    <s v="Liberica"/>
    <s v="Yes"/>
    <s v="Dark"/>
  </r>
  <r>
    <n v="6"/>
    <s v="Josefina Ferens"/>
    <s v=""/>
    <x v="0"/>
    <s v="Exc"/>
    <s v="D"/>
    <n v="0.2"/>
    <n v="3.645"/>
    <n v="21.87"/>
    <s v="Excelsa"/>
    <s v="Yes"/>
    <s v="Dark"/>
  </r>
  <r>
    <n v="2"/>
    <s v="Shelley Gehring"/>
    <s v="sgehringjl@gnu.org"/>
    <x v="0"/>
    <s v="Exc"/>
    <s v="L"/>
    <n v="0.5"/>
    <n v="8.91"/>
    <n v="17.82"/>
    <s v="Excelsa"/>
    <s v="No"/>
    <s v="Light"/>
  </r>
  <r>
    <n v="3"/>
    <s v="Barrie Fallowes"/>
    <s v="bfallowesjm@purevolume.com"/>
    <x v="0"/>
    <s v="Exc"/>
    <s v="M"/>
    <n v="0.2"/>
    <n v="4.125"/>
    <n v="12.375"/>
    <s v="Excelsa"/>
    <s v="No"/>
    <s v="Medium"/>
  </r>
  <r>
    <n v="2"/>
    <s v="Nicolas Aiton"/>
    <s v=""/>
    <x v="1"/>
    <s v="Lib"/>
    <s v="D"/>
    <n v="1"/>
    <n v="12.95"/>
    <n v="25.9"/>
    <s v="Liberica"/>
    <s v="No"/>
    <s v="Dark"/>
  </r>
  <r>
    <n v="2"/>
    <s v="Shelli De Banke"/>
    <s v="sdejo@newsvine.com"/>
    <x v="0"/>
    <s v="Ara"/>
    <s v="M"/>
    <n v="0.5"/>
    <n v="6.75"/>
    <n v="13.5"/>
    <s v="Arabica"/>
    <s v="Yes"/>
    <s v="Medium"/>
  </r>
  <r>
    <n v="2"/>
    <s v="Lyell Murch"/>
    <s v=""/>
    <x v="0"/>
    <s v="Exc"/>
    <s v="L"/>
    <n v="0.5"/>
    <n v="8.91"/>
    <n v="17.82"/>
    <s v="Excelsa"/>
    <s v="Yes"/>
    <s v="Light"/>
  </r>
  <r>
    <n v="3"/>
    <s v="Stearne Count"/>
    <s v="scountjq@nba.com"/>
    <x v="0"/>
    <s v="Exc"/>
    <s v="M"/>
    <n v="0.5"/>
    <n v="8.25"/>
    <n v="24.75"/>
    <s v="Excelsa"/>
    <s v="No"/>
    <s v="Medium"/>
  </r>
  <r>
    <n v="6"/>
    <s v="Selia Ragles"/>
    <s v="sraglesjr@blogtalkradio.com"/>
    <x v="0"/>
    <s v="Rob"/>
    <s v="M"/>
    <n v="0.2"/>
    <n v="2.9849999999999999"/>
    <n v="17.91"/>
    <s v="Robusta"/>
    <s v="No"/>
    <s v="Medium"/>
  </r>
  <r>
    <n v="2"/>
    <s v="Silas Deehan"/>
    <s v=""/>
    <x v="2"/>
    <s v="Exc"/>
    <s v="M"/>
    <n v="0.5"/>
    <n v="8.25"/>
    <n v="16.5"/>
    <s v="Excelsa"/>
    <s v="No"/>
    <s v="Medium"/>
  </r>
  <r>
    <n v="1"/>
    <s v="Sacha Bruun"/>
    <s v="sbruunjt@blogtalkradio.com"/>
    <x v="0"/>
    <s v="Rob"/>
    <s v="M"/>
    <n v="0.2"/>
    <n v="2.9849999999999999"/>
    <n v="2.9849999999999999"/>
    <s v="Robusta"/>
    <s v="No"/>
    <s v="Medium"/>
  </r>
  <r>
    <n v="4"/>
    <s v="Alon Pllu"/>
    <s v="aplluju@dagondesign.com"/>
    <x v="1"/>
    <s v="Exc"/>
    <s v="D"/>
    <n v="0.2"/>
    <n v="3.645"/>
    <n v="14.58"/>
    <s v="Excelsa"/>
    <s v="Yes"/>
    <s v="Dark"/>
  </r>
  <r>
    <n v="6"/>
    <s v="Gilberto Cornier"/>
    <s v="gcornierjv@techcrunch.com"/>
    <x v="0"/>
    <s v="Exc"/>
    <s v="L"/>
    <n v="1"/>
    <n v="14.85"/>
    <n v="89.1"/>
    <s v="Excelsa"/>
    <s v="No"/>
    <s v="Light"/>
  </r>
  <r>
    <n v="3"/>
    <s v="Jimmy Dymoke"/>
    <s v="jdymokeje@prnewswire.com"/>
    <x v="1"/>
    <s v="Rob"/>
    <s v="L"/>
    <n v="1"/>
    <n v="11.95"/>
    <n v="35.849999999999994"/>
    <s v="Robusta"/>
    <s v="No"/>
    <s v="Light"/>
  </r>
  <r>
    <n v="3"/>
    <s v="Willabella Harvison"/>
    <s v="wharvisonjx@gizmodo.com"/>
    <x v="0"/>
    <s v="Ara"/>
    <s v="D"/>
    <n v="2.5"/>
    <n v="22.884999999999998"/>
    <n v="68.655000000000001"/>
    <s v="Arabica"/>
    <s v="No"/>
    <s v="Dark"/>
  </r>
  <r>
    <n v="3"/>
    <s v="Darice Heaford"/>
    <s v="dheafordjy@twitpic.com"/>
    <x v="0"/>
    <s v="Lib"/>
    <s v="D"/>
    <n v="1"/>
    <n v="12.95"/>
    <n v="38.849999999999994"/>
    <s v="Liberica"/>
    <s v="No"/>
    <s v="Dark"/>
  </r>
  <r>
    <n v="5"/>
    <s v="Granger Fantham"/>
    <s v="gfanthamjz@hexun.com"/>
    <x v="0"/>
    <s v="Lib"/>
    <s v="L"/>
    <n v="1"/>
    <n v="15.85"/>
    <n v="79.25"/>
    <s v="Liberica"/>
    <s v="Yes"/>
    <s v="Light"/>
  </r>
  <r>
    <n v="5"/>
    <s v="Reynolds Crookshanks"/>
    <s v="rcrookshanksk0@unc.edu"/>
    <x v="0"/>
    <s v="Exc"/>
    <s v="D"/>
    <n v="0.5"/>
    <n v="7.29"/>
    <n v="36.450000000000003"/>
    <s v="Excelsa"/>
    <s v="Yes"/>
    <s v="Dark"/>
  </r>
  <r>
    <n v="3"/>
    <s v="Niels Leake"/>
    <s v="nleakek1@cmu.edu"/>
    <x v="0"/>
    <s v="Rob"/>
    <s v="M"/>
    <n v="0.2"/>
    <n v="2.9849999999999999"/>
    <n v="8.9550000000000001"/>
    <s v="Robusta"/>
    <s v="Yes"/>
    <s v="Medium"/>
  </r>
  <r>
    <n v="2"/>
    <s v="Hetti Measures"/>
    <s v=""/>
    <x v="0"/>
    <s v="Exc"/>
    <s v="D"/>
    <n v="1"/>
    <n v="12.15"/>
    <n v="24.3"/>
    <s v="Excelsa"/>
    <s v="No"/>
    <s v="Dark"/>
  </r>
  <r>
    <n v="2"/>
    <s v="Gay Eilhersen"/>
    <s v="geilhersenk3@networksolutions.com"/>
    <x v="0"/>
    <s v="Exc"/>
    <s v="M"/>
    <n v="2.5"/>
    <n v="31.624999999999996"/>
    <n v="63.249999999999993"/>
    <s v="Excelsa"/>
    <s v="No"/>
    <s v="Medium"/>
  </r>
  <r>
    <n v="2"/>
    <s v="Nico Hubert"/>
    <s v=""/>
    <x v="0"/>
    <s v="Ara"/>
    <s v="M"/>
    <n v="0.2"/>
    <n v="3.375"/>
    <n v="6.75"/>
    <s v="Arabica"/>
    <s v="Yes"/>
    <s v="Medium"/>
  </r>
  <r>
    <n v="6"/>
    <s v="Cristina Aleixo"/>
    <s v="caleixok5@globo.com"/>
    <x v="0"/>
    <s v="Ara"/>
    <s v="L"/>
    <n v="0.2"/>
    <n v="3.8849999999999998"/>
    <n v="23.31"/>
    <s v="Arabica"/>
    <s v="No"/>
    <s v="Light"/>
  </r>
  <r>
    <n v="4"/>
    <s v="Derrek Allpress"/>
    <s v=""/>
    <x v="0"/>
    <s v="Lib"/>
    <s v="L"/>
    <n v="2.5"/>
    <n v="36.454999999999998"/>
    <n v="145.82"/>
    <s v="Liberica"/>
    <s v="No"/>
    <s v="Light"/>
  </r>
  <r>
    <n v="5"/>
    <s v="Rikki Tomkowicz"/>
    <s v="rtomkowiczk7@bravesites.com"/>
    <x v="1"/>
    <s v="Rob"/>
    <s v="M"/>
    <n v="0.5"/>
    <n v="5.97"/>
    <n v="29.849999999999998"/>
    <s v="Robusta"/>
    <s v="Yes"/>
    <s v="Medium"/>
  </r>
  <r>
    <n v="3"/>
    <s v="Rochette Huscroft"/>
    <s v="rhuscroftk8@jimdo.com"/>
    <x v="0"/>
    <s v="Exc"/>
    <s v="D"/>
    <n v="0.5"/>
    <n v="7.29"/>
    <n v="21.87"/>
    <s v="Excelsa"/>
    <s v="Yes"/>
    <s v="Dark"/>
  </r>
  <r>
    <n v="1"/>
    <s v="Selle Scurrer"/>
    <s v="sscurrerk9@flavors.me"/>
    <x v="2"/>
    <s v="Lib"/>
    <s v="M"/>
    <n v="0.2"/>
    <n v="4.3650000000000002"/>
    <n v="4.3650000000000002"/>
    <s v="Liberica"/>
    <s v="No"/>
    <s v="Medium"/>
  </r>
  <r>
    <n v="1"/>
    <s v="Andie Rudram"/>
    <s v="arudramka@prnewswire.com"/>
    <x v="0"/>
    <s v="Lib"/>
    <s v="L"/>
    <n v="2.5"/>
    <n v="36.454999999999998"/>
    <n v="36.454999999999998"/>
    <s v="Liberica"/>
    <s v="No"/>
    <s v="Light"/>
  </r>
  <r>
    <n v="4"/>
    <s v="Leta Clarricoates"/>
    <s v=""/>
    <x v="0"/>
    <s v="Lib"/>
    <s v="D"/>
    <n v="0.2"/>
    <n v="3.8849999999999998"/>
    <n v="15.54"/>
    <s v="Liberica"/>
    <s v="Yes"/>
    <s v="Dark"/>
  </r>
  <r>
    <n v="2"/>
    <s v="Jacquelyn Maha"/>
    <s v="jmahakc@cyberchimps.com"/>
    <x v="0"/>
    <s v="Exc"/>
    <s v="L"/>
    <n v="0.2"/>
    <n v="4.4550000000000001"/>
    <n v="8.91"/>
    <s v="Excelsa"/>
    <s v="No"/>
    <s v="Light"/>
  </r>
  <r>
    <n v="3"/>
    <s v="Glory Clemon"/>
    <s v="gclemonkd@networksolutions.com"/>
    <x v="0"/>
    <s v="Lib"/>
    <s v="M"/>
    <n v="2.5"/>
    <n v="33.464999999999996"/>
    <n v="100.39499999999998"/>
    <s v="Liberica"/>
    <s v="Yes"/>
    <s v="Medium"/>
  </r>
  <r>
    <n v="5"/>
    <s v="Alica Kift"/>
    <s v=""/>
    <x v="0"/>
    <s v="Rob"/>
    <s v="D"/>
    <n v="0.2"/>
    <n v="2.6849999999999996"/>
    <n v="13.424999999999997"/>
    <s v="Robusta"/>
    <s v="No"/>
    <s v="Dark"/>
  </r>
  <r>
    <n v="6"/>
    <s v="Babb Pollins"/>
    <s v="bpollinskf@shinystat.com"/>
    <x v="0"/>
    <s v="Exc"/>
    <s v="D"/>
    <n v="0.2"/>
    <n v="3.645"/>
    <n v="21.87"/>
    <s v="Excelsa"/>
    <s v="No"/>
    <s v="Dark"/>
  </r>
  <r>
    <n v="2"/>
    <s v="Jarret Toye"/>
    <s v="jtoyekg@pinterest.com"/>
    <x v="1"/>
    <s v="Lib"/>
    <s v="D"/>
    <n v="1"/>
    <n v="12.95"/>
    <n v="25.9"/>
    <s v="Liberica"/>
    <s v="Yes"/>
    <s v="Dark"/>
  </r>
  <r>
    <n v="5"/>
    <s v="Carlie Linskill"/>
    <s v="clinskillkh@sphinn.com"/>
    <x v="0"/>
    <s v="Ara"/>
    <s v="M"/>
    <n v="1"/>
    <n v="11.25"/>
    <n v="56.25"/>
    <s v="Arabica"/>
    <s v="No"/>
    <s v="Medium"/>
  </r>
  <r>
    <n v="3"/>
    <s v="Natal Vigrass"/>
    <s v="nvigrasski@ezinearticles.com"/>
    <x v="2"/>
    <s v="Rob"/>
    <s v="L"/>
    <n v="0.2"/>
    <n v="3.5849999999999995"/>
    <n v="10.754999999999999"/>
    <s v="Robusta"/>
    <s v="No"/>
    <s v="Light"/>
  </r>
  <r>
    <n v="5"/>
    <s v="Jimmy Dymoke"/>
    <s v="jdymokeje@prnewswire.com"/>
    <x v="1"/>
    <s v="Exc"/>
    <s v="D"/>
    <n v="0.2"/>
    <n v="3.645"/>
    <n v="18.225000000000001"/>
    <s v="Excelsa"/>
    <s v="No"/>
    <s v="Dark"/>
  </r>
  <r>
    <n v="4"/>
    <s v="Kandace Cragell"/>
    <s v="kcragellkk@google.com"/>
    <x v="1"/>
    <s v="Rob"/>
    <s v="L"/>
    <n v="0.5"/>
    <n v="7.169999999999999"/>
    <n v="28.679999999999996"/>
    <s v="Robusta"/>
    <s v="No"/>
    <s v="Light"/>
  </r>
  <r>
    <n v="2"/>
    <s v="Lyon Ibert"/>
    <s v="libertkl@huffingtonpost.com"/>
    <x v="0"/>
    <s v="Lib"/>
    <s v="M"/>
    <n v="0.2"/>
    <n v="4.3650000000000002"/>
    <n v="8.73"/>
    <s v="Liberica"/>
    <s v="No"/>
    <s v="Medium"/>
  </r>
  <r>
    <n v="4"/>
    <s v="Reese Lidgey"/>
    <s v="rlidgeykm@vimeo.com"/>
    <x v="0"/>
    <s v="Lib"/>
    <s v="M"/>
    <n v="1"/>
    <n v="14.55"/>
    <n v="58.2"/>
    <s v="Liberica"/>
    <s v="No"/>
    <s v="Medium"/>
  </r>
  <r>
    <n v="3"/>
    <s v="Tersina Castagne"/>
    <s v="tcastagnekn@wikia.com"/>
    <x v="0"/>
    <s v="Ara"/>
    <s v="D"/>
    <n v="0.5"/>
    <n v="5.97"/>
    <n v="17.91"/>
    <s v="Arabica"/>
    <s v="No"/>
    <s v="Dark"/>
  </r>
  <r>
    <n v="6"/>
    <s v="Samuele Klaaassen"/>
    <s v=""/>
    <x v="0"/>
    <s v="Rob"/>
    <s v="M"/>
    <n v="0.2"/>
    <n v="2.9849999999999999"/>
    <n v="17.91"/>
    <s v="Robusta"/>
    <s v="Yes"/>
    <s v="Medium"/>
  </r>
  <r>
    <n v="2"/>
    <s v="Jordana Halden"/>
    <s v="jhaldenkp@comcast.net"/>
    <x v="1"/>
    <s v="Exc"/>
    <s v="D"/>
    <n v="0.5"/>
    <n v="7.29"/>
    <n v="14.58"/>
    <s v="Excelsa"/>
    <s v="No"/>
    <s v="Dark"/>
  </r>
  <r>
    <n v="3"/>
    <s v="Hussein Olliff"/>
    <s v="holliffkq@sciencedirect.com"/>
    <x v="1"/>
    <s v="Ara"/>
    <s v="M"/>
    <n v="1"/>
    <n v="11.25"/>
    <n v="33.75"/>
    <s v="Arabica"/>
    <s v="No"/>
    <s v="Medium"/>
  </r>
  <r>
    <n v="4"/>
    <s v="Teddi Quadri"/>
    <s v="tquadrikr@opensource.org"/>
    <x v="1"/>
    <s v="Lib"/>
    <s v="M"/>
    <n v="0.5"/>
    <n v="8.73"/>
    <n v="34.92"/>
    <s v="Liberica"/>
    <s v="Yes"/>
    <s v="Medium"/>
  </r>
  <r>
    <n v="2"/>
    <s v="Felita Eshmade"/>
    <s v="feshmadeks@umn.edu"/>
    <x v="0"/>
    <s v="Exc"/>
    <s v="D"/>
    <n v="0.5"/>
    <n v="7.29"/>
    <n v="14.58"/>
    <s v="Excelsa"/>
    <s v="No"/>
    <s v="Dark"/>
  </r>
  <r>
    <n v="2"/>
    <s v="Melodie OIlier"/>
    <s v="moilierkt@paginegialle.it"/>
    <x v="1"/>
    <s v="Rob"/>
    <s v="D"/>
    <n v="0.2"/>
    <n v="2.6849999999999996"/>
    <n v="5.3699999999999992"/>
    <s v="Robusta"/>
    <s v="Yes"/>
    <s v="Dark"/>
  </r>
  <r>
    <n v="1"/>
    <s v="Hazel Iacopini"/>
    <s v=""/>
    <x v="0"/>
    <s v="Rob"/>
    <s v="M"/>
    <n v="0.5"/>
    <n v="5.97"/>
    <n v="5.97"/>
    <s v="Robusta"/>
    <s v="Yes"/>
    <s v="Medium"/>
  </r>
  <r>
    <n v="2"/>
    <s v="Vinny Shoebotham"/>
    <s v="vshoebothamkv@redcross.org"/>
    <x v="0"/>
    <s v="Lib"/>
    <s v="L"/>
    <n v="0.5"/>
    <n v="9.51"/>
    <n v="19.02"/>
    <s v="Liberica"/>
    <s v="No"/>
    <s v="Light"/>
  </r>
  <r>
    <n v="2"/>
    <s v="Bran Sterke"/>
    <s v="bsterkekw@biblegateway.com"/>
    <x v="0"/>
    <s v="Exc"/>
    <s v="M"/>
    <n v="1"/>
    <n v="13.75"/>
    <n v="27.5"/>
    <s v="Excelsa"/>
    <s v="Yes"/>
    <s v="Medium"/>
  </r>
  <r>
    <n v="5"/>
    <s v="Simone Capon"/>
    <s v="scaponkx@craigslist.org"/>
    <x v="0"/>
    <s v="Ara"/>
    <s v="D"/>
    <n v="0.5"/>
    <n v="5.97"/>
    <n v="29.849999999999998"/>
    <s v="Arabica"/>
    <s v="No"/>
    <s v="Dark"/>
  </r>
  <r>
    <n v="6"/>
    <s v="Jimmy Dymoke"/>
    <s v="jdymokeje@prnewswire.com"/>
    <x v="1"/>
    <s v="Ara"/>
    <s v="D"/>
    <n v="0.2"/>
    <n v="2.9849999999999999"/>
    <n v="17.91"/>
    <s v="Arabica"/>
    <s v="No"/>
    <s v="Dark"/>
  </r>
  <r>
    <n v="6"/>
    <s v="Foster Constance"/>
    <s v="fconstancekz@ifeng.com"/>
    <x v="0"/>
    <s v="Lib"/>
    <s v="L"/>
    <n v="0.2"/>
    <n v="4.7549999999999999"/>
    <n v="28.53"/>
    <s v="Liberica"/>
    <s v="No"/>
    <s v="Light"/>
  </r>
  <r>
    <n v="4"/>
    <s v="Fernando Sulman"/>
    <s v="fsulmanl0@washington.edu"/>
    <x v="0"/>
    <s v="Rob"/>
    <s v="D"/>
    <n v="1"/>
    <n v="8.9499999999999993"/>
    <n v="35.799999999999997"/>
    <s v="Robusta"/>
    <s v="Yes"/>
    <s v="Dark"/>
  </r>
  <r>
    <n v="3"/>
    <s v="Dorotea Hollyman"/>
    <s v="dhollymanl1@ibm.com"/>
    <x v="0"/>
    <s v="Ara"/>
    <s v="D"/>
    <n v="0.5"/>
    <n v="5.97"/>
    <n v="17.91"/>
    <s v="Arabica"/>
    <s v="Yes"/>
    <s v="Dark"/>
  </r>
  <r>
    <n v="1"/>
    <s v="Lorelei Nardoni"/>
    <s v="lnardonil2@hao123.com"/>
    <x v="0"/>
    <s v="Rob"/>
    <s v="D"/>
    <n v="1"/>
    <n v="8.9499999999999993"/>
    <n v="8.9499999999999993"/>
    <s v="Robusta"/>
    <s v="No"/>
    <s v="Dark"/>
  </r>
  <r>
    <n v="1"/>
    <s v="Dallas Yarham"/>
    <s v="dyarhaml3@moonfruit.com"/>
    <x v="0"/>
    <s v="Lib"/>
    <s v="D"/>
    <n v="2.5"/>
    <n v="29.784999999999997"/>
    <n v="29.784999999999997"/>
    <s v="Liberica"/>
    <s v="Yes"/>
    <s v="Dark"/>
  </r>
  <r>
    <n v="5"/>
    <s v="Arlana Ferrea"/>
    <s v="aferreal4@wikia.com"/>
    <x v="0"/>
    <s v="Exc"/>
    <s v="L"/>
    <n v="0.5"/>
    <n v="8.91"/>
    <n v="44.55"/>
    <s v="Excelsa"/>
    <s v="No"/>
    <s v="Light"/>
  </r>
  <r>
    <n v="6"/>
    <s v="Chuck Kendrick"/>
    <s v="ckendrickl5@webnode.com"/>
    <x v="0"/>
    <s v="Exc"/>
    <s v="L"/>
    <n v="1"/>
    <n v="14.85"/>
    <n v="89.1"/>
    <s v="Excelsa"/>
    <s v="Yes"/>
    <s v="Light"/>
  </r>
  <r>
    <n v="5"/>
    <s v="Sharona Danilchik"/>
    <s v="sdanilchikl6@mit.edu"/>
    <x v="2"/>
    <s v="Lib"/>
    <s v="M"/>
    <n v="0.5"/>
    <n v="8.73"/>
    <n v="43.650000000000006"/>
    <s v="Liberica"/>
    <s v="No"/>
    <s v="Medium"/>
  </r>
  <r>
    <n v="3"/>
    <s v="Sarajane Potter"/>
    <s v=""/>
    <x v="0"/>
    <s v="Ara"/>
    <s v="L"/>
    <n v="0.5"/>
    <n v="7.77"/>
    <n v="23.31"/>
    <s v="Arabica"/>
    <s v="No"/>
    <s v="Light"/>
  </r>
  <r>
    <n v="6"/>
    <s v="Bobby Folomkin"/>
    <s v="bfolomkinl8@yolasite.com"/>
    <x v="0"/>
    <s v="Ara"/>
    <s v="L"/>
    <n v="2.5"/>
    <n v="29.784999999999997"/>
    <n v="178.70999999999998"/>
    <s v="Arabica"/>
    <s v="Yes"/>
    <s v="Light"/>
  </r>
  <r>
    <n v="6"/>
    <s v="Rafferty Pursglove"/>
    <s v="rpursglovel9@biblegateway.com"/>
    <x v="0"/>
    <s v="Rob"/>
    <s v="M"/>
    <n v="1"/>
    <n v="9.9499999999999993"/>
    <n v="59.699999999999996"/>
    <s v="Robusta"/>
    <s v="Yes"/>
    <s v="Medium"/>
  </r>
  <r>
    <n v="2"/>
    <s v="Rafferty Pursglove"/>
    <s v="rpursglovel9@biblegateway.com"/>
    <x v="0"/>
    <s v="Ara"/>
    <s v="L"/>
    <n v="0.5"/>
    <n v="7.77"/>
    <n v="15.54"/>
    <s v="Arabica"/>
    <s v="Yes"/>
    <s v="Light"/>
  </r>
  <r>
    <n v="3"/>
    <s v="Foster Constance"/>
    <s v="fconstancekz@ifeng.com"/>
    <x v="0"/>
    <s v="Ara"/>
    <s v="L"/>
    <n v="2.5"/>
    <n v="29.784999999999997"/>
    <n v="89.35499999999999"/>
    <s v="Arabica"/>
    <s v="No"/>
    <s v="Light"/>
  </r>
  <r>
    <n v="2"/>
    <s v="Foster Constance"/>
    <s v="fconstancekz@ifeng.com"/>
    <x v="0"/>
    <s v="Rob"/>
    <s v="L"/>
    <n v="1"/>
    <n v="11.95"/>
    <n v="23.9"/>
    <s v="Robusta"/>
    <s v="No"/>
    <s v="Light"/>
  </r>
  <r>
    <n v="6"/>
    <s v="Dalia Eburah"/>
    <s v="deburahld@google.co.jp"/>
    <x v="2"/>
    <s v="Rob"/>
    <s v="M"/>
    <n v="2.5"/>
    <n v="22.884999999999998"/>
    <n v="137.31"/>
    <s v="Robusta"/>
    <s v="No"/>
    <s v="Medium"/>
  </r>
  <r>
    <n v="1"/>
    <s v="Martie Brimilcombe"/>
    <s v="mbrimilcombele@cnn.com"/>
    <x v="0"/>
    <s v="Ara"/>
    <s v="D"/>
    <n v="1"/>
    <n v="9.9499999999999993"/>
    <n v="9.9499999999999993"/>
    <s v="Arabica"/>
    <s v="No"/>
    <s v="Dark"/>
  </r>
  <r>
    <n v="3"/>
    <s v="Suzanna Bollam"/>
    <s v="sbollamlf@list-manage.com"/>
    <x v="0"/>
    <s v="Rob"/>
    <s v="L"/>
    <n v="0.5"/>
    <n v="7.169999999999999"/>
    <n v="21.509999999999998"/>
    <s v="Robusta"/>
    <s v="No"/>
    <s v="Light"/>
  </r>
  <r>
    <n v="6"/>
    <s v="Mellisa Mebes"/>
    <s v=""/>
    <x v="0"/>
    <s v="Exc"/>
    <s v="M"/>
    <n v="1"/>
    <n v="13.75"/>
    <n v="82.5"/>
    <s v="Excelsa"/>
    <s v="No"/>
    <s v="Medium"/>
  </r>
  <r>
    <n v="2"/>
    <s v="Alva Filipczak"/>
    <s v="afilipczaklh@ning.com"/>
    <x v="1"/>
    <s v="Lib"/>
    <s v="M"/>
    <n v="0.2"/>
    <n v="4.3650000000000002"/>
    <n v="8.73"/>
    <s v="Liberica"/>
    <s v="No"/>
    <s v="Medium"/>
  </r>
  <r>
    <n v="2"/>
    <s v="Dorette Hinemoor"/>
    <s v=""/>
    <x v="0"/>
    <s v="Rob"/>
    <s v="M"/>
    <n v="1"/>
    <n v="9.9499999999999993"/>
    <n v="19.899999999999999"/>
    <s v="Robusta"/>
    <s v="Yes"/>
    <s v="Medium"/>
  </r>
  <r>
    <n v="2"/>
    <s v="Rhetta Elnaugh"/>
    <s v="relnaughlj@comsenz.com"/>
    <x v="0"/>
    <s v="Exc"/>
    <s v="L"/>
    <n v="0.5"/>
    <n v="8.91"/>
    <n v="17.82"/>
    <s v="Excelsa"/>
    <s v="Yes"/>
    <s v="Light"/>
  </r>
  <r>
    <n v="3"/>
    <s v="Jule Deehan"/>
    <s v="jdeehanlk@about.me"/>
    <x v="0"/>
    <s v="Ara"/>
    <s v="M"/>
    <n v="0.5"/>
    <n v="6.75"/>
    <n v="20.25"/>
    <s v="Arabica"/>
    <s v="No"/>
    <s v="Medium"/>
  </r>
  <r>
    <n v="2"/>
    <s v="Janella Eden"/>
    <s v="jedenll@e-recht24.de"/>
    <x v="0"/>
    <s v="Ara"/>
    <s v="L"/>
    <n v="2.5"/>
    <n v="29.784999999999997"/>
    <n v="59.569999999999993"/>
    <s v="Arabica"/>
    <s v="No"/>
    <s v="Light"/>
  </r>
  <r>
    <n v="2"/>
    <s v="Cam Jewster"/>
    <s v="cjewsterlu@moonfruit.com"/>
    <x v="0"/>
    <s v="Lib"/>
    <s v="L"/>
    <n v="0.5"/>
    <n v="9.51"/>
    <n v="19.02"/>
    <s v="Liberica"/>
    <s v="Yes"/>
    <s v="Light"/>
  </r>
  <r>
    <n v="6"/>
    <s v="Ugo Southerden"/>
    <s v="usoutherdenln@hao123.com"/>
    <x v="0"/>
    <s v="Lib"/>
    <s v="D"/>
    <n v="1"/>
    <n v="12.95"/>
    <n v="77.699999999999989"/>
    <s v="Liberica"/>
    <s v="Yes"/>
    <s v="Dark"/>
  </r>
  <r>
    <n v="3"/>
    <s v="Verne Dunkerley"/>
    <s v=""/>
    <x v="0"/>
    <s v="Exc"/>
    <s v="M"/>
    <n v="1"/>
    <n v="13.75"/>
    <n v="41.25"/>
    <s v="Excelsa"/>
    <s v="No"/>
    <s v="Medium"/>
  </r>
  <r>
    <n v="4"/>
    <s v="Lacee Burtenshaw"/>
    <s v="lburtenshawlp@shinystat.com"/>
    <x v="0"/>
    <s v="Lib"/>
    <s v="L"/>
    <n v="2.5"/>
    <n v="36.454999999999998"/>
    <n v="145.82"/>
    <s v="Liberica"/>
    <s v="No"/>
    <s v="Light"/>
  </r>
  <r>
    <n v="6"/>
    <s v="Adorne Gregoratti"/>
    <s v="agregorattilq@vistaprint.com"/>
    <x v="1"/>
    <s v="Exc"/>
    <s v="L"/>
    <n v="0.2"/>
    <n v="4.4550000000000001"/>
    <n v="26.73"/>
    <s v="Excelsa"/>
    <s v="No"/>
    <s v="Light"/>
  </r>
  <r>
    <n v="5"/>
    <s v="Chris Croster"/>
    <s v="ccrosterlr@gov.uk"/>
    <x v="0"/>
    <s v="Lib"/>
    <s v="M"/>
    <n v="0.5"/>
    <n v="8.73"/>
    <n v="43.650000000000006"/>
    <s v="Liberica"/>
    <s v="Yes"/>
    <s v="Medium"/>
  </r>
  <r>
    <n v="2"/>
    <s v="Graeme Whitehead"/>
    <s v="gwhiteheadls@hp.com"/>
    <x v="0"/>
    <s v="Lib"/>
    <s v="L"/>
    <n v="1"/>
    <n v="15.85"/>
    <n v="31.7"/>
    <s v="Liberica"/>
    <s v="No"/>
    <s v="Light"/>
  </r>
  <r>
    <n v="1"/>
    <s v="Haslett Jodrelle"/>
    <s v="hjodrellelt@samsung.com"/>
    <x v="0"/>
    <s v="Ara"/>
    <s v="D"/>
    <n v="2.5"/>
    <n v="22.884999999999998"/>
    <n v="22.884999999999998"/>
    <s v="Arabica"/>
    <s v="No"/>
    <s v="Dark"/>
  </r>
  <r>
    <n v="1"/>
    <s v="Cam Jewster"/>
    <s v="cjewsterlu@moonfruit.com"/>
    <x v="0"/>
    <s v="Exc"/>
    <s v="D"/>
    <n v="2.5"/>
    <n v="27.945"/>
    <n v="27.945"/>
    <s v="Excelsa"/>
    <s v="Yes"/>
    <s v="Dark"/>
  </r>
  <r>
    <n v="6"/>
    <s v="Beryl Osborn"/>
    <s v=""/>
    <x v="0"/>
    <s v="Exc"/>
    <s v="M"/>
    <n v="1"/>
    <n v="13.75"/>
    <n v="82.5"/>
    <s v="Excelsa"/>
    <s v="Yes"/>
    <s v="Medium"/>
  </r>
  <r>
    <n v="2"/>
    <s v="Kaela Nottram"/>
    <s v="knottramlw@odnoklassniki.ru"/>
    <x v="1"/>
    <s v="Rob"/>
    <s v="M"/>
    <n v="2.5"/>
    <n v="22.884999999999998"/>
    <n v="45.769999999999996"/>
    <s v="Robusta"/>
    <s v="Yes"/>
    <s v="Medium"/>
  </r>
  <r>
    <n v="6"/>
    <s v="Nobe Buney"/>
    <s v="nbuneylx@jugem.jp"/>
    <x v="0"/>
    <s v="Ara"/>
    <s v="L"/>
    <n v="1"/>
    <n v="12.95"/>
    <n v="77.699999999999989"/>
    <s v="Arabica"/>
    <s v="No"/>
    <s v="Light"/>
  </r>
  <r>
    <n v="3"/>
    <s v="Silvan McShea"/>
    <s v="smcshealy@photobucket.com"/>
    <x v="0"/>
    <s v="Ara"/>
    <s v="L"/>
    <n v="0.5"/>
    <n v="7.77"/>
    <n v="23.31"/>
    <s v="Arabica"/>
    <s v="No"/>
    <s v="Light"/>
  </r>
  <r>
    <n v="5"/>
    <s v="Karylin Huddart"/>
    <s v="khuddartlz@about.com"/>
    <x v="0"/>
    <s v="Lib"/>
    <s v="L"/>
    <n v="0.2"/>
    <n v="4.7549999999999999"/>
    <n v="23.774999999999999"/>
    <s v="Liberica"/>
    <s v="Yes"/>
    <s v="Light"/>
  </r>
  <r>
    <n v="6"/>
    <s v="Jereme Gippes"/>
    <s v="jgippesm0@cloudflare.com"/>
    <x v="2"/>
    <s v="Lib"/>
    <s v="M"/>
    <n v="0.5"/>
    <n v="8.73"/>
    <n v="52.38"/>
    <s v="Liberica"/>
    <s v="Yes"/>
    <s v="Medium"/>
  </r>
  <r>
    <n v="5"/>
    <s v="Lukas Whittlesee"/>
    <s v="lwhittleseem1@e-recht24.de"/>
    <x v="0"/>
    <s v="Rob"/>
    <s v="L"/>
    <n v="0.2"/>
    <n v="3.5849999999999995"/>
    <n v="17.924999999999997"/>
    <s v="Robusta"/>
    <s v="No"/>
    <s v="Light"/>
  </r>
  <r>
    <n v="5"/>
    <s v="Gregorius Trengrove"/>
    <s v="gtrengrovem2@elpais.com"/>
    <x v="0"/>
    <s v="Ara"/>
    <s v="L"/>
    <n v="2.5"/>
    <n v="29.784999999999997"/>
    <n v="148.92499999999998"/>
    <s v="Arabica"/>
    <s v="No"/>
    <s v="Light"/>
  </r>
  <r>
    <n v="4"/>
    <s v="Wright Caldero"/>
    <s v="wcalderom3@stumbleupon.com"/>
    <x v="0"/>
    <s v="Rob"/>
    <s v="L"/>
    <n v="0.5"/>
    <n v="7.169999999999999"/>
    <n v="28.679999999999996"/>
    <s v="Robusta"/>
    <s v="No"/>
    <s v="Light"/>
  </r>
  <r>
    <n v="1"/>
    <s v="Merell Zanazzi"/>
    <s v=""/>
    <x v="0"/>
    <s v="Lib"/>
    <s v="L"/>
    <n v="0.5"/>
    <n v="9.51"/>
    <n v="9.51"/>
    <s v="Liberica"/>
    <s v="No"/>
    <s v="Light"/>
  </r>
  <r>
    <n v="4"/>
    <s v="Jed Kennicott"/>
    <s v="jkennicottm5@yahoo.co.jp"/>
    <x v="0"/>
    <s v="Ara"/>
    <s v="L"/>
    <n v="0.5"/>
    <n v="7.77"/>
    <n v="31.08"/>
    <s v="Arabica"/>
    <s v="No"/>
    <s v="Light"/>
  </r>
  <r>
    <n v="3"/>
    <s v="Guenevere Ruggen"/>
    <s v="gruggenm6@nymag.com"/>
    <x v="0"/>
    <s v="Rob"/>
    <s v="D"/>
    <n v="0.2"/>
    <n v="2.6849999999999996"/>
    <n v="8.0549999999999997"/>
    <s v="Robusta"/>
    <s v="Yes"/>
    <s v="Dark"/>
  </r>
  <r>
    <n v="3"/>
    <s v="Gonzales Cicculi"/>
    <s v=""/>
    <x v="0"/>
    <s v="Exc"/>
    <s v="D"/>
    <n v="1"/>
    <n v="12.15"/>
    <n v="36.450000000000003"/>
    <s v="Excelsa"/>
    <s v="Yes"/>
    <s v="Dark"/>
  </r>
  <r>
    <n v="6"/>
    <s v="Man Fright"/>
    <s v="mfrightm8@harvard.edu"/>
    <x v="1"/>
    <s v="Rob"/>
    <s v="D"/>
    <n v="0.2"/>
    <n v="2.6849999999999996"/>
    <n v="16.11"/>
    <s v="Robusta"/>
    <s v="No"/>
    <s v="Dark"/>
  </r>
  <r>
    <n v="2"/>
    <s v="Boyce Tarte"/>
    <s v="btartem9@aol.com"/>
    <x v="0"/>
    <s v="Rob"/>
    <s v="D"/>
    <n v="2.5"/>
    <n v="20.584999999999997"/>
    <n v="41.169999999999995"/>
    <s v="Robusta"/>
    <s v="Yes"/>
    <s v="Dark"/>
  </r>
  <r>
    <n v="4"/>
    <s v="Caddric Krzysztofiak"/>
    <s v="ckrzysztofiakma@skyrock.com"/>
    <x v="0"/>
    <s v="Rob"/>
    <s v="D"/>
    <n v="0.2"/>
    <n v="2.6849999999999996"/>
    <n v="10.739999999999998"/>
    <s v="Robusta"/>
    <s v="No"/>
    <s v="Dark"/>
  </r>
  <r>
    <n v="4"/>
    <s v="Darn Penquet"/>
    <s v="dpenquetmb@diigo.com"/>
    <x v="0"/>
    <s v="Exc"/>
    <s v="M"/>
    <n v="2.5"/>
    <n v="31.624999999999996"/>
    <n v="126.49999999999999"/>
    <s v="Excelsa"/>
    <s v="No"/>
    <s v="Medium"/>
  </r>
  <r>
    <n v="2"/>
    <s v="Jammie Cloke"/>
    <s v=""/>
    <x v="2"/>
    <s v="Rob"/>
    <s v="L"/>
    <n v="1"/>
    <n v="11.95"/>
    <n v="23.9"/>
    <s v="Robusta"/>
    <s v="No"/>
    <s v="Light"/>
  </r>
  <r>
    <n v="1"/>
    <s v="Chester Clowton"/>
    <s v=""/>
    <x v="0"/>
    <s v="Rob"/>
    <s v="M"/>
    <n v="0.5"/>
    <n v="5.97"/>
    <n v="5.97"/>
    <s v="Robusta"/>
    <s v="No"/>
    <s v="Medium"/>
  </r>
  <r>
    <n v="2"/>
    <s v="Kathleen Diable"/>
    <s v=""/>
    <x v="2"/>
    <s v="Lib"/>
    <s v="D"/>
    <n v="0.2"/>
    <n v="3.8849999999999998"/>
    <n v="7.77"/>
    <s v="Liberica"/>
    <s v="Yes"/>
    <s v="Dark"/>
  </r>
  <r>
    <n v="3"/>
    <s v="Koren Ferretti"/>
    <s v="kferrettimf@huffingtonpost.com"/>
    <x v="1"/>
    <s v="Lib"/>
    <s v="D"/>
    <n v="0.5"/>
    <n v="7.77"/>
    <n v="23.31"/>
    <s v="Liberica"/>
    <s v="No"/>
    <s v="Dark"/>
  </r>
  <r>
    <n v="5"/>
    <s v="Allis Wilmore"/>
    <s v=""/>
    <x v="0"/>
    <s v="Rob"/>
    <s v="L"/>
    <n v="2.5"/>
    <n v="27.484999999999996"/>
    <n v="137.42499999999998"/>
    <s v="Robusta"/>
    <s v="No"/>
    <s v="Light"/>
  </r>
  <r>
    <n v="3"/>
    <s v="Chaddie Bennie"/>
    <s v=""/>
    <x v="0"/>
    <s v="Rob"/>
    <s v="D"/>
    <n v="0.2"/>
    <n v="2.6849999999999996"/>
    <n v="8.0549999999999997"/>
    <s v="Robusta"/>
    <s v="Yes"/>
    <s v="Dark"/>
  </r>
  <r>
    <n v="3"/>
    <s v="Alberta Balsdone"/>
    <s v="abalsdonemi@toplist.cz"/>
    <x v="0"/>
    <s v="Lib"/>
    <s v="L"/>
    <n v="0.5"/>
    <n v="9.51"/>
    <n v="28.53"/>
    <s v="Liberica"/>
    <s v="No"/>
    <s v="Light"/>
  </r>
  <r>
    <n v="6"/>
    <s v="Brice Romera"/>
    <s v="bromeramj@list-manage.com"/>
    <x v="1"/>
    <s v="Ara"/>
    <s v="M"/>
    <n v="1"/>
    <n v="11.25"/>
    <n v="67.5"/>
    <s v="Arabica"/>
    <s v="Yes"/>
    <s v="Medium"/>
  </r>
  <r>
    <n v="6"/>
    <s v="Brice Romera"/>
    <s v="bromeramj@list-manage.com"/>
    <x v="1"/>
    <s v="Lib"/>
    <s v="D"/>
    <n v="2.5"/>
    <n v="29.784999999999997"/>
    <n v="178.70999999999998"/>
    <s v="Liberica"/>
    <s v="Yes"/>
    <s v="Dark"/>
  </r>
  <r>
    <n v="1"/>
    <s v="Conchita Bryde"/>
    <s v="cbrydeml@tuttocitta.it"/>
    <x v="0"/>
    <s v="Exc"/>
    <s v="M"/>
    <n v="2.5"/>
    <n v="31.624999999999996"/>
    <n v="31.624999999999996"/>
    <s v="Excelsa"/>
    <s v="Yes"/>
    <s v="Medium"/>
  </r>
  <r>
    <n v="2"/>
    <s v="Silvanus Enefer"/>
    <s v="senefermm@blog.com"/>
    <x v="0"/>
    <s v="Exc"/>
    <s v="L"/>
    <n v="0.2"/>
    <n v="4.4550000000000001"/>
    <n v="8.91"/>
    <s v="Excelsa"/>
    <s v="No"/>
    <s v="Light"/>
  </r>
  <r>
    <n v="6"/>
    <s v="Lenci Haggerstone"/>
    <s v="lhaggerstonemn@independent.co.uk"/>
    <x v="0"/>
    <s v="Rob"/>
    <s v="M"/>
    <n v="0.5"/>
    <n v="5.97"/>
    <n v="35.82"/>
    <s v="Robusta"/>
    <s v="No"/>
    <s v="Medium"/>
  </r>
  <r>
    <n v="4"/>
    <s v="Marvin Gundry"/>
    <s v="mgundrymo@omniture.com"/>
    <x v="1"/>
    <s v="Lib"/>
    <s v="L"/>
    <n v="0.5"/>
    <n v="9.51"/>
    <n v="38.04"/>
    <s v="Liberica"/>
    <s v="No"/>
    <s v="Light"/>
  </r>
  <r>
    <n v="2"/>
    <s v="Bayard Wellan"/>
    <s v="bwellanmp@cafepress.com"/>
    <x v="0"/>
    <s v="Lib"/>
    <s v="D"/>
    <n v="0.5"/>
    <n v="7.77"/>
    <n v="15.54"/>
    <s v="Liberica"/>
    <s v="No"/>
    <s v="Dark"/>
  </r>
  <r>
    <n v="5"/>
    <s v="Allis Wilmore"/>
    <s v=""/>
    <x v="0"/>
    <s v="Lib"/>
    <s v="L"/>
    <n v="1"/>
    <n v="15.85"/>
    <n v="79.25"/>
    <s v="Liberica"/>
    <s v="No"/>
    <s v="Light"/>
  </r>
  <r>
    <n v="1"/>
    <s v="Caddric Atcheson"/>
    <s v="catchesonmr@xinhuanet.com"/>
    <x v="0"/>
    <s v="Lib"/>
    <s v="L"/>
    <n v="0.2"/>
    <n v="4.7549999999999999"/>
    <n v="4.7549999999999999"/>
    <s v="Liberica"/>
    <s v="Yes"/>
    <s v="Light"/>
  </r>
  <r>
    <n v="4"/>
    <s v="Eustace Stenton"/>
    <s v="estentonms@google.it"/>
    <x v="0"/>
    <s v="Exc"/>
    <s v="M"/>
    <n v="1"/>
    <n v="13.75"/>
    <n v="55"/>
    <s v="Excelsa"/>
    <s v="Yes"/>
    <s v="Medium"/>
  </r>
  <r>
    <n v="5"/>
    <s v="Ericka Tripp"/>
    <s v="etrippmt@wp.com"/>
    <x v="0"/>
    <s v="Rob"/>
    <s v="D"/>
    <n v="0.5"/>
    <n v="5.3699999999999992"/>
    <n v="26.849999999999994"/>
    <s v="Robusta"/>
    <s v="No"/>
    <s v="Dark"/>
  </r>
  <r>
    <n v="4"/>
    <s v="Lyndsey MacManus"/>
    <s v="lmacmanusmu@imdb.com"/>
    <x v="0"/>
    <s v="Exc"/>
    <s v="L"/>
    <n v="2.5"/>
    <n v="34.154999999999994"/>
    <n v="136.61999999999998"/>
    <s v="Excelsa"/>
    <s v="No"/>
    <s v="Light"/>
  </r>
  <r>
    <n v="3"/>
    <s v="Tess Benediktovich"/>
    <s v="tbenediktovichmv@ebay.com"/>
    <x v="0"/>
    <s v="Lib"/>
    <s v="L"/>
    <n v="1"/>
    <n v="15.85"/>
    <n v="47.55"/>
    <s v="Liberica"/>
    <s v="Yes"/>
    <s v="Light"/>
  </r>
  <r>
    <n v="5"/>
    <s v="Correy Bourner"/>
    <s v="cbournermw@chronoengine.com"/>
    <x v="0"/>
    <s v="Ara"/>
    <s v="M"/>
    <n v="0.2"/>
    <n v="3.375"/>
    <n v="16.875"/>
    <s v="Arabica"/>
    <s v="Yes"/>
    <s v="Medium"/>
  </r>
  <r>
    <n v="3"/>
    <s v="Odelia Skerme"/>
    <s v="oskermen3@hatena.ne.jp"/>
    <x v="0"/>
    <s v="Ara"/>
    <s v="D"/>
    <n v="1"/>
    <n v="9.9499999999999993"/>
    <n v="29.849999999999998"/>
    <s v="Arabica"/>
    <s v="Yes"/>
    <s v="Dark"/>
  </r>
  <r>
    <n v="5"/>
    <s v="Kandy Heddan"/>
    <s v="kheddanmy@icq.com"/>
    <x v="0"/>
    <s v="Exc"/>
    <s v="M"/>
    <n v="0.5"/>
    <n v="8.25"/>
    <n v="41.25"/>
    <s v="Excelsa"/>
    <s v="Yes"/>
    <s v="Medium"/>
  </r>
  <r>
    <n v="5"/>
    <s v="Ibby Charters"/>
    <s v="ichartersmz@abc.net.au"/>
    <x v="0"/>
    <s v="Exc"/>
    <s v="M"/>
    <n v="0.2"/>
    <n v="4.125"/>
    <n v="20.625"/>
    <s v="Excelsa"/>
    <s v="No"/>
    <s v="Medium"/>
  </r>
  <r>
    <n v="6"/>
    <s v="Adora Roubert"/>
    <s v="aroubertn0@tmall.com"/>
    <x v="0"/>
    <s v="Ara"/>
    <s v="D"/>
    <n v="2.5"/>
    <n v="22.884999999999998"/>
    <n v="137.31"/>
    <s v="Arabica"/>
    <s v="Yes"/>
    <s v="Dark"/>
  </r>
  <r>
    <n v="1"/>
    <s v="Hillel Mairs"/>
    <s v="hmairsn1@so-net.ne.jp"/>
    <x v="0"/>
    <s v="Ara"/>
    <s v="D"/>
    <n v="0.2"/>
    <n v="2.9849999999999999"/>
    <n v="2.9849999999999999"/>
    <s v="Arabica"/>
    <s v="No"/>
    <s v="Dark"/>
  </r>
  <r>
    <n v="2"/>
    <s v="Helaina Rainforth"/>
    <s v="hrainforthn2@blog.com"/>
    <x v="0"/>
    <s v="Exc"/>
    <s v="M"/>
    <n v="1"/>
    <n v="13.75"/>
    <n v="27.5"/>
    <s v="Excelsa"/>
    <s v="No"/>
    <s v="Medium"/>
  </r>
  <r>
    <n v="2"/>
    <s v="Helaina Rainforth"/>
    <s v="hrainforthn2@blog.com"/>
    <x v="0"/>
    <s v="Ara"/>
    <s v="D"/>
    <n v="0.2"/>
    <n v="2.9849999999999999"/>
    <n v="5.97"/>
    <s v="Arabica"/>
    <s v="No"/>
    <s v="Dark"/>
  </r>
  <r>
    <n v="6"/>
    <s v="Isac Jesper"/>
    <s v="ijespern4@theglobeandmail.com"/>
    <x v="0"/>
    <s v="Rob"/>
    <s v="M"/>
    <n v="1"/>
    <n v="9.9499999999999993"/>
    <n v="59.699999999999996"/>
    <s v="Robusta"/>
    <s v="No"/>
    <s v="Medium"/>
  </r>
  <r>
    <n v="4"/>
    <s v="Lenette Dwerryhouse"/>
    <s v="ldwerryhousen5@gravatar.com"/>
    <x v="0"/>
    <s v="Rob"/>
    <s v="D"/>
    <n v="2.5"/>
    <n v="20.584999999999997"/>
    <n v="82.339999999999989"/>
    <s v="Robusta"/>
    <s v="Yes"/>
    <s v="Dark"/>
  </r>
  <r>
    <n v="1"/>
    <s v="Nadeen Broomer"/>
    <s v="nbroomern6@examiner.com"/>
    <x v="0"/>
    <s v="Ara"/>
    <s v="D"/>
    <n v="2.5"/>
    <n v="22.884999999999998"/>
    <n v="22.884999999999998"/>
    <s v="Arabica"/>
    <s v="No"/>
    <s v="Dark"/>
  </r>
  <r>
    <n v="1"/>
    <s v="Konstantine Thoumasson"/>
    <s v="kthoumassonn7@bloglovin.com"/>
    <x v="0"/>
    <s v="Exc"/>
    <s v="L"/>
    <n v="0.5"/>
    <n v="8.91"/>
    <n v="8.91"/>
    <s v="Excelsa"/>
    <s v="Yes"/>
    <s v="Light"/>
  </r>
  <r>
    <n v="4"/>
    <s v="Frans Habbergham"/>
    <s v="fhabberghamn8@discovery.com"/>
    <x v="0"/>
    <s v="Ara"/>
    <s v="D"/>
    <n v="0.2"/>
    <n v="2.9849999999999999"/>
    <n v="11.94"/>
    <s v="Arabica"/>
    <s v="No"/>
    <s v="Dark"/>
  </r>
  <r>
    <n v="3"/>
    <s v="Allis Wilmore"/>
    <s v=""/>
    <x v="0"/>
    <s v="Lib"/>
    <s v="M"/>
    <n v="2.5"/>
    <n v="33.464999999999996"/>
    <n v="100.39499999999998"/>
    <s v="Liberica"/>
    <s v="No"/>
    <s v="Medium"/>
  </r>
  <r>
    <n v="5"/>
    <s v="Romain Avrashin"/>
    <s v="ravrashinna@tamu.edu"/>
    <x v="0"/>
    <s v="Ara"/>
    <s v="D"/>
    <n v="2.5"/>
    <n v="22.884999999999998"/>
    <n v="114.42499999999998"/>
    <s v="Arabica"/>
    <s v="No"/>
    <s v="Dark"/>
  </r>
  <r>
    <n v="5"/>
    <s v="Miran Doidge"/>
    <s v="mdoidgenb@etsy.com"/>
    <x v="0"/>
    <s v="Exc"/>
    <s v="M"/>
    <n v="0.5"/>
    <n v="8.25"/>
    <n v="41.25"/>
    <s v="Excelsa"/>
    <s v="No"/>
    <s v="Medium"/>
  </r>
  <r>
    <n v="4"/>
    <s v="Janeva Edinboro"/>
    <s v="jedinboronc@reverbnation.com"/>
    <x v="0"/>
    <s v="Rob"/>
    <s v="L"/>
    <n v="0.5"/>
    <n v="7.169999999999999"/>
    <n v="28.679999999999996"/>
    <s v="Robusta"/>
    <s v="Yes"/>
    <s v="Light"/>
  </r>
  <r>
    <n v="1"/>
    <s v="Trumaine Tewelson"/>
    <s v="ttewelsonnd@cdbaby.com"/>
    <x v="0"/>
    <s v="Lib"/>
    <s v="M"/>
    <n v="0.2"/>
    <n v="4.3650000000000002"/>
    <n v="4.3650000000000002"/>
    <s v="Liberica"/>
    <s v="No"/>
    <s v="Medium"/>
  </r>
  <r>
    <n v="2"/>
    <s v="Odelia Skerme"/>
    <s v="oskermen3@hatena.ne.jp"/>
    <x v="0"/>
    <s v="Exc"/>
    <s v="M"/>
    <n v="0.2"/>
    <n v="4.125"/>
    <n v="8.25"/>
    <s v="Excelsa"/>
    <s v="Yes"/>
    <s v="Medium"/>
  </r>
  <r>
    <n v="2"/>
    <s v="De Drewitt"/>
    <s v="ddrewittnf@mapquest.com"/>
    <x v="0"/>
    <s v="Exc"/>
    <s v="M"/>
    <n v="0.2"/>
    <n v="4.125"/>
    <n v="8.25"/>
    <s v="Excelsa"/>
    <s v="Yes"/>
    <s v="Medium"/>
  </r>
  <r>
    <n v="6"/>
    <s v="Adelheid Gladhill"/>
    <s v="agladhillng@stanford.edu"/>
    <x v="0"/>
    <s v="Ara"/>
    <s v="D"/>
    <n v="0.5"/>
    <n v="5.97"/>
    <n v="35.82"/>
    <s v="Arabica"/>
    <s v="Yes"/>
    <s v="Dark"/>
  </r>
  <r>
    <n v="6"/>
    <s v="Murielle Lorinez"/>
    <s v="mlorineznh@whitehouse.gov"/>
    <x v="0"/>
    <s v="Exc"/>
    <s v="D"/>
    <n v="2.5"/>
    <n v="27.945"/>
    <n v="167.67000000000002"/>
    <s v="Excelsa"/>
    <s v="No"/>
    <s v="Dark"/>
  </r>
  <r>
    <n v="2"/>
    <s v="Edin Mathe"/>
    <s v=""/>
    <x v="0"/>
    <s v="Ara"/>
    <s v="M"/>
    <n v="2.5"/>
    <n v="25.874999999999996"/>
    <n v="51.749999999999993"/>
    <s v="Arabica"/>
    <s v="Yes"/>
    <s v="Medium"/>
  </r>
  <r>
    <n v="3"/>
    <s v="Mordy Van Der Vlies"/>
    <s v="mvannj@wikipedia.org"/>
    <x v="0"/>
    <s v="Ara"/>
    <s v="D"/>
    <n v="0.2"/>
    <n v="2.9849999999999999"/>
    <n v="8.9550000000000001"/>
    <s v="Arabica"/>
    <s v="Yes"/>
    <s v="Dark"/>
  </r>
  <r>
    <n v="6"/>
    <s v="Spencer Wastell"/>
    <s v=""/>
    <x v="0"/>
    <s v="Exc"/>
    <s v="L"/>
    <n v="0.5"/>
    <n v="8.91"/>
    <n v="53.46"/>
    <s v="Excelsa"/>
    <s v="No"/>
    <s v="Light"/>
  </r>
  <r>
    <n v="6"/>
    <s v="Jemimah Ethelston"/>
    <s v="jethelstonnl@creativecommons.org"/>
    <x v="0"/>
    <s v="Ara"/>
    <s v="L"/>
    <n v="0.2"/>
    <n v="3.8849999999999998"/>
    <n v="23.31"/>
    <s v="Arabica"/>
    <s v="Yes"/>
    <s v="Light"/>
  </r>
  <r>
    <n v="2"/>
    <s v="Jemimah Ethelston"/>
    <s v="jethelstonnl@creativecommons.org"/>
    <x v="0"/>
    <s v="Ara"/>
    <s v="M"/>
    <n v="0.2"/>
    <n v="3.375"/>
    <n v="6.75"/>
    <s v="Arabica"/>
    <s v="Yes"/>
    <s v="Medium"/>
  </r>
  <r>
    <n v="1"/>
    <s v="Perice Eberz"/>
    <s v="peberznn@woothemes.com"/>
    <x v="0"/>
    <s v="Lib"/>
    <s v="D"/>
    <n v="0.5"/>
    <n v="7.77"/>
    <n v="7.77"/>
    <s v="Liberica"/>
    <s v="Yes"/>
    <s v="Dark"/>
  </r>
  <r>
    <n v="4"/>
    <s v="Bear Gaish"/>
    <s v="bgaishno@altervista.org"/>
    <x v="0"/>
    <s v="Lib"/>
    <s v="D"/>
    <n v="2.5"/>
    <n v="29.784999999999997"/>
    <n v="119.13999999999999"/>
    <s v="Liberica"/>
    <s v="Yes"/>
    <s v="Dark"/>
  </r>
  <r>
    <n v="2"/>
    <s v="Lynnea Danton"/>
    <s v="ldantonnp@miitbeian.gov.cn"/>
    <x v="0"/>
    <s v="Ara"/>
    <s v="D"/>
    <n v="1"/>
    <n v="9.9499999999999993"/>
    <n v="19.899999999999999"/>
    <s v="Arabica"/>
    <s v="No"/>
    <s v="Dark"/>
  </r>
  <r>
    <n v="5"/>
    <s v="Skipton Morrall"/>
    <s v="smorrallnq@answers.com"/>
    <x v="0"/>
    <s v="Rob"/>
    <s v="L"/>
    <n v="0.5"/>
    <n v="7.169999999999999"/>
    <n v="35.849999999999994"/>
    <s v="Robusta"/>
    <s v="Yes"/>
    <s v="Light"/>
  </r>
  <r>
    <n v="3"/>
    <s v="Devan Crownshaw"/>
    <s v="dcrownshawnr@photobucket.com"/>
    <x v="0"/>
    <s v="Lib"/>
    <s v="D"/>
    <n v="2.5"/>
    <n v="29.784999999999997"/>
    <n v="89.35499999999999"/>
    <s v="Liberica"/>
    <s v="No"/>
    <s v="Dark"/>
  </r>
  <r>
    <n v="2"/>
    <s v="Odelia Skerme"/>
    <s v="oskermen3@hatena.ne.jp"/>
    <x v="0"/>
    <s v="Lib"/>
    <s v="M"/>
    <n v="0.2"/>
    <n v="4.3650000000000002"/>
    <n v="8.73"/>
    <s v="Liberica"/>
    <s v="Yes"/>
    <s v="Medium"/>
  </r>
  <r>
    <n v="5"/>
    <s v="Joceline Reddoch"/>
    <s v="jreddochnt@sun.com"/>
    <x v="0"/>
    <s v="Rob"/>
    <s v="L"/>
    <n v="2.5"/>
    <n v="27.484999999999996"/>
    <n v="137.42499999999998"/>
    <s v="Robusta"/>
    <s v="No"/>
    <s v="Light"/>
  </r>
  <r>
    <n v="4"/>
    <s v="Shelley Titley"/>
    <s v="stitleynu@whitehouse.gov"/>
    <x v="0"/>
    <s v="Lib"/>
    <s v="M"/>
    <n v="0.5"/>
    <n v="8.73"/>
    <n v="34.92"/>
    <s v="Liberica"/>
    <s v="No"/>
    <s v="Medium"/>
  </r>
  <r>
    <n v="6"/>
    <s v="Redd Simao"/>
    <s v="rsimaonv@simplemachines.org"/>
    <x v="0"/>
    <s v="Ara"/>
    <s v="L"/>
    <n v="2.5"/>
    <n v="29.784999999999997"/>
    <n v="178.70999999999998"/>
    <s v="Arabica"/>
    <s v="No"/>
    <s v="Light"/>
  </r>
  <r>
    <n v="1"/>
    <s v="Cece Inker"/>
    <s v=""/>
    <x v="0"/>
    <s v="Ara"/>
    <s v="M"/>
    <n v="2.5"/>
    <n v="25.874999999999996"/>
    <n v="25.874999999999996"/>
    <s v="Arabica"/>
    <s v="No"/>
    <s v="Medium"/>
  </r>
  <r>
    <n v="6"/>
    <s v="Noel Chisholm"/>
    <s v="nchisholmnx@example.com"/>
    <x v="0"/>
    <s v="Lib"/>
    <s v="D"/>
    <n v="1"/>
    <n v="12.95"/>
    <n v="77.699999999999989"/>
    <s v="Liberica"/>
    <s v="Yes"/>
    <s v="Dark"/>
  </r>
  <r>
    <n v="1"/>
    <s v="Grazia Oats"/>
    <s v="goatsny@live.com"/>
    <x v="0"/>
    <s v="Rob"/>
    <s v="M"/>
    <n v="1"/>
    <n v="9.9499999999999993"/>
    <n v="9.9499999999999993"/>
    <s v="Robusta"/>
    <s v="Yes"/>
    <s v="Medium"/>
  </r>
  <r>
    <n v="2"/>
    <s v="Meade Birkin"/>
    <s v="mbirkinnz@java.com"/>
    <x v="0"/>
    <s v="Lib"/>
    <s v="M"/>
    <n v="1"/>
    <n v="14.55"/>
    <n v="29.1"/>
    <s v="Liberica"/>
    <s v="Yes"/>
    <s v="Medium"/>
  </r>
  <r>
    <n v="6"/>
    <s v="Ronda Pyson"/>
    <s v="rpysono0@constantcontact.com"/>
    <x v="1"/>
    <s v="Rob"/>
    <s v="L"/>
    <n v="0.2"/>
    <n v="3.5849999999999995"/>
    <n v="21.509999999999998"/>
    <s v="Robusta"/>
    <s v="No"/>
    <s v="Light"/>
  </r>
  <r>
    <n v="1"/>
    <s v="Modesty MacConnechie"/>
    <s v="mmacconnechieo9@reuters.com"/>
    <x v="0"/>
    <s v="Ara"/>
    <s v="M"/>
    <n v="0.5"/>
    <n v="6.75"/>
    <n v="6.75"/>
    <s v="Arabica"/>
    <s v="Yes"/>
    <s v="Medium"/>
  </r>
  <r>
    <n v="3"/>
    <s v="Rafaela Treacher"/>
    <s v="rtreachero2@usa.gov"/>
    <x v="1"/>
    <s v="Ara"/>
    <s v="D"/>
    <n v="0.5"/>
    <n v="5.97"/>
    <n v="17.91"/>
    <s v="Arabica"/>
    <s v="No"/>
    <s v="Dark"/>
  </r>
  <r>
    <n v="1"/>
    <s v="Bee Fattorini"/>
    <s v="bfattorinio3@quantcast.com"/>
    <x v="1"/>
    <s v="Ara"/>
    <s v="L"/>
    <n v="2.5"/>
    <n v="29.784999999999997"/>
    <n v="29.784999999999997"/>
    <s v="Arabica"/>
    <s v="Yes"/>
    <s v="Light"/>
  </r>
  <r>
    <n v="5"/>
    <s v="Margie Palleske"/>
    <s v="mpalleskeo4@nyu.edu"/>
    <x v="0"/>
    <s v="Exc"/>
    <s v="M"/>
    <n v="0.5"/>
    <n v="8.25"/>
    <n v="41.25"/>
    <s v="Excelsa"/>
    <s v="Yes"/>
    <s v="Medium"/>
  </r>
  <r>
    <n v="3"/>
    <s v="Alexina Randals"/>
    <s v=""/>
    <x v="0"/>
    <s v="Rob"/>
    <s v="M"/>
    <n v="0.5"/>
    <n v="5.97"/>
    <n v="17.91"/>
    <s v="Robusta"/>
    <s v="Yes"/>
    <s v="Medium"/>
  </r>
  <r>
    <n v="1"/>
    <s v="Filip Antcliffe"/>
    <s v="fantcliffeo6@amazon.co.jp"/>
    <x v="1"/>
    <s v="Exc"/>
    <s v="D"/>
    <n v="0.5"/>
    <n v="7.29"/>
    <n v="7.29"/>
    <s v="Excelsa"/>
    <s v="Yes"/>
    <s v="Dark"/>
  </r>
  <r>
    <n v="2"/>
    <s v="Peyter Matignon"/>
    <s v="pmatignono7@harvard.edu"/>
    <x v="2"/>
    <s v="Exc"/>
    <s v="L"/>
    <n v="1"/>
    <n v="14.85"/>
    <n v="29.7"/>
    <s v="Excelsa"/>
    <s v="Yes"/>
    <s v="Light"/>
  </r>
  <r>
    <n v="2"/>
    <s v="Claudie Weond"/>
    <s v="cweondo8@theglobeandmail.com"/>
    <x v="0"/>
    <s v="Ara"/>
    <s v="M"/>
    <n v="1"/>
    <n v="11.25"/>
    <n v="22.5"/>
    <s v="Arabica"/>
    <s v="No"/>
    <s v="Medium"/>
  </r>
  <r>
    <n v="4"/>
    <s v="Modesty MacConnechie"/>
    <s v="mmacconnechieo9@reuters.com"/>
    <x v="0"/>
    <s v="Rob"/>
    <s v="M"/>
    <n v="0.2"/>
    <n v="2.9849999999999999"/>
    <n v="11.94"/>
    <s v="Robusta"/>
    <s v="Yes"/>
    <s v="Medium"/>
  </r>
  <r>
    <n v="2"/>
    <s v="Jaquenette Skentelbery"/>
    <s v="jskentelberyoa@paypal.com"/>
    <x v="0"/>
    <s v="Ara"/>
    <s v="L"/>
    <n v="1"/>
    <n v="12.95"/>
    <n v="25.9"/>
    <s v="Arabica"/>
    <s v="No"/>
    <s v="Light"/>
  </r>
  <r>
    <n v="5"/>
    <s v="Orazio Comber"/>
    <s v="ocomberob@goo.gl"/>
    <x v="1"/>
    <s v="Lib"/>
    <s v="M"/>
    <n v="0.5"/>
    <n v="8.73"/>
    <n v="43.650000000000006"/>
    <s v="Liberica"/>
    <s v="No"/>
    <s v="Medium"/>
  </r>
  <r>
    <n v="6"/>
    <s v="Orazio Comber"/>
    <s v="ocomberob@goo.gl"/>
    <x v="1"/>
    <s v="Ara"/>
    <s v="L"/>
    <n v="0.5"/>
    <n v="7.77"/>
    <n v="46.62"/>
    <s v="Arabica"/>
    <s v="No"/>
    <s v="Light"/>
  </r>
  <r>
    <n v="3"/>
    <s v="Zachary Tramel"/>
    <s v="ztramelod@netlog.com"/>
    <x v="0"/>
    <s v="Lib"/>
    <s v="L"/>
    <n v="0.5"/>
    <n v="9.51"/>
    <n v="28.53"/>
    <s v="Liberica"/>
    <s v="No"/>
    <s v="Light"/>
  </r>
  <r>
    <n v="1"/>
    <s v="Izaak Primak"/>
    <s v=""/>
    <x v="0"/>
    <s v="Rob"/>
    <s v="L"/>
    <n v="2.5"/>
    <n v="27.484999999999996"/>
    <n v="27.484999999999996"/>
    <s v="Robusta"/>
    <s v="Yes"/>
    <s v="Light"/>
  </r>
  <r>
    <n v="3"/>
    <s v="Brittani Thoresbie"/>
    <s v=""/>
    <x v="0"/>
    <s v="Exc"/>
    <s v="D"/>
    <n v="0.2"/>
    <n v="3.645"/>
    <n v="10.935"/>
    <s v="Excelsa"/>
    <s v="No"/>
    <s v="Dark"/>
  </r>
  <r>
    <n v="2"/>
    <s v="Constanta Hatfull"/>
    <s v="chatfullog@ebay.com"/>
    <x v="0"/>
    <s v="Rob"/>
    <s v="L"/>
    <n v="0.2"/>
    <n v="3.5849999999999995"/>
    <n v="7.169999999999999"/>
    <s v="Robusta"/>
    <s v="No"/>
    <s v="Light"/>
  </r>
  <r>
    <n v="6"/>
    <s v="Bobbe Castagneto"/>
    <s v=""/>
    <x v="0"/>
    <s v="Ara"/>
    <s v="L"/>
    <n v="0.2"/>
    <n v="3.8849999999999998"/>
    <n v="23.31"/>
    <s v="Arabica"/>
    <s v="Yes"/>
    <s v="Light"/>
  </r>
  <r>
    <n v="5"/>
    <s v="Kippie Marrison"/>
    <s v="kmarrisonoq@dropbox.com"/>
    <x v="0"/>
    <s v="Ara"/>
    <s v="D"/>
    <n v="2.5"/>
    <n v="22.884999999999998"/>
    <n v="114.42499999999998"/>
    <s v="Arabica"/>
    <s v="Yes"/>
    <s v="Dark"/>
  </r>
  <r>
    <n v="3"/>
    <s v="Lindon Agnolo"/>
    <s v="lagnolooj@pinterest.com"/>
    <x v="0"/>
    <s v="Ara"/>
    <s v="M"/>
    <n v="2.5"/>
    <n v="25.874999999999996"/>
    <n v="77.624999999999986"/>
    <s v="Arabica"/>
    <s v="Yes"/>
    <s v="Medium"/>
  </r>
  <r>
    <n v="1"/>
    <s v="Delainey Kiddy"/>
    <s v="dkiddyok@fda.gov"/>
    <x v="0"/>
    <s v="Rob"/>
    <s v="D"/>
    <n v="0.5"/>
    <n v="5.3699999999999992"/>
    <n v="5.3699999999999992"/>
    <s v="Robusta"/>
    <s v="Yes"/>
    <s v="Dark"/>
  </r>
  <r>
    <n v="6"/>
    <s v="Helli Petroulis"/>
    <s v="hpetroulisol@state.tx.us"/>
    <x v="1"/>
    <s v="Rob"/>
    <s v="D"/>
    <n v="2.5"/>
    <n v="20.584999999999997"/>
    <n v="123.50999999999999"/>
    <s v="Robusta"/>
    <s v="No"/>
    <s v="Dark"/>
  </r>
  <r>
    <n v="2"/>
    <s v="Marty Scholl"/>
    <s v="mschollom@taobao.com"/>
    <x v="0"/>
    <s v="Lib"/>
    <s v="M"/>
    <n v="0.5"/>
    <n v="8.73"/>
    <n v="17.46"/>
    <s v="Liberica"/>
    <s v="No"/>
    <s v="Medium"/>
  </r>
  <r>
    <n v="3"/>
    <s v="Kienan Ferson"/>
    <s v="kfersonon@g.co"/>
    <x v="0"/>
    <s v="Exc"/>
    <s v="L"/>
    <n v="0.2"/>
    <n v="4.4550000000000001"/>
    <n v="13.365"/>
    <s v="Excelsa"/>
    <s v="No"/>
    <s v="Light"/>
  </r>
  <r>
    <n v="2"/>
    <s v="Blake Kelloway"/>
    <s v="bkellowayoo@omniture.com"/>
    <x v="0"/>
    <s v="Ara"/>
    <s v="L"/>
    <n v="0.2"/>
    <n v="3.8849999999999998"/>
    <n v="7.77"/>
    <s v="Arabica"/>
    <s v="Yes"/>
    <s v="Light"/>
  </r>
  <r>
    <n v="1"/>
    <s v="Scarlett Oliffe"/>
    <s v="soliffeop@yellowbook.com"/>
    <x v="0"/>
    <s v="Rob"/>
    <s v="D"/>
    <n v="0.2"/>
    <n v="2.6849999999999996"/>
    <n v="2.6849999999999996"/>
    <s v="Robusta"/>
    <s v="Yes"/>
    <s v="Dark"/>
  </r>
  <r>
    <n v="1"/>
    <s v="Kippie Marrison"/>
    <s v="kmarrisonoq@dropbox.com"/>
    <x v="0"/>
    <s v="Rob"/>
    <s v="D"/>
    <n v="2.5"/>
    <n v="20.584999999999997"/>
    <n v="20.584999999999997"/>
    <s v="Robusta"/>
    <s v="Yes"/>
    <s v="Dark"/>
  </r>
  <r>
    <n v="5"/>
    <s v="Celestia Dolohunty"/>
    <s v="cdolohuntyor@dailymail.co.uk"/>
    <x v="0"/>
    <s v="Ara"/>
    <s v="D"/>
    <n v="2.5"/>
    <n v="22.884999999999998"/>
    <n v="114.42499999999998"/>
    <s v="Arabica"/>
    <s v="Yes"/>
    <s v="Dark"/>
  </r>
  <r>
    <n v="5"/>
    <s v="Patsy Vasilenko"/>
    <s v="pvasilenkoos@addtoany.com"/>
    <x v="2"/>
    <s v="Exc"/>
    <s v="M"/>
    <n v="0.2"/>
    <n v="4.125"/>
    <n v="20.625"/>
    <s v="Excelsa"/>
    <s v="No"/>
    <s v="Medium"/>
  </r>
  <r>
    <n v="6"/>
    <s v="Raphaela Schankelborg"/>
    <s v="rschankelborgot@ameblo.jp"/>
    <x v="0"/>
    <s v="Lib"/>
    <s v="L"/>
    <n v="0.5"/>
    <n v="9.51"/>
    <n v="57.06"/>
    <s v="Liberica"/>
    <s v="Yes"/>
    <s v="Light"/>
  </r>
  <r>
    <n v="4"/>
    <s v="Sharity Wickens"/>
    <s v=""/>
    <x v="1"/>
    <s v="Rob"/>
    <s v="D"/>
    <n v="2.5"/>
    <n v="20.584999999999997"/>
    <n v="82.339999999999989"/>
    <s v="Robusta"/>
    <s v="Yes"/>
    <s v="Dark"/>
  </r>
  <r>
    <n v="5"/>
    <s v="Derick Snow"/>
    <s v=""/>
    <x v="0"/>
    <s v="Exc"/>
    <s v="M"/>
    <n v="2.5"/>
    <n v="31.624999999999996"/>
    <n v="158.12499999999997"/>
    <s v="Excelsa"/>
    <s v="No"/>
    <s v="Medium"/>
  </r>
  <r>
    <n v="6"/>
    <s v="Baxy Cargen"/>
    <s v="bcargenow@geocities.jp"/>
    <x v="0"/>
    <s v="Rob"/>
    <s v="D"/>
    <n v="0.5"/>
    <n v="5.3699999999999992"/>
    <n v="32.22"/>
    <s v="Robusta"/>
    <s v="Yes"/>
    <s v="Dark"/>
  </r>
  <r>
    <n v="2"/>
    <s v="Ryann Stickler"/>
    <s v="rsticklerox@printfriendly.com"/>
    <x v="2"/>
    <s v="Exc"/>
    <s v="D"/>
    <n v="1"/>
    <n v="12.15"/>
    <n v="24.3"/>
    <s v="Excelsa"/>
    <s v="No"/>
    <s v="Dark"/>
  </r>
  <r>
    <n v="5"/>
    <s v="Daryn Cassius"/>
    <s v=""/>
    <x v="0"/>
    <s v="Rob"/>
    <s v="L"/>
    <n v="0.5"/>
    <n v="7.169999999999999"/>
    <n v="35.849999999999994"/>
    <s v="Robusta"/>
    <s v="No"/>
    <s v="Light"/>
  </r>
  <r>
    <n v="5"/>
    <s v="Derick Snow"/>
    <s v=""/>
    <x v="0"/>
    <s v="Lib"/>
    <s v="M"/>
    <n v="1"/>
    <n v="14.55"/>
    <n v="72.75"/>
    <s v="Liberica"/>
    <s v="No"/>
    <s v="Medium"/>
  </r>
  <r>
    <n v="3"/>
    <s v="Skelly Dolohunty"/>
    <s v=""/>
    <x v="1"/>
    <s v="Lib"/>
    <s v="L"/>
    <n v="1"/>
    <n v="15.85"/>
    <n v="47.55"/>
    <s v="Liberica"/>
    <s v="No"/>
    <s v="Light"/>
  </r>
  <r>
    <n v="1"/>
    <s v="Drake Jevon"/>
    <s v="djevonp1@ibm.com"/>
    <x v="0"/>
    <s v="Rob"/>
    <s v="L"/>
    <n v="0.2"/>
    <n v="3.5849999999999995"/>
    <n v="3.5849999999999995"/>
    <s v="Robusta"/>
    <s v="Yes"/>
    <s v="Light"/>
  </r>
  <r>
    <n v="5"/>
    <s v="Hall Ranner"/>
    <s v="hrannerp2@omniture.com"/>
    <x v="0"/>
    <s v="Exc"/>
    <s v="M"/>
    <n v="2.5"/>
    <n v="31.624999999999996"/>
    <n v="158.12499999999997"/>
    <s v="Excelsa"/>
    <s v="No"/>
    <s v="Medium"/>
  </r>
  <r>
    <n v="2"/>
    <s v="Berkly Imrie"/>
    <s v="bimriep3@addtoany.com"/>
    <x v="0"/>
    <s v="Lib"/>
    <s v="M"/>
    <n v="0.5"/>
    <n v="8.73"/>
    <n v="17.46"/>
    <s v="Liberica"/>
    <s v="No"/>
    <s v="Medium"/>
  </r>
  <r>
    <n v="5"/>
    <s v="Dorey Sopper"/>
    <s v="dsopperp4@eventbrite.com"/>
    <x v="0"/>
    <s v="Ara"/>
    <s v="L"/>
    <n v="2.5"/>
    <n v="29.784999999999997"/>
    <n v="148.92499999999998"/>
    <s v="Arabica"/>
    <s v="No"/>
    <s v="Light"/>
  </r>
  <r>
    <n v="6"/>
    <s v="Darcy Lochran"/>
    <s v=""/>
    <x v="0"/>
    <s v="Ara"/>
    <s v="M"/>
    <n v="0.5"/>
    <n v="6.75"/>
    <n v="40.5"/>
    <s v="Arabica"/>
    <s v="Yes"/>
    <s v="Medium"/>
  </r>
  <r>
    <n v="4"/>
    <s v="Lauritz Ledgley"/>
    <s v="lledgleyp6@de.vu"/>
    <x v="0"/>
    <s v="Ara"/>
    <s v="M"/>
    <n v="0.5"/>
    <n v="6.75"/>
    <n v="27"/>
    <s v="Arabica"/>
    <s v="Yes"/>
    <s v="Medium"/>
  </r>
  <r>
    <n v="3"/>
    <s v="Tawnya Menary"/>
    <s v="tmenaryp7@phoca.cz"/>
    <x v="0"/>
    <s v="Lib"/>
    <s v="D"/>
    <n v="1"/>
    <n v="12.95"/>
    <n v="38.849999999999994"/>
    <s v="Liberica"/>
    <s v="No"/>
    <s v="Dark"/>
  </r>
  <r>
    <n v="5"/>
    <s v="Gustaf Ciccotti"/>
    <s v="gciccottip8@so-net.ne.jp"/>
    <x v="0"/>
    <s v="Rob"/>
    <s v="L"/>
    <n v="1"/>
    <n v="11.95"/>
    <n v="59.75"/>
    <s v="Robusta"/>
    <s v="No"/>
    <s v="Light"/>
  </r>
  <r>
    <n v="3"/>
    <s v="Bobbe Renner"/>
    <s v=""/>
    <x v="0"/>
    <s v="Rob"/>
    <s v="L"/>
    <n v="0.2"/>
    <n v="3.5849999999999995"/>
    <n v="10.754999999999999"/>
    <s v="Robusta"/>
    <s v="No"/>
    <s v="Light"/>
  </r>
  <r>
    <n v="4"/>
    <s v="Wilton Jallin"/>
    <s v="wjallinpa@pcworld.com"/>
    <x v="0"/>
    <s v="Ara"/>
    <s v="D"/>
    <n v="2.5"/>
    <n v="22.884999999999998"/>
    <n v="91.539999999999992"/>
    <s v="Arabica"/>
    <s v="No"/>
    <s v="Dark"/>
  </r>
  <r>
    <n v="4"/>
    <s v="Mindy Bogey"/>
    <s v="mbogeypb@thetimes.co.uk"/>
    <x v="0"/>
    <s v="Ara"/>
    <s v="M"/>
    <n v="1"/>
    <n v="11.25"/>
    <n v="45"/>
    <s v="Arabica"/>
    <s v="Yes"/>
    <s v="Medium"/>
  </r>
  <r>
    <n v="6"/>
    <s v="Paulie Fonzone"/>
    <s v=""/>
    <x v="0"/>
    <s v="Rob"/>
    <s v="M"/>
    <n v="2.5"/>
    <n v="22.884999999999998"/>
    <n v="137.31"/>
    <s v="Robusta"/>
    <s v="Yes"/>
    <s v="Medium"/>
  </r>
  <r>
    <n v="1"/>
    <s v="Merrile Cobbledick"/>
    <s v="mcobbledickpd@ucsd.edu"/>
    <x v="0"/>
    <s v="Ara"/>
    <s v="M"/>
    <n v="0.5"/>
    <n v="6.75"/>
    <n v="6.75"/>
    <s v="Arabica"/>
    <s v="No"/>
    <s v="Medium"/>
  </r>
  <r>
    <n v="4"/>
    <s v="Antonius Lewry"/>
    <s v="alewrype@whitehouse.gov"/>
    <x v="0"/>
    <s v="Ara"/>
    <s v="M"/>
    <n v="1"/>
    <n v="11.25"/>
    <n v="45"/>
    <s v="Arabica"/>
    <s v="No"/>
    <s v="Medium"/>
  </r>
  <r>
    <n v="3"/>
    <s v="Isis Hessel"/>
    <s v="ihesselpf@ox.ac.uk"/>
    <x v="0"/>
    <s v="Exc"/>
    <s v="D"/>
    <n v="2.5"/>
    <n v="27.945"/>
    <n v="83.835000000000008"/>
    <s v="Excelsa"/>
    <s v="Yes"/>
    <s v="Dark"/>
  </r>
  <r>
    <n v="1"/>
    <s v="Harland Trematick"/>
    <s v=""/>
    <x v="1"/>
    <s v="Exc"/>
    <s v="D"/>
    <n v="0.2"/>
    <n v="3.645"/>
    <n v="3.645"/>
    <s v="Excelsa"/>
    <s v="Yes"/>
    <s v="Dark"/>
  </r>
  <r>
    <n v="1"/>
    <s v="Chloris Sorrell"/>
    <s v="csorrellph@amazon.com"/>
    <x v="2"/>
    <s v="Ara"/>
    <s v="M"/>
    <n v="0.5"/>
    <n v="6.75"/>
    <n v="6.75"/>
    <s v="Arabica"/>
    <s v="No"/>
    <s v="Medium"/>
  </r>
  <r>
    <n v="3"/>
    <s v="Chloris Sorrell"/>
    <s v="csorrellph@amazon.com"/>
    <x v="2"/>
    <s v="Exc"/>
    <s v="D"/>
    <n v="0.5"/>
    <n v="7.29"/>
    <n v="21.87"/>
    <s v="Excelsa"/>
    <s v="No"/>
    <s v="Dark"/>
  </r>
  <r>
    <n v="5"/>
    <s v="Quintina Heavyside"/>
    <s v="qheavysidepj@unc.edu"/>
    <x v="0"/>
    <s v="Rob"/>
    <s v="D"/>
    <n v="0.2"/>
    <n v="2.6849999999999996"/>
    <n v="13.424999999999997"/>
    <s v="Robusta"/>
    <s v="Yes"/>
    <s v="Dark"/>
  </r>
  <r>
    <n v="6"/>
    <s v="Hadley Reuven"/>
    <s v="hreuvenpk@whitehouse.gov"/>
    <x v="0"/>
    <s v="Rob"/>
    <s v="D"/>
    <n v="2.5"/>
    <n v="20.584999999999997"/>
    <n v="123.50999999999999"/>
    <s v="Robusta"/>
    <s v="No"/>
    <s v="Dark"/>
  </r>
  <r>
    <n v="2"/>
    <s v="Mitch Attwool"/>
    <s v="mattwoolpl@nba.com"/>
    <x v="0"/>
    <s v="Lib"/>
    <s v="D"/>
    <n v="0.2"/>
    <n v="3.8849999999999998"/>
    <n v="7.77"/>
    <s v="Liberica"/>
    <s v="No"/>
    <s v="Dark"/>
  </r>
  <r>
    <n v="6"/>
    <s v="Charin Maplethorp"/>
    <s v=""/>
    <x v="0"/>
    <s v="Ara"/>
    <s v="M"/>
    <n v="1"/>
    <n v="11.25"/>
    <n v="67.5"/>
    <s v="Arabica"/>
    <s v="Yes"/>
    <s v="Medium"/>
  </r>
  <r>
    <n v="1"/>
    <s v="Goldie Wynes"/>
    <s v="gwynespn@dagondesign.com"/>
    <x v="0"/>
    <s v="Exc"/>
    <s v="D"/>
    <n v="2.5"/>
    <n v="27.945"/>
    <n v="27.945"/>
    <s v="Excelsa"/>
    <s v="No"/>
    <s v="Dark"/>
  </r>
  <r>
    <n v="3"/>
    <s v="Celie MacCourt"/>
    <s v="cmaccourtpo@amazon.com"/>
    <x v="0"/>
    <s v="Ara"/>
    <s v="L"/>
    <n v="2.5"/>
    <n v="29.784999999999997"/>
    <n v="89.35499999999999"/>
    <s v="Arabica"/>
    <s v="No"/>
    <s v="Light"/>
  </r>
  <r>
    <n v="3"/>
    <s v="Derick Snow"/>
    <s v=""/>
    <x v="0"/>
    <s v="Ara"/>
    <s v="M"/>
    <n v="0.5"/>
    <n v="6.75"/>
    <n v="20.25"/>
    <s v="Arabica"/>
    <s v="No"/>
    <s v="Medium"/>
  </r>
  <r>
    <n v="5"/>
    <s v="Evy Wilsone"/>
    <s v="ewilsonepq@eepurl.com"/>
    <x v="0"/>
    <s v="Ara"/>
    <s v="M"/>
    <n v="0.5"/>
    <n v="6.75"/>
    <n v="33.75"/>
    <s v="Arabica"/>
    <s v="Yes"/>
    <s v="Medium"/>
  </r>
  <r>
    <n v="4"/>
    <s v="Dolores Duffie"/>
    <s v="dduffiepr@time.com"/>
    <x v="0"/>
    <s v="Exc"/>
    <s v="D"/>
    <n v="2.5"/>
    <n v="27.945"/>
    <n v="111.78"/>
    <s v="Excelsa"/>
    <s v="No"/>
    <s v="Dark"/>
  </r>
  <r>
    <n v="2"/>
    <s v="Mathilda Matiasek"/>
    <s v="mmatiasekps@ucoz.ru"/>
    <x v="0"/>
    <s v="Exc"/>
    <s v="M"/>
    <n v="2.5"/>
    <n v="31.624999999999996"/>
    <n v="63.249999999999993"/>
    <s v="Excelsa"/>
    <s v="Yes"/>
    <s v="Medium"/>
  </r>
  <r>
    <n v="2"/>
    <s v="Jarred Camillo"/>
    <s v="jcamillopt@shinystat.com"/>
    <x v="0"/>
    <s v="Exc"/>
    <s v="L"/>
    <n v="0.2"/>
    <n v="4.4550000000000001"/>
    <n v="8.91"/>
    <s v="Excelsa"/>
    <s v="Yes"/>
    <s v="Light"/>
  </r>
  <r>
    <n v="1"/>
    <s v="Kameko Philbrick"/>
    <s v="kphilbrickpu@cdc.gov"/>
    <x v="0"/>
    <s v="Exc"/>
    <s v="D"/>
    <n v="1"/>
    <n v="12.15"/>
    <n v="12.15"/>
    <s v="Excelsa"/>
    <s v="Yes"/>
    <s v="Dark"/>
  </r>
  <r>
    <n v="4"/>
    <s v="Mallory Shrimpling"/>
    <s v=""/>
    <x v="0"/>
    <s v="Ara"/>
    <s v="D"/>
    <n v="0.5"/>
    <n v="5.97"/>
    <n v="23.88"/>
    <s v="Arabica"/>
    <s v="Yes"/>
    <s v="Dark"/>
  </r>
  <r>
    <n v="4"/>
    <s v="Barnett Sillis"/>
    <s v="bsillispw@istockphoto.com"/>
    <x v="0"/>
    <s v="Exc"/>
    <s v="M"/>
    <n v="1"/>
    <n v="13.75"/>
    <n v="55"/>
    <s v="Excelsa"/>
    <s v="No"/>
    <s v="Medium"/>
  </r>
  <r>
    <n v="3"/>
    <s v="Brenn Dundredge"/>
    <s v=""/>
    <x v="0"/>
    <s v="Rob"/>
    <s v="D"/>
    <n v="1"/>
    <n v="8.9499999999999993"/>
    <n v="26.849999999999998"/>
    <s v="Robusta"/>
    <s v="Yes"/>
    <s v="Dark"/>
  </r>
  <r>
    <n v="5"/>
    <s v="Read Cutts"/>
    <s v="rcuttspy@techcrunch.com"/>
    <x v="0"/>
    <s v="Rob"/>
    <s v="M"/>
    <n v="2.5"/>
    <n v="22.884999999999998"/>
    <n v="114.42499999999998"/>
    <s v="Robusta"/>
    <s v="No"/>
    <s v="Medium"/>
  </r>
  <r>
    <n v="6"/>
    <s v="Michale Delves"/>
    <s v="mdelvespz@nature.com"/>
    <x v="0"/>
    <s v="Ara"/>
    <s v="M"/>
    <n v="2.5"/>
    <n v="25.874999999999996"/>
    <n v="155.24999999999997"/>
    <s v="Arabica"/>
    <s v="Yes"/>
    <s v="Medium"/>
  </r>
  <r>
    <n v="3"/>
    <s v="Devland Gritton"/>
    <s v="dgrittonq0@nydailynews.com"/>
    <x v="0"/>
    <s v="Lib"/>
    <s v="D"/>
    <n v="0.5"/>
    <n v="7.77"/>
    <n v="23.31"/>
    <s v="Liberica"/>
    <s v="Yes"/>
    <s v="Dark"/>
  </r>
  <r>
    <n v="4"/>
    <s v="Devland Gritton"/>
    <s v="dgrittonq0@nydailynews.com"/>
    <x v="0"/>
    <s v="Rob"/>
    <s v="M"/>
    <n v="2.5"/>
    <n v="22.884999999999998"/>
    <n v="91.539999999999992"/>
    <s v="Robusta"/>
    <s v="Yes"/>
    <s v="Medium"/>
  </r>
  <r>
    <n v="5"/>
    <s v="Dell Gut"/>
    <s v="dgutq2@umich.edu"/>
    <x v="0"/>
    <s v="Exc"/>
    <s v="L"/>
    <n v="1"/>
    <n v="14.85"/>
    <n v="74.25"/>
    <s v="Excelsa"/>
    <s v="Yes"/>
    <s v="Light"/>
  </r>
  <r>
    <n v="6"/>
    <s v="Willy Pummery"/>
    <s v="wpummeryq3@topsy.com"/>
    <x v="0"/>
    <s v="Lib"/>
    <s v="L"/>
    <n v="0.2"/>
    <n v="4.7549999999999999"/>
    <n v="28.53"/>
    <s v="Liberica"/>
    <s v="No"/>
    <s v="Light"/>
  </r>
  <r>
    <n v="2"/>
    <s v="Geoffrey Siuda"/>
    <s v="gsiudaq4@nytimes.com"/>
    <x v="0"/>
    <s v="Rob"/>
    <s v="L"/>
    <n v="0.5"/>
    <n v="7.169999999999999"/>
    <n v="14.339999999999998"/>
    <s v="Robusta"/>
    <s v="Yes"/>
    <s v="Light"/>
  </r>
  <r>
    <n v="2"/>
    <s v="Henderson Crowne"/>
    <s v="hcrowneq5@wufoo.com"/>
    <x v="1"/>
    <s v="Ara"/>
    <s v="L"/>
    <n v="0.5"/>
    <n v="7.77"/>
    <n v="15.54"/>
    <s v="Arabica"/>
    <s v="Yes"/>
    <s v="Light"/>
  </r>
  <r>
    <n v="3"/>
    <s v="Vernor Pawsey"/>
    <s v="vpawseyq6@tiny.cc"/>
    <x v="0"/>
    <s v="Rob"/>
    <s v="L"/>
    <n v="1"/>
    <n v="11.95"/>
    <n v="35.849999999999994"/>
    <s v="Robusta"/>
    <s v="No"/>
    <s v="Light"/>
  </r>
  <r>
    <n v="6"/>
    <s v="Augustin Waterhouse"/>
    <s v="awaterhouseq7@istockphoto.com"/>
    <x v="0"/>
    <s v="Ara"/>
    <s v="L"/>
    <n v="0.5"/>
    <n v="7.77"/>
    <n v="46.62"/>
    <s v="Arabica"/>
    <s v="No"/>
    <s v="Light"/>
  </r>
  <r>
    <n v="5"/>
    <s v="Fanchon Haughian"/>
    <s v="fhaughianq8@1688.com"/>
    <x v="0"/>
    <s v="Rob"/>
    <s v="L"/>
    <n v="0.5"/>
    <n v="7.169999999999999"/>
    <n v="35.849999999999994"/>
    <s v="Robusta"/>
    <s v="No"/>
    <s v="Light"/>
  </r>
  <r>
    <n v="4"/>
    <s v="Jaimie Hatz"/>
    <s v=""/>
    <x v="0"/>
    <s v="Lib"/>
    <s v="D"/>
    <n v="2.5"/>
    <n v="29.784999999999997"/>
    <n v="119.13999999999999"/>
    <s v="Liberica"/>
    <s v="No"/>
    <s v="Dark"/>
  </r>
  <r>
    <n v="3"/>
    <s v="Edeline Edney"/>
    <s v=""/>
    <x v="0"/>
    <s v="Lib"/>
    <s v="D"/>
    <n v="0.5"/>
    <n v="7.77"/>
    <n v="23.31"/>
    <s v="Liberica"/>
    <s v="No"/>
    <s v="Dark"/>
  </r>
  <r>
    <n v="1"/>
    <s v="Rickie Faltin"/>
    <s v="rfaltinqb@topsy.com"/>
    <x v="1"/>
    <s v="Ara"/>
    <s v="M"/>
    <n v="1"/>
    <n v="11.25"/>
    <n v="11.25"/>
    <s v="Arabica"/>
    <s v="No"/>
    <s v="Medium"/>
  </r>
  <r>
    <n v="3"/>
    <s v="Gnni Cheeke"/>
    <s v="gcheekeqc@sitemeter.com"/>
    <x v="2"/>
    <s v="Exc"/>
    <s v="D"/>
    <n v="2.5"/>
    <n v="27.945"/>
    <n v="83.835000000000008"/>
    <s v="Excelsa"/>
    <s v="Yes"/>
    <s v="Dark"/>
  </r>
  <r>
    <n v="4"/>
    <s v="Gwenni Ratt"/>
    <s v="grattqd@phpbb.com"/>
    <x v="1"/>
    <s v="Rob"/>
    <s v="L"/>
    <n v="2.5"/>
    <n v="27.484999999999996"/>
    <n v="109.93999999999998"/>
    <s v="Robusta"/>
    <s v="No"/>
    <s v="Light"/>
  </r>
  <r>
    <n v="4"/>
    <s v="Johnath Fairebrother"/>
    <s v=""/>
    <x v="0"/>
    <s v="Rob"/>
    <s v="L"/>
    <n v="0.2"/>
    <n v="3.5849999999999995"/>
    <n v="14.339999999999998"/>
    <s v="Robusta"/>
    <s v="Yes"/>
    <s v="Light"/>
  </r>
  <r>
    <n v="6"/>
    <s v="Ingamar Eberlein"/>
    <s v="ieberleinqf@hc360.com"/>
    <x v="0"/>
    <s v="Rob"/>
    <s v="L"/>
    <n v="0.2"/>
    <n v="3.5849999999999995"/>
    <n v="21.509999999999998"/>
    <s v="Robusta"/>
    <s v="No"/>
    <s v="Light"/>
  </r>
  <r>
    <n v="2"/>
    <s v="Jilly Dreng"/>
    <s v="jdrengqg@uiuc.edu"/>
    <x v="1"/>
    <s v="Ara"/>
    <s v="M"/>
    <n v="1"/>
    <n v="11.25"/>
    <n v="22.5"/>
    <s v="Arabica"/>
    <s v="Yes"/>
    <s v="Medium"/>
  </r>
  <r>
    <n v="1"/>
    <s v="Brenn Dundredge"/>
    <s v=""/>
    <x v="0"/>
    <s v="Ara"/>
    <s v="L"/>
    <n v="0.2"/>
    <n v="3.8849999999999998"/>
    <n v="3.8849999999999998"/>
    <s v="Arabica"/>
    <s v="Yes"/>
    <s v="Light"/>
  </r>
  <r>
    <n v="1"/>
    <s v="Brenn Dundredge"/>
    <s v=""/>
    <x v="0"/>
    <s v="Exc"/>
    <s v="D"/>
    <n v="2.5"/>
    <n v="27.945"/>
    <n v="27.945"/>
    <s v="Excelsa"/>
    <s v="Yes"/>
    <s v="Dark"/>
  </r>
  <r>
    <n v="5"/>
    <s v="Brenn Dundredge"/>
    <s v=""/>
    <x v="0"/>
    <s v="Exc"/>
    <s v="L"/>
    <n v="2.5"/>
    <n v="34.154999999999994"/>
    <n v="170.77499999999998"/>
    <s v="Excelsa"/>
    <s v="Yes"/>
    <s v="Light"/>
  </r>
  <r>
    <n v="2"/>
    <s v="Brenn Dundredge"/>
    <s v=""/>
    <x v="0"/>
    <s v="Rob"/>
    <s v="L"/>
    <n v="2.5"/>
    <n v="27.484999999999996"/>
    <n v="54.969999999999992"/>
    <s v="Robusta"/>
    <s v="Yes"/>
    <s v="Light"/>
  </r>
  <r>
    <n v="1"/>
    <s v="Brenn Dundredge"/>
    <s v=""/>
    <x v="0"/>
    <s v="Exc"/>
    <s v="L"/>
    <n v="1"/>
    <n v="14.85"/>
    <n v="14.85"/>
    <s v="Excelsa"/>
    <s v="Yes"/>
    <s v="Light"/>
  </r>
  <r>
    <n v="2"/>
    <s v="Brenn Dundredge"/>
    <s v=""/>
    <x v="0"/>
    <s v="Ara"/>
    <s v="L"/>
    <n v="0.2"/>
    <n v="3.8849999999999998"/>
    <n v="7.77"/>
    <s v="Arabica"/>
    <s v="Yes"/>
    <s v="Light"/>
  </r>
  <r>
    <n v="5"/>
    <s v="Rhodie Strathern"/>
    <s v="rstrathernqn@devhub.com"/>
    <x v="0"/>
    <s v="Lib"/>
    <s v="L"/>
    <n v="0.2"/>
    <n v="4.7549999999999999"/>
    <n v="23.774999999999999"/>
    <s v="Liberica"/>
    <s v="Yes"/>
    <s v="Light"/>
  </r>
  <r>
    <n v="5"/>
    <s v="Chad Miguel"/>
    <s v="cmiguelqo@exblog.jp"/>
    <x v="0"/>
    <s v="Lib"/>
    <s v="L"/>
    <n v="1"/>
    <n v="15.85"/>
    <n v="79.25"/>
    <s v="Liberica"/>
    <s v="Yes"/>
    <s v="Light"/>
  </r>
  <r>
    <n v="2"/>
    <s v="Florinda Matusovsky"/>
    <s v=""/>
    <x v="0"/>
    <s v="Ara"/>
    <s v="D"/>
    <n v="2.5"/>
    <n v="22.884999999999998"/>
    <n v="45.769999999999996"/>
    <s v="Arabica"/>
    <s v="Yes"/>
    <s v="Dark"/>
  </r>
  <r>
    <n v="1"/>
    <s v="Morly Rocks"/>
    <s v="mrocksqq@exblog.jp"/>
    <x v="1"/>
    <s v="Rob"/>
    <s v="D"/>
    <n v="1"/>
    <n v="8.9499999999999993"/>
    <n v="8.9499999999999993"/>
    <s v="Robusta"/>
    <s v="Yes"/>
    <s v="Dark"/>
  </r>
  <r>
    <n v="4"/>
    <s v="Yuri Burrells"/>
    <s v="yburrellsqr@vinaora.com"/>
    <x v="0"/>
    <s v="Rob"/>
    <s v="M"/>
    <n v="0.5"/>
    <n v="5.97"/>
    <n v="23.88"/>
    <s v="Robusta"/>
    <s v="Yes"/>
    <s v="Medium"/>
  </r>
  <r>
    <n v="5"/>
    <s v="Cleopatra Goodrum"/>
    <s v="cgoodrumqs@goodreads.com"/>
    <x v="0"/>
    <s v="Exc"/>
    <s v="L"/>
    <n v="0.2"/>
    <n v="4.4550000000000001"/>
    <n v="22.274999999999999"/>
    <s v="Excelsa"/>
    <s v="No"/>
    <s v="Light"/>
  </r>
  <r>
    <n v="3"/>
    <s v="Joey Jefferys"/>
    <s v="jjefferysqt@blog.com"/>
    <x v="0"/>
    <s v="Rob"/>
    <s v="M"/>
    <n v="1"/>
    <n v="9.9499999999999993"/>
    <n v="29.849999999999998"/>
    <s v="Robusta"/>
    <s v="Yes"/>
    <s v="Medium"/>
  </r>
  <r>
    <n v="6"/>
    <s v="Bearnard Wardell"/>
    <s v="bwardellqu@adobe.com"/>
    <x v="0"/>
    <s v="Exc"/>
    <s v="L"/>
    <n v="0.5"/>
    <n v="8.91"/>
    <n v="53.46"/>
    <s v="Excelsa"/>
    <s v="Yes"/>
    <s v="Light"/>
  </r>
  <r>
    <n v="1"/>
    <s v="Zeke Walisiak"/>
    <s v="zwalisiakqv@ucsd.edu"/>
    <x v="1"/>
    <s v="Rob"/>
    <s v="D"/>
    <n v="0.2"/>
    <n v="2.6849999999999996"/>
    <n v="2.6849999999999996"/>
    <s v="Robusta"/>
    <s v="Yes"/>
    <s v="Dark"/>
  </r>
  <r>
    <n v="2"/>
    <s v="Wiley Leopold"/>
    <s v="wleopoldqw@blogspot.com"/>
    <x v="0"/>
    <s v="Rob"/>
    <s v="M"/>
    <n v="0.2"/>
    <n v="2.9849999999999999"/>
    <n v="5.97"/>
    <s v="Robusta"/>
    <s v="No"/>
    <s v="Medium"/>
  </r>
  <r>
    <n v="1"/>
    <s v="Chiarra Shalders"/>
    <s v="cshaldersqx@cisco.com"/>
    <x v="0"/>
    <s v="Lib"/>
    <s v="D"/>
    <n v="1"/>
    <n v="12.95"/>
    <n v="12.95"/>
    <s v="Liberica"/>
    <s v="Yes"/>
    <s v="Dark"/>
  </r>
  <r>
    <n v="1"/>
    <s v="Sharl Southerill"/>
    <s v=""/>
    <x v="0"/>
    <s v="Exc"/>
    <s v="M"/>
    <n v="0.5"/>
    <n v="8.25"/>
    <n v="8.25"/>
    <s v="Excelsa"/>
    <s v="No"/>
    <s v="Medium"/>
  </r>
  <r>
    <n v="5"/>
    <s v="Noni Furber"/>
    <s v="nfurberqz@jugem.jp"/>
    <x v="0"/>
    <s v="Ara"/>
    <s v="L"/>
    <n v="2.5"/>
    <n v="29.784999999999997"/>
    <n v="148.92499999999998"/>
    <s v="Arabica"/>
    <s v="No"/>
    <s v="Light"/>
  </r>
  <r>
    <n v="3"/>
    <s v="Dinah Crutcher"/>
    <s v=""/>
    <x v="1"/>
    <s v="Ara"/>
    <s v="L"/>
    <n v="2.5"/>
    <n v="29.784999999999997"/>
    <n v="89.35499999999999"/>
    <s v="Arabica"/>
    <s v="Yes"/>
    <s v="Light"/>
  </r>
  <r>
    <n v="6"/>
    <s v="Charlean Keave"/>
    <s v="ckeaver1@ucoz.com"/>
    <x v="0"/>
    <s v="Lib"/>
    <s v="M"/>
    <n v="1"/>
    <n v="14.55"/>
    <n v="87.300000000000011"/>
    <s v="Liberica"/>
    <s v="No"/>
    <s v="Medium"/>
  </r>
  <r>
    <n v="1"/>
    <s v="Sada Roseborough"/>
    <s v="sroseboroughr2@virginia.edu"/>
    <x v="0"/>
    <s v="Rob"/>
    <s v="D"/>
    <n v="0.5"/>
    <n v="5.3699999999999992"/>
    <n v="5.3699999999999992"/>
    <s v="Robusta"/>
    <s v="Yes"/>
    <s v="Dark"/>
  </r>
  <r>
    <n v="3"/>
    <s v="Clayton Kingwell"/>
    <s v="ckingwellr3@squarespace.com"/>
    <x v="1"/>
    <s v="Ara"/>
    <s v="D"/>
    <n v="0.2"/>
    <n v="2.9849999999999999"/>
    <n v="8.9550000000000001"/>
    <s v="Arabica"/>
    <s v="Yes"/>
    <s v="Dark"/>
  </r>
  <r>
    <n v="5"/>
    <s v="Kacy Canto"/>
    <s v="kcantor4@gmpg.org"/>
    <x v="0"/>
    <s v="Rob"/>
    <s v="L"/>
    <n v="2.5"/>
    <n v="27.484999999999996"/>
    <n v="137.42499999999998"/>
    <s v="Robusta"/>
    <s v="Yes"/>
    <s v="Light"/>
  </r>
  <r>
    <n v="5"/>
    <s v="Mab Blakemore"/>
    <s v="mblakemorer5@nsw.gov.au"/>
    <x v="0"/>
    <s v="Rob"/>
    <s v="L"/>
    <n v="1"/>
    <n v="11.95"/>
    <n v="59.75"/>
    <s v="Robusta"/>
    <s v="No"/>
    <s v="Light"/>
  </r>
  <r>
    <n v="3"/>
    <s v="Charlean Keave"/>
    <s v="ckeaver1@ucoz.com"/>
    <x v="0"/>
    <s v="Ara"/>
    <s v="L"/>
    <n v="0.5"/>
    <n v="7.77"/>
    <n v="23.31"/>
    <s v="Arabica"/>
    <s v="No"/>
    <s v="Light"/>
  </r>
  <r>
    <n v="2"/>
    <s v="Javier Causnett"/>
    <s v=""/>
    <x v="0"/>
    <s v="Rob"/>
    <s v="D"/>
    <n v="0.5"/>
    <n v="5.3699999999999992"/>
    <n v="10.739999999999998"/>
    <s v="Robusta"/>
    <s v="No"/>
    <s v="Dark"/>
  </r>
  <r>
    <n v="6"/>
    <s v="Demetris Micheli"/>
    <s v=""/>
    <x v="0"/>
    <s v="Exc"/>
    <s v="D"/>
    <n v="2.5"/>
    <n v="27.945"/>
    <n v="167.67000000000002"/>
    <s v="Excelsa"/>
    <s v="Yes"/>
    <s v="Dark"/>
  </r>
  <r>
    <n v="6"/>
    <s v="Chloette Bernardot"/>
    <s v="cbernardotr9@wix.com"/>
    <x v="0"/>
    <s v="Exc"/>
    <s v="D"/>
    <n v="0.2"/>
    <n v="3.645"/>
    <n v="21.87"/>
    <s v="Excelsa"/>
    <s v="Yes"/>
    <s v="Dark"/>
  </r>
  <r>
    <n v="2"/>
    <s v="Kim Kemery"/>
    <s v="kkemeryra@t.co"/>
    <x v="0"/>
    <s v="Rob"/>
    <s v="L"/>
    <n v="1"/>
    <n v="11.95"/>
    <n v="23.9"/>
    <s v="Robusta"/>
    <s v="Yes"/>
    <s v="Light"/>
  </r>
  <r>
    <n v="2"/>
    <s v="Fanchette Parlot"/>
    <s v="fparlotrb@forbes.com"/>
    <x v="0"/>
    <s v="Ara"/>
    <s v="M"/>
    <n v="0.2"/>
    <n v="3.375"/>
    <n v="6.75"/>
    <s v="Arabica"/>
    <s v="Yes"/>
    <s v="Medium"/>
  </r>
  <r>
    <n v="1"/>
    <s v="Ramon Cheak"/>
    <s v="rcheakrc@tripadvisor.com"/>
    <x v="1"/>
    <s v="Exc"/>
    <s v="M"/>
    <n v="2.5"/>
    <n v="31.624999999999996"/>
    <n v="31.624999999999996"/>
    <s v="Excelsa"/>
    <s v="Yes"/>
    <s v="Medium"/>
  </r>
  <r>
    <n v="4"/>
    <s v="Koressa O'Geneay"/>
    <s v="kogeneayrd@utexas.edu"/>
    <x v="0"/>
    <s v="Rob"/>
    <s v="L"/>
    <n v="1"/>
    <n v="11.95"/>
    <n v="47.8"/>
    <s v="Robusta"/>
    <s v="No"/>
    <s v="Light"/>
  </r>
  <r>
    <n v="1"/>
    <s v="Claudell Ayre"/>
    <s v="cayrere@symantec.com"/>
    <x v="0"/>
    <s v="Lib"/>
    <s v="M"/>
    <n v="2.5"/>
    <n v="33.464999999999996"/>
    <n v="33.464999999999996"/>
    <s v="Liberica"/>
    <s v="No"/>
    <s v="Medium"/>
  </r>
  <r>
    <n v="5"/>
    <s v="Lorianne Kyneton"/>
    <s v="lkynetonrf@macromedia.com"/>
    <x v="2"/>
    <s v="Ara"/>
    <s v="D"/>
    <n v="0.5"/>
    <n v="5.97"/>
    <n v="29.849999999999998"/>
    <s v="Arabica"/>
    <s v="Yes"/>
    <s v="Dark"/>
  </r>
  <r>
    <n v="3"/>
    <s v="Adele McFayden"/>
    <s v=""/>
    <x v="2"/>
    <s v="Rob"/>
    <s v="M"/>
    <n v="1"/>
    <n v="9.9499999999999993"/>
    <n v="29.849999999999998"/>
    <s v="Robusta"/>
    <s v="Yes"/>
    <s v="Medium"/>
  </r>
  <r>
    <n v="6"/>
    <s v="Herta Layne"/>
    <s v=""/>
    <x v="0"/>
    <s v="Ara"/>
    <s v="M"/>
    <n v="2.5"/>
    <n v="25.874999999999996"/>
    <n v="155.24999999999997"/>
    <s v="Arabica"/>
    <s v="Yes"/>
    <s v="Medium"/>
  </r>
  <r>
    <n v="5"/>
    <s v="Marguerite Graves"/>
    <s v=""/>
    <x v="0"/>
    <s v="Exc"/>
    <s v="D"/>
    <n v="0.2"/>
    <n v="3.645"/>
    <n v="18.225000000000001"/>
    <s v="Excelsa"/>
    <s v="No"/>
    <s v="Dark"/>
  </r>
  <r>
    <n v="2"/>
    <s v="Marguerite Graves"/>
    <s v=""/>
    <x v="0"/>
    <s v="Lib"/>
    <s v="D"/>
    <n v="0.5"/>
    <n v="7.77"/>
    <n v="15.54"/>
    <s v="Liberica"/>
    <s v="No"/>
    <s v="Dark"/>
  </r>
  <r>
    <n v="3"/>
    <s v="Desdemona Eye"/>
    <s v=""/>
    <x v="1"/>
    <s v="Lib"/>
    <s v="L"/>
    <n v="2.5"/>
    <n v="36.454999999999998"/>
    <n v="109.36499999999999"/>
    <s v="Liberica"/>
    <s v="No"/>
    <s v="Light"/>
  </r>
  <r>
    <n v="6"/>
    <s v="Margarette Sterland"/>
    <s v=""/>
    <x v="0"/>
    <s v="Ara"/>
    <s v="L"/>
    <n v="1"/>
    <n v="12.95"/>
    <n v="77.699999999999989"/>
    <s v="Arabica"/>
    <s v="No"/>
    <s v="Light"/>
  </r>
  <r>
    <n v="3"/>
    <s v="Catharine Scoines"/>
    <s v=""/>
    <x v="1"/>
    <s v="Ara"/>
    <s v="D"/>
    <n v="0.2"/>
    <n v="2.9849999999999999"/>
    <n v="8.9550000000000001"/>
    <s v="Arabica"/>
    <s v="No"/>
    <s v="Dark"/>
  </r>
  <r>
    <n v="1"/>
    <s v="Jennica Tewelson"/>
    <s v="jtewelsonrn@samsung.com"/>
    <x v="0"/>
    <s v="Rob"/>
    <s v="L"/>
    <n v="2.5"/>
    <n v="27.484999999999996"/>
    <n v="27.484999999999996"/>
    <s v="Robusta"/>
    <s v="No"/>
    <s v="Light"/>
  </r>
  <r>
    <n v="5"/>
    <s v="Marguerite Graves"/>
    <s v=""/>
    <x v="0"/>
    <s v="Rob"/>
    <s v="M"/>
    <n v="0.5"/>
    <n v="5.97"/>
    <n v="29.849999999999998"/>
    <s v="Robusta"/>
    <s v="No"/>
    <s v="Medium"/>
  </r>
  <r>
    <n v="4"/>
    <s v="Marguerite Graves"/>
    <s v=""/>
    <x v="0"/>
    <s v="Ara"/>
    <s v="M"/>
    <n v="0.5"/>
    <n v="6.75"/>
    <n v="27"/>
    <s v="Arabica"/>
    <s v="No"/>
    <s v="Medium"/>
  </r>
  <r>
    <n v="1"/>
    <s v="Nicolina Jenny"/>
    <s v="njennyrq@bigcartel.com"/>
    <x v="0"/>
    <s v="Ara"/>
    <s v="D"/>
    <n v="1"/>
    <n v="9.9499999999999993"/>
    <n v="9.9499999999999993"/>
    <s v="Arabica"/>
    <s v="No"/>
    <s v="Dark"/>
  </r>
  <r>
    <n v="3"/>
    <s v="Vidovic Antonelli"/>
    <s v=""/>
    <x v="2"/>
    <s v="Exc"/>
    <s v="M"/>
    <n v="0.2"/>
    <n v="4.125"/>
    <n v="12.375"/>
    <s v="Excelsa"/>
    <s v="Yes"/>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A7552-5358-4D21-B49E-24D9D7C02B0B}" name="TotalSale" cacheId="12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F52"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axis="axisCol" compact="0" outline="0" showAll="0">
      <items count="5">
        <item x="2"/>
        <item x="1"/>
        <item x="3"/>
        <item x="0"/>
        <item t="default"/>
      </items>
    </pivotField>
    <pivotField compact="0" outline="0" showAll="0">
      <items count="3">
        <item x="1"/>
        <item x="0"/>
        <item t="default"/>
      </items>
    </pivotField>
    <pivotField compact="0" outline="0" showAll="0">
      <items count="4">
        <item x="2"/>
        <item x="1"/>
        <item x="0"/>
        <item t="default"/>
      </items>
    </pivotField>
    <pivotField axis="axisRow" compact="0" outline="0" showAll="0">
      <items count="7">
        <item x="0"/>
        <item x="1"/>
        <item x="2"/>
        <item x="3"/>
        <item x="4"/>
        <item x="5"/>
        <item t="default"/>
      </items>
    </pivotField>
  </pivotFields>
  <rowFields count="2">
    <field x="16"/>
    <field x="1"/>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0" baseItem="0"/>
  </dataFields>
  <chartFormats count="16">
    <chartFormat chart="5" format="15" series="1">
      <pivotArea type="data" outline="0" fieldPosition="0">
        <references count="1">
          <reference field="13" count="1" selected="0">
            <x v="0"/>
          </reference>
        </references>
      </pivotArea>
    </chartFormat>
    <chartFormat chart="5" format="16" series="1">
      <pivotArea type="data" outline="0" fieldPosition="0">
        <references count="1">
          <reference field="13" count="1" selected="0">
            <x v="1"/>
          </reference>
        </references>
      </pivotArea>
    </chartFormat>
    <chartFormat chart="5" format="17" series="1">
      <pivotArea type="data" outline="0" fieldPosition="0">
        <references count="1">
          <reference field="13" count="1" selected="0">
            <x v="2"/>
          </reference>
        </references>
      </pivotArea>
    </chartFormat>
    <chartFormat chart="5" format="18" series="1">
      <pivotArea type="data" outline="0" fieldPosition="0">
        <references count="1">
          <reference field="13" count="1" selected="0">
            <x v="3"/>
          </reference>
        </references>
      </pivotArea>
    </chartFormat>
    <chartFormat chart="0" format="5" series="1">
      <pivotArea type="data" outline="0" fieldPosition="0">
        <references count="1">
          <reference field="13" count="1" selected="0">
            <x v="0"/>
          </reference>
        </references>
      </pivotArea>
    </chartFormat>
    <chartFormat chart="0" format="6" series="1">
      <pivotArea type="data" outline="0" fieldPosition="0">
        <references count="1">
          <reference field="13" count="1" selected="0">
            <x v="1"/>
          </reference>
        </references>
      </pivotArea>
    </chartFormat>
    <chartFormat chart="0" format="7" series="1">
      <pivotArea type="data" outline="0" fieldPosition="0">
        <references count="1">
          <reference field="13" count="1" selected="0">
            <x v="2"/>
          </reference>
        </references>
      </pivotArea>
    </chartFormat>
    <chartFormat chart="0" format="8" series="1">
      <pivotArea type="data" outline="0" fieldPosition="0">
        <references count="1">
          <reference field="13" count="1" selected="0">
            <x v="3"/>
          </reference>
        </references>
      </pivotArea>
    </chartFormat>
    <chartFormat chart="0" format="9" series="1">
      <pivotArea type="data" outline="0" fieldPosition="0">
        <references count="2">
          <reference field="4294967294" count="1" selected="0">
            <x v="0"/>
          </reference>
          <reference field="13"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0" format="11" series="1">
      <pivotArea type="data" outline="0" fieldPosition="0">
        <references count="2">
          <reference field="4294967294" count="1" selected="0">
            <x v="0"/>
          </reference>
          <reference field="13" count="1" selected="0">
            <x v="2"/>
          </reference>
        </references>
      </pivotArea>
    </chartFormat>
    <chartFormat chart="0" format="12" series="1">
      <pivotArea type="data" outline="0" fieldPosition="0">
        <references count="2">
          <reference field="4294967294" count="1" selected="0">
            <x v="0"/>
          </reference>
          <reference field="13" count="1" selected="0">
            <x v="3"/>
          </reference>
        </references>
      </pivotArea>
    </chartFormat>
    <chartFormat chart="5" format="19" series="1">
      <pivotArea type="data" outline="0" fieldPosition="0">
        <references count="2">
          <reference field="4294967294" count="1" selected="0">
            <x v="0"/>
          </reference>
          <reference field="13" count="1" selected="0">
            <x v="2"/>
          </reference>
        </references>
      </pivotArea>
    </chartFormat>
    <chartFormat chart="5" format="20" series="1">
      <pivotArea type="data" outline="0" fieldPosition="0">
        <references count="2">
          <reference field="4294967294" count="1" selected="0">
            <x v="0"/>
          </reference>
          <reference field="13" count="1" selected="0">
            <x v="3"/>
          </reference>
        </references>
      </pivotArea>
    </chartFormat>
    <chartFormat chart="5" format="21" series="1">
      <pivotArea type="data" outline="0" fieldPosition="0">
        <references count="2">
          <reference field="4294967294" count="1" selected="0">
            <x v="0"/>
          </reference>
          <reference field="13" count="1" selected="0">
            <x v="0"/>
          </reference>
        </references>
      </pivotArea>
    </chartFormat>
    <chartFormat chart="5" format="22"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EF13F4-65AE-47BD-ABCE-8944647BDED1}" name="TotalSale" cacheId="12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4">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compact="0" outline="0" showAll="0"/>
    <pivotField compact="0" outline="0" showAll="0">
      <items count="3">
        <item x="1"/>
        <item x="0"/>
        <item t="default"/>
      </items>
    </pivotField>
    <pivotField compact="0" outline="0" showAll="0">
      <items count="4">
        <item x="2"/>
        <item x="1"/>
        <item x="0"/>
        <item t="default"/>
      </items>
    </pivotField>
    <pivotField compact="0" outline="0" showAll="0">
      <items count="7">
        <item x="0"/>
        <item x="1"/>
        <item x="2"/>
        <item x="3"/>
        <item x="4"/>
        <item x="5"/>
        <item t="default"/>
      </items>
    </pivotField>
  </pivotFields>
  <rowFields count="1">
    <field x="7"/>
  </rowFields>
  <rowItems count="3">
    <i>
      <x/>
    </i>
    <i>
      <x v="1"/>
    </i>
    <i>
      <x v="2"/>
    </i>
  </rowItems>
  <colItems count="1">
    <i/>
  </colItems>
  <dataFields count="1">
    <dataField name="Sum of Sales" fld="12" baseField="0" baseItem="0"/>
  </dataFields>
  <chartFormats count="2">
    <chartFormat chart="9"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74917B-C6A5-4F39-B658-12CF4B04877D}" name="PivotTable2" cacheId="1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B5:C9" firstHeaderRow="1" firstDataRow="1" firstDataCol="1"/>
  <pivotFields count="12">
    <pivotField showAll="0"/>
    <pivotField showAll="0"/>
    <pivotField showAll="0"/>
    <pivotField axis="axisRow" showAll="0">
      <items count="4">
        <item x="1"/>
        <item x="2"/>
        <item x="0"/>
        <item t="default"/>
      </items>
    </pivotField>
    <pivotField showAll="0"/>
    <pivotField showAll="0"/>
    <pivotField numFmtId="166" showAll="0"/>
    <pivotField showAll="0"/>
    <pivotField dataField="1" showAll="0"/>
    <pivotField showAll="0"/>
    <pivotField showAll="0"/>
    <pivotField showAll="0"/>
  </pivotFields>
  <rowFields count="1">
    <field x="3"/>
  </rowFields>
  <rowItems count="4">
    <i>
      <x/>
    </i>
    <i>
      <x v="1"/>
    </i>
    <i>
      <x v="2"/>
    </i>
    <i t="grand">
      <x/>
    </i>
  </rowItems>
  <colItems count="1">
    <i/>
  </colItems>
  <dataFields count="1">
    <dataField name="Sum of Sales" fld="8" baseField="0" baseItem="0"/>
  </dataFields>
  <chartFormats count="4">
    <chartFormat chart="13" format="7"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CE0612-88A4-4E6F-BB5C-C6132F194383}" name="PivotTable3" cacheId="1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917" firstHeaderRow="1" firstDataRow="1" firstDataCol="1"/>
  <pivotFields count="11">
    <pivotField axis="axisRow"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pivotField showAll="0"/>
    <pivotField dataField="1" showAll="0"/>
    <pivotField showAll="0"/>
    <pivotField showAll="0"/>
    <pivotField showAll="0"/>
  </pivotFields>
  <rowFields count="1">
    <field x="0"/>
  </rowFields>
  <rowItems count="91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t="grand">
      <x/>
    </i>
  </rowItems>
  <colItems count="1">
    <i/>
  </colItems>
  <dataFields count="1">
    <dataField name="Sum of Sales" fld="7" baseField="0" baseItem="0"/>
  </dataFields>
  <chartFormats count="2">
    <chartFormat chart="5"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6DF809-D162-4A62-8696-A60347038079}" name="TotalSale" cacheId="127" applyNumberFormats="0" applyBorderFormats="0" applyFontFormats="0" applyPatternFormats="0" applyAlignmentFormats="0" applyWidthHeightFormats="1" dataCaption="Values" updatedVersion="7" minRefreshableVersion="5" useAutoFormatting="1" rowGrandTotals="0" colGrandTotals="0" itemPrintTitles="1" createdVersion="7" indent="0" showHeaders="0" compact="0" compactData="0" multipleFieldFilters="0" chartFormat="14">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compact="0" outline="0" showAll="0"/>
    <pivotField compact="0" outline="0" showAll="0">
      <items count="3">
        <item x="1"/>
        <item x="0"/>
        <item t="default"/>
      </items>
    </pivotField>
    <pivotField compact="0" outline="0" showAll="0">
      <items count="4">
        <item x="2"/>
        <item x="1"/>
        <item x="0"/>
        <item t="default"/>
      </items>
    </pivotField>
    <pivotField compact="0" outline="0" showAll="0">
      <items count="7">
        <item x="0"/>
        <item x="1"/>
        <item x="2"/>
        <item x="3"/>
        <item x="4"/>
        <item x="5"/>
        <item t="default"/>
      </items>
    </pivotField>
  </pivotFields>
  <rowFields count="1">
    <field x="5"/>
  </rowFields>
  <rowItems count="5">
    <i>
      <x v="28"/>
    </i>
    <i>
      <x v="125"/>
    </i>
    <i>
      <x v="255"/>
    </i>
    <i>
      <x v="646"/>
    </i>
    <i>
      <x v="831"/>
    </i>
  </rowItems>
  <colItems count="1">
    <i/>
  </colItems>
  <dataFields count="1">
    <dataField name="Sum of Sales" fld="12" baseField="0" baseItem="0"/>
  </dataFields>
  <chartFormats count="4">
    <chartFormat chart="9"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Medium9" showRowHeaders="1" showColHeaders="0"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986F9DB-432B-44D0-8849-62E08EC874D5}" sourceName="Roast Type Name">
  <pivotTables>
    <pivotTable tabId="18" name="TotalSale"/>
    <pivotTable tabId="24" name="TotalSale"/>
    <pivotTable tabId="25" name="TotalSale"/>
  </pivotTables>
  <data>
    <tabular pivotCacheId="182873432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F443325-A558-4A7C-82E2-D2E34DDA7407}" sourceName="Size">
  <pivotTables>
    <pivotTable tabId="18" name="TotalSale"/>
    <pivotTable tabId="24" name="TotalSale"/>
    <pivotTable tabId="25" name="TotalSale"/>
  </pivotTables>
  <data>
    <tabular pivotCacheId="182873432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15FEA514-4204-47BA-81A8-6564344F4230}" sourceName="Loyality Card">
  <pivotTables>
    <pivotTable tabId="18" name="TotalSale"/>
    <pivotTable tabId="24" name="TotalSale"/>
    <pivotTable tabId="25" name="TotalSale"/>
  </pivotTables>
  <data>
    <tabular pivotCacheId="18287343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529EDED7-2191-4160-9E23-1583A712A276}" cache="Slicer_Roast_Type_Name" caption="Roast Type Name" columnCount="3" style="SlicerStyleLight2" rowHeight="241300"/>
  <slicer name="Size 1" xr10:uid="{0551C041-18B3-4A28-8759-1D43F08D66E4}" cache="Slicer_Size" caption="Size" columnCount="2" style="SlicerStyleLight2" rowHeight="241300"/>
  <slicer name="Loyality Card 1" xr10:uid="{C2AFCAEE-5E59-42F4-990C-A43890D056E3}" cache="Slicer_Loyality_Card" caption="Loyality Card"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BD2E68C-A3AA-48AB-83A0-F495601271E9}" cache="Slicer_Roast_Type_Name" caption="Roast Type Name" columnCount="3" style="SlicerStyleLight2" rowHeight="241300"/>
  <slicer name="Size" xr10:uid="{F34A023D-36B9-4276-A919-34D0E4C9AD65}" cache="Slicer_Size" caption="Size" style="SlicerStyleLight2" rowHeight="241300"/>
  <slicer name="Loyality Card" xr10:uid="{20805C3F-31D0-4F43-BEB1-29A25CD46762}" cache="Slicer_Loyality_Card" caption="Loyali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8572B8-2039-4E69-ADC3-636E9B21561F}" name="Table2" displayName="Table2" ref="A1:O4" totalsRowShown="0">
  <autoFilter ref="A1:O4" xr:uid="{588572B8-2039-4E69-ADC3-636E9B21561F}"/>
  <tableColumns count="15">
    <tableColumn id="1" xr3:uid="{E1F8D2AE-92D2-4220-B001-508AC70A29AB}" name="Order ID"/>
    <tableColumn id="2" xr3:uid="{8FF74CD3-AF77-49D1-818B-AF7BB2B0B84B}" name="Order Date" dataDxfId="10"/>
    <tableColumn id="3" xr3:uid="{5EC5A73A-96D6-42C8-848C-D227ACE216AB}" name="Customer ID"/>
    <tableColumn id="4" xr3:uid="{A03F214F-C003-469F-88E8-DDDC2BC2470A}" name="Product ID"/>
    <tableColumn id="5" xr3:uid="{EAEE2FA5-CFDE-4F4A-A215-87AF12D1217F}" name="Quantity"/>
    <tableColumn id="6" xr3:uid="{5C3D85E0-4D4E-477E-835F-97A9414BB988}" name="Customer Name"/>
    <tableColumn id="7" xr3:uid="{E287D2CE-711A-4E1A-8E00-8460FDC45FF4}" name="Email"/>
    <tableColumn id="8" xr3:uid="{5C3C7570-21C6-4AA1-B6DE-61D880A1971A}" name="Country"/>
    <tableColumn id="9" xr3:uid="{73651609-ACEF-47C7-8A5A-F8C44EF4094F}" name="Coffee Type"/>
    <tableColumn id="10" xr3:uid="{23FB7ADC-5315-4397-AF33-8B936F49E215}" name="Roast Type"/>
    <tableColumn id="11" xr3:uid="{E8132220-6D44-49DB-B1C1-BDF97AE36E46}" name="Size"/>
    <tableColumn id="12" xr3:uid="{9E06EC19-F1FE-44B5-A483-09D7008FD864}" name="Unit Price"/>
    <tableColumn id="13" xr3:uid="{45DDA693-E1F8-4A3D-9B8A-04BE1FC1FA68}" name="Sales"/>
    <tableColumn id="14" xr3:uid="{48169559-227F-4203-9002-B90B84EFF3DC}" name="Coffee Type Name"/>
    <tableColumn id="15" xr3:uid="{59F4BFB3-B276-4469-A258-9F19BA380C0F}" name="Roast Type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BC7221-CDBC-4043-86F1-AA5DC7DD11BD}" name="Orders_Table" displayName="Orders_Table" ref="A1:P1001" totalsRowShown="0" headerRowDxfId="9">
  <autoFilter ref="A1:P1001" xr:uid="{ABBC7221-CDBC-4043-86F1-AA5DC7DD11BD}"/>
  <tableColumns count="16">
    <tableColumn id="1" xr3:uid="{CD913C7F-C5D7-40C1-90E3-AC5938FD6D74}" name="Order ID" dataDxfId="8"/>
    <tableColumn id="2" xr3:uid="{9CCBB645-DA87-4355-83B8-D364B64FBD5F}" name="Order Date" dataDxfId="7"/>
    <tableColumn id="3" xr3:uid="{537DD4D3-0267-4067-B282-04007A0956C3}" name="Customer ID" dataDxfId="6"/>
    <tableColumn id="4" xr3:uid="{C9719032-0153-4CEB-9D2A-200FE5D5B5E6}" name="Product ID"/>
    <tableColumn id="5" xr3:uid="{D666FF61-64CA-4B07-AEFB-16D023CAE75F}" name="Quantity" dataDxfId="5"/>
    <tableColumn id="6" xr3:uid="{F4E117FE-AC1A-4A1D-9126-96F596C9BE10}" name="Customer Name" dataDxfId="4">
      <calculatedColumnFormula>_xlfn.XLOOKUP(orders!C2,customers!$A$1:$A$1001,customers!$B$1:$B$1001,,0)</calculatedColumnFormula>
    </tableColumn>
    <tableColumn id="7" xr3:uid="{735E60BF-0B9B-43F0-9521-2D6965BC15D9}" name="Email" dataDxfId="3">
      <calculatedColumnFormula>IF(_xlfn.XLOOKUP(C2,customers!$A$1:$A$1001,customers!$C$1:$C$1001)=0,"",_xlfn.XLOOKUP(C2,customers!$A$1:$A$1001,customers!$C$1:$C$1001))</calculatedColumnFormula>
    </tableColumn>
    <tableColumn id="8" xr3:uid="{B1914DA3-5CCD-41D9-8630-4F1F640F8FFA}" name="Country" dataDxfId="2">
      <calculatedColumnFormula>_xlfn.XLOOKUP(C2,customers!$A$1:$A$1001,customers!$G$1:$G$1001,,0)</calculatedColumnFormula>
    </tableColumn>
    <tableColumn id="9" xr3:uid="{6E928DAF-A915-403F-8384-26BB4609BFA1}" name="Coffee Type">
      <calculatedColumnFormula>_xlfn.XLOOKUP(orders!D2,Products!$A$1:$A$49,Products!$B$1:$B$49,,0)</calculatedColumnFormula>
    </tableColumn>
    <tableColumn id="10" xr3:uid="{19C1DF3B-9DB7-4819-9DE1-5990BD099730}" name="Roast Type">
      <calculatedColumnFormula>_xlfn.XLOOKUP(orders!D2,Products!$A$1:$A$49,Products!$C$1:$C$49,,0)</calculatedColumnFormula>
    </tableColumn>
    <tableColumn id="11" xr3:uid="{30731E26-6619-44C6-A456-98EAB8DCD43C}" name="Size" dataDxfId="1">
      <calculatedColumnFormula>_xlfn.XLOOKUP(D2,Products!$A$1:$A$49,Products!$D$1:$D$49,,0)</calculatedColumnFormula>
    </tableColumn>
    <tableColumn id="12" xr3:uid="{4D4F9286-AE02-4D33-A7D8-C9861E32101C}" name="Unit Price">
      <calculatedColumnFormula>_xlfn.XLOOKUP(D2,Products!$A$1:$A$49,Products!$E$1:$E$49,,0)</calculatedColumnFormula>
    </tableColumn>
    <tableColumn id="13" xr3:uid="{DA9C0597-1C39-4739-83A7-A3463F6529F9}" name="Sales" dataCellStyle="Currency">
      <calculatedColumnFormula>orders!L2*orders!E2</calculatedColumnFormula>
    </tableColumn>
    <tableColumn id="14" xr3:uid="{210D02C3-6F99-439E-96FB-0898ED3C3EA2}" name="Coffee Type Name">
      <calculatedColumnFormula>IF(I2="Rob","Robusta",IF(I2="Exc","Excelsa",IF(I2="Ara","Arabica",IF(I2="Lib","Liberica",""))))</calculatedColumnFormula>
    </tableColumn>
    <tableColumn id="16" xr3:uid="{628428C0-7687-4F47-96AA-9ACE2B4BBD51}" name="Loyality Card" dataDxfId="0">
      <calculatedColumnFormula>_xlfn.XLOOKUP(Orders_Table[[#This Row],[Customer ID]],customers!$A$1:$A$1001,customers!$I$1:$I$1001,,0)</calculatedColumnFormula>
    </tableColumn>
    <tableColumn id="15" xr3:uid="{9E68A340-690A-46C9-B262-B31D260956FF}" name="Roast Type Name">
      <calculatedColumnFormula>IF(J2="M","Medium",IF(J2="D","Dark",IF(J2="L","Light","")))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FC56675-C053-429E-95C1-FA238635A7DF}" sourceName="Order Date">
  <pivotTables>
    <pivotTable tabId="18" name="TotalSale"/>
    <pivotTable tabId="24" name="TotalSale"/>
    <pivotTable tabId="25" name="TotalSale"/>
  </pivotTables>
  <state minimalRefreshVersion="6" lastRefreshVersion="6" pivotCacheId="18287343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4E514EA-8660-48C2-8EC8-75B7F9CDA777}" cache="NativeTimeline_Order_Date" caption="Order Date" level="2" selectionLevel="0" scrollPosition="2021-09-03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5641D4D-48C8-4687-B927-01123587BBF1}"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63183-A0AE-47E5-AC13-6D9AB55D43E6}">
  <dimension ref="A1:O4"/>
  <sheetViews>
    <sheetView workbookViewId="0">
      <selection activeCell="E22" sqref="E22"/>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42578125" customWidth="1"/>
  </cols>
  <sheetData>
    <row r="1" spans="1:15" x14ac:dyDescent="0.25">
      <c r="A1" t="s">
        <v>0</v>
      </c>
      <c r="B1" t="s">
        <v>1</v>
      </c>
      <c r="C1" t="s">
        <v>3</v>
      </c>
      <c r="D1" t="s">
        <v>11</v>
      </c>
      <c r="E1" t="s">
        <v>14</v>
      </c>
      <c r="F1" t="s">
        <v>4</v>
      </c>
      <c r="G1" t="s">
        <v>2</v>
      </c>
      <c r="H1" t="s">
        <v>7</v>
      </c>
      <c r="I1" t="s">
        <v>9</v>
      </c>
      <c r="J1" t="s">
        <v>10</v>
      </c>
      <c r="K1" t="s">
        <v>12</v>
      </c>
      <c r="L1" t="s">
        <v>13</v>
      </c>
      <c r="M1" t="s">
        <v>15</v>
      </c>
      <c r="N1" t="s">
        <v>6196</v>
      </c>
      <c r="O1" t="s">
        <v>6197</v>
      </c>
    </row>
    <row r="2" spans="1:15" x14ac:dyDescent="0.25">
      <c r="A2" t="s">
        <v>6064</v>
      </c>
      <c r="B2" s="9">
        <v>43955</v>
      </c>
      <c r="C2" t="s">
        <v>6065</v>
      </c>
      <c r="D2" t="s">
        <v>6181</v>
      </c>
      <c r="E2">
        <v>1</v>
      </c>
      <c r="F2" t="s">
        <v>6066</v>
      </c>
      <c r="G2" t="s">
        <v>6067</v>
      </c>
      <c r="H2" t="s">
        <v>19</v>
      </c>
      <c r="I2" t="s">
        <v>6195</v>
      </c>
      <c r="J2" t="s">
        <v>6188</v>
      </c>
      <c r="K2">
        <v>2.5</v>
      </c>
      <c r="L2">
        <v>33.464999999999996</v>
      </c>
      <c r="M2">
        <v>33.464999999999996</v>
      </c>
      <c r="N2" t="s">
        <v>6218</v>
      </c>
      <c r="O2" t="s">
        <v>6226</v>
      </c>
    </row>
    <row r="3" spans="1:15" x14ac:dyDescent="0.25">
      <c r="A3" t="s">
        <v>4961</v>
      </c>
      <c r="B3" s="9">
        <v>43954</v>
      </c>
      <c r="C3" t="s">
        <v>4962</v>
      </c>
      <c r="D3" t="s">
        <v>6145</v>
      </c>
      <c r="E3">
        <v>5</v>
      </c>
      <c r="F3" t="s">
        <v>4963</v>
      </c>
      <c r="G3" t="s">
        <v>4964</v>
      </c>
      <c r="H3" t="s">
        <v>19</v>
      </c>
      <c r="I3" t="s">
        <v>6195</v>
      </c>
      <c r="J3" t="s">
        <v>6186</v>
      </c>
      <c r="K3">
        <v>0.2</v>
      </c>
      <c r="L3">
        <v>4.7549999999999999</v>
      </c>
      <c r="M3">
        <v>23.774999999999999</v>
      </c>
      <c r="N3" t="s">
        <v>6218</v>
      </c>
      <c r="O3" t="s">
        <v>6227</v>
      </c>
    </row>
    <row r="4" spans="1:15" x14ac:dyDescent="0.25">
      <c r="A4" t="s">
        <v>3187</v>
      </c>
      <c r="B4" s="9">
        <v>43962</v>
      </c>
      <c r="C4" t="s">
        <v>3188</v>
      </c>
      <c r="D4" t="s">
        <v>6159</v>
      </c>
      <c r="E4">
        <v>6</v>
      </c>
      <c r="F4" t="s">
        <v>3189</v>
      </c>
      <c r="G4" t="s">
        <v>3190</v>
      </c>
      <c r="H4" t="s">
        <v>19</v>
      </c>
      <c r="I4" t="s">
        <v>6195</v>
      </c>
      <c r="J4" t="s">
        <v>6188</v>
      </c>
      <c r="K4">
        <v>0.2</v>
      </c>
      <c r="L4">
        <v>4.3650000000000002</v>
      </c>
      <c r="M4">
        <v>26.19</v>
      </c>
      <c r="N4" t="s">
        <v>6218</v>
      </c>
      <c r="O4" t="s">
        <v>6226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9" sqref="L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1B4D4-3B9B-4D62-8F6F-2755936045B8}">
  <dimension ref="A1"/>
  <sheetViews>
    <sheetView showGridLines="0" tabSelected="1" zoomScaleNormal="100" workbookViewId="0">
      <selection activeCell="T11" sqref="T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F1683-0648-44B0-9CC8-139522825F73}">
  <dimension ref="A3:F52"/>
  <sheetViews>
    <sheetView workbookViewId="0">
      <selection activeCell="C21" sqref="C21"/>
    </sheetView>
  </sheetViews>
  <sheetFormatPr defaultRowHeight="15" x14ac:dyDescent="0.25"/>
  <cols>
    <col min="1" max="1" width="13.140625" bestFit="1" customWidth="1"/>
    <col min="2" max="2" width="13" bestFit="1" customWidth="1"/>
    <col min="3" max="3" width="20" bestFit="1" customWidth="1"/>
    <col min="4" max="4" width="8" bestFit="1" customWidth="1"/>
    <col min="5" max="6" width="9" bestFit="1" customWidth="1"/>
  </cols>
  <sheetData>
    <row r="3" spans="1:6" x14ac:dyDescent="0.25">
      <c r="A3" s="6" t="s">
        <v>6220</v>
      </c>
      <c r="C3" s="6" t="s">
        <v>6196</v>
      </c>
    </row>
    <row r="4" spans="1:6" x14ac:dyDescent="0.25">
      <c r="A4" s="6" t="s">
        <v>6221</v>
      </c>
      <c r="B4" s="6" t="s">
        <v>1</v>
      </c>
      <c r="C4" t="s">
        <v>6216</v>
      </c>
      <c r="D4" t="s">
        <v>6217</v>
      </c>
      <c r="E4" t="s">
        <v>6218</v>
      </c>
      <c r="F4" t="s">
        <v>6219</v>
      </c>
    </row>
    <row r="5" spans="1:6" x14ac:dyDescent="0.25">
      <c r="A5" t="s">
        <v>6200</v>
      </c>
      <c r="B5" s="4" t="s">
        <v>6201</v>
      </c>
      <c r="C5" s="8">
        <v>186.85499999999999</v>
      </c>
      <c r="D5" s="8">
        <v>305.97000000000003</v>
      </c>
      <c r="E5" s="8">
        <v>213.15999999999997</v>
      </c>
      <c r="F5" s="8">
        <v>123</v>
      </c>
    </row>
    <row r="6" spans="1:6" x14ac:dyDescent="0.25">
      <c r="B6" s="4" t="s">
        <v>6202</v>
      </c>
      <c r="C6" s="8">
        <v>251.96499999999997</v>
      </c>
      <c r="D6" s="8">
        <v>129.46</v>
      </c>
      <c r="E6" s="8">
        <v>434.03999999999996</v>
      </c>
      <c r="F6" s="8">
        <v>171.93999999999997</v>
      </c>
    </row>
    <row r="7" spans="1:6" x14ac:dyDescent="0.25">
      <c r="B7" s="4" t="s">
        <v>6203</v>
      </c>
      <c r="C7" s="8">
        <v>224.94499999999999</v>
      </c>
      <c r="D7" s="8">
        <v>349.12</v>
      </c>
      <c r="E7" s="8">
        <v>321.04000000000002</v>
      </c>
      <c r="F7" s="8">
        <v>126.035</v>
      </c>
    </row>
    <row r="8" spans="1:6" x14ac:dyDescent="0.25">
      <c r="B8" s="4" t="s">
        <v>6204</v>
      </c>
      <c r="C8" s="8">
        <v>307.12</v>
      </c>
      <c r="D8" s="8">
        <v>681.07499999999993</v>
      </c>
      <c r="E8" s="8">
        <v>533.70499999999993</v>
      </c>
      <c r="F8" s="8">
        <v>158.85</v>
      </c>
    </row>
    <row r="9" spans="1:6" x14ac:dyDescent="0.25">
      <c r="B9" s="4" t="s">
        <v>6205</v>
      </c>
      <c r="C9" s="8">
        <v>53.664999999999992</v>
      </c>
      <c r="D9" s="8">
        <v>83.025000000000006</v>
      </c>
      <c r="E9" s="8">
        <v>193.83499999999998</v>
      </c>
      <c r="F9" s="8">
        <v>68.039999999999992</v>
      </c>
    </row>
    <row r="10" spans="1:6" x14ac:dyDescent="0.25">
      <c r="B10" s="4" t="s">
        <v>6206</v>
      </c>
      <c r="C10" s="8">
        <v>163.01999999999998</v>
      </c>
      <c r="D10" s="8">
        <v>678.3599999999999</v>
      </c>
      <c r="E10" s="8">
        <v>171.04500000000002</v>
      </c>
      <c r="F10" s="8">
        <v>372.255</v>
      </c>
    </row>
    <row r="11" spans="1:6" x14ac:dyDescent="0.25">
      <c r="B11" s="4" t="s">
        <v>6207</v>
      </c>
      <c r="C11" s="8">
        <v>345.02</v>
      </c>
      <c r="D11" s="8">
        <v>273.86999999999995</v>
      </c>
      <c r="E11" s="8">
        <v>184.12999999999997</v>
      </c>
      <c r="F11" s="8">
        <v>201.11499999999998</v>
      </c>
    </row>
    <row r="12" spans="1:6" x14ac:dyDescent="0.25">
      <c r="B12" s="4" t="s">
        <v>6208</v>
      </c>
      <c r="C12" s="8">
        <v>334.89</v>
      </c>
      <c r="D12" s="8">
        <v>70.95</v>
      </c>
      <c r="E12" s="8">
        <v>134.23000000000002</v>
      </c>
      <c r="F12" s="8">
        <v>166.27499999999998</v>
      </c>
    </row>
    <row r="13" spans="1:6" x14ac:dyDescent="0.25">
      <c r="B13" s="4" t="s">
        <v>6209</v>
      </c>
      <c r="C13" s="8">
        <v>178.70999999999998</v>
      </c>
      <c r="D13" s="8">
        <v>166.1</v>
      </c>
      <c r="E13" s="8">
        <v>439.30999999999995</v>
      </c>
      <c r="F13" s="8">
        <v>492.9</v>
      </c>
    </row>
    <row r="14" spans="1:6" x14ac:dyDescent="0.25">
      <c r="B14" s="4" t="s">
        <v>6210</v>
      </c>
      <c r="C14" s="8">
        <v>301.98500000000001</v>
      </c>
      <c r="D14" s="8">
        <v>153.76499999999999</v>
      </c>
      <c r="E14" s="8">
        <v>215.55499999999998</v>
      </c>
      <c r="F14" s="8">
        <v>213.66499999999999</v>
      </c>
    </row>
    <row r="15" spans="1:6" x14ac:dyDescent="0.25">
      <c r="B15" s="4" t="s">
        <v>6211</v>
      </c>
      <c r="C15" s="8">
        <v>312.83499999999998</v>
      </c>
      <c r="D15" s="8">
        <v>63.249999999999993</v>
      </c>
      <c r="E15" s="8">
        <v>350.89500000000004</v>
      </c>
      <c r="F15" s="8">
        <v>96.405000000000001</v>
      </c>
    </row>
    <row r="16" spans="1:6" x14ac:dyDescent="0.25">
      <c r="B16" s="4" t="s">
        <v>6212</v>
      </c>
      <c r="C16" s="8">
        <v>265.62</v>
      </c>
      <c r="D16" s="8">
        <v>526.51499999999987</v>
      </c>
      <c r="E16" s="8">
        <v>187.06</v>
      </c>
      <c r="F16" s="8">
        <v>210.58999999999997</v>
      </c>
    </row>
    <row r="17" spans="1:6" x14ac:dyDescent="0.25">
      <c r="A17" t="s">
        <v>6222</v>
      </c>
      <c r="C17" s="8">
        <v>2926.63</v>
      </c>
      <c r="D17" s="8">
        <v>3481.4599999999996</v>
      </c>
      <c r="E17" s="8">
        <v>3378.0049999999997</v>
      </c>
      <c r="F17" s="8">
        <v>2401.0700000000002</v>
      </c>
    </row>
    <row r="18" spans="1:6" x14ac:dyDescent="0.25">
      <c r="A18" t="s">
        <v>6213</v>
      </c>
      <c r="B18" s="4" t="s">
        <v>6201</v>
      </c>
      <c r="C18" s="8">
        <v>47.25</v>
      </c>
      <c r="D18" s="8">
        <v>65.805000000000007</v>
      </c>
      <c r="E18" s="8">
        <v>274.67500000000001</v>
      </c>
      <c r="F18" s="8">
        <v>179.22</v>
      </c>
    </row>
    <row r="19" spans="1:6" x14ac:dyDescent="0.25">
      <c r="B19" s="4" t="s">
        <v>6202</v>
      </c>
      <c r="C19" s="8">
        <v>745.44999999999993</v>
      </c>
      <c r="D19" s="8">
        <v>428.88499999999999</v>
      </c>
      <c r="E19" s="8">
        <v>194.17499999999998</v>
      </c>
      <c r="F19" s="8">
        <v>429.82999999999993</v>
      </c>
    </row>
    <row r="20" spans="1:6" x14ac:dyDescent="0.25">
      <c r="B20" s="4" t="s">
        <v>6203</v>
      </c>
      <c r="C20" s="8">
        <v>130.47</v>
      </c>
      <c r="D20" s="8">
        <v>271.48500000000001</v>
      </c>
      <c r="E20" s="8">
        <v>281.20499999999998</v>
      </c>
      <c r="F20" s="8">
        <v>231.63000000000002</v>
      </c>
    </row>
    <row r="21" spans="1:6" x14ac:dyDescent="0.25">
      <c r="B21" s="4" t="s">
        <v>6204</v>
      </c>
      <c r="C21" s="8">
        <v>27</v>
      </c>
      <c r="D21" s="8">
        <v>347.26</v>
      </c>
      <c r="E21" s="8">
        <v>147.51</v>
      </c>
      <c r="F21" s="8">
        <v>240.04</v>
      </c>
    </row>
    <row r="22" spans="1:6" x14ac:dyDescent="0.25">
      <c r="B22" s="4" t="s">
        <v>6205</v>
      </c>
      <c r="C22" s="8">
        <v>255.11499999999995</v>
      </c>
      <c r="D22" s="8">
        <v>541.73</v>
      </c>
      <c r="E22" s="8">
        <v>83.43</v>
      </c>
      <c r="F22" s="8">
        <v>59.079999999999991</v>
      </c>
    </row>
    <row r="23" spans="1:6" x14ac:dyDescent="0.25">
      <c r="B23" s="4" t="s">
        <v>6206</v>
      </c>
      <c r="C23" s="8">
        <v>584.78999999999985</v>
      </c>
      <c r="D23" s="8">
        <v>357.42999999999995</v>
      </c>
      <c r="E23" s="8">
        <v>355.34</v>
      </c>
      <c r="F23" s="8">
        <v>140.88</v>
      </c>
    </row>
    <row r="24" spans="1:6" x14ac:dyDescent="0.25">
      <c r="B24" s="4" t="s">
        <v>6207</v>
      </c>
      <c r="C24" s="8">
        <v>430.62</v>
      </c>
      <c r="D24" s="8">
        <v>227.42500000000001</v>
      </c>
      <c r="E24" s="8">
        <v>236.315</v>
      </c>
      <c r="F24" s="8">
        <v>414.58499999999992</v>
      </c>
    </row>
    <row r="25" spans="1:6" x14ac:dyDescent="0.25">
      <c r="B25" s="4" t="s">
        <v>6208</v>
      </c>
      <c r="C25" s="8">
        <v>22.5</v>
      </c>
      <c r="D25" s="8">
        <v>77.72</v>
      </c>
      <c r="E25" s="8">
        <v>60.5</v>
      </c>
      <c r="F25" s="8">
        <v>139.67999999999998</v>
      </c>
    </row>
    <row r="26" spans="1:6" x14ac:dyDescent="0.25">
      <c r="B26" s="4" t="s">
        <v>6209</v>
      </c>
      <c r="C26" s="8">
        <v>126.14999999999999</v>
      </c>
      <c r="D26" s="8">
        <v>195.11</v>
      </c>
      <c r="E26" s="8">
        <v>89.13</v>
      </c>
      <c r="F26" s="8">
        <v>302.65999999999997</v>
      </c>
    </row>
    <row r="27" spans="1:6" x14ac:dyDescent="0.25">
      <c r="B27" s="4" t="s">
        <v>6210</v>
      </c>
      <c r="C27" s="8">
        <v>376.03</v>
      </c>
      <c r="D27" s="8">
        <v>523.24</v>
      </c>
      <c r="E27" s="8">
        <v>440.96499999999997</v>
      </c>
      <c r="F27" s="8">
        <v>174.46999999999997</v>
      </c>
    </row>
    <row r="28" spans="1:6" x14ac:dyDescent="0.25">
      <c r="B28" s="4" t="s">
        <v>6211</v>
      </c>
      <c r="C28" s="8">
        <v>515.17999999999995</v>
      </c>
      <c r="D28" s="8">
        <v>142.56</v>
      </c>
      <c r="E28" s="8">
        <v>347.03999999999996</v>
      </c>
      <c r="F28" s="8">
        <v>104.08499999999999</v>
      </c>
    </row>
    <row r="29" spans="1:6" x14ac:dyDescent="0.25">
      <c r="B29" s="4" t="s">
        <v>6212</v>
      </c>
      <c r="C29" s="8">
        <v>95.859999999999985</v>
      </c>
      <c r="D29" s="8">
        <v>484.76</v>
      </c>
      <c r="E29" s="8">
        <v>94.17</v>
      </c>
      <c r="F29" s="8">
        <v>77.10499999999999</v>
      </c>
    </row>
    <row r="30" spans="1:6" x14ac:dyDescent="0.25">
      <c r="A30" t="s">
        <v>6223</v>
      </c>
      <c r="C30" s="8">
        <v>3356.415</v>
      </c>
      <c r="D30" s="8">
        <v>3663.41</v>
      </c>
      <c r="E30" s="8">
        <v>2604.4550000000004</v>
      </c>
      <c r="F30" s="8">
        <v>2493.2649999999999</v>
      </c>
    </row>
    <row r="31" spans="1:6" x14ac:dyDescent="0.25">
      <c r="A31" t="s">
        <v>6214</v>
      </c>
      <c r="B31" s="4" t="s">
        <v>6201</v>
      </c>
      <c r="C31" s="8">
        <v>258.34500000000003</v>
      </c>
      <c r="D31" s="8">
        <v>139.625</v>
      </c>
      <c r="E31" s="8">
        <v>279.52000000000004</v>
      </c>
      <c r="F31" s="8">
        <v>160.19499999999999</v>
      </c>
    </row>
    <row r="32" spans="1:6" x14ac:dyDescent="0.25">
      <c r="B32" s="4" t="s">
        <v>6202</v>
      </c>
      <c r="C32" s="8">
        <v>342.2</v>
      </c>
      <c r="D32" s="8">
        <v>284.24999999999994</v>
      </c>
      <c r="E32" s="8">
        <v>251.83</v>
      </c>
      <c r="F32" s="8">
        <v>80.550000000000011</v>
      </c>
    </row>
    <row r="33" spans="1:6" x14ac:dyDescent="0.25">
      <c r="B33" s="4" t="s">
        <v>6203</v>
      </c>
      <c r="C33" s="8">
        <v>418.30499999999989</v>
      </c>
      <c r="D33" s="8">
        <v>468.125</v>
      </c>
      <c r="E33" s="8">
        <v>405.05500000000006</v>
      </c>
      <c r="F33" s="8">
        <v>253.15499999999997</v>
      </c>
    </row>
    <row r="34" spans="1:6" x14ac:dyDescent="0.25">
      <c r="B34" s="4" t="s">
        <v>6204</v>
      </c>
      <c r="C34" s="8">
        <v>102.32999999999998</v>
      </c>
      <c r="D34" s="8">
        <v>242.14000000000001</v>
      </c>
      <c r="E34" s="8">
        <v>554.875</v>
      </c>
      <c r="F34" s="8">
        <v>106.23999999999998</v>
      </c>
    </row>
    <row r="35" spans="1:6" x14ac:dyDescent="0.25">
      <c r="B35" s="4" t="s">
        <v>6205</v>
      </c>
      <c r="C35" s="8">
        <v>234.71999999999997</v>
      </c>
      <c r="D35" s="8">
        <v>133.08000000000001</v>
      </c>
      <c r="E35" s="8">
        <v>267.2</v>
      </c>
      <c r="F35" s="8">
        <v>272.68999999999994</v>
      </c>
    </row>
    <row r="36" spans="1:6" x14ac:dyDescent="0.25">
      <c r="B36" s="4" t="s">
        <v>6206</v>
      </c>
      <c r="C36" s="8">
        <v>430.39</v>
      </c>
      <c r="D36" s="8">
        <v>136.20500000000001</v>
      </c>
      <c r="E36" s="8">
        <v>209.6</v>
      </c>
      <c r="F36" s="8">
        <v>88.334999999999994</v>
      </c>
    </row>
    <row r="37" spans="1:6" x14ac:dyDescent="0.25">
      <c r="B37" s="4" t="s">
        <v>6207</v>
      </c>
      <c r="C37" s="8">
        <v>109.005</v>
      </c>
      <c r="D37" s="8">
        <v>393.57499999999999</v>
      </c>
      <c r="E37" s="8">
        <v>61.034999999999997</v>
      </c>
      <c r="F37" s="8">
        <v>199.48999999999998</v>
      </c>
    </row>
    <row r="38" spans="1:6" x14ac:dyDescent="0.25">
      <c r="B38" s="4" t="s">
        <v>6208</v>
      </c>
      <c r="C38" s="8">
        <v>287.52499999999998</v>
      </c>
      <c r="D38" s="8">
        <v>288.67</v>
      </c>
      <c r="E38" s="8">
        <v>125.58</v>
      </c>
      <c r="F38" s="8">
        <v>374.13499999999999</v>
      </c>
    </row>
    <row r="39" spans="1:6" x14ac:dyDescent="0.25">
      <c r="B39" s="4" t="s">
        <v>6209</v>
      </c>
      <c r="C39" s="8">
        <v>840.92999999999984</v>
      </c>
      <c r="D39" s="8">
        <v>409.875</v>
      </c>
      <c r="E39" s="8">
        <v>171.32999999999998</v>
      </c>
      <c r="F39" s="8">
        <v>221.43999999999997</v>
      </c>
    </row>
    <row r="40" spans="1:6" x14ac:dyDescent="0.25">
      <c r="B40" s="4" t="s">
        <v>6210</v>
      </c>
      <c r="C40" s="8">
        <v>299.07</v>
      </c>
      <c r="D40" s="8">
        <v>260.32499999999999</v>
      </c>
      <c r="E40" s="8">
        <v>584.64</v>
      </c>
      <c r="F40" s="8">
        <v>256.36500000000001</v>
      </c>
    </row>
    <row r="41" spans="1:6" x14ac:dyDescent="0.25">
      <c r="B41" s="4" t="s">
        <v>6211</v>
      </c>
      <c r="C41" s="8">
        <v>323.32499999999999</v>
      </c>
      <c r="D41" s="8">
        <v>565.57000000000005</v>
      </c>
      <c r="E41" s="8">
        <v>537.80999999999995</v>
      </c>
      <c r="F41" s="8">
        <v>189.47499999999999</v>
      </c>
    </row>
    <row r="42" spans="1:6" x14ac:dyDescent="0.25">
      <c r="B42" s="4" t="s">
        <v>6212</v>
      </c>
      <c r="C42" s="8">
        <v>399.48499999999996</v>
      </c>
      <c r="D42" s="8">
        <v>148.19999999999999</v>
      </c>
      <c r="E42" s="8">
        <v>388.21999999999997</v>
      </c>
      <c r="F42" s="8">
        <v>212.07499999999999</v>
      </c>
    </row>
    <row r="43" spans="1:6" x14ac:dyDescent="0.25">
      <c r="A43" t="s">
        <v>6224</v>
      </c>
      <c r="C43" s="8">
        <v>4045.63</v>
      </c>
      <c r="D43" s="8">
        <v>3469.64</v>
      </c>
      <c r="E43" s="8">
        <v>3836.6949999999997</v>
      </c>
      <c r="F43" s="8">
        <v>2414.145</v>
      </c>
    </row>
    <row r="44" spans="1:6" x14ac:dyDescent="0.25">
      <c r="A44" t="s">
        <v>6215</v>
      </c>
      <c r="B44" s="4" t="s">
        <v>6201</v>
      </c>
      <c r="C44" s="8">
        <v>112.69499999999999</v>
      </c>
      <c r="D44" s="8">
        <v>166.32</v>
      </c>
      <c r="E44" s="8">
        <v>843.71499999999992</v>
      </c>
      <c r="F44" s="8">
        <v>146.685</v>
      </c>
    </row>
    <row r="45" spans="1:6" x14ac:dyDescent="0.25">
      <c r="B45" s="4" t="s">
        <v>6202</v>
      </c>
      <c r="C45" s="8">
        <v>114.87999999999998</v>
      </c>
      <c r="D45" s="8">
        <v>133.815</v>
      </c>
      <c r="E45" s="8">
        <v>91.175000000000011</v>
      </c>
      <c r="F45" s="8">
        <v>53.759999999999991</v>
      </c>
    </row>
    <row r="46" spans="1:6" x14ac:dyDescent="0.25">
      <c r="B46" s="4" t="s">
        <v>6203</v>
      </c>
      <c r="C46" s="8">
        <v>277.76</v>
      </c>
      <c r="D46" s="8">
        <v>175.41</v>
      </c>
      <c r="E46" s="8">
        <v>462.50999999999993</v>
      </c>
      <c r="F46" s="8">
        <v>399.52499999999998</v>
      </c>
    </row>
    <row r="47" spans="1:6" x14ac:dyDescent="0.25">
      <c r="B47" s="4" t="s">
        <v>6204</v>
      </c>
      <c r="C47" s="8">
        <v>197.89499999999998</v>
      </c>
      <c r="D47" s="8">
        <v>289.755</v>
      </c>
      <c r="E47" s="8">
        <v>88.545000000000002</v>
      </c>
      <c r="F47" s="8">
        <v>200.25499999999997</v>
      </c>
    </row>
    <row r="48" spans="1:6" x14ac:dyDescent="0.25">
      <c r="B48" s="4" t="s">
        <v>6205</v>
      </c>
      <c r="C48" s="8">
        <v>193.11499999999998</v>
      </c>
      <c r="D48" s="8">
        <v>212.49499999999998</v>
      </c>
      <c r="E48" s="8">
        <v>292.29000000000002</v>
      </c>
      <c r="F48" s="8">
        <v>304.46999999999997</v>
      </c>
    </row>
    <row r="49" spans="1:6" x14ac:dyDescent="0.25">
      <c r="B49" s="4" t="s">
        <v>6206</v>
      </c>
      <c r="C49" s="8">
        <v>179.79</v>
      </c>
      <c r="D49" s="8">
        <v>426.2</v>
      </c>
      <c r="E49" s="8">
        <v>170.08999999999997</v>
      </c>
      <c r="F49" s="8">
        <v>379.31</v>
      </c>
    </row>
    <row r="50" spans="1:6" x14ac:dyDescent="0.25">
      <c r="B50" s="4" t="s">
        <v>6207</v>
      </c>
      <c r="C50" s="8">
        <v>247.28999999999996</v>
      </c>
      <c r="D50" s="8">
        <v>246.685</v>
      </c>
      <c r="E50" s="8">
        <v>271.05499999999995</v>
      </c>
      <c r="F50" s="8">
        <v>141.69999999999999</v>
      </c>
    </row>
    <row r="51" spans="1:6" x14ac:dyDescent="0.25">
      <c r="B51" s="4" t="s">
        <v>6208</v>
      </c>
      <c r="C51" s="8">
        <v>116.39499999999998</v>
      </c>
      <c r="D51" s="8">
        <v>41.25</v>
      </c>
      <c r="E51" s="8">
        <v>15.54</v>
      </c>
      <c r="F51" s="8">
        <v>71.06</v>
      </c>
    </row>
    <row r="52" spans="1:6" x14ac:dyDescent="0.25">
      <c r="A52" t="s">
        <v>6225</v>
      </c>
      <c r="C52" s="8">
        <v>1439.82</v>
      </c>
      <c r="D52" s="8">
        <v>1691.9299999999998</v>
      </c>
      <c r="E52" s="8">
        <v>2234.9199999999996</v>
      </c>
      <c r="F52" s="8">
        <v>1696.7649999999999</v>
      </c>
    </row>
  </sheetData>
  <pageMargins left="0.7" right="0.7" top="0.75" bottom="0.75" header="0.3" footer="0.3"/>
  <pageSetup orientation="portrait" horizontalDpi="300" verticalDpi="0" copies="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961C4-A46C-47B5-AD38-6DC7B4BE8B54}">
  <dimension ref="A3:B6"/>
  <sheetViews>
    <sheetView workbookViewId="0">
      <selection activeCell="M18" sqref="M18"/>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318</v>
      </c>
      <c r="B4" s="8">
        <v>6696.8649999999989</v>
      </c>
    </row>
    <row r="5" spans="1:2" x14ac:dyDescent="0.25">
      <c r="A5" t="s">
        <v>28</v>
      </c>
      <c r="B5" s="8">
        <v>2798.5050000000001</v>
      </c>
    </row>
    <row r="6" spans="1:2" x14ac:dyDescent="0.25">
      <c r="A6" t="s">
        <v>19</v>
      </c>
      <c r="B6" s="8">
        <v>35638.88499999998</v>
      </c>
    </row>
  </sheetData>
  <pageMargins left="0.7" right="0.7" top="0.75" bottom="0.75" header="0.3" footer="0.3"/>
  <pageSetup orientation="portrait" horizontalDpi="300" verticalDpi="0" copies="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96BC6-A185-4035-B032-84338CDE1445}">
  <dimension ref="B5:C9"/>
  <sheetViews>
    <sheetView workbookViewId="0">
      <selection activeCell="C7" sqref="C7"/>
    </sheetView>
  </sheetViews>
  <sheetFormatPr defaultRowHeight="15" x14ac:dyDescent="0.25"/>
  <cols>
    <col min="2" max="2" width="15.42578125" bestFit="1" customWidth="1"/>
    <col min="3" max="3" width="12.140625" bestFit="1" customWidth="1"/>
    <col min="4" max="4" width="15.42578125" bestFit="1" customWidth="1"/>
  </cols>
  <sheetData>
    <row r="5" spans="2:3" x14ac:dyDescent="0.25">
      <c r="B5" s="6" t="s">
        <v>6198</v>
      </c>
      <c r="C5" t="s">
        <v>6220</v>
      </c>
    </row>
    <row r="6" spans="2:3" x14ac:dyDescent="0.25">
      <c r="B6" s="7" t="s">
        <v>318</v>
      </c>
      <c r="C6" s="8">
        <v>6696.8649999999989</v>
      </c>
    </row>
    <row r="7" spans="2:3" x14ac:dyDescent="0.25">
      <c r="B7" s="7" t="s">
        <v>28</v>
      </c>
      <c r="C7" s="8">
        <v>2798.5050000000001</v>
      </c>
    </row>
    <row r="8" spans="2:3" x14ac:dyDescent="0.25">
      <c r="B8" s="7" t="s">
        <v>19</v>
      </c>
      <c r="C8" s="8">
        <v>35638.88499999998</v>
      </c>
    </row>
    <row r="9" spans="2:3" x14ac:dyDescent="0.25">
      <c r="B9" s="7" t="s">
        <v>6199</v>
      </c>
      <c r="C9" s="8">
        <v>45134.254999999976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3961E-2384-4A5F-891A-6D9F9D4F4904}">
  <dimension ref="A3:B917"/>
  <sheetViews>
    <sheetView workbookViewId="0">
      <selection sqref="A1:XFD1048576"/>
    </sheetView>
  </sheetViews>
  <sheetFormatPr defaultRowHeight="15" x14ac:dyDescent="0.25"/>
  <cols>
    <col min="1" max="1" width="23.7109375" bestFit="1" customWidth="1"/>
    <col min="2" max="2" width="12.140625" bestFit="1" customWidth="1"/>
    <col min="3" max="3" width="16.42578125" bestFit="1" customWidth="1"/>
  </cols>
  <sheetData>
    <row r="3" spans="1:2" x14ac:dyDescent="0.25">
      <c r="A3" s="6" t="s">
        <v>6198</v>
      </c>
      <c r="B3" t="s">
        <v>6220</v>
      </c>
    </row>
    <row r="4" spans="1:2" x14ac:dyDescent="0.25">
      <c r="A4" s="7" t="s">
        <v>2571</v>
      </c>
      <c r="B4" s="8">
        <v>8.91</v>
      </c>
    </row>
    <row r="5" spans="1:2" x14ac:dyDescent="0.25">
      <c r="A5" s="7" t="s">
        <v>3679</v>
      </c>
      <c r="B5" s="8">
        <v>14.339999999999998</v>
      </c>
    </row>
    <row r="6" spans="1:2" x14ac:dyDescent="0.25">
      <c r="A6" s="7" t="s">
        <v>728</v>
      </c>
      <c r="B6" s="8">
        <v>8.0549999999999997</v>
      </c>
    </row>
    <row r="7" spans="1:2" x14ac:dyDescent="0.25">
      <c r="A7" s="7" t="s">
        <v>1268</v>
      </c>
      <c r="B7" s="8">
        <v>48.6</v>
      </c>
    </row>
    <row r="8" spans="1:2" x14ac:dyDescent="0.25">
      <c r="A8" s="7" t="s">
        <v>1505</v>
      </c>
      <c r="B8" s="8">
        <v>52.125</v>
      </c>
    </row>
    <row r="9" spans="1:2" x14ac:dyDescent="0.25">
      <c r="A9" s="7" t="s">
        <v>6078</v>
      </c>
      <c r="B9" s="8">
        <v>29.849999999999998</v>
      </c>
    </row>
    <row r="10" spans="1:2" x14ac:dyDescent="0.25">
      <c r="A10" s="7" t="s">
        <v>5264</v>
      </c>
      <c r="B10" s="8">
        <v>35.82</v>
      </c>
    </row>
    <row r="11" spans="1:2" x14ac:dyDescent="0.25">
      <c r="A11" s="7" t="s">
        <v>2873</v>
      </c>
      <c r="B11" s="8">
        <v>17.91</v>
      </c>
    </row>
    <row r="12" spans="1:2" x14ac:dyDescent="0.25">
      <c r="A12" s="7" t="s">
        <v>1003</v>
      </c>
      <c r="B12" s="8">
        <v>103.49999999999999</v>
      </c>
    </row>
    <row r="13" spans="1:2" x14ac:dyDescent="0.25">
      <c r="A13" s="7" t="s">
        <v>3108</v>
      </c>
      <c r="B13" s="8">
        <v>27.5</v>
      </c>
    </row>
    <row r="14" spans="1:2" x14ac:dyDescent="0.25">
      <c r="A14" s="7" t="s">
        <v>5172</v>
      </c>
      <c r="B14" s="8">
        <v>137.31</v>
      </c>
    </row>
    <row r="15" spans="1:2" x14ac:dyDescent="0.25">
      <c r="A15" s="7" t="s">
        <v>4911</v>
      </c>
      <c r="B15" s="8">
        <v>26.73</v>
      </c>
    </row>
    <row r="16" spans="1:2" x14ac:dyDescent="0.25">
      <c r="A16" s="7" t="s">
        <v>663</v>
      </c>
      <c r="B16" s="8">
        <v>110.02500000000001</v>
      </c>
    </row>
    <row r="17" spans="1:2" x14ac:dyDescent="0.25">
      <c r="A17" s="7" t="s">
        <v>1623</v>
      </c>
      <c r="B17" s="8">
        <v>57.06</v>
      </c>
    </row>
    <row r="18" spans="1:2" x14ac:dyDescent="0.25">
      <c r="A18" s="7" t="s">
        <v>4327</v>
      </c>
      <c r="B18" s="8">
        <v>27.484999999999996</v>
      </c>
    </row>
    <row r="19" spans="1:2" x14ac:dyDescent="0.25">
      <c r="A19" s="7" t="s">
        <v>3066</v>
      </c>
      <c r="B19" s="8">
        <v>41.169999999999995</v>
      </c>
    </row>
    <row r="20" spans="1:2" x14ac:dyDescent="0.25">
      <c r="A20" s="7" t="s">
        <v>2258</v>
      </c>
      <c r="B20" s="8">
        <v>29.849999999999998</v>
      </c>
    </row>
    <row r="21" spans="1:2" x14ac:dyDescent="0.25">
      <c r="A21" s="7" t="s">
        <v>3195</v>
      </c>
      <c r="B21" s="8">
        <v>206.59999999999997</v>
      </c>
    </row>
    <row r="22" spans="1:2" x14ac:dyDescent="0.25">
      <c r="A22" s="7" t="s">
        <v>5069</v>
      </c>
      <c r="B22" s="8">
        <v>28.53</v>
      </c>
    </row>
    <row r="23" spans="1:2" x14ac:dyDescent="0.25">
      <c r="A23" s="7" t="s">
        <v>3149</v>
      </c>
      <c r="B23" s="8">
        <v>6.75</v>
      </c>
    </row>
    <row r="24" spans="1:2" x14ac:dyDescent="0.25">
      <c r="A24" s="7" t="s">
        <v>1386</v>
      </c>
      <c r="B24" s="8">
        <v>218.73</v>
      </c>
    </row>
    <row r="25" spans="1:2" x14ac:dyDescent="0.25">
      <c r="A25" s="7" t="s">
        <v>5404</v>
      </c>
      <c r="B25" s="8">
        <v>17.91</v>
      </c>
    </row>
    <row r="26" spans="1:2" x14ac:dyDescent="0.25">
      <c r="A26" s="7" t="s">
        <v>3320</v>
      </c>
      <c r="B26" s="8">
        <v>47.8</v>
      </c>
    </row>
    <row r="27" spans="1:2" x14ac:dyDescent="0.25">
      <c r="A27" s="7" t="s">
        <v>1709</v>
      </c>
      <c r="B27" s="8">
        <v>58.2</v>
      </c>
    </row>
    <row r="28" spans="1:2" x14ac:dyDescent="0.25">
      <c r="A28" s="7" t="s">
        <v>4639</v>
      </c>
      <c r="B28" s="8">
        <v>13.424999999999997</v>
      </c>
    </row>
    <row r="29" spans="1:2" x14ac:dyDescent="0.25">
      <c r="A29" s="7" t="s">
        <v>904</v>
      </c>
      <c r="B29" s="8">
        <v>21.825000000000003</v>
      </c>
    </row>
    <row r="30" spans="1:2" x14ac:dyDescent="0.25">
      <c r="A30" s="7" t="s">
        <v>3874</v>
      </c>
      <c r="B30" s="8">
        <v>11.94</v>
      </c>
    </row>
    <row r="31" spans="1:2" x14ac:dyDescent="0.25">
      <c r="A31" s="7" t="s">
        <v>1569</v>
      </c>
      <c r="B31" s="8">
        <v>19.424999999999997</v>
      </c>
    </row>
    <row r="32" spans="1:2" x14ac:dyDescent="0.25">
      <c r="A32" s="7" t="s">
        <v>5114</v>
      </c>
      <c r="B32" s="8">
        <v>317.06999999999994</v>
      </c>
    </row>
    <row r="33" spans="1:2" x14ac:dyDescent="0.25">
      <c r="A33" s="7" t="s">
        <v>4181</v>
      </c>
      <c r="B33" s="8">
        <v>103.49999999999999</v>
      </c>
    </row>
    <row r="34" spans="1:2" x14ac:dyDescent="0.25">
      <c r="A34" s="7" t="s">
        <v>492</v>
      </c>
      <c r="B34" s="8">
        <v>61.15</v>
      </c>
    </row>
    <row r="35" spans="1:2" x14ac:dyDescent="0.25">
      <c r="A35" s="7" t="s">
        <v>4524</v>
      </c>
      <c r="B35" s="8">
        <v>14.58</v>
      </c>
    </row>
    <row r="36" spans="1:2" x14ac:dyDescent="0.25">
      <c r="A36" s="7" t="s">
        <v>2884</v>
      </c>
      <c r="B36" s="8">
        <v>17.899999999999999</v>
      </c>
    </row>
    <row r="37" spans="1:2" x14ac:dyDescent="0.25">
      <c r="A37" s="7" t="s">
        <v>4860</v>
      </c>
      <c r="B37" s="8">
        <v>8.73</v>
      </c>
    </row>
    <row r="38" spans="1:2" x14ac:dyDescent="0.25">
      <c r="A38" s="7" t="s">
        <v>3084</v>
      </c>
      <c r="B38" s="8">
        <v>23.774999999999999</v>
      </c>
    </row>
    <row r="39" spans="1:2" x14ac:dyDescent="0.25">
      <c r="A39" s="7" t="s">
        <v>4401</v>
      </c>
      <c r="B39" s="8">
        <v>12.95</v>
      </c>
    </row>
    <row r="40" spans="1:2" x14ac:dyDescent="0.25">
      <c r="A40" s="7" t="s">
        <v>2436</v>
      </c>
      <c r="B40" s="8">
        <v>59.75</v>
      </c>
    </row>
    <row r="41" spans="1:2" x14ac:dyDescent="0.25">
      <c r="A41" s="7" t="s">
        <v>944</v>
      </c>
      <c r="B41" s="8">
        <v>38.849999999999994</v>
      </c>
    </row>
    <row r="42" spans="1:2" x14ac:dyDescent="0.25">
      <c r="A42" s="7" t="s">
        <v>3534</v>
      </c>
      <c r="B42" s="8">
        <v>10.739999999999998</v>
      </c>
    </row>
    <row r="43" spans="1:2" x14ac:dyDescent="0.25">
      <c r="A43" s="7" t="s">
        <v>2093</v>
      </c>
      <c r="B43" s="8">
        <v>5.3699999999999992</v>
      </c>
    </row>
    <row r="44" spans="1:2" x14ac:dyDescent="0.25">
      <c r="A44" s="7" t="s">
        <v>1767</v>
      </c>
      <c r="B44" s="8">
        <v>129.37499999999997</v>
      </c>
    </row>
    <row r="45" spans="1:2" x14ac:dyDescent="0.25">
      <c r="A45" s="7" t="s">
        <v>3929</v>
      </c>
      <c r="B45" s="8">
        <v>26.19</v>
      </c>
    </row>
    <row r="46" spans="1:2" x14ac:dyDescent="0.25">
      <c r="A46" s="7" t="s">
        <v>4616</v>
      </c>
      <c r="B46" s="8">
        <v>36.454999999999998</v>
      </c>
    </row>
    <row r="47" spans="1:2" x14ac:dyDescent="0.25">
      <c r="A47" s="7" t="s">
        <v>2685</v>
      </c>
      <c r="B47" s="8">
        <v>23.31</v>
      </c>
    </row>
    <row r="48" spans="1:2" x14ac:dyDescent="0.25">
      <c r="A48" s="7" t="s">
        <v>3935</v>
      </c>
      <c r="B48" s="8">
        <v>39.799999999999997</v>
      </c>
    </row>
    <row r="49" spans="1:2" x14ac:dyDescent="0.25">
      <c r="A49" s="7" t="s">
        <v>856</v>
      </c>
      <c r="B49" s="8">
        <v>82.339999999999989</v>
      </c>
    </row>
    <row r="50" spans="1:2" x14ac:dyDescent="0.25">
      <c r="A50" s="7" t="s">
        <v>1534</v>
      </c>
      <c r="B50" s="8">
        <v>36.450000000000003</v>
      </c>
    </row>
    <row r="51" spans="1:2" x14ac:dyDescent="0.25">
      <c r="A51" s="7" t="s">
        <v>4333</v>
      </c>
      <c r="B51" s="8">
        <v>56.25</v>
      </c>
    </row>
    <row r="52" spans="1:2" x14ac:dyDescent="0.25">
      <c r="A52" s="7" t="s">
        <v>616</v>
      </c>
      <c r="B52" s="8">
        <v>91.539999999999992</v>
      </c>
    </row>
    <row r="53" spans="1:2" x14ac:dyDescent="0.25">
      <c r="A53" s="7" t="s">
        <v>2851</v>
      </c>
      <c r="B53" s="8">
        <v>8.73</v>
      </c>
    </row>
    <row r="54" spans="1:2" x14ac:dyDescent="0.25">
      <c r="A54" s="7" t="s">
        <v>845</v>
      </c>
      <c r="B54" s="8">
        <v>6.75</v>
      </c>
    </row>
    <row r="55" spans="1:2" x14ac:dyDescent="0.25">
      <c r="A55" s="7" t="s">
        <v>3114</v>
      </c>
      <c r="B55" s="8">
        <v>119.13999999999999</v>
      </c>
    </row>
    <row r="56" spans="1:2" x14ac:dyDescent="0.25">
      <c r="A56" s="7" t="s">
        <v>4225</v>
      </c>
      <c r="B56" s="8">
        <v>20.25</v>
      </c>
    </row>
    <row r="57" spans="1:2" x14ac:dyDescent="0.25">
      <c r="A57" s="7" t="s">
        <v>1516</v>
      </c>
      <c r="B57" s="8">
        <v>32.22</v>
      </c>
    </row>
    <row r="58" spans="1:2" x14ac:dyDescent="0.25">
      <c r="A58" s="7" t="s">
        <v>1673</v>
      </c>
      <c r="B58" s="8">
        <v>71.699999999999989</v>
      </c>
    </row>
    <row r="59" spans="1:2" x14ac:dyDescent="0.25">
      <c r="A59" s="7" t="s">
        <v>2701</v>
      </c>
      <c r="B59" s="8">
        <v>92.984999999999999</v>
      </c>
    </row>
    <row r="60" spans="1:2" x14ac:dyDescent="0.25">
      <c r="A60" s="7" t="s">
        <v>3023</v>
      </c>
      <c r="B60" s="8">
        <v>5.3699999999999992</v>
      </c>
    </row>
    <row r="61" spans="1:2" x14ac:dyDescent="0.25">
      <c r="A61" s="7" t="s">
        <v>5662</v>
      </c>
      <c r="B61" s="8">
        <v>45</v>
      </c>
    </row>
    <row r="62" spans="1:2" x14ac:dyDescent="0.25">
      <c r="A62" s="7" t="s">
        <v>1982</v>
      </c>
      <c r="B62" s="8">
        <v>59.75</v>
      </c>
    </row>
    <row r="63" spans="1:2" x14ac:dyDescent="0.25">
      <c r="A63" s="7" t="s">
        <v>3090</v>
      </c>
      <c r="B63" s="8">
        <v>16.11</v>
      </c>
    </row>
    <row r="64" spans="1:2" x14ac:dyDescent="0.25">
      <c r="A64" s="7" t="s">
        <v>796</v>
      </c>
      <c r="B64" s="8">
        <v>72.75</v>
      </c>
    </row>
    <row r="65" spans="1:2" x14ac:dyDescent="0.25">
      <c r="A65" s="7" t="s">
        <v>757</v>
      </c>
      <c r="B65" s="8">
        <v>7.77</v>
      </c>
    </row>
    <row r="66" spans="1:2" x14ac:dyDescent="0.25">
      <c r="A66" s="7" t="s">
        <v>4147</v>
      </c>
      <c r="B66" s="8">
        <v>28.53</v>
      </c>
    </row>
    <row r="67" spans="1:2" x14ac:dyDescent="0.25">
      <c r="A67" s="7" t="s">
        <v>2183</v>
      </c>
      <c r="B67" s="8">
        <v>38.849999999999994</v>
      </c>
    </row>
    <row r="68" spans="1:2" x14ac:dyDescent="0.25">
      <c r="A68" s="7" t="s">
        <v>4789</v>
      </c>
      <c r="B68" s="8">
        <v>44.55</v>
      </c>
    </row>
    <row r="69" spans="1:2" x14ac:dyDescent="0.25">
      <c r="A69" s="7" t="s">
        <v>3012</v>
      </c>
      <c r="B69" s="8">
        <v>17.91</v>
      </c>
    </row>
    <row r="70" spans="1:2" x14ac:dyDescent="0.25">
      <c r="A70" s="7" t="s">
        <v>2629</v>
      </c>
      <c r="B70" s="8">
        <v>43.019999999999996</v>
      </c>
    </row>
    <row r="71" spans="1:2" x14ac:dyDescent="0.25">
      <c r="A71" s="7" t="s">
        <v>1551</v>
      </c>
      <c r="B71" s="8">
        <v>4.4550000000000001</v>
      </c>
    </row>
    <row r="72" spans="1:2" x14ac:dyDescent="0.25">
      <c r="A72" s="7" t="s">
        <v>1045</v>
      </c>
      <c r="B72" s="8">
        <v>13.095000000000001</v>
      </c>
    </row>
    <row r="73" spans="1:2" x14ac:dyDescent="0.25">
      <c r="A73" s="7" t="s">
        <v>3691</v>
      </c>
      <c r="B73" s="8">
        <v>20.25</v>
      </c>
    </row>
    <row r="74" spans="1:2" x14ac:dyDescent="0.25">
      <c r="A74" s="7" t="s">
        <v>2783</v>
      </c>
      <c r="B74" s="8">
        <v>68.75</v>
      </c>
    </row>
    <row r="75" spans="1:2" x14ac:dyDescent="0.25">
      <c r="A75" s="7" t="s">
        <v>5824</v>
      </c>
      <c r="B75" s="8">
        <v>46.62</v>
      </c>
    </row>
    <row r="76" spans="1:2" x14ac:dyDescent="0.25">
      <c r="A76" s="7" t="s">
        <v>600</v>
      </c>
      <c r="B76" s="8">
        <v>31.454999999999998</v>
      </c>
    </row>
    <row r="77" spans="1:2" x14ac:dyDescent="0.25">
      <c r="A77" s="7" t="s">
        <v>3885</v>
      </c>
      <c r="B77" s="8">
        <v>109.93999999999998</v>
      </c>
    </row>
    <row r="78" spans="1:2" x14ac:dyDescent="0.25">
      <c r="A78" s="7" t="s">
        <v>899</v>
      </c>
      <c r="B78" s="8">
        <v>77.624999999999986</v>
      </c>
    </row>
    <row r="79" spans="1:2" x14ac:dyDescent="0.25">
      <c r="A79" s="7" t="s">
        <v>610</v>
      </c>
      <c r="B79" s="8">
        <v>17.91</v>
      </c>
    </row>
    <row r="80" spans="1:2" x14ac:dyDescent="0.25">
      <c r="A80" s="7" t="s">
        <v>4644</v>
      </c>
      <c r="B80" s="8">
        <v>21.87</v>
      </c>
    </row>
    <row r="81" spans="1:2" x14ac:dyDescent="0.25">
      <c r="A81" s="7" t="s">
        <v>3809</v>
      </c>
      <c r="B81" s="8">
        <v>7.77</v>
      </c>
    </row>
    <row r="82" spans="1:2" x14ac:dyDescent="0.25">
      <c r="A82" s="7" t="s">
        <v>5759</v>
      </c>
      <c r="B82" s="8">
        <v>55</v>
      </c>
    </row>
    <row r="83" spans="1:2" x14ac:dyDescent="0.25">
      <c r="A83" s="7" t="s">
        <v>2017</v>
      </c>
      <c r="B83" s="8">
        <v>7.29</v>
      </c>
    </row>
    <row r="84" spans="1:2" x14ac:dyDescent="0.25">
      <c r="A84" s="7" t="s">
        <v>4447</v>
      </c>
      <c r="B84" s="8">
        <v>19.02</v>
      </c>
    </row>
    <row r="85" spans="1:2" x14ac:dyDescent="0.25">
      <c r="A85" s="7" t="s">
        <v>4479</v>
      </c>
      <c r="B85" s="8">
        <v>12.375</v>
      </c>
    </row>
    <row r="86" spans="1:2" x14ac:dyDescent="0.25">
      <c r="A86" s="7" t="s">
        <v>1461</v>
      </c>
      <c r="B86" s="8">
        <v>21.87</v>
      </c>
    </row>
    <row r="87" spans="1:2" x14ac:dyDescent="0.25">
      <c r="A87" s="7" t="s">
        <v>2337</v>
      </c>
      <c r="B87" s="8">
        <v>44.75</v>
      </c>
    </row>
    <row r="88" spans="1:2" x14ac:dyDescent="0.25">
      <c r="A88" s="7" t="s">
        <v>5560</v>
      </c>
      <c r="B88" s="8">
        <v>32.22</v>
      </c>
    </row>
    <row r="89" spans="1:2" x14ac:dyDescent="0.25">
      <c r="A89" s="7" t="s">
        <v>5109</v>
      </c>
      <c r="B89" s="8">
        <v>15.54</v>
      </c>
    </row>
    <row r="90" spans="1:2" x14ac:dyDescent="0.25">
      <c r="A90" s="7" t="s">
        <v>5307</v>
      </c>
      <c r="B90" s="8">
        <v>119.13999999999999</v>
      </c>
    </row>
    <row r="91" spans="1:2" x14ac:dyDescent="0.25">
      <c r="A91" s="7" t="s">
        <v>5951</v>
      </c>
      <c r="B91" s="8">
        <v>53.46</v>
      </c>
    </row>
    <row r="92" spans="1:2" x14ac:dyDescent="0.25">
      <c r="A92" s="7" t="s">
        <v>4356</v>
      </c>
      <c r="B92" s="8">
        <v>71.699999999999989</v>
      </c>
    </row>
    <row r="93" spans="1:2" x14ac:dyDescent="0.25">
      <c r="A93" s="7" t="s">
        <v>3250</v>
      </c>
      <c r="B93" s="8">
        <v>14.924999999999999</v>
      </c>
    </row>
    <row r="94" spans="1:2" x14ac:dyDescent="0.25">
      <c r="A94" s="7" t="s">
        <v>5393</v>
      </c>
      <c r="B94" s="8">
        <v>29.784999999999997</v>
      </c>
    </row>
    <row r="95" spans="1:2" x14ac:dyDescent="0.25">
      <c r="A95" s="7" t="s">
        <v>982</v>
      </c>
      <c r="B95" s="8">
        <v>33.75</v>
      </c>
    </row>
    <row r="96" spans="1:2" x14ac:dyDescent="0.25">
      <c r="A96" s="7" t="s">
        <v>1779</v>
      </c>
      <c r="B96" s="8">
        <v>17.924999999999997</v>
      </c>
    </row>
    <row r="97" spans="1:2" x14ac:dyDescent="0.25">
      <c r="A97" s="7" t="s">
        <v>862</v>
      </c>
      <c r="B97" s="8">
        <v>7.169999999999999</v>
      </c>
    </row>
    <row r="98" spans="1:2" x14ac:dyDescent="0.25">
      <c r="A98" s="7" t="s">
        <v>2765</v>
      </c>
      <c r="B98" s="8">
        <v>9.51</v>
      </c>
    </row>
    <row r="99" spans="1:2" x14ac:dyDescent="0.25">
      <c r="A99" s="7" t="s">
        <v>4088</v>
      </c>
      <c r="B99" s="8">
        <v>31.624999999999996</v>
      </c>
    </row>
    <row r="100" spans="1:2" x14ac:dyDescent="0.25">
      <c r="A100" s="7" t="s">
        <v>2211</v>
      </c>
      <c r="B100" s="8">
        <v>21.825000000000003</v>
      </c>
    </row>
    <row r="101" spans="1:2" x14ac:dyDescent="0.25">
      <c r="A101" s="7" t="s">
        <v>5599</v>
      </c>
      <c r="B101" s="8">
        <v>17.46</v>
      </c>
    </row>
    <row r="102" spans="1:2" x14ac:dyDescent="0.25">
      <c r="A102" s="7" t="s">
        <v>4004</v>
      </c>
      <c r="B102" s="8">
        <v>133.85999999999999</v>
      </c>
    </row>
    <row r="103" spans="1:2" x14ac:dyDescent="0.25">
      <c r="A103" s="7" t="s">
        <v>3449</v>
      </c>
      <c r="B103" s="8">
        <v>29.784999999999997</v>
      </c>
    </row>
    <row r="104" spans="1:2" x14ac:dyDescent="0.25">
      <c r="A104" s="7" t="s">
        <v>4940</v>
      </c>
      <c r="B104" s="8">
        <v>82.5</v>
      </c>
    </row>
    <row r="105" spans="1:2" x14ac:dyDescent="0.25">
      <c r="A105" s="7" t="s">
        <v>521</v>
      </c>
      <c r="B105" s="8">
        <v>38.849999999999994</v>
      </c>
    </row>
    <row r="106" spans="1:2" x14ac:dyDescent="0.25">
      <c r="A106" s="7" t="s">
        <v>1808</v>
      </c>
      <c r="B106" s="8">
        <v>20.625</v>
      </c>
    </row>
    <row r="107" spans="1:2" x14ac:dyDescent="0.25">
      <c r="A107" s="7" t="s">
        <v>3589</v>
      </c>
      <c r="B107" s="8">
        <v>13.365</v>
      </c>
    </row>
    <row r="108" spans="1:2" x14ac:dyDescent="0.25">
      <c r="A108" s="7" t="s">
        <v>3947</v>
      </c>
      <c r="B108" s="8">
        <v>13.5</v>
      </c>
    </row>
    <row r="109" spans="1:2" x14ac:dyDescent="0.25">
      <c r="A109" s="7" t="s">
        <v>1346</v>
      </c>
      <c r="B109" s="8">
        <v>68.655000000000001</v>
      </c>
    </row>
    <row r="110" spans="1:2" x14ac:dyDescent="0.25">
      <c r="A110" s="7" t="s">
        <v>1114</v>
      </c>
      <c r="B110" s="8">
        <v>26.849999999999994</v>
      </c>
    </row>
    <row r="111" spans="1:2" x14ac:dyDescent="0.25">
      <c r="A111" s="7" t="s">
        <v>1224</v>
      </c>
      <c r="B111" s="8">
        <v>148.92499999999998</v>
      </c>
    </row>
    <row r="112" spans="1:2" x14ac:dyDescent="0.25">
      <c r="A112" s="7" t="s">
        <v>3925</v>
      </c>
      <c r="B112" s="8">
        <v>55.89</v>
      </c>
    </row>
    <row r="113" spans="1:2" x14ac:dyDescent="0.25">
      <c r="A113" s="7" t="s">
        <v>3539</v>
      </c>
      <c r="B113" s="8">
        <v>26.849999999999994</v>
      </c>
    </row>
    <row r="114" spans="1:2" x14ac:dyDescent="0.25">
      <c r="A114" s="7" t="s">
        <v>5515</v>
      </c>
      <c r="B114" s="8">
        <v>7.77</v>
      </c>
    </row>
    <row r="115" spans="1:2" x14ac:dyDescent="0.25">
      <c r="A115" s="7" t="s">
        <v>977</v>
      </c>
      <c r="B115" s="8">
        <v>38.849999999999994</v>
      </c>
    </row>
    <row r="116" spans="1:2" x14ac:dyDescent="0.25">
      <c r="A116" s="7" t="s">
        <v>3862</v>
      </c>
      <c r="B116" s="8">
        <v>145.82</v>
      </c>
    </row>
    <row r="117" spans="1:2" x14ac:dyDescent="0.25">
      <c r="A117" s="7" t="s">
        <v>3262</v>
      </c>
      <c r="B117" s="8">
        <v>15.54</v>
      </c>
    </row>
    <row r="118" spans="1:2" x14ac:dyDescent="0.25">
      <c r="A118" s="7" t="s">
        <v>5474</v>
      </c>
      <c r="B118" s="8">
        <v>23.31</v>
      </c>
    </row>
    <row r="119" spans="1:2" x14ac:dyDescent="0.25">
      <c r="A119" s="7" t="s">
        <v>1750</v>
      </c>
      <c r="B119" s="8">
        <v>59.4</v>
      </c>
    </row>
    <row r="120" spans="1:2" x14ac:dyDescent="0.25">
      <c r="A120" s="7" t="s">
        <v>5634</v>
      </c>
      <c r="B120" s="8">
        <v>10.754999999999999</v>
      </c>
    </row>
    <row r="121" spans="1:2" x14ac:dyDescent="0.25">
      <c r="A121" s="7" t="s">
        <v>4810</v>
      </c>
      <c r="B121" s="8">
        <v>178.70999999999998</v>
      </c>
    </row>
    <row r="122" spans="1:2" x14ac:dyDescent="0.25">
      <c r="A122" s="7" t="s">
        <v>1229</v>
      </c>
      <c r="B122" s="8">
        <v>14.58</v>
      </c>
    </row>
    <row r="123" spans="1:2" x14ac:dyDescent="0.25">
      <c r="A123" s="7" t="s">
        <v>3102</v>
      </c>
      <c r="B123" s="8">
        <v>49.75</v>
      </c>
    </row>
    <row r="124" spans="1:2" x14ac:dyDescent="0.25">
      <c r="A124" s="7" t="s">
        <v>5020</v>
      </c>
      <c r="B124" s="8">
        <v>41.169999999999995</v>
      </c>
    </row>
    <row r="125" spans="1:2" x14ac:dyDescent="0.25">
      <c r="A125" s="7" t="s">
        <v>1285</v>
      </c>
      <c r="B125" s="8">
        <v>15.54</v>
      </c>
    </row>
    <row r="126" spans="1:2" x14ac:dyDescent="0.25">
      <c r="A126" s="7" t="s">
        <v>1067</v>
      </c>
      <c r="B126" s="8">
        <v>11.94</v>
      </c>
    </row>
    <row r="127" spans="1:2" x14ac:dyDescent="0.25">
      <c r="A127" s="7" t="s">
        <v>4743</v>
      </c>
      <c r="B127" s="8">
        <v>27.5</v>
      </c>
    </row>
    <row r="128" spans="1:2" x14ac:dyDescent="0.25">
      <c r="A128" s="7" t="s">
        <v>3667</v>
      </c>
      <c r="B128" s="8">
        <v>28.53</v>
      </c>
    </row>
    <row r="129" spans="1:2" x14ac:dyDescent="0.25">
      <c r="A129" s="7" t="s">
        <v>5765</v>
      </c>
      <c r="B129" s="8">
        <v>307.04499999999996</v>
      </c>
    </row>
    <row r="130" spans="1:2" x14ac:dyDescent="0.25">
      <c r="A130" s="7" t="s">
        <v>5075</v>
      </c>
      <c r="B130" s="8">
        <v>246.20999999999998</v>
      </c>
    </row>
    <row r="131" spans="1:2" x14ac:dyDescent="0.25">
      <c r="A131" s="7" t="s">
        <v>5463</v>
      </c>
      <c r="B131" s="8">
        <v>10.935</v>
      </c>
    </row>
    <row r="132" spans="1:2" x14ac:dyDescent="0.25">
      <c r="A132" s="7" t="s">
        <v>2846</v>
      </c>
      <c r="B132" s="8">
        <v>148.92499999999998</v>
      </c>
    </row>
    <row r="133" spans="1:2" x14ac:dyDescent="0.25">
      <c r="A133" s="7" t="s">
        <v>1148</v>
      </c>
      <c r="B133" s="8">
        <v>38.04</v>
      </c>
    </row>
    <row r="134" spans="1:2" x14ac:dyDescent="0.25">
      <c r="A134" s="7" t="s">
        <v>956</v>
      </c>
      <c r="B134" s="8">
        <v>100.39499999999998</v>
      </c>
    </row>
    <row r="135" spans="1:2" x14ac:dyDescent="0.25">
      <c r="A135" s="7" t="s">
        <v>1557</v>
      </c>
      <c r="B135" s="8">
        <v>43.650000000000006</v>
      </c>
    </row>
    <row r="136" spans="1:2" x14ac:dyDescent="0.25">
      <c r="A136" s="7" t="s">
        <v>2109</v>
      </c>
      <c r="B136" s="8">
        <v>13.5</v>
      </c>
    </row>
    <row r="137" spans="1:2" x14ac:dyDescent="0.25">
      <c r="A137" s="7" t="s">
        <v>4031</v>
      </c>
      <c r="B137" s="8">
        <v>63.249999999999993</v>
      </c>
    </row>
    <row r="138" spans="1:2" x14ac:dyDescent="0.25">
      <c r="A138" s="7" t="s">
        <v>5119</v>
      </c>
      <c r="B138" s="8">
        <v>4.7549999999999999</v>
      </c>
    </row>
    <row r="139" spans="1:2" x14ac:dyDescent="0.25">
      <c r="A139" s="7" t="s">
        <v>5026</v>
      </c>
      <c r="B139" s="8">
        <v>10.739999999999998</v>
      </c>
    </row>
    <row r="140" spans="1:2" x14ac:dyDescent="0.25">
      <c r="A140" s="7" t="s">
        <v>4934</v>
      </c>
      <c r="B140" s="8">
        <v>46.965000000000003</v>
      </c>
    </row>
    <row r="141" spans="1:2" x14ac:dyDescent="0.25">
      <c r="A141" s="7" t="s">
        <v>3375</v>
      </c>
      <c r="B141" s="8">
        <v>10.754999999999999</v>
      </c>
    </row>
    <row r="142" spans="1:2" x14ac:dyDescent="0.25">
      <c r="A142" s="7" t="s">
        <v>1824</v>
      </c>
      <c r="B142" s="8">
        <v>89.35499999999999</v>
      </c>
    </row>
    <row r="143" spans="1:2" x14ac:dyDescent="0.25">
      <c r="A143" s="7" t="s">
        <v>4655</v>
      </c>
      <c r="B143" s="8">
        <v>56.25</v>
      </c>
    </row>
    <row r="144" spans="1:2" x14ac:dyDescent="0.25">
      <c r="A144" s="7" t="s">
        <v>3072</v>
      </c>
      <c r="B144" s="8">
        <v>47.55</v>
      </c>
    </row>
    <row r="145" spans="1:2" x14ac:dyDescent="0.25">
      <c r="A145" s="7" t="s">
        <v>1131</v>
      </c>
      <c r="B145" s="8">
        <v>14.339999999999998</v>
      </c>
    </row>
    <row r="146" spans="1:2" x14ac:dyDescent="0.25">
      <c r="A146" s="7" t="s">
        <v>3775</v>
      </c>
      <c r="B146" s="8">
        <v>44.55</v>
      </c>
    </row>
    <row r="147" spans="1:2" x14ac:dyDescent="0.25">
      <c r="A147" s="7" t="s">
        <v>3381</v>
      </c>
      <c r="B147" s="8">
        <v>13.5</v>
      </c>
    </row>
    <row r="148" spans="1:2" x14ac:dyDescent="0.25">
      <c r="A148" s="7" t="s">
        <v>4082</v>
      </c>
      <c r="B148" s="8">
        <v>95.1</v>
      </c>
    </row>
    <row r="149" spans="1:2" x14ac:dyDescent="0.25">
      <c r="A149" s="7" t="s">
        <v>2551</v>
      </c>
      <c r="B149" s="8">
        <v>7.77</v>
      </c>
    </row>
    <row r="150" spans="1:2" x14ac:dyDescent="0.25">
      <c r="A150" s="7" t="s">
        <v>2144</v>
      </c>
      <c r="B150" s="8">
        <v>29.849999999999998</v>
      </c>
    </row>
    <row r="151" spans="1:2" x14ac:dyDescent="0.25">
      <c r="A151" s="7" t="s">
        <v>2431</v>
      </c>
      <c r="B151" s="8">
        <v>19.899999999999999</v>
      </c>
    </row>
    <row r="152" spans="1:2" x14ac:dyDescent="0.25">
      <c r="A152" s="7" t="s">
        <v>6108</v>
      </c>
      <c r="B152" s="8">
        <v>8.9550000000000001</v>
      </c>
    </row>
    <row r="153" spans="1:2" x14ac:dyDescent="0.25">
      <c r="A153" s="7" t="s">
        <v>5353</v>
      </c>
      <c r="B153" s="8">
        <v>25.874999999999996</v>
      </c>
    </row>
    <row r="154" spans="1:2" x14ac:dyDescent="0.25">
      <c r="A154" s="7" t="s">
        <v>4276</v>
      </c>
      <c r="B154" s="8">
        <v>13.095000000000001</v>
      </c>
    </row>
    <row r="155" spans="1:2" x14ac:dyDescent="0.25">
      <c r="A155" s="7" t="s">
        <v>4165</v>
      </c>
      <c r="B155" s="8">
        <v>5.3699999999999992</v>
      </c>
    </row>
    <row r="156" spans="1:2" x14ac:dyDescent="0.25">
      <c r="A156" s="7" t="s">
        <v>5533</v>
      </c>
      <c r="B156" s="8">
        <v>114.42499999999998</v>
      </c>
    </row>
    <row r="157" spans="1:2" x14ac:dyDescent="0.25">
      <c r="A157" s="7" t="s">
        <v>3387</v>
      </c>
      <c r="B157" s="8">
        <v>47.55</v>
      </c>
    </row>
    <row r="158" spans="1:2" x14ac:dyDescent="0.25">
      <c r="A158" s="7" t="s">
        <v>5717</v>
      </c>
      <c r="B158" s="8">
        <v>89.35499999999999</v>
      </c>
    </row>
    <row r="159" spans="1:2" x14ac:dyDescent="0.25">
      <c r="A159" s="7" t="s">
        <v>5917</v>
      </c>
      <c r="B159" s="8">
        <v>79.25</v>
      </c>
    </row>
    <row r="160" spans="1:2" x14ac:dyDescent="0.25">
      <c r="A160" s="7" t="s">
        <v>5064</v>
      </c>
      <c r="B160" s="8">
        <v>8.0549999999999997</v>
      </c>
    </row>
    <row r="161" spans="1:2" x14ac:dyDescent="0.25">
      <c r="A161" s="7" t="s">
        <v>2941</v>
      </c>
      <c r="B161" s="8">
        <v>8.25</v>
      </c>
    </row>
    <row r="162" spans="1:2" x14ac:dyDescent="0.25">
      <c r="A162" s="7" t="s">
        <v>3415</v>
      </c>
      <c r="B162" s="8">
        <v>7.77</v>
      </c>
    </row>
    <row r="163" spans="1:2" x14ac:dyDescent="0.25">
      <c r="A163" s="7" t="s">
        <v>3302</v>
      </c>
      <c r="B163" s="8">
        <v>39.799999999999997</v>
      </c>
    </row>
    <row r="164" spans="1:2" x14ac:dyDescent="0.25">
      <c r="A164" s="7" t="s">
        <v>5707</v>
      </c>
      <c r="B164" s="8">
        <v>67.5</v>
      </c>
    </row>
    <row r="165" spans="1:2" x14ac:dyDescent="0.25">
      <c r="A165" s="7" t="s">
        <v>4315</v>
      </c>
      <c r="B165" s="8">
        <v>43.650000000000006</v>
      </c>
    </row>
    <row r="166" spans="1:2" x14ac:dyDescent="0.25">
      <c r="A166" s="7" t="s">
        <v>1727</v>
      </c>
      <c r="B166" s="8">
        <v>25.68</v>
      </c>
    </row>
    <row r="167" spans="1:2" x14ac:dyDescent="0.25">
      <c r="A167" s="7" t="s">
        <v>5991</v>
      </c>
      <c r="B167" s="8">
        <v>110.61000000000001</v>
      </c>
    </row>
    <row r="168" spans="1:2" x14ac:dyDescent="0.25">
      <c r="A168" s="7" t="s">
        <v>4159</v>
      </c>
      <c r="B168" s="8">
        <v>95.1</v>
      </c>
    </row>
    <row r="169" spans="1:2" x14ac:dyDescent="0.25">
      <c r="A169" s="7" t="s">
        <v>5042</v>
      </c>
      <c r="B169" s="8">
        <v>5.97</v>
      </c>
    </row>
    <row r="170" spans="1:2" x14ac:dyDescent="0.25">
      <c r="A170" s="7" t="s">
        <v>5969</v>
      </c>
      <c r="B170" s="8">
        <v>12.95</v>
      </c>
    </row>
    <row r="171" spans="1:2" x14ac:dyDescent="0.25">
      <c r="A171" s="7" t="s">
        <v>2964</v>
      </c>
      <c r="B171" s="8">
        <v>35.64</v>
      </c>
    </row>
    <row r="172" spans="1:2" x14ac:dyDescent="0.25">
      <c r="A172" s="7" t="s">
        <v>6037</v>
      </c>
      <c r="B172" s="8">
        <v>21.87</v>
      </c>
    </row>
    <row r="173" spans="1:2" x14ac:dyDescent="0.25">
      <c r="A173" s="7" t="s">
        <v>5678</v>
      </c>
      <c r="B173" s="8">
        <v>28.62</v>
      </c>
    </row>
    <row r="174" spans="1:2" x14ac:dyDescent="0.25">
      <c r="A174" s="7" t="s">
        <v>4917</v>
      </c>
      <c r="B174" s="8">
        <v>43.650000000000006</v>
      </c>
    </row>
    <row r="175" spans="1:2" x14ac:dyDescent="0.25">
      <c r="A175" s="7" t="s">
        <v>1851</v>
      </c>
      <c r="B175" s="8">
        <v>45.769999999999996</v>
      </c>
    </row>
    <row r="176" spans="1:2" x14ac:dyDescent="0.25">
      <c r="A176" s="7" t="s">
        <v>514</v>
      </c>
      <c r="B176" s="8">
        <v>82.47</v>
      </c>
    </row>
    <row r="177" spans="1:2" x14ac:dyDescent="0.25">
      <c r="A177" s="7" t="s">
        <v>2076</v>
      </c>
      <c r="B177" s="8">
        <v>41.25</v>
      </c>
    </row>
    <row r="178" spans="1:2" x14ac:dyDescent="0.25">
      <c r="A178" s="7" t="s">
        <v>628</v>
      </c>
      <c r="B178" s="8">
        <v>11.25</v>
      </c>
    </row>
    <row r="179" spans="1:2" x14ac:dyDescent="0.25">
      <c r="A179" s="7" t="s">
        <v>4794</v>
      </c>
      <c r="B179" s="8">
        <v>89.1</v>
      </c>
    </row>
    <row r="180" spans="1:2" x14ac:dyDescent="0.25">
      <c r="A180" s="7" t="s">
        <v>3410</v>
      </c>
      <c r="B180" s="8">
        <v>102.92499999999998</v>
      </c>
    </row>
    <row r="181" spans="1:2" x14ac:dyDescent="0.25">
      <c r="A181" s="7" t="s">
        <v>3635</v>
      </c>
      <c r="B181" s="8">
        <v>8.73</v>
      </c>
    </row>
    <row r="182" spans="1:2" x14ac:dyDescent="0.25">
      <c r="A182" s="7" t="s">
        <v>1415</v>
      </c>
      <c r="B182" s="8">
        <v>29.16</v>
      </c>
    </row>
    <row r="183" spans="1:2" x14ac:dyDescent="0.25">
      <c r="A183" s="7" t="s">
        <v>3702</v>
      </c>
      <c r="B183" s="8">
        <v>19.02</v>
      </c>
    </row>
    <row r="184" spans="1:2" x14ac:dyDescent="0.25">
      <c r="A184" s="7" t="s">
        <v>6066</v>
      </c>
      <c r="B184" s="8">
        <v>33.464999999999996</v>
      </c>
    </row>
    <row r="185" spans="1:2" x14ac:dyDescent="0.25">
      <c r="A185" s="7" t="s">
        <v>2246</v>
      </c>
      <c r="B185" s="8">
        <v>193.63499999999996</v>
      </c>
    </row>
    <row r="186" spans="1:2" x14ac:dyDescent="0.25">
      <c r="A186" s="7" t="s">
        <v>5423</v>
      </c>
      <c r="B186" s="8">
        <v>22.5</v>
      </c>
    </row>
    <row r="187" spans="1:2" x14ac:dyDescent="0.25">
      <c r="A187" s="7" t="s">
        <v>6003</v>
      </c>
      <c r="B187" s="8">
        <v>8.9550000000000001</v>
      </c>
    </row>
    <row r="188" spans="1:2" x14ac:dyDescent="0.25">
      <c r="A188" s="7" t="s">
        <v>2381</v>
      </c>
      <c r="B188" s="8">
        <v>28.53</v>
      </c>
    </row>
    <row r="189" spans="1:2" x14ac:dyDescent="0.25">
      <c r="A189" s="7" t="s">
        <v>5940</v>
      </c>
      <c r="B189" s="8">
        <v>22.274999999999999</v>
      </c>
    </row>
    <row r="190" spans="1:2" x14ac:dyDescent="0.25">
      <c r="A190" s="7" t="s">
        <v>938</v>
      </c>
      <c r="B190" s="8">
        <v>47.8</v>
      </c>
    </row>
    <row r="191" spans="1:2" x14ac:dyDescent="0.25">
      <c r="A191" s="7" t="s">
        <v>1930</v>
      </c>
      <c r="B191" s="8">
        <v>21.509999999999998</v>
      </c>
    </row>
    <row r="192" spans="1:2" x14ac:dyDescent="0.25">
      <c r="A192" s="7" t="s">
        <v>1948</v>
      </c>
      <c r="B192" s="8">
        <v>139.72499999999999</v>
      </c>
    </row>
    <row r="193" spans="1:2" x14ac:dyDescent="0.25">
      <c r="A193" s="7" t="s">
        <v>1847</v>
      </c>
      <c r="B193" s="8">
        <v>155.24999999999997</v>
      </c>
    </row>
    <row r="194" spans="1:2" x14ac:dyDescent="0.25">
      <c r="A194" s="7" t="s">
        <v>3841</v>
      </c>
      <c r="B194" s="8">
        <v>183.66</v>
      </c>
    </row>
    <row r="195" spans="1:2" x14ac:dyDescent="0.25">
      <c r="A195" s="7" t="s">
        <v>926</v>
      </c>
      <c r="B195" s="8">
        <v>7.29</v>
      </c>
    </row>
    <row r="196" spans="1:2" x14ac:dyDescent="0.25">
      <c r="A196" s="7" t="s">
        <v>5086</v>
      </c>
      <c r="B196" s="8">
        <v>31.624999999999996</v>
      </c>
    </row>
    <row r="197" spans="1:2" x14ac:dyDescent="0.25">
      <c r="A197" s="7" t="s">
        <v>1908</v>
      </c>
      <c r="B197" s="8">
        <v>68.75</v>
      </c>
    </row>
    <row r="198" spans="1:2" x14ac:dyDescent="0.25">
      <c r="A198" s="7" t="s">
        <v>1802</v>
      </c>
      <c r="B198" s="8">
        <v>23.774999999999999</v>
      </c>
    </row>
    <row r="199" spans="1:2" x14ac:dyDescent="0.25">
      <c r="A199" s="7" t="s">
        <v>1661</v>
      </c>
      <c r="B199" s="8">
        <v>29.16</v>
      </c>
    </row>
    <row r="200" spans="1:2" x14ac:dyDescent="0.25">
      <c r="A200" s="7" t="s">
        <v>5468</v>
      </c>
      <c r="B200" s="8">
        <v>7.169999999999999</v>
      </c>
    </row>
    <row r="201" spans="1:2" x14ac:dyDescent="0.25">
      <c r="A201" s="7" t="s">
        <v>1160</v>
      </c>
      <c r="B201" s="8">
        <v>76.760000000000005</v>
      </c>
    </row>
    <row r="202" spans="1:2" x14ac:dyDescent="0.25">
      <c r="A202" s="7" t="s">
        <v>3998</v>
      </c>
      <c r="B202" s="8">
        <v>77.699999999999989</v>
      </c>
    </row>
    <row r="203" spans="1:2" x14ac:dyDescent="0.25">
      <c r="A203" s="7" t="s">
        <v>2359</v>
      </c>
      <c r="B203" s="8">
        <v>22.884999999999998</v>
      </c>
    </row>
    <row r="204" spans="1:2" x14ac:dyDescent="0.25">
      <c r="A204" s="7" t="s">
        <v>2575</v>
      </c>
      <c r="B204" s="8">
        <v>24.3</v>
      </c>
    </row>
    <row r="205" spans="1:2" x14ac:dyDescent="0.25">
      <c r="A205" s="7" t="s">
        <v>2593</v>
      </c>
      <c r="B205" s="8">
        <v>17.91</v>
      </c>
    </row>
    <row r="206" spans="1:2" x14ac:dyDescent="0.25">
      <c r="A206" s="7" t="s">
        <v>3730</v>
      </c>
      <c r="B206" s="8">
        <v>67.5</v>
      </c>
    </row>
    <row r="207" spans="1:2" x14ac:dyDescent="0.25">
      <c r="A207" s="7" t="s">
        <v>5149</v>
      </c>
      <c r="B207" s="8">
        <v>16.875</v>
      </c>
    </row>
    <row r="208" spans="1:2" x14ac:dyDescent="0.25">
      <c r="A208" s="7" t="s">
        <v>829</v>
      </c>
      <c r="B208" s="8">
        <v>114.42499999999998</v>
      </c>
    </row>
    <row r="209" spans="1:2" x14ac:dyDescent="0.25">
      <c r="A209" s="7" t="s">
        <v>4236</v>
      </c>
      <c r="B209" s="8">
        <v>67.5</v>
      </c>
    </row>
    <row r="210" spans="1:2" x14ac:dyDescent="0.25">
      <c r="A210" s="7" t="s">
        <v>2581</v>
      </c>
      <c r="B210" s="8">
        <v>46.62</v>
      </c>
    </row>
    <row r="211" spans="1:2" x14ac:dyDescent="0.25">
      <c r="A211" s="7" t="s">
        <v>2229</v>
      </c>
      <c r="B211" s="8">
        <v>33.75</v>
      </c>
    </row>
    <row r="212" spans="1:2" x14ac:dyDescent="0.25">
      <c r="A212" s="7" t="s">
        <v>4125</v>
      </c>
      <c r="B212" s="8">
        <v>102.46499999999997</v>
      </c>
    </row>
    <row r="213" spans="1:2" x14ac:dyDescent="0.25">
      <c r="A213" s="7" t="s">
        <v>1830</v>
      </c>
      <c r="B213" s="8">
        <v>3.5849999999999995</v>
      </c>
    </row>
    <row r="214" spans="1:2" x14ac:dyDescent="0.25">
      <c r="A214" s="7" t="s">
        <v>4587</v>
      </c>
      <c r="B214" s="8">
        <v>23.31</v>
      </c>
    </row>
    <row r="215" spans="1:2" x14ac:dyDescent="0.25">
      <c r="A215" s="7" t="s">
        <v>634</v>
      </c>
      <c r="B215" s="8">
        <v>12.375</v>
      </c>
    </row>
    <row r="216" spans="1:2" x14ac:dyDescent="0.25">
      <c r="A216" s="7" t="s">
        <v>3291</v>
      </c>
      <c r="B216" s="8">
        <v>79.25</v>
      </c>
    </row>
    <row r="217" spans="1:2" x14ac:dyDescent="0.25">
      <c r="A217" s="7" t="s">
        <v>2155</v>
      </c>
      <c r="B217" s="8">
        <v>27.5</v>
      </c>
    </row>
    <row r="218" spans="1:2" x14ac:dyDescent="0.25">
      <c r="A218" s="7" t="s">
        <v>1684</v>
      </c>
      <c r="B218" s="8">
        <v>14.58</v>
      </c>
    </row>
    <row r="219" spans="1:2" x14ac:dyDescent="0.25">
      <c r="A219" s="7" t="s">
        <v>3126</v>
      </c>
      <c r="B219" s="8">
        <v>8.9550000000000001</v>
      </c>
    </row>
    <row r="220" spans="1:2" x14ac:dyDescent="0.25">
      <c r="A220" s="7" t="s">
        <v>4838</v>
      </c>
      <c r="B220" s="8">
        <v>137.31</v>
      </c>
    </row>
    <row r="221" spans="1:2" x14ac:dyDescent="0.25">
      <c r="A221" s="7" t="s">
        <v>4783</v>
      </c>
      <c r="B221" s="8">
        <v>29.784999999999997</v>
      </c>
    </row>
    <row r="222" spans="1:2" x14ac:dyDescent="0.25">
      <c r="A222" s="7" t="s">
        <v>3820</v>
      </c>
      <c r="B222" s="8">
        <v>204.92999999999995</v>
      </c>
    </row>
    <row r="223" spans="1:2" x14ac:dyDescent="0.25">
      <c r="A223" s="7" t="s">
        <v>3852</v>
      </c>
      <c r="B223" s="8">
        <v>14.85</v>
      </c>
    </row>
    <row r="224" spans="1:2" x14ac:dyDescent="0.25">
      <c r="A224" s="7" t="s">
        <v>5611</v>
      </c>
      <c r="B224" s="8">
        <v>40.5</v>
      </c>
    </row>
    <row r="225" spans="1:2" x14ac:dyDescent="0.25">
      <c r="A225" s="7" t="s">
        <v>4547</v>
      </c>
      <c r="B225" s="8">
        <v>38.849999999999994</v>
      </c>
    </row>
    <row r="226" spans="1:2" x14ac:dyDescent="0.25">
      <c r="A226" s="7" t="s">
        <v>5032</v>
      </c>
      <c r="B226" s="8">
        <v>126.49999999999999</v>
      </c>
    </row>
    <row r="227" spans="1:2" x14ac:dyDescent="0.25">
      <c r="A227" s="7" t="s">
        <v>2201</v>
      </c>
      <c r="B227" s="8">
        <v>111.78</v>
      </c>
    </row>
    <row r="228" spans="1:2" x14ac:dyDescent="0.25">
      <c r="A228" s="7" t="s">
        <v>5572</v>
      </c>
      <c r="B228" s="8">
        <v>35.849999999999994</v>
      </c>
    </row>
    <row r="229" spans="1:2" x14ac:dyDescent="0.25">
      <c r="A229" s="7" t="s">
        <v>3178</v>
      </c>
      <c r="B229" s="8">
        <v>8.73</v>
      </c>
    </row>
    <row r="230" spans="1:2" x14ac:dyDescent="0.25">
      <c r="A230" s="7" t="s">
        <v>4419</v>
      </c>
      <c r="B230" s="8">
        <v>182.27499999999998</v>
      </c>
    </row>
    <row r="231" spans="1:2" x14ac:dyDescent="0.25">
      <c r="A231" s="7" t="s">
        <v>5258</v>
      </c>
      <c r="B231" s="8">
        <v>8.25</v>
      </c>
    </row>
    <row r="232" spans="1:2" x14ac:dyDescent="0.25">
      <c r="A232" s="7" t="s">
        <v>1295</v>
      </c>
      <c r="B232" s="8">
        <v>17.46</v>
      </c>
    </row>
    <row r="233" spans="1:2" x14ac:dyDescent="0.25">
      <c r="A233" s="7" t="s">
        <v>5491</v>
      </c>
      <c r="B233" s="8">
        <v>5.3699999999999992</v>
      </c>
    </row>
    <row r="234" spans="1:2" x14ac:dyDescent="0.25">
      <c r="A234" s="7" t="s">
        <v>2460</v>
      </c>
      <c r="B234" s="8">
        <v>14.339999999999998</v>
      </c>
    </row>
    <row r="235" spans="1:2" x14ac:dyDescent="0.25">
      <c r="A235" s="7" t="s">
        <v>5793</v>
      </c>
      <c r="B235" s="8">
        <v>74.25</v>
      </c>
    </row>
    <row r="236" spans="1:2" x14ac:dyDescent="0.25">
      <c r="A236" s="7" t="s">
        <v>1886</v>
      </c>
      <c r="B236" s="8">
        <v>21.509999999999998</v>
      </c>
    </row>
    <row r="237" spans="1:2" x14ac:dyDescent="0.25">
      <c r="A237" s="7" t="s">
        <v>6032</v>
      </c>
      <c r="B237" s="8">
        <v>167.67000000000002</v>
      </c>
    </row>
    <row r="238" spans="1:2" x14ac:dyDescent="0.25">
      <c r="A238" s="7" t="s">
        <v>4135</v>
      </c>
      <c r="B238" s="8">
        <v>68.655000000000001</v>
      </c>
    </row>
    <row r="239" spans="1:2" x14ac:dyDescent="0.25">
      <c r="A239" s="7" t="s">
        <v>1942</v>
      </c>
      <c r="B239" s="8">
        <v>27.945</v>
      </c>
    </row>
    <row r="240" spans="1:2" x14ac:dyDescent="0.25">
      <c r="A240" s="7" t="s">
        <v>4367</v>
      </c>
      <c r="B240" s="8">
        <v>8.0549999999999997</v>
      </c>
    </row>
    <row r="241" spans="1:2" x14ac:dyDescent="0.25">
      <c r="A241" s="7" t="s">
        <v>5555</v>
      </c>
      <c r="B241" s="8">
        <v>251.12499999999997</v>
      </c>
    </row>
    <row r="242" spans="1:2" x14ac:dyDescent="0.25">
      <c r="A242" s="7" t="s">
        <v>4593</v>
      </c>
      <c r="B242" s="8">
        <v>145.82</v>
      </c>
    </row>
    <row r="243" spans="1:2" x14ac:dyDescent="0.25">
      <c r="A243" s="7" t="s">
        <v>6098</v>
      </c>
      <c r="B243" s="8">
        <v>109.36499999999999</v>
      </c>
    </row>
    <row r="244" spans="1:2" x14ac:dyDescent="0.25">
      <c r="A244" s="7" t="s">
        <v>5323</v>
      </c>
      <c r="B244" s="8">
        <v>89.35499999999999</v>
      </c>
    </row>
    <row r="245" spans="1:2" x14ac:dyDescent="0.25">
      <c r="A245" s="7" t="s">
        <v>5782</v>
      </c>
      <c r="B245" s="8">
        <v>114.85</v>
      </c>
    </row>
    <row r="246" spans="1:2" x14ac:dyDescent="0.25">
      <c r="A246" s="7" t="s">
        <v>1841</v>
      </c>
      <c r="B246" s="8">
        <v>59.4</v>
      </c>
    </row>
    <row r="247" spans="1:2" x14ac:dyDescent="0.25">
      <c r="A247" s="7" t="s">
        <v>1914</v>
      </c>
      <c r="B247" s="8">
        <v>29.849999999999998</v>
      </c>
    </row>
    <row r="248" spans="1:2" x14ac:dyDescent="0.25">
      <c r="A248" s="7" t="s">
        <v>3351</v>
      </c>
      <c r="B248" s="8">
        <v>25.9</v>
      </c>
    </row>
    <row r="249" spans="1:2" x14ac:dyDescent="0.25">
      <c r="A249" s="7" t="s">
        <v>4014</v>
      </c>
      <c r="B249" s="8">
        <v>63.249999999999993</v>
      </c>
    </row>
    <row r="250" spans="1:2" x14ac:dyDescent="0.25">
      <c r="A250" s="7" t="s">
        <v>3120</v>
      </c>
      <c r="B250" s="8">
        <v>20.584999999999997</v>
      </c>
    </row>
    <row r="251" spans="1:2" x14ac:dyDescent="0.25">
      <c r="A251" s="7" t="s">
        <v>2321</v>
      </c>
      <c r="B251" s="8">
        <v>13.75</v>
      </c>
    </row>
    <row r="252" spans="1:2" x14ac:dyDescent="0.25">
      <c r="A252" s="7" t="s">
        <v>5986</v>
      </c>
      <c r="B252" s="8">
        <v>89.35499999999999</v>
      </c>
    </row>
    <row r="253" spans="1:2" x14ac:dyDescent="0.25">
      <c r="A253" s="7" t="s">
        <v>4385</v>
      </c>
      <c r="B253" s="8">
        <v>33.75</v>
      </c>
    </row>
    <row r="254" spans="1:2" x14ac:dyDescent="0.25">
      <c r="A254" s="7" t="s">
        <v>1182</v>
      </c>
      <c r="B254" s="8">
        <v>145.82</v>
      </c>
    </row>
    <row r="255" spans="1:2" x14ac:dyDescent="0.25">
      <c r="A255" s="7" t="s">
        <v>4213</v>
      </c>
      <c r="B255" s="8">
        <v>45.769999999999996</v>
      </c>
    </row>
    <row r="256" spans="1:2" x14ac:dyDescent="0.25">
      <c r="A256" s="7" t="s">
        <v>5733</v>
      </c>
      <c r="B256" s="8">
        <v>111.78</v>
      </c>
    </row>
    <row r="257" spans="1:2" x14ac:dyDescent="0.25">
      <c r="A257" s="7" t="s">
        <v>3579</v>
      </c>
      <c r="B257" s="8">
        <v>83.835000000000008</v>
      </c>
    </row>
    <row r="258" spans="1:2" x14ac:dyDescent="0.25">
      <c r="A258" s="7" t="s">
        <v>2129</v>
      </c>
      <c r="B258" s="8">
        <v>49.75</v>
      </c>
    </row>
    <row r="259" spans="1:2" x14ac:dyDescent="0.25">
      <c r="A259" s="7" t="s">
        <v>3753</v>
      </c>
      <c r="B259" s="8">
        <v>278.01</v>
      </c>
    </row>
    <row r="260" spans="1:2" x14ac:dyDescent="0.25">
      <c r="A260" s="7" t="s">
        <v>3714</v>
      </c>
      <c r="B260" s="8">
        <v>27</v>
      </c>
    </row>
    <row r="261" spans="1:2" x14ac:dyDescent="0.25">
      <c r="A261" s="7" t="s">
        <v>3897</v>
      </c>
      <c r="B261" s="8">
        <v>8.9550000000000001</v>
      </c>
    </row>
    <row r="262" spans="1:2" x14ac:dyDescent="0.25">
      <c r="A262" s="7" t="s">
        <v>2315</v>
      </c>
      <c r="B262" s="8">
        <v>18.225000000000001</v>
      </c>
    </row>
    <row r="263" spans="1:2" x14ac:dyDescent="0.25">
      <c r="A263" s="7" t="s">
        <v>752</v>
      </c>
      <c r="B263" s="8">
        <v>63.249999999999993</v>
      </c>
    </row>
    <row r="264" spans="1:2" x14ac:dyDescent="0.25">
      <c r="A264" s="7" t="s">
        <v>2040</v>
      </c>
      <c r="B264" s="8">
        <v>25.874999999999996</v>
      </c>
    </row>
    <row r="265" spans="1:2" x14ac:dyDescent="0.25">
      <c r="A265" s="7" t="s">
        <v>3489</v>
      </c>
      <c r="B265" s="8">
        <v>59.699999999999996</v>
      </c>
    </row>
    <row r="266" spans="1:2" x14ac:dyDescent="0.25">
      <c r="A266" s="7" t="s">
        <v>4463</v>
      </c>
      <c r="B266" s="8">
        <v>119.13999999999999</v>
      </c>
    </row>
    <row r="267" spans="1:2" x14ac:dyDescent="0.25">
      <c r="A267" s="7" t="s">
        <v>2052</v>
      </c>
      <c r="B267" s="8">
        <v>109.93999999999998</v>
      </c>
    </row>
    <row r="268" spans="1:2" x14ac:dyDescent="0.25">
      <c r="A268" s="7" t="s">
        <v>4866</v>
      </c>
      <c r="B268" s="8">
        <v>19.899999999999999</v>
      </c>
    </row>
    <row r="269" spans="1:2" x14ac:dyDescent="0.25">
      <c r="A269" s="7" t="s">
        <v>5605</v>
      </c>
      <c r="B269" s="8">
        <v>148.92499999999998</v>
      </c>
    </row>
    <row r="270" spans="1:2" x14ac:dyDescent="0.25">
      <c r="A270" s="7" t="s">
        <v>2159</v>
      </c>
      <c r="B270" s="8">
        <v>35.82</v>
      </c>
    </row>
    <row r="271" spans="1:2" x14ac:dyDescent="0.25">
      <c r="A271" s="7" t="s">
        <v>707</v>
      </c>
      <c r="B271" s="8">
        <v>114.42499999999998</v>
      </c>
    </row>
    <row r="272" spans="1:2" x14ac:dyDescent="0.25">
      <c r="A272" s="7" t="s">
        <v>4772</v>
      </c>
      <c r="B272" s="8">
        <v>17.91</v>
      </c>
    </row>
    <row r="273" spans="1:2" x14ac:dyDescent="0.25">
      <c r="A273" s="7" t="s">
        <v>4141</v>
      </c>
      <c r="B273" s="8">
        <v>9.9499999999999993</v>
      </c>
    </row>
    <row r="274" spans="1:2" x14ac:dyDescent="0.25">
      <c r="A274" s="7" t="s">
        <v>1403</v>
      </c>
      <c r="B274" s="8">
        <v>21.87</v>
      </c>
    </row>
    <row r="275" spans="1:2" x14ac:dyDescent="0.25">
      <c r="A275" s="7" t="s">
        <v>5587</v>
      </c>
      <c r="B275" s="8">
        <v>3.5849999999999995</v>
      </c>
    </row>
    <row r="276" spans="1:2" x14ac:dyDescent="0.25">
      <c r="A276" s="7" t="s">
        <v>555</v>
      </c>
      <c r="B276" s="8">
        <v>170.77499999999998</v>
      </c>
    </row>
    <row r="277" spans="1:2" x14ac:dyDescent="0.25">
      <c r="A277" s="7" t="s">
        <v>1061</v>
      </c>
      <c r="B277" s="8">
        <v>38.849999999999994</v>
      </c>
    </row>
    <row r="278" spans="1:2" x14ac:dyDescent="0.25">
      <c r="A278" s="7" t="s">
        <v>4076</v>
      </c>
      <c r="B278" s="8">
        <v>35.64</v>
      </c>
    </row>
    <row r="279" spans="1:2" x14ac:dyDescent="0.25">
      <c r="A279" s="7" t="s">
        <v>2165</v>
      </c>
      <c r="B279" s="8">
        <v>16.11</v>
      </c>
    </row>
    <row r="280" spans="1:2" x14ac:dyDescent="0.25">
      <c r="A280" s="7" t="s">
        <v>5841</v>
      </c>
      <c r="B280" s="8">
        <v>23.31</v>
      </c>
    </row>
    <row r="281" spans="1:2" x14ac:dyDescent="0.25">
      <c r="A281" s="7" t="s">
        <v>5275</v>
      </c>
      <c r="B281" s="8">
        <v>51.749999999999993</v>
      </c>
    </row>
    <row r="282" spans="1:2" x14ac:dyDescent="0.25">
      <c r="A282" s="7" t="s">
        <v>3460</v>
      </c>
      <c r="B282" s="8">
        <v>13.424999999999997</v>
      </c>
    </row>
    <row r="283" spans="1:2" x14ac:dyDescent="0.25">
      <c r="A283" s="7" t="s">
        <v>1868</v>
      </c>
      <c r="B283" s="8">
        <v>133.85999999999999</v>
      </c>
    </row>
    <row r="284" spans="1:2" x14ac:dyDescent="0.25">
      <c r="A284" s="7" t="s">
        <v>4407</v>
      </c>
      <c r="B284" s="8">
        <v>51.749999999999993</v>
      </c>
    </row>
    <row r="285" spans="1:2" x14ac:dyDescent="0.25">
      <c r="A285" s="7" t="s">
        <v>3720</v>
      </c>
      <c r="B285" s="8">
        <v>35.64</v>
      </c>
    </row>
    <row r="286" spans="1:2" x14ac:dyDescent="0.25">
      <c r="A286" s="7" t="s">
        <v>2646</v>
      </c>
      <c r="B286" s="8">
        <v>21.87</v>
      </c>
    </row>
    <row r="287" spans="1:2" x14ac:dyDescent="0.25">
      <c r="A287" s="7" t="s">
        <v>987</v>
      </c>
      <c r="B287" s="8">
        <v>35.849999999999994</v>
      </c>
    </row>
    <row r="288" spans="1:2" x14ac:dyDescent="0.25">
      <c r="A288" s="7" t="s">
        <v>2377</v>
      </c>
      <c r="B288" s="8">
        <v>59.75</v>
      </c>
    </row>
    <row r="289" spans="1:2" x14ac:dyDescent="0.25">
      <c r="A289" s="7" t="s">
        <v>1263</v>
      </c>
      <c r="B289" s="8">
        <v>102.46499999999997</v>
      </c>
    </row>
    <row r="290" spans="1:2" x14ac:dyDescent="0.25">
      <c r="A290" s="7" t="s">
        <v>1761</v>
      </c>
      <c r="B290" s="8">
        <v>14.339999999999998</v>
      </c>
    </row>
    <row r="291" spans="1:2" x14ac:dyDescent="0.25">
      <c r="A291" s="7" t="s">
        <v>1014</v>
      </c>
      <c r="B291" s="8">
        <v>35.64</v>
      </c>
    </row>
    <row r="292" spans="1:2" x14ac:dyDescent="0.25">
      <c r="A292" s="7" t="s">
        <v>3697</v>
      </c>
      <c r="B292" s="8">
        <v>164.90999999999997</v>
      </c>
    </row>
    <row r="293" spans="1:2" x14ac:dyDescent="0.25">
      <c r="A293" s="7" t="s">
        <v>1472</v>
      </c>
      <c r="B293" s="8">
        <v>204.92999999999995</v>
      </c>
    </row>
    <row r="294" spans="1:2" x14ac:dyDescent="0.25">
      <c r="A294" s="7" t="s">
        <v>3891</v>
      </c>
      <c r="B294" s="8">
        <v>22.274999999999999</v>
      </c>
    </row>
    <row r="295" spans="1:2" x14ac:dyDescent="0.25">
      <c r="A295" s="7" t="s">
        <v>1690</v>
      </c>
      <c r="B295" s="8">
        <v>20.584999999999997</v>
      </c>
    </row>
    <row r="296" spans="1:2" x14ac:dyDescent="0.25">
      <c r="A296" s="7" t="s">
        <v>1073</v>
      </c>
      <c r="B296" s="8">
        <v>87.300000000000011</v>
      </c>
    </row>
    <row r="297" spans="1:2" x14ac:dyDescent="0.25">
      <c r="A297" s="7" t="s">
        <v>1489</v>
      </c>
      <c r="B297" s="8">
        <v>109.93999999999998</v>
      </c>
    </row>
    <row r="298" spans="1:2" x14ac:dyDescent="0.25">
      <c r="A298" s="7" t="s">
        <v>1586</v>
      </c>
      <c r="B298" s="8">
        <v>36.450000000000003</v>
      </c>
    </row>
    <row r="299" spans="1:2" x14ac:dyDescent="0.25">
      <c r="A299" s="7" t="s">
        <v>2064</v>
      </c>
      <c r="B299" s="8">
        <v>7.77</v>
      </c>
    </row>
    <row r="300" spans="1:2" x14ac:dyDescent="0.25">
      <c r="A300" s="7" t="s">
        <v>2404</v>
      </c>
      <c r="B300" s="8">
        <v>7.29</v>
      </c>
    </row>
    <row r="301" spans="1:2" x14ac:dyDescent="0.25">
      <c r="A301" s="7" t="s">
        <v>2506</v>
      </c>
      <c r="B301" s="8">
        <v>155.24999999999997</v>
      </c>
    </row>
    <row r="302" spans="1:2" x14ac:dyDescent="0.25">
      <c r="A302" s="7" t="s">
        <v>5131</v>
      </c>
      <c r="B302" s="8">
        <v>26.849999999999994</v>
      </c>
    </row>
    <row r="303" spans="1:2" x14ac:dyDescent="0.25">
      <c r="A303" s="7" t="s">
        <v>2223</v>
      </c>
      <c r="B303" s="8">
        <v>33.75</v>
      </c>
    </row>
    <row r="304" spans="1:2" x14ac:dyDescent="0.25">
      <c r="A304" s="7" t="s">
        <v>3455</v>
      </c>
      <c r="B304" s="8">
        <v>72.91</v>
      </c>
    </row>
    <row r="305" spans="1:2" x14ac:dyDescent="0.25">
      <c r="A305" s="7" t="s">
        <v>2472</v>
      </c>
      <c r="B305" s="8">
        <v>22.5</v>
      </c>
    </row>
    <row r="306" spans="1:2" x14ac:dyDescent="0.25">
      <c r="A306" s="7" t="s">
        <v>1477</v>
      </c>
      <c r="B306" s="8">
        <v>63.249999999999993</v>
      </c>
    </row>
    <row r="307" spans="1:2" x14ac:dyDescent="0.25">
      <c r="A307" s="7" t="s">
        <v>5125</v>
      </c>
      <c r="B307" s="8">
        <v>55</v>
      </c>
    </row>
    <row r="308" spans="1:2" x14ac:dyDescent="0.25">
      <c r="A308" s="7" t="s">
        <v>2234</v>
      </c>
      <c r="B308" s="8">
        <v>26.19</v>
      </c>
    </row>
    <row r="309" spans="1:2" x14ac:dyDescent="0.25">
      <c r="A309" s="7" t="s">
        <v>1218</v>
      </c>
      <c r="B309" s="8">
        <v>12.15</v>
      </c>
    </row>
    <row r="310" spans="1:2" x14ac:dyDescent="0.25">
      <c r="A310" s="7" t="s">
        <v>5727</v>
      </c>
      <c r="B310" s="8">
        <v>33.75</v>
      </c>
    </row>
    <row r="311" spans="1:2" x14ac:dyDescent="0.25">
      <c r="A311" s="7" t="s">
        <v>1247</v>
      </c>
      <c r="B311" s="8">
        <v>94.874999999999986</v>
      </c>
    </row>
    <row r="312" spans="1:2" x14ac:dyDescent="0.25">
      <c r="A312" s="7" t="s">
        <v>689</v>
      </c>
      <c r="B312" s="8">
        <v>35.82</v>
      </c>
    </row>
    <row r="313" spans="1:2" x14ac:dyDescent="0.25">
      <c r="A313" s="7" t="s">
        <v>6049</v>
      </c>
      <c r="B313" s="8">
        <v>6.75</v>
      </c>
    </row>
    <row r="314" spans="1:2" x14ac:dyDescent="0.25">
      <c r="A314" s="7" t="s">
        <v>5830</v>
      </c>
      <c r="B314" s="8">
        <v>35.849999999999994</v>
      </c>
    </row>
    <row r="315" spans="1:2" x14ac:dyDescent="0.25">
      <c r="A315" s="7" t="s">
        <v>3189</v>
      </c>
      <c r="B315" s="8">
        <v>26.19</v>
      </c>
    </row>
    <row r="316" spans="1:2" x14ac:dyDescent="0.25">
      <c r="A316" s="7" t="s">
        <v>4037</v>
      </c>
      <c r="B316" s="8">
        <v>163.71999999999997</v>
      </c>
    </row>
    <row r="317" spans="1:2" x14ac:dyDescent="0.25">
      <c r="A317" s="7" t="s">
        <v>851</v>
      </c>
      <c r="B317" s="8">
        <v>35.82</v>
      </c>
    </row>
    <row r="318" spans="1:2" x14ac:dyDescent="0.25">
      <c r="A318" s="7" t="s">
        <v>2794</v>
      </c>
      <c r="B318" s="8">
        <v>51.749999999999993</v>
      </c>
    </row>
    <row r="319" spans="1:2" x14ac:dyDescent="0.25">
      <c r="A319" s="7" t="s">
        <v>3285</v>
      </c>
      <c r="B319" s="8">
        <v>31.7</v>
      </c>
    </row>
    <row r="320" spans="1:2" x14ac:dyDescent="0.25">
      <c r="A320" s="7" t="s">
        <v>2534</v>
      </c>
      <c r="B320" s="8">
        <v>74.25</v>
      </c>
    </row>
    <row r="321" spans="1:2" x14ac:dyDescent="0.25">
      <c r="A321" s="7" t="s">
        <v>1443</v>
      </c>
      <c r="B321" s="8">
        <v>17.899999999999999</v>
      </c>
    </row>
    <row r="322" spans="1:2" x14ac:dyDescent="0.25">
      <c r="A322" s="7" t="s">
        <v>4719</v>
      </c>
      <c r="B322" s="8">
        <v>14.58</v>
      </c>
    </row>
    <row r="323" spans="1:2" x14ac:dyDescent="0.25">
      <c r="A323" s="7" t="s">
        <v>4270</v>
      </c>
      <c r="B323" s="8">
        <v>66.929999999999993</v>
      </c>
    </row>
    <row r="324" spans="1:2" x14ac:dyDescent="0.25">
      <c r="A324" s="7" t="s">
        <v>4766</v>
      </c>
      <c r="B324" s="8">
        <v>35.799999999999997</v>
      </c>
    </row>
    <row r="325" spans="1:2" x14ac:dyDescent="0.25">
      <c r="A325" s="7" t="s">
        <v>549</v>
      </c>
      <c r="B325" s="8">
        <v>39.799999999999997</v>
      </c>
    </row>
    <row r="326" spans="1:2" x14ac:dyDescent="0.25">
      <c r="A326" s="7" t="s">
        <v>1369</v>
      </c>
      <c r="B326" s="8">
        <v>77.624999999999986</v>
      </c>
    </row>
    <row r="327" spans="1:2" x14ac:dyDescent="0.25">
      <c r="A327" s="7" t="s">
        <v>5409</v>
      </c>
      <c r="B327" s="8">
        <v>7.29</v>
      </c>
    </row>
    <row r="328" spans="1:2" x14ac:dyDescent="0.25">
      <c r="A328" s="7" t="s">
        <v>2729</v>
      </c>
      <c r="B328" s="8">
        <v>31.08</v>
      </c>
    </row>
    <row r="329" spans="1:2" x14ac:dyDescent="0.25">
      <c r="A329" s="7" t="s">
        <v>5923</v>
      </c>
      <c r="B329" s="8">
        <v>45.769999999999996</v>
      </c>
    </row>
    <row r="330" spans="1:2" x14ac:dyDescent="0.25">
      <c r="A330" s="7" t="s">
        <v>2087</v>
      </c>
      <c r="B330" s="8">
        <v>7.77</v>
      </c>
    </row>
    <row r="331" spans="1:2" x14ac:dyDescent="0.25">
      <c r="A331" s="7" t="s">
        <v>2332</v>
      </c>
      <c r="B331" s="8">
        <v>160.4</v>
      </c>
    </row>
    <row r="332" spans="1:2" x14ac:dyDescent="0.25">
      <c r="A332" s="7" t="s">
        <v>4760</v>
      </c>
      <c r="B332" s="8">
        <v>141.785</v>
      </c>
    </row>
    <row r="333" spans="1:2" x14ac:dyDescent="0.25">
      <c r="A333" s="7" t="s">
        <v>4391</v>
      </c>
      <c r="B333" s="8">
        <v>178.70999999999998</v>
      </c>
    </row>
    <row r="334" spans="1:2" x14ac:dyDescent="0.25">
      <c r="A334" s="7" t="s">
        <v>3238</v>
      </c>
      <c r="B334" s="8">
        <v>52.38</v>
      </c>
    </row>
    <row r="335" spans="1:2" x14ac:dyDescent="0.25">
      <c r="A335" s="7" t="s">
        <v>5218</v>
      </c>
      <c r="B335" s="8">
        <v>11.94</v>
      </c>
    </row>
    <row r="336" spans="1:2" x14ac:dyDescent="0.25">
      <c r="A336" s="7" t="s">
        <v>1667</v>
      </c>
      <c r="B336" s="8">
        <v>6.75</v>
      </c>
    </row>
    <row r="337" spans="1:2" x14ac:dyDescent="0.25">
      <c r="A337" s="7" t="s">
        <v>2970</v>
      </c>
      <c r="B337" s="8">
        <v>103.49999999999999</v>
      </c>
    </row>
    <row r="338" spans="1:2" x14ac:dyDescent="0.25">
      <c r="A338" s="7" t="s">
        <v>2815</v>
      </c>
      <c r="B338" s="8">
        <v>56.25</v>
      </c>
    </row>
    <row r="339" spans="1:2" x14ac:dyDescent="0.25">
      <c r="A339" s="7" t="s">
        <v>1835</v>
      </c>
      <c r="B339" s="8">
        <v>45.769999999999996</v>
      </c>
    </row>
    <row r="340" spans="1:2" x14ac:dyDescent="0.25">
      <c r="A340" s="7" t="s">
        <v>4310</v>
      </c>
      <c r="B340" s="8">
        <v>47.55</v>
      </c>
    </row>
    <row r="341" spans="1:2" x14ac:dyDescent="0.25">
      <c r="A341" s="7" t="s">
        <v>2293</v>
      </c>
      <c r="B341" s="8">
        <v>27.674999999999997</v>
      </c>
    </row>
    <row r="342" spans="1:2" x14ac:dyDescent="0.25">
      <c r="A342" s="7" t="s">
        <v>3846</v>
      </c>
      <c r="B342" s="8">
        <v>59.569999999999993</v>
      </c>
    </row>
    <row r="343" spans="1:2" x14ac:dyDescent="0.25">
      <c r="A343" s="7" t="s">
        <v>2303</v>
      </c>
      <c r="B343" s="8">
        <v>20.25</v>
      </c>
    </row>
    <row r="344" spans="1:2" x14ac:dyDescent="0.25">
      <c r="A344" s="7" t="s">
        <v>2759</v>
      </c>
      <c r="B344" s="8">
        <v>26.849999999999998</v>
      </c>
    </row>
    <row r="345" spans="1:2" x14ac:dyDescent="0.25">
      <c r="A345" s="7" t="s">
        <v>4282</v>
      </c>
      <c r="B345" s="8">
        <v>59.75</v>
      </c>
    </row>
    <row r="346" spans="1:2" x14ac:dyDescent="0.25">
      <c r="A346" s="7" t="s">
        <v>678</v>
      </c>
      <c r="B346" s="8">
        <v>23.774999999999999</v>
      </c>
    </row>
    <row r="347" spans="1:2" x14ac:dyDescent="0.25">
      <c r="A347" s="7" t="s">
        <v>3183</v>
      </c>
      <c r="B347" s="8">
        <v>26.73</v>
      </c>
    </row>
    <row r="348" spans="1:2" x14ac:dyDescent="0.25">
      <c r="A348" s="7" t="s">
        <v>4064</v>
      </c>
      <c r="B348" s="8">
        <v>47.8</v>
      </c>
    </row>
    <row r="349" spans="1:2" x14ac:dyDescent="0.25">
      <c r="A349" s="7" t="s">
        <v>4576</v>
      </c>
      <c r="B349" s="8">
        <v>63.249999999999993</v>
      </c>
    </row>
    <row r="350" spans="1:2" x14ac:dyDescent="0.25">
      <c r="A350" s="7" t="s">
        <v>880</v>
      </c>
      <c r="B350" s="8">
        <v>59.699999999999996</v>
      </c>
    </row>
    <row r="351" spans="1:2" x14ac:dyDescent="0.25">
      <c r="A351" s="7" t="s">
        <v>1142</v>
      </c>
      <c r="B351" s="8">
        <v>19.02</v>
      </c>
    </row>
    <row r="352" spans="1:2" x14ac:dyDescent="0.25">
      <c r="A352" s="7" t="s">
        <v>5805</v>
      </c>
      <c r="B352" s="8">
        <v>14.339999999999998</v>
      </c>
    </row>
    <row r="353" spans="1:2" x14ac:dyDescent="0.25">
      <c r="A353" s="7" t="s">
        <v>1880</v>
      </c>
      <c r="B353" s="8">
        <v>38.849999999999994</v>
      </c>
    </row>
    <row r="354" spans="1:2" x14ac:dyDescent="0.25">
      <c r="A354" s="7" t="s">
        <v>1330</v>
      </c>
      <c r="B354" s="8">
        <v>51.749999999999993</v>
      </c>
    </row>
    <row r="355" spans="1:2" x14ac:dyDescent="0.25">
      <c r="A355" s="7" t="s">
        <v>1409</v>
      </c>
      <c r="B355" s="8">
        <v>16.11</v>
      </c>
    </row>
    <row r="356" spans="1:2" x14ac:dyDescent="0.25">
      <c r="A356" s="7" t="s">
        <v>1324</v>
      </c>
      <c r="B356" s="8">
        <v>18.225000000000001</v>
      </c>
    </row>
    <row r="357" spans="1:2" x14ac:dyDescent="0.25">
      <c r="A357" s="7" t="s">
        <v>4171</v>
      </c>
      <c r="B357" s="8">
        <v>47.8</v>
      </c>
    </row>
    <row r="358" spans="1:2" x14ac:dyDescent="0.25">
      <c r="A358" s="7" t="s">
        <v>4530</v>
      </c>
      <c r="B358" s="8">
        <v>89.1</v>
      </c>
    </row>
    <row r="359" spans="1:2" x14ac:dyDescent="0.25">
      <c r="A359" s="7" t="s">
        <v>2805</v>
      </c>
      <c r="B359" s="8">
        <v>15.54</v>
      </c>
    </row>
    <row r="360" spans="1:2" x14ac:dyDescent="0.25">
      <c r="A360" s="7" t="s">
        <v>3325</v>
      </c>
      <c r="B360" s="8">
        <v>94.504999999999995</v>
      </c>
    </row>
    <row r="361" spans="1:2" x14ac:dyDescent="0.25">
      <c r="A361" s="7" t="s">
        <v>4633</v>
      </c>
      <c r="B361" s="8">
        <v>100.39499999999998</v>
      </c>
    </row>
    <row r="362" spans="1:2" x14ac:dyDescent="0.25">
      <c r="A362" s="7" t="s">
        <v>5851</v>
      </c>
      <c r="B362" s="8">
        <v>83.835000000000008</v>
      </c>
    </row>
    <row r="363" spans="1:2" x14ac:dyDescent="0.25">
      <c r="A363" s="7" t="s">
        <v>1715</v>
      </c>
      <c r="B363" s="8">
        <v>35.64</v>
      </c>
    </row>
    <row r="364" spans="1:2" x14ac:dyDescent="0.25">
      <c r="A364" s="7" t="s">
        <v>5711</v>
      </c>
      <c r="B364" s="8">
        <v>27.945</v>
      </c>
    </row>
    <row r="365" spans="1:2" x14ac:dyDescent="0.25">
      <c r="A365" s="7" t="s">
        <v>5010</v>
      </c>
      <c r="B365" s="8">
        <v>36.450000000000003</v>
      </c>
    </row>
    <row r="366" spans="1:2" x14ac:dyDescent="0.25">
      <c r="A366" s="7" t="s">
        <v>2599</v>
      </c>
      <c r="B366" s="8">
        <v>38.04</v>
      </c>
    </row>
    <row r="367" spans="1:2" x14ac:dyDescent="0.25">
      <c r="A367" s="7" t="s">
        <v>4923</v>
      </c>
      <c r="B367" s="8">
        <v>31.7</v>
      </c>
    </row>
    <row r="368" spans="1:2" x14ac:dyDescent="0.25">
      <c r="A368" s="7" t="s">
        <v>2735</v>
      </c>
      <c r="B368" s="8">
        <v>17.91</v>
      </c>
    </row>
    <row r="369" spans="1:2" x14ac:dyDescent="0.25">
      <c r="A369" s="7" t="s">
        <v>4553</v>
      </c>
      <c r="B369" s="8">
        <v>79.25</v>
      </c>
    </row>
    <row r="370" spans="1:2" x14ac:dyDescent="0.25">
      <c r="A370" s="7" t="s">
        <v>3172</v>
      </c>
      <c r="B370" s="8">
        <v>31.624999999999996</v>
      </c>
    </row>
    <row r="371" spans="1:2" x14ac:dyDescent="0.25">
      <c r="A371" s="7" t="s">
        <v>3613</v>
      </c>
      <c r="B371" s="8">
        <v>17.82</v>
      </c>
    </row>
    <row r="372" spans="1:2" x14ac:dyDescent="0.25">
      <c r="A372" s="7" t="s">
        <v>5364</v>
      </c>
      <c r="B372" s="8">
        <v>9.9499999999999993</v>
      </c>
    </row>
    <row r="373" spans="1:2" x14ac:dyDescent="0.25">
      <c r="A373" s="7" t="s">
        <v>2831</v>
      </c>
      <c r="B373" s="8">
        <v>8.9550000000000001</v>
      </c>
    </row>
    <row r="374" spans="1:2" x14ac:dyDescent="0.25">
      <c r="A374" s="7" t="s">
        <v>2718</v>
      </c>
      <c r="B374" s="8">
        <v>46.62</v>
      </c>
    </row>
    <row r="375" spans="1:2" x14ac:dyDescent="0.25">
      <c r="A375" s="7" t="s">
        <v>4981</v>
      </c>
      <c r="B375" s="8">
        <v>148.92499999999998</v>
      </c>
    </row>
    <row r="376" spans="1:2" x14ac:dyDescent="0.25">
      <c r="A376" s="7" t="s">
        <v>1363</v>
      </c>
      <c r="B376" s="8">
        <v>155.24999999999997</v>
      </c>
    </row>
    <row r="377" spans="1:2" x14ac:dyDescent="0.25">
      <c r="A377" s="7" t="s">
        <v>5004</v>
      </c>
      <c r="B377" s="8">
        <v>8.0549999999999997</v>
      </c>
    </row>
    <row r="378" spans="1:2" x14ac:dyDescent="0.25">
      <c r="A378" s="7" t="s">
        <v>3952</v>
      </c>
      <c r="B378" s="8">
        <v>5.97</v>
      </c>
    </row>
    <row r="379" spans="1:2" x14ac:dyDescent="0.25">
      <c r="A379" s="7" t="s">
        <v>2058</v>
      </c>
      <c r="B379" s="8">
        <v>89.1</v>
      </c>
    </row>
    <row r="380" spans="1:2" x14ac:dyDescent="0.25">
      <c r="A380" s="7" t="s">
        <v>5628</v>
      </c>
      <c r="B380" s="8">
        <v>59.75</v>
      </c>
    </row>
    <row r="381" spans="1:2" x14ac:dyDescent="0.25">
      <c r="A381" s="7" t="s">
        <v>537</v>
      </c>
      <c r="B381" s="8">
        <v>17.91</v>
      </c>
    </row>
    <row r="382" spans="1:2" x14ac:dyDescent="0.25">
      <c r="A382" s="7" t="s">
        <v>5857</v>
      </c>
      <c r="B382" s="8">
        <v>109.93999999999998</v>
      </c>
    </row>
    <row r="383" spans="1:2" x14ac:dyDescent="0.25">
      <c r="A383" s="7" t="s">
        <v>5695</v>
      </c>
      <c r="B383" s="8">
        <v>123.50999999999999</v>
      </c>
    </row>
    <row r="384" spans="1:2" x14ac:dyDescent="0.25">
      <c r="A384" s="7" t="s">
        <v>4019</v>
      </c>
      <c r="B384" s="8">
        <v>35.849999999999994</v>
      </c>
    </row>
    <row r="385" spans="1:2" x14ac:dyDescent="0.25">
      <c r="A385" s="7" t="s">
        <v>5593</v>
      </c>
      <c r="B385" s="8">
        <v>158.12499999999997</v>
      </c>
    </row>
    <row r="386" spans="1:2" x14ac:dyDescent="0.25">
      <c r="A386" s="7" t="s">
        <v>962</v>
      </c>
      <c r="B386" s="8">
        <v>82.339999999999989</v>
      </c>
    </row>
    <row r="387" spans="1:2" x14ac:dyDescent="0.25">
      <c r="A387" s="7" t="s">
        <v>1009</v>
      </c>
      <c r="B387" s="8">
        <v>44.55</v>
      </c>
    </row>
    <row r="388" spans="1:2" x14ac:dyDescent="0.25">
      <c r="A388" s="7" t="s">
        <v>2800</v>
      </c>
      <c r="B388" s="8">
        <v>47.55</v>
      </c>
    </row>
    <row r="389" spans="1:2" x14ac:dyDescent="0.25">
      <c r="A389" s="7" t="s">
        <v>3296</v>
      </c>
      <c r="B389" s="8">
        <v>10.935</v>
      </c>
    </row>
    <row r="390" spans="1:2" x14ac:dyDescent="0.25">
      <c r="A390" s="7" t="s">
        <v>5674</v>
      </c>
      <c r="B390" s="8">
        <v>3.645</v>
      </c>
    </row>
    <row r="391" spans="1:2" x14ac:dyDescent="0.25">
      <c r="A391" s="7" t="s">
        <v>786</v>
      </c>
      <c r="B391" s="8">
        <v>102.75999999999999</v>
      </c>
    </row>
    <row r="392" spans="1:2" x14ac:dyDescent="0.25">
      <c r="A392" s="7" t="s">
        <v>2810</v>
      </c>
      <c r="B392" s="8">
        <v>87.300000000000011</v>
      </c>
    </row>
    <row r="393" spans="1:2" x14ac:dyDescent="0.25">
      <c r="A393" s="7" t="s">
        <v>4928</v>
      </c>
      <c r="B393" s="8">
        <v>22.884999999999998</v>
      </c>
    </row>
    <row r="394" spans="1:2" x14ac:dyDescent="0.25">
      <c r="A394" s="7" t="s">
        <v>3656</v>
      </c>
      <c r="B394" s="8">
        <v>189.74999999999997</v>
      </c>
    </row>
    <row r="395" spans="1:2" x14ac:dyDescent="0.25">
      <c r="A395" s="7" t="s">
        <v>874</v>
      </c>
      <c r="B395" s="8">
        <v>2.9849999999999999</v>
      </c>
    </row>
    <row r="396" spans="1:2" x14ac:dyDescent="0.25">
      <c r="A396" s="7" t="s">
        <v>4732</v>
      </c>
      <c r="B396" s="8">
        <v>5.97</v>
      </c>
    </row>
    <row r="397" spans="1:2" x14ac:dyDescent="0.25">
      <c r="A397" s="7" t="s">
        <v>4293</v>
      </c>
      <c r="B397" s="8">
        <v>82.5</v>
      </c>
    </row>
    <row r="398" spans="1:2" x14ac:dyDescent="0.25">
      <c r="A398" s="7" t="s">
        <v>3363</v>
      </c>
      <c r="B398" s="8">
        <v>46.62</v>
      </c>
    </row>
    <row r="399" spans="1:2" x14ac:dyDescent="0.25">
      <c r="A399" s="7" t="s">
        <v>3567</v>
      </c>
      <c r="B399" s="8">
        <v>15.54</v>
      </c>
    </row>
    <row r="400" spans="1:2" x14ac:dyDescent="0.25">
      <c r="A400" s="7" t="s">
        <v>5184</v>
      </c>
      <c r="B400" s="8">
        <v>33.47</v>
      </c>
    </row>
    <row r="401" spans="1:2" x14ac:dyDescent="0.25">
      <c r="A401" s="7" t="s">
        <v>5497</v>
      </c>
      <c r="B401" s="8">
        <v>123.50999999999999</v>
      </c>
    </row>
    <row r="402" spans="1:2" x14ac:dyDescent="0.25">
      <c r="A402" s="7" t="s">
        <v>3166</v>
      </c>
      <c r="B402" s="8">
        <v>25.9</v>
      </c>
    </row>
    <row r="403" spans="1:2" x14ac:dyDescent="0.25">
      <c r="A403" s="7" t="s">
        <v>5811</v>
      </c>
      <c r="B403" s="8">
        <v>15.54</v>
      </c>
    </row>
    <row r="404" spans="1:2" x14ac:dyDescent="0.25">
      <c r="A404" s="7" t="s">
        <v>3726</v>
      </c>
      <c r="B404" s="8">
        <v>5.97</v>
      </c>
    </row>
    <row r="405" spans="1:2" x14ac:dyDescent="0.25">
      <c r="A405" s="7" t="s">
        <v>4299</v>
      </c>
      <c r="B405" s="8">
        <v>178.70999999999998</v>
      </c>
    </row>
    <row r="406" spans="1:2" x14ac:dyDescent="0.25">
      <c r="A406" s="7" t="s">
        <v>6083</v>
      </c>
      <c r="B406" s="8">
        <v>155.24999999999997</v>
      </c>
    </row>
    <row r="407" spans="1:2" x14ac:dyDescent="0.25">
      <c r="A407" s="7" t="s">
        <v>4571</v>
      </c>
      <c r="B407" s="8">
        <v>24.3</v>
      </c>
    </row>
    <row r="408" spans="1:2" x14ac:dyDescent="0.25">
      <c r="A408" s="7" t="s">
        <v>1352</v>
      </c>
      <c r="B408" s="8">
        <v>2.6849999999999996</v>
      </c>
    </row>
    <row r="409" spans="1:2" x14ac:dyDescent="0.25">
      <c r="A409" s="7" t="s">
        <v>1200</v>
      </c>
      <c r="B409" s="8">
        <v>11.25</v>
      </c>
    </row>
    <row r="410" spans="1:2" x14ac:dyDescent="0.25">
      <c r="A410" s="7" t="s">
        <v>3529</v>
      </c>
      <c r="B410" s="8">
        <v>111.78</v>
      </c>
    </row>
    <row r="411" spans="1:2" x14ac:dyDescent="0.25">
      <c r="A411" s="7" t="s">
        <v>5178</v>
      </c>
      <c r="B411" s="8">
        <v>2.9849999999999999</v>
      </c>
    </row>
    <row r="412" spans="1:2" x14ac:dyDescent="0.25">
      <c r="A412" s="7" t="s">
        <v>2343</v>
      </c>
      <c r="B412" s="8">
        <v>38.04</v>
      </c>
    </row>
    <row r="413" spans="1:2" x14ac:dyDescent="0.25">
      <c r="A413" s="7" t="s">
        <v>4707</v>
      </c>
      <c r="B413" s="8">
        <v>33.75</v>
      </c>
    </row>
    <row r="414" spans="1:2" x14ac:dyDescent="0.25">
      <c r="A414" s="7" t="s">
        <v>713</v>
      </c>
      <c r="B414" s="8">
        <v>59.699999999999996</v>
      </c>
    </row>
    <row r="415" spans="1:2" x14ac:dyDescent="0.25">
      <c r="A415" s="7" t="s">
        <v>5166</v>
      </c>
      <c r="B415" s="8">
        <v>20.625</v>
      </c>
    </row>
    <row r="416" spans="1:2" x14ac:dyDescent="0.25">
      <c r="A416" s="7" t="s">
        <v>3561</v>
      </c>
      <c r="B416" s="8">
        <v>54.969999999999992</v>
      </c>
    </row>
    <row r="417" spans="1:2" x14ac:dyDescent="0.25">
      <c r="A417" s="7" t="s">
        <v>1703</v>
      </c>
      <c r="B417" s="8">
        <v>23.31</v>
      </c>
    </row>
    <row r="418" spans="1:2" x14ac:dyDescent="0.25">
      <c r="A418" s="7" t="s">
        <v>1034</v>
      </c>
      <c r="B418" s="8">
        <v>13.5</v>
      </c>
    </row>
    <row r="419" spans="1:2" x14ac:dyDescent="0.25">
      <c r="A419" s="7" t="s">
        <v>5868</v>
      </c>
      <c r="B419" s="8">
        <v>21.509999999999998</v>
      </c>
    </row>
    <row r="420" spans="1:2" x14ac:dyDescent="0.25">
      <c r="A420" s="7" t="s">
        <v>1136</v>
      </c>
      <c r="B420" s="8">
        <v>15.85</v>
      </c>
    </row>
    <row r="421" spans="1:2" x14ac:dyDescent="0.25">
      <c r="A421" s="7" t="s">
        <v>2741</v>
      </c>
      <c r="B421" s="8">
        <v>167.67000000000002</v>
      </c>
    </row>
    <row r="422" spans="1:2" x14ac:dyDescent="0.25">
      <c r="A422" s="7" t="s">
        <v>774</v>
      </c>
      <c r="B422" s="8">
        <v>15.54</v>
      </c>
    </row>
    <row r="423" spans="1:2" x14ac:dyDescent="0.25">
      <c r="A423" s="7" t="s">
        <v>3980</v>
      </c>
      <c r="B423" s="8">
        <v>72.900000000000006</v>
      </c>
    </row>
    <row r="424" spans="1:2" x14ac:dyDescent="0.25">
      <c r="A424" s="7" t="s">
        <v>622</v>
      </c>
      <c r="B424" s="8">
        <v>11.94</v>
      </c>
    </row>
    <row r="425" spans="1:2" x14ac:dyDescent="0.25">
      <c r="A425" s="7" t="s">
        <v>4241</v>
      </c>
      <c r="B425" s="8">
        <v>80.67</v>
      </c>
    </row>
    <row r="426" spans="1:2" x14ac:dyDescent="0.25">
      <c r="A426" s="7" t="s">
        <v>1954</v>
      </c>
      <c r="B426" s="8">
        <v>5.97</v>
      </c>
    </row>
    <row r="427" spans="1:2" x14ac:dyDescent="0.25">
      <c r="A427" s="7" t="s">
        <v>3471</v>
      </c>
      <c r="B427" s="8">
        <v>41.25</v>
      </c>
    </row>
    <row r="428" spans="1:2" x14ac:dyDescent="0.25">
      <c r="A428" s="7" t="s">
        <v>1528</v>
      </c>
      <c r="B428" s="8">
        <v>31.08</v>
      </c>
    </row>
    <row r="429" spans="1:2" x14ac:dyDescent="0.25">
      <c r="A429" s="7" t="s">
        <v>5195</v>
      </c>
      <c r="B429" s="8">
        <v>59.699999999999996</v>
      </c>
    </row>
    <row r="430" spans="1:2" x14ac:dyDescent="0.25">
      <c r="A430" s="7" t="s">
        <v>1097</v>
      </c>
      <c r="B430" s="8">
        <v>27</v>
      </c>
    </row>
    <row r="431" spans="1:2" x14ac:dyDescent="0.25">
      <c r="A431" s="7" t="s">
        <v>2139</v>
      </c>
      <c r="B431" s="8">
        <v>17.91</v>
      </c>
    </row>
    <row r="432" spans="1:2" x14ac:dyDescent="0.25">
      <c r="A432" s="7" t="s">
        <v>5668</v>
      </c>
      <c r="B432" s="8">
        <v>83.835000000000008</v>
      </c>
    </row>
    <row r="433" spans="1:2" x14ac:dyDescent="0.25">
      <c r="A433" s="7" t="s">
        <v>768</v>
      </c>
      <c r="B433" s="8">
        <v>38.849999999999994</v>
      </c>
    </row>
    <row r="434" spans="1:2" x14ac:dyDescent="0.25">
      <c r="A434" s="7" t="s">
        <v>2696</v>
      </c>
      <c r="B434" s="8">
        <v>13.5</v>
      </c>
    </row>
    <row r="435" spans="1:2" x14ac:dyDescent="0.25">
      <c r="A435" s="7" t="s">
        <v>5458</v>
      </c>
      <c r="B435" s="8">
        <v>27.484999999999996</v>
      </c>
    </row>
    <row r="436" spans="1:2" x14ac:dyDescent="0.25">
      <c r="A436" s="7" t="s">
        <v>1335</v>
      </c>
      <c r="B436" s="8">
        <v>12.95</v>
      </c>
    </row>
    <row r="437" spans="1:2" x14ac:dyDescent="0.25">
      <c r="A437" s="7" t="s">
        <v>3685</v>
      </c>
      <c r="B437" s="8">
        <v>82.339999999999989</v>
      </c>
    </row>
    <row r="438" spans="1:2" x14ac:dyDescent="0.25">
      <c r="A438" s="7" t="s">
        <v>4627</v>
      </c>
      <c r="B438" s="8">
        <v>8.91</v>
      </c>
    </row>
    <row r="439" spans="1:2" x14ac:dyDescent="0.25">
      <c r="A439" s="7" t="s">
        <v>5836</v>
      </c>
      <c r="B439" s="8">
        <v>119.13999999999999</v>
      </c>
    </row>
    <row r="440" spans="1:2" x14ac:dyDescent="0.25">
      <c r="A440" s="7" t="s">
        <v>503</v>
      </c>
      <c r="B440" s="8">
        <v>12.95</v>
      </c>
    </row>
    <row r="441" spans="1:2" x14ac:dyDescent="0.25">
      <c r="A441" s="7" t="s">
        <v>5037</v>
      </c>
      <c r="B441" s="8">
        <v>23.9</v>
      </c>
    </row>
    <row r="442" spans="1:2" x14ac:dyDescent="0.25">
      <c r="A442" s="7" t="s">
        <v>4883</v>
      </c>
      <c r="B442" s="8">
        <v>59.569999999999993</v>
      </c>
    </row>
    <row r="443" spans="1:2" x14ac:dyDescent="0.25">
      <c r="A443" s="7" t="s">
        <v>4264</v>
      </c>
      <c r="B443" s="8">
        <v>162.17499999999998</v>
      </c>
    </row>
    <row r="444" spans="1:2" x14ac:dyDescent="0.25">
      <c r="A444" s="7" t="s">
        <v>5242</v>
      </c>
      <c r="B444" s="8">
        <v>28.679999999999996</v>
      </c>
    </row>
    <row r="445" spans="1:2" x14ac:dyDescent="0.25">
      <c r="A445" s="7" t="s">
        <v>2217</v>
      </c>
      <c r="B445" s="8">
        <v>14.924999999999999</v>
      </c>
    </row>
    <row r="446" spans="1:2" x14ac:dyDescent="0.25">
      <c r="A446" s="7" t="s">
        <v>2623</v>
      </c>
      <c r="B446" s="8">
        <v>23.31</v>
      </c>
    </row>
    <row r="447" spans="1:2" x14ac:dyDescent="0.25">
      <c r="A447" s="7" t="s">
        <v>5435</v>
      </c>
      <c r="B447" s="8">
        <v>25.9</v>
      </c>
    </row>
    <row r="448" spans="1:2" x14ac:dyDescent="0.25">
      <c r="A448" s="7" t="s">
        <v>5744</v>
      </c>
      <c r="B448" s="8">
        <v>8.91</v>
      </c>
    </row>
    <row r="449" spans="1:2" x14ac:dyDescent="0.25">
      <c r="A449" s="7" t="s">
        <v>4649</v>
      </c>
      <c r="B449" s="8">
        <v>25.9</v>
      </c>
    </row>
    <row r="450" spans="1:2" x14ac:dyDescent="0.25">
      <c r="A450" s="7" t="s">
        <v>2021</v>
      </c>
      <c r="B450" s="8">
        <v>11.94</v>
      </c>
    </row>
    <row r="451" spans="1:2" x14ac:dyDescent="0.25">
      <c r="A451" s="7" t="s">
        <v>6027</v>
      </c>
      <c r="B451" s="8">
        <v>10.739999999999998</v>
      </c>
    </row>
    <row r="452" spans="1:2" x14ac:dyDescent="0.25">
      <c r="A452" s="7" t="s">
        <v>1971</v>
      </c>
      <c r="B452" s="8">
        <v>41.25</v>
      </c>
    </row>
    <row r="453" spans="1:2" x14ac:dyDescent="0.25">
      <c r="A453" s="7" t="s">
        <v>4998</v>
      </c>
      <c r="B453" s="8">
        <v>31.08</v>
      </c>
    </row>
    <row r="454" spans="1:2" x14ac:dyDescent="0.25">
      <c r="A454" s="7" t="s">
        <v>973</v>
      </c>
      <c r="B454" s="8">
        <v>101.29499999999999</v>
      </c>
    </row>
    <row r="455" spans="1:2" x14ac:dyDescent="0.25">
      <c r="A455" s="7" t="s">
        <v>5290</v>
      </c>
      <c r="B455" s="8">
        <v>30.06</v>
      </c>
    </row>
    <row r="456" spans="1:2" x14ac:dyDescent="0.25">
      <c r="A456" s="7" t="s">
        <v>6113</v>
      </c>
      <c r="B456" s="8">
        <v>27.484999999999996</v>
      </c>
    </row>
    <row r="457" spans="1:2" x14ac:dyDescent="0.25">
      <c r="A457" s="7" t="s">
        <v>909</v>
      </c>
      <c r="B457" s="8">
        <v>17.82</v>
      </c>
    </row>
    <row r="458" spans="1:2" x14ac:dyDescent="0.25">
      <c r="A458" s="7" t="s">
        <v>3831</v>
      </c>
      <c r="B458" s="8">
        <v>8.0549999999999997</v>
      </c>
    </row>
    <row r="459" spans="1:2" x14ac:dyDescent="0.25">
      <c r="A459" s="7" t="s">
        <v>4100</v>
      </c>
      <c r="B459" s="8">
        <v>3.8849999999999998</v>
      </c>
    </row>
    <row r="460" spans="1:2" x14ac:dyDescent="0.25">
      <c r="A460" s="7" t="s">
        <v>4361</v>
      </c>
      <c r="B460" s="8">
        <v>72.91</v>
      </c>
    </row>
    <row r="461" spans="1:2" x14ac:dyDescent="0.25">
      <c r="A461" s="7" t="s">
        <v>4969</v>
      </c>
      <c r="B461" s="8">
        <v>52.38</v>
      </c>
    </row>
    <row r="462" spans="1:2" x14ac:dyDescent="0.25">
      <c r="A462" s="7" t="s">
        <v>4252</v>
      </c>
      <c r="B462" s="8">
        <v>91.539999999999992</v>
      </c>
    </row>
    <row r="463" spans="1:2" x14ac:dyDescent="0.25">
      <c r="A463" s="7" t="s">
        <v>717</v>
      </c>
      <c r="B463" s="8">
        <v>43.650000000000006</v>
      </c>
    </row>
    <row r="464" spans="1:2" x14ac:dyDescent="0.25">
      <c r="A464" s="7" t="s">
        <v>3825</v>
      </c>
      <c r="B464" s="8">
        <v>63.249999999999993</v>
      </c>
    </row>
    <row r="465" spans="1:2" x14ac:dyDescent="0.25">
      <c r="A465" s="7" t="s">
        <v>5874</v>
      </c>
      <c r="B465" s="8">
        <v>22.5</v>
      </c>
    </row>
    <row r="466" spans="1:2" x14ac:dyDescent="0.25">
      <c r="A466" s="7" t="s">
        <v>4435</v>
      </c>
      <c r="B466" s="8">
        <v>120.38499999999999</v>
      </c>
    </row>
    <row r="467" spans="1:2" x14ac:dyDescent="0.25">
      <c r="A467" s="7" t="s">
        <v>5335</v>
      </c>
      <c r="B467" s="8">
        <v>137.42499999999998</v>
      </c>
    </row>
    <row r="468" spans="1:2" x14ac:dyDescent="0.25">
      <c r="A468" s="7" t="s">
        <v>1357</v>
      </c>
      <c r="B468" s="8">
        <v>114.42499999999998</v>
      </c>
    </row>
    <row r="469" spans="1:2" x14ac:dyDescent="0.25">
      <c r="A469" s="7" t="s">
        <v>2489</v>
      </c>
      <c r="B469" s="8">
        <v>155.24999999999997</v>
      </c>
    </row>
    <row r="470" spans="1:2" x14ac:dyDescent="0.25">
      <c r="A470" s="7" t="s">
        <v>5946</v>
      </c>
      <c r="B470" s="8">
        <v>29.849999999999998</v>
      </c>
    </row>
    <row r="471" spans="1:2" x14ac:dyDescent="0.25">
      <c r="A471" s="7" t="s">
        <v>4425</v>
      </c>
      <c r="B471" s="8">
        <v>31.08</v>
      </c>
    </row>
    <row r="472" spans="1:2" x14ac:dyDescent="0.25">
      <c r="A472" s="7" t="s">
        <v>5863</v>
      </c>
      <c r="B472" s="8">
        <v>14.339999999999998</v>
      </c>
    </row>
    <row r="473" spans="1:2" x14ac:dyDescent="0.25">
      <c r="A473" s="7" t="s">
        <v>4701</v>
      </c>
      <c r="B473" s="8">
        <v>14.58</v>
      </c>
    </row>
    <row r="474" spans="1:2" x14ac:dyDescent="0.25">
      <c r="A474" s="7" t="s">
        <v>3902</v>
      </c>
      <c r="B474" s="8">
        <v>119.13999999999999</v>
      </c>
    </row>
    <row r="475" spans="1:2" x14ac:dyDescent="0.25">
      <c r="A475" s="7" t="s">
        <v>4468</v>
      </c>
      <c r="B475" s="8">
        <v>21.87</v>
      </c>
    </row>
    <row r="476" spans="1:2" x14ac:dyDescent="0.25">
      <c r="A476" s="7" t="s">
        <v>2466</v>
      </c>
      <c r="B476" s="8">
        <v>23.88</v>
      </c>
    </row>
    <row r="477" spans="1:2" x14ac:dyDescent="0.25">
      <c r="A477" s="7" t="s">
        <v>2611</v>
      </c>
      <c r="B477" s="8">
        <v>5.97</v>
      </c>
    </row>
    <row r="478" spans="1:2" x14ac:dyDescent="0.25">
      <c r="A478" s="7" t="s">
        <v>4877</v>
      </c>
      <c r="B478" s="8">
        <v>20.25</v>
      </c>
    </row>
    <row r="479" spans="1:2" x14ac:dyDescent="0.25">
      <c r="A479" s="7" t="s">
        <v>1291</v>
      </c>
      <c r="B479" s="8">
        <v>136.61999999999998</v>
      </c>
    </row>
    <row r="480" spans="1:2" x14ac:dyDescent="0.25">
      <c r="A480" s="7" t="s">
        <v>3138</v>
      </c>
      <c r="B480" s="8">
        <v>41.25</v>
      </c>
    </row>
    <row r="481" spans="1:2" x14ac:dyDescent="0.25">
      <c r="A481" s="7" t="s">
        <v>6009</v>
      </c>
      <c r="B481" s="8">
        <v>137.42499999999998</v>
      </c>
    </row>
    <row r="482" spans="1:2" x14ac:dyDescent="0.25">
      <c r="A482" s="7" t="s">
        <v>4945</v>
      </c>
      <c r="B482" s="8">
        <v>45.769999999999996</v>
      </c>
    </row>
    <row r="483" spans="1:2" x14ac:dyDescent="0.25">
      <c r="A483" s="7" t="s">
        <v>2540</v>
      </c>
      <c r="B483" s="8">
        <v>87.300000000000011</v>
      </c>
    </row>
    <row r="484" spans="1:2" x14ac:dyDescent="0.25">
      <c r="A484" s="7" t="s">
        <v>5750</v>
      </c>
      <c r="B484" s="8">
        <v>12.15</v>
      </c>
    </row>
    <row r="485" spans="1:2" x14ac:dyDescent="0.25">
      <c r="A485" s="7" t="s">
        <v>4672</v>
      </c>
      <c r="B485" s="8">
        <v>28.679999999999996</v>
      </c>
    </row>
    <row r="486" spans="1:2" x14ac:dyDescent="0.25">
      <c r="A486" s="7" t="s">
        <v>5160</v>
      </c>
      <c r="B486" s="8">
        <v>41.25</v>
      </c>
    </row>
    <row r="487" spans="1:2" x14ac:dyDescent="0.25">
      <c r="A487" s="7" t="s">
        <v>1391</v>
      </c>
      <c r="B487" s="8">
        <v>33</v>
      </c>
    </row>
    <row r="488" spans="1:2" x14ac:dyDescent="0.25">
      <c r="A488" s="7" t="s">
        <v>3420</v>
      </c>
      <c r="B488" s="8">
        <v>139.72499999999999</v>
      </c>
    </row>
    <row r="489" spans="1:2" x14ac:dyDescent="0.25">
      <c r="A489" s="7" t="s">
        <v>2081</v>
      </c>
      <c r="B489" s="8">
        <v>59.4</v>
      </c>
    </row>
    <row r="490" spans="1:2" x14ac:dyDescent="0.25">
      <c r="A490" s="7" t="s">
        <v>780</v>
      </c>
      <c r="B490" s="8">
        <v>145.82</v>
      </c>
    </row>
    <row r="491" spans="1:2" x14ac:dyDescent="0.25">
      <c r="A491" s="7" t="s">
        <v>4963</v>
      </c>
      <c r="B491" s="8">
        <v>23.774999999999999</v>
      </c>
    </row>
    <row r="492" spans="1:2" x14ac:dyDescent="0.25">
      <c r="A492" s="7" t="s">
        <v>1494</v>
      </c>
      <c r="B492" s="8">
        <v>25.9</v>
      </c>
    </row>
    <row r="493" spans="1:2" x14ac:dyDescent="0.25">
      <c r="A493" s="7" t="s">
        <v>5048</v>
      </c>
      <c r="B493" s="8">
        <v>7.77</v>
      </c>
    </row>
    <row r="494" spans="1:2" x14ac:dyDescent="0.25">
      <c r="A494" s="7" t="s">
        <v>3227</v>
      </c>
      <c r="B494" s="8">
        <v>57.06</v>
      </c>
    </row>
    <row r="495" spans="1:2" x14ac:dyDescent="0.25">
      <c r="A495" s="7" t="s">
        <v>2171</v>
      </c>
      <c r="B495" s="8">
        <v>26.73</v>
      </c>
    </row>
    <row r="496" spans="1:2" x14ac:dyDescent="0.25">
      <c r="A496" s="7" t="s">
        <v>3268</v>
      </c>
      <c r="B496" s="8">
        <v>23.31</v>
      </c>
    </row>
    <row r="497" spans="1:2" x14ac:dyDescent="0.25">
      <c r="A497" s="7" t="s">
        <v>1645</v>
      </c>
      <c r="B497" s="8">
        <v>8.0549999999999997</v>
      </c>
    </row>
    <row r="498" spans="1:2" x14ac:dyDescent="0.25">
      <c r="A498" s="7" t="s">
        <v>3645</v>
      </c>
      <c r="B498" s="8">
        <v>15.54</v>
      </c>
    </row>
    <row r="499" spans="1:2" x14ac:dyDescent="0.25">
      <c r="A499" s="7" t="s">
        <v>2114</v>
      </c>
      <c r="B499" s="8">
        <v>14.339999999999998</v>
      </c>
    </row>
    <row r="500" spans="1:2" x14ac:dyDescent="0.25">
      <c r="A500" s="7" t="s">
        <v>1755</v>
      </c>
      <c r="B500" s="8">
        <v>119.13999999999999</v>
      </c>
    </row>
    <row r="501" spans="1:2" x14ac:dyDescent="0.25">
      <c r="A501" s="7" t="s">
        <v>4379</v>
      </c>
      <c r="B501" s="8">
        <v>64.75</v>
      </c>
    </row>
    <row r="502" spans="1:2" x14ac:dyDescent="0.25">
      <c r="A502" s="7" t="s">
        <v>5509</v>
      </c>
      <c r="B502" s="8">
        <v>13.365</v>
      </c>
    </row>
    <row r="503" spans="1:2" x14ac:dyDescent="0.25">
      <c r="A503" s="7" t="s">
        <v>3856</v>
      </c>
      <c r="B503" s="8">
        <v>33.75</v>
      </c>
    </row>
    <row r="504" spans="1:2" x14ac:dyDescent="0.25">
      <c r="A504" s="7" t="s">
        <v>3544</v>
      </c>
      <c r="B504" s="8">
        <v>63.4</v>
      </c>
    </row>
    <row r="505" spans="1:2" x14ac:dyDescent="0.25">
      <c r="A505" s="7" t="s">
        <v>6043</v>
      </c>
      <c r="B505" s="8">
        <v>23.9</v>
      </c>
    </row>
    <row r="506" spans="1:2" x14ac:dyDescent="0.25">
      <c r="A506" s="7" t="s">
        <v>1581</v>
      </c>
      <c r="B506" s="8">
        <v>44.55</v>
      </c>
    </row>
    <row r="507" spans="1:2" x14ac:dyDescent="0.25">
      <c r="A507" s="7" t="s">
        <v>915</v>
      </c>
      <c r="B507" s="8">
        <v>53.699999999999996</v>
      </c>
    </row>
    <row r="508" spans="1:2" x14ac:dyDescent="0.25">
      <c r="A508" s="7" t="s">
        <v>5527</v>
      </c>
      <c r="B508" s="8">
        <v>135.01</v>
      </c>
    </row>
    <row r="509" spans="1:2" x14ac:dyDescent="0.25">
      <c r="A509" s="7" t="s">
        <v>2826</v>
      </c>
      <c r="B509" s="8">
        <v>10.754999999999999</v>
      </c>
    </row>
    <row r="510" spans="1:2" x14ac:dyDescent="0.25">
      <c r="A510" s="7" t="s">
        <v>3001</v>
      </c>
      <c r="B510" s="8">
        <v>66.929999999999993</v>
      </c>
    </row>
    <row r="511" spans="1:2" x14ac:dyDescent="0.25">
      <c r="A511" s="7" t="s">
        <v>3244</v>
      </c>
      <c r="B511" s="8">
        <v>72.900000000000006</v>
      </c>
    </row>
    <row r="512" spans="1:2" x14ac:dyDescent="0.25">
      <c r="A512" s="7" t="s">
        <v>5213</v>
      </c>
      <c r="B512" s="8">
        <v>8.91</v>
      </c>
    </row>
    <row r="513" spans="1:2" x14ac:dyDescent="0.25">
      <c r="A513" s="7" t="s">
        <v>2982</v>
      </c>
      <c r="B513" s="8">
        <v>35.849999999999994</v>
      </c>
    </row>
    <row r="514" spans="1:2" x14ac:dyDescent="0.25">
      <c r="A514" s="7" t="s">
        <v>5052</v>
      </c>
      <c r="B514" s="8">
        <v>23.31</v>
      </c>
    </row>
    <row r="515" spans="1:2" x14ac:dyDescent="0.25">
      <c r="A515" s="7" t="s">
        <v>6060</v>
      </c>
      <c r="B515" s="8">
        <v>47.8</v>
      </c>
    </row>
    <row r="516" spans="1:2" x14ac:dyDescent="0.25">
      <c r="A516" s="7" t="s">
        <v>3512</v>
      </c>
      <c r="B516" s="8">
        <v>45.769999999999996</v>
      </c>
    </row>
    <row r="517" spans="1:2" x14ac:dyDescent="0.25">
      <c r="A517" s="7" t="s">
        <v>3868</v>
      </c>
      <c r="B517" s="8">
        <v>11.94</v>
      </c>
    </row>
    <row r="518" spans="1:2" x14ac:dyDescent="0.25">
      <c r="A518" s="7" t="s">
        <v>1785</v>
      </c>
      <c r="B518" s="8">
        <v>8.73</v>
      </c>
    </row>
    <row r="519" spans="1:2" x14ac:dyDescent="0.25">
      <c r="A519" s="7" t="s">
        <v>3836</v>
      </c>
      <c r="B519" s="8">
        <v>51.749999999999993</v>
      </c>
    </row>
    <row r="520" spans="1:2" x14ac:dyDescent="0.25">
      <c r="A520" s="7" t="s">
        <v>2896</v>
      </c>
      <c r="B520" s="8">
        <v>77.624999999999986</v>
      </c>
    </row>
    <row r="521" spans="1:2" x14ac:dyDescent="0.25">
      <c r="A521" s="7" t="s">
        <v>4905</v>
      </c>
      <c r="B521" s="8">
        <v>145.82</v>
      </c>
    </row>
    <row r="522" spans="1:2" x14ac:dyDescent="0.25">
      <c r="A522" s="7" t="s">
        <v>2177</v>
      </c>
      <c r="B522" s="8">
        <v>204.92999999999995</v>
      </c>
    </row>
    <row r="523" spans="1:2" x14ac:dyDescent="0.25">
      <c r="A523" s="7" t="s">
        <v>3155</v>
      </c>
      <c r="B523" s="8">
        <v>133.85999999999999</v>
      </c>
    </row>
    <row r="524" spans="1:2" x14ac:dyDescent="0.25">
      <c r="A524" s="7" t="s">
        <v>4344</v>
      </c>
      <c r="B524" s="8">
        <v>8.25</v>
      </c>
    </row>
    <row r="525" spans="1:2" x14ac:dyDescent="0.25">
      <c r="A525" s="7" t="s">
        <v>3919</v>
      </c>
      <c r="B525" s="8">
        <v>3.645</v>
      </c>
    </row>
    <row r="526" spans="1:2" x14ac:dyDescent="0.25">
      <c r="A526" s="7" t="s">
        <v>5616</v>
      </c>
      <c r="B526" s="8">
        <v>27</v>
      </c>
    </row>
    <row r="527" spans="1:2" x14ac:dyDescent="0.25">
      <c r="A527" s="7" t="s">
        <v>1546</v>
      </c>
      <c r="B527" s="8">
        <v>43.650000000000006</v>
      </c>
    </row>
    <row r="528" spans="1:2" x14ac:dyDescent="0.25">
      <c r="A528" s="7" t="s">
        <v>4288</v>
      </c>
      <c r="B528" s="8">
        <v>43.650000000000006</v>
      </c>
    </row>
    <row r="529" spans="1:2" x14ac:dyDescent="0.25">
      <c r="A529" s="7" t="s">
        <v>2565</v>
      </c>
      <c r="B529" s="8">
        <v>63.249999999999993</v>
      </c>
    </row>
    <row r="530" spans="1:2" x14ac:dyDescent="0.25">
      <c r="A530" s="7" t="s">
        <v>1919</v>
      </c>
      <c r="B530" s="8">
        <v>58.2</v>
      </c>
    </row>
    <row r="531" spans="1:2" x14ac:dyDescent="0.25">
      <c r="A531" s="7" t="s">
        <v>3477</v>
      </c>
      <c r="B531" s="8">
        <v>53.46</v>
      </c>
    </row>
    <row r="532" spans="1:2" x14ac:dyDescent="0.25">
      <c r="A532" s="7" t="s">
        <v>2930</v>
      </c>
      <c r="B532" s="8">
        <v>200.78999999999996</v>
      </c>
    </row>
    <row r="533" spans="1:2" x14ac:dyDescent="0.25">
      <c r="A533" s="7" t="s">
        <v>5098</v>
      </c>
      <c r="B533" s="8">
        <v>35.82</v>
      </c>
    </row>
    <row r="534" spans="1:2" x14ac:dyDescent="0.25">
      <c r="A534" s="7" t="s">
        <v>5201</v>
      </c>
      <c r="B534" s="8">
        <v>82.339999999999989</v>
      </c>
    </row>
    <row r="535" spans="1:2" x14ac:dyDescent="0.25">
      <c r="A535" s="7" t="s">
        <v>1738</v>
      </c>
      <c r="B535" s="8">
        <v>77.699999999999989</v>
      </c>
    </row>
    <row r="536" spans="1:2" x14ac:dyDescent="0.25">
      <c r="A536" s="7" t="s">
        <v>2668</v>
      </c>
      <c r="B536" s="8">
        <v>17.91</v>
      </c>
    </row>
    <row r="537" spans="1:2" x14ac:dyDescent="0.25">
      <c r="A537" s="7" t="s">
        <v>2777</v>
      </c>
      <c r="B537" s="8">
        <v>24.75</v>
      </c>
    </row>
    <row r="538" spans="1:2" x14ac:dyDescent="0.25">
      <c r="A538" s="7" t="s">
        <v>1313</v>
      </c>
      <c r="B538" s="8">
        <v>71.150000000000006</v>
      </c>
    </row>
    <row r="539" spans="1:2" x14ac:dyDescent="0.25">
      <c r="A539" s="7" t="s">
        <v>1397</v>
      </c>
      <c r="B539" s="8">
        <v>23.31</v>
      </c>
    </row>
    <row r="540" spans="1:2" x14ac:dyDescent="0.25">
      <c r="A540" s="7" t="s">
        <v>4622</v>
      </c>
      <c r="B540" s="8">
        <v>15.54</v>
      </c>
    </row>
    <row r="541" spans="1:2" x14ac:dyDescent="0.25">
      <c r="A541" s="7" t="s">
        <v>2448</v>
      </c>
      <c r="B541" s="8">
        <v>43.650000000000006</v>
      </c>
    </row>
    <row r="542" spans="1:2" x14ac:dyDescent="0.25">
      <c r="A542" s="7" t="s">
        <v>1874</v>
      </c>
      <c r="B542" s="8">
        <v>23.774999999999999</v>
      </c>
    </row>
    <row r="543" spans="1:2" x14ac:dyDescent="0.25">
      <c r="A543" s="7" t="s">
        <v>1085</v>
      </c>
      <c r="B543" s="8">
        <v>24.3</v>
      </c>
    </row>
    <row r="544" spans="1:2" x14ac:dyDescent="0.25">
      <c r="A544" s="7" t="s">
        <v>5485</v>
      </c>
      <c r="B544" s="8">
        <v>77.624999999999986</v>
      </c>
    </row>
    <row r="545" spans="1:2" x14ac:dyDescent="0.25">
      <c r="A545" s="7" t="s">
        <v>4070</v>
      </c>
      <c r="B545" s="8">
        <v>43.650000000000006</v>
      </c>
    </row>
    <row r="546" spans="1:2" x14ac:dyDescent="0.25">
      <c r="A546" s="7" t="s">
        <v>4043</v>
      </c>
      <c r="B546" s="8">
        <v>20.25</v>
      </c>
    </row>
    <row r="547" spans="1:2" x14ac:dyDescent="0.25">
      <c r="A547" s="7" t="s">
        <v>3968</v>
      </c>
      <c r="B547" s="8">
        <v>126.49999999999999</v>
      </c>
    </row>
    <row r="548" spans="1:2" x14ac:dyDescent="0.25">
      <c r="A548" s="7" t="s">
        <v>2348</v>
      </c>
      <c r="B548" s="8">
        <v>21.479999999999997</v>
      </c>
    </row>
    <row r="549" spans="1:2" x14ac:dyDescent="0.25">
      <c r="A549" s="7" t="s">
        <v>2976</v>
      </c>
      <c r="B549" s="8">
        <v>36.450000000000003</v>
      </c>
    </row>
    <row r="550" spans="1:2" x14ac:dyDescent="0.25">
      <c r="A550" s="7" t="s">
        <v>578</v>
      </c>
      <c r="B550" s="8">
        <v>114.42499999999998</v>
      </c>
    </row>
    <row r="551" spans="1:2" x14ac:dyDescent="0.25">
      <c r="A551" s="7" t="s">
        <v>3550</v>
      </c>
      <c r="B551" s="8">
        <v>22.884999999999998</v>
      </c>
    </row>
    <row r="552" spans="1:2" x14ac:dyDescent="0.25">
      <c r="A552" s="7" t="s">
        <v>4778</v>
      </c>
      <c r="B552" s="8">
        <v>8.9499999999999993</v>
      </c>
    </row>
    <row r="553" spans="1:2" x14ac:dyDescent="0.25">
      <c r="A553" s="7" t="s">
        <v>722</v>
      </c>
      <c r="B553" s="8">
        <v>7.29</v>
      </c>
    </row>
    <row r="554" spans="1:2" x14ac:dyDescent="0.25">
      <c r="A554" s="7" t="s">
        <v>6072</v>
      </c>
      <c r="B554" s="8">
        <v>29.849999999999998</v>
      </c>
    </row>
    <row r="555" spans="1:2" x14ac:dyDescent="0.25">
      <c r="A555" s="7" t="s">
        <v>2789</v>
      </c>
      <c r="B555" s="8">
        <v>49.5</v>
      </c>
    </row>
    <row r="556" spans="1:2" x14ac:dyDescent="0.25">
      <c r="A556" s="7" t="s">
        <v>932</v>
      </c>
      <c r="B556" s="8">
        <v>40.5</v>
      </c>
    </row>
    <row r="557" spans="1:2" x14ac:dyDescent="0.25">
      <c r="A557" s="7" t="s">
        <v>1257</v>
      </c>
      <c r="B557" s="8">
        <v>11.94</v>
      </c>
    </row>
    <row r="558" spans="1:2" x14ac:dyDescent="0.25">
      <c r="A558" s="7" t="s">
        <v>998</v>
      </c>
      <c r="B558" s="8">
        <v>51.8</v>
      </c>
    </row>
    <row r="559" spans="1:2" x14ac:dyDescent="0.25">
      <c r="A559" s="7" t="s">
        <v>2416</v>
      </c>
      <c r="B559" s="8">
        <v>56.669999999999995</v>
      </c>
    </row>
    <row r="560" spans="1:2" x14ac:dyDescent="0.25">
      <c r="A560" s="7" t="s">
        <v>4975</v>
      </c>
      <c r="B560" s="8">
        <v>17.924999999999997</v>
      </c>
    </row>
    <row r="561" spans="1:2" x14ac:dyDescent="0.25">
      <c r="A561" s="7" t="s">
        <v>4496</v>
      </c>
      <c r="B561" s="8">
        <v>17.82</v>
      </c>
    </row>
    <row r="562" spans="1:2" x14ac:dyDescent="0.25">
      <c r="A562" s="7" t="s">
        <v>1891</v>
      </c>
      <c r="B562" s="8">
        <v>9.9499999999999993</v>
      </c>
    </row>
    <row r="563" spans="1:2" x14ac:dyDescent="0.25">
      <c r="A563" s="7" t="s">
        <v>5137</v>
      </c>
      <c r="B563" s="8">
        <v>136.61999999999998</v>
      </c>
    </row>
    <row r="564" spans="1:2" x14ac:dyDescent="0.25">
      <c r="A564" s="7" t="s">
        <v>2104</v>
      </c>
      <c r="B564" s="8">
        <v>36.454999999999998</v>
      </c>
    </row>
    <row r="565" spans="1:2" x14ac:dyDescent="0.25">
      <c r="A565" s="7" t="s">
        <v>5312</v>
      </c>
      <c r="B565" s="8">
        <v>19.899999999999999</v>
      </c>
    </row>
    <row r="566" spans="1:2" x14ac:dyDescent="0.25">
      <c r="A566" s="7" t="s">
        <v>4678</v>
      </c>
      <c r="B566" s="8">
        <v>8.73</v>
      </c>
    </row>
    <row r="567" spans="1:2" x14ac:dyDescent="0.25">
      <c r="A567" s="7" t="s">
        <v>6015</v>
      </c>
      <c r="B567" s="8">
        <v>59.75</v>
      </c>
    </row>
    <row r="568" spans="1:2" x14ac:dyDescent="0.25">
      <c r="A568" s="7" t="s">
        <v>3624</v>
      </c>
      <c r="B568" s="8">
        <v>54.969999999999992</v>
      </c>
    </row>
    <row r="569" spans="1:2" x14ac:dyDescent="0.25">
      <c r="A569" s="7" t="s">
        <v>1563</v>
      </c>
      <c r="B569" s="8">
        <v>33.464999999999996</v>
      </c>
    </row>
    <row r="570" spans="1:2" x14ac:dyDescent="0.25">
      <c r="A570" s="7" t="s">
        <v>3432</v>
      </c>
      <c r="B570" s="8">
        <v>43.684999999999995</v>
      </c>
    </row>
    <row r="571" spans="1:2" x14ac:dyDescent="0.25">
      <c r="A571" s="7" t="s">
        <v>4117</v>
      </c>
      <c r="B571" s="8">
        <v>8.25</v>
      </c>
    </row>
    <row r="572" spans="1:2" x14ac:dyDescent="0.25">
      <c r="A572" s="7" t="s">
        <v>3736</v>
      </c>
      <c r="B572" s="8">
        <v>21.509999999999998</v>
      </c>
    </row>
    <row r="573" spans="1:2" x14ac:dyDescent="0.25">
      <c r="A573" s="7" t="s">
        <v>1176</v>
      </c>
      <c r="B573" s="8">
        <v>23.88</v>
      </c>
    </row>
    <row r="574" spans="1:2" x14ac:dyDescent="0.25">
      <c r="A574" s="7" t="s">
        <v>2679</v>
      </c>
      <c r="B574" s="8">
        <v>11.654999999999999</v>
      </c>
    </row>
    <row r="575" spans="1:2" x14ac:dyDescent="0.25">
      <c r="A575" s="7" t="s">
        <v>2484</v>
      </c>
      <c r="B575" s="8">
        <v>27</v>
      </c>
    </row>
    <row r="576" spans="1:2" x14ac:dyDescent="0.25">
      <c r="A576" s="7" t="s">
        <v>5755</v>
      </c>
      <c r="B576" s="8">
        <v>23.88</v>
      </c>
    </row>
    <row r="577" spans="1:2" x14ac:dyDescent="0.25">
      <c r="A577" s="7" t="s">
        <v>3607</v>
      </c>
      <c r="B577" s="8">
        <v>7.29</v>
      </c>
    </row>
    <row r="578" spans="1:2" x14ac:dyDescent="0.25">
      <c r="A578" s="7" t="s">
        <v>3315</v>
      </c>
      <c r="B578" s="8">
        <v>8.0549999999999997</v>
      </c>
    </row>
    <row r="579" spans="1:2" x14ac:dyDescent="0.25">
      <c r="A579" s="7" t="s">
        <v>5014</v>
      </c>
      <c r="B579" s="8">
        <v>16.11</v>
      </c>
    </row>
    <row r="580" spans="1:2" x14ac:dyDescent="0.25">
      <c r="A580" s="7" t="s">
        <v>2890</v>
      </c>
      <c r="B580" s="8">
        <v>14.339999999999998</v>
      </c>
    </row>
    <row r="581" spans="1:2" x14ac:dyDescent="0.25">
      <c r="A581" s="7" t="s">
        <v>1977</v>
      </c>
      <c r="B581" s="8">
        <v>133.85999999999999</v>
      </c>
    </row>
    <row r="582" spans="1:2" x14ac:dyDescent="0.25">
      <c r="A582" s="7" t="s">
        <v>6103</v>
      </c>
      <c r="B582" s="8">
        <v>77.699999999999989</v>
      </c>
    </row>
    <row r="583" spans="1:2" x14ac:dyDescent="0.25">
      <c r="A583" s="7" t="s">
        <v>5398</v>
      </c>
      <c r="B583" s="8">
        <v>41.25</v>
      </c>
    </row>
    <row r="584" spans="1:2" x14ac:dyDescent="0.25">
      <c r="A584" s="7" t="s">
        <v>6119</v>
      </c>
      <c r="B584" s="8">
        <v>90.614999999999995</v>
      </c>
    </row>
    <row r="585" spans="1:2" x14ac:dyDescent="0.25">
      <c r="A585" s="7" t="s">
        <v>2494</v>
      </c>
      <c r="B585" s="8">
        <v>114.42499999999998</v>
      </c>
    </row>
    <row r="586" spans="1:2" x14ac:dyDescent="0.25">
      <c r="A586" s="7" t="s">
        <v>1108</v>
      </c>
      <c r="B586" s="8">
        <v>13.365</v>
      </c>
    </row>
    <row r="587" spans="1:2" x14ac:dyDescent="0.25">
      <c r="A587" s="7" t="s">
        <v>3369</v>
      </c>
      <c r="B587" s="8">
        <v>158.995</v>
      </c>
    </row>
    <row r="588" spans="1:2" x14ac:dyDescent="0.25">
      <c r="A588" s="7" t="s">
        <v>4058</v>
      </c>
      <c r="B588" s="8">
        <v>35.64</v>
      </c>
    </row>
    <row r="589" spans="1:2" x14ac:dyDescent="0.25">
      <c r="A589" s="7" t="s">
        <v>1592</v>
      </c>
      <c r="B589" s="8">
        <v>38.849999999999994</v>
      </c>
    </row>
    <row r="590" spans="1:2" x14ac:dyDescent="0.25">
      <c r="A590" s="7" t="s">
        <v>4130</v>
      </c>
      <c r="B590" s="8">
        <v>41.169999999999995</v>
      </c>
    </row>
    <row r="591" spans="1:2" x14ac:dyDescent="0.25">
      <c r="A591" s="7" t="s">
        <v>2125</v>
      </c>
      <c r="B591" s="8">
        <v>13.424999999999997</v>
      </c>
    </row>
    <row r="592" spans="1:2" x14ac:dyDescent="0.25">
      <c r="A592" s="7" t="s">
        <v>4844</v>
      </c>
      <c r="B592" s="8">
        <v>9.9499999999999993</v>
      </c>
    </row>
    <row r="593" spans="1:2" x14ac:dyDescent="0.25">
      <c r="A593" s="7" t="s">
        <v>2652</v>
      </c>
      <c r="B593" s="8">
        <v>53.46</v>
      </c>
    </row>
    <row r="594" spans="1:2" x14ac:dyDescent="0.25">
      <c r="A594" s="7" t="s">
        <v>5503</v>
      </c>
      <c r="B594" s="8">
        <v>17.46</v>
      </c>
    </row>
    <row r="595" spans="1:2" x14ac:dyDescent="0.25">
      <c r="A595" s="7" t="s">
        <v>5104</v>
      </c>
      <c r="B595" s="8">
        <v>38.04</v>
      </c>
    </row>
    <row r="596" spans="1:2" x14ac:dyDescent="0.25">
      <c r="A596" s="7" t="s">
        <v>4187</v>
      </c>
      <c r="B596" s="8">
        <v>68.655000000000001</v>
      </c>
    </row>
    <row r="597" spans="1:2" x14ac:dyDescent="0.25">
      <c r="A597" s="7" t="s">
        <v>2120</v>
      </c>
      <c r="B597" s="8">
        <v>8.25</v>
      </c>
    </row>
    <row r="598" spans="1:2" x14ac:dyDescent="0.25">
      <c r="A598" s="7" t="s">
        <v>5739</v>
      </c>
      <c r="B598" s="8">
        <v>63.249999999999993</v>
      </c>
    </row>
    <row r="599" spans="1:2" x14ac:dyDescent="0.25">
      <c r="A599" s="7" t="s">
        <v>735</v>
      </c>
      <c r="B599" s="8">
        <v>72.91</v>
      </c>
    </row>
    <row r="600" spans="1:2" x14ac:dyDescent="0.25">
      <c r="A600" s="7" t="s">
        <v>4193</v>
      </c>
      <c r="B600" s="8">
        <v>45.769999999999996</v>
      </c>
    </row>
    <row r="601" spans="1:2" x14ac:dyDescent="0.25">
      <c r="A601" s="7" t="s">
        <v>5370</v>
      </c>
      <c r="B601" s="8">
        <v>29.1</v>
      </c>
    </row>
    <row r="602" spans="1:2" x14ac:dyDescent="0.25">
      <c r="A602" s="7" t="s">
        <v>921</v>
      </c>
      <c r="B602" s="8">
        <v>3.5849999999999995</v>
      </c>
    </row>
    <row r="603" spans="1:2" x14ac:dyDescent="0.25">
      <c r="A603" s="7" t="s">
        <v>2269</v>
      </c>
      <c r="B603" s="8">
        <v>34.154999999999994</v>
      </c>
    </row>
    <row r="604" spans="1:2" x14ac:dyDescent="0.25">
      <c r="A604" s="7" t="s">
        <v>4855</v>
      </c>
      <c r="B604" s="8">
        <v>82.5</v>
      </c>
    </row>
    <row r="605" spans="1:2" x14ac:dyDescent="0.25">
      <c r="A605" s="7" t="s">
        <v>4725</v>
      </c>
      <c r="B605" s="8">
        <v>5.3699999999999992</v>
      </c>
    </row>
    <row r="606" spans="1:2" x14ac:dyDescent="0.25">
      <c r="A606" s="7" t="s">
        <v>2913</v>
      </c>
      <c r="B606" s="8">
        <v>5.3699999999999992</v>
      </c>
    </row>
    <row r="607" spans="1:2" x14ac:dyDescent="0.25">
      <c r="A607" s="7" t="s">
        <v>532</v>
      </c>
      <c r="B607" s="8">
        <v>4.7549999999999999</v>
      </c>
    </row>
    <row r="608" spans="1:2" x14ac:dyDescent="0.25">
      <c r="A608" s="7" t="s">
        <v>1902</v>
      </c>
      <c r="B608" s="8">
        <v>2.9849999999999999</v>
      </c>
    </row>
    <row r="609" spans="1:2" x14ac:dyDescent="0.25">
      <c r="A609" s="7" t="s">
        <v>4993</v>
      </c>
      <c r="B609" s="8">
        <v>9.51</v>
      </c>
    </row>
    <row r="610" spans="1:2" x14ac:dyDescent="0.25">
      <c r="A610" s="7" t="s">
        <v>1125</v>
      </c>
      <c r="B610" s="8">
        <v>14.55</v>
      </c>
    </row>
    <row r="611" spans="1:2" x14ac:dyDescent="0.25">
      <c r="A611" s="7" t="s">
        <v>5656</v>
      </c>
      <c r="B611" s="8">
        <v>6.75</v>
      </c>
    </row>
    <row r="612" spans="1:2" x14ac:dyDescent="0.25">
      <c r="A612" s="7" t="s">
        <v>5776</v>
      </c>
      <c r="B612" s="8">
        <v>155.24999999999997</v>
      </c>
    </row>
    <row r="613" spans="1:2" x14ac:dyDescent="0.25">
      <c r="A613" s="7" t="s">
        <v>2150</v>
      </c>
      <c r="B613" s="8">
        <v>44.55</v>
      </c>
    </row>
    <row r="614" spans="1:2" x14ac:dyDescent="0.25">
      <c r="A614" s="7" t="s">
        <v>4321</v>
      </c>
      <c r="B614" s="8">
        <v>178.70999999999998</v>
      </c>
    </row>
    <row r="615" spans="1:2" x14ac:dyDescent="0.25">
      <c r="A615" s="7" t="s">
        <v>1422</v>
      </c>
      <c r="B615" s="8">
        <v>53.699999999999996</v>
      </c>
    </row>
    <row r="616" spans="1:2" x14ac:dyDescent="0.25">
      <c r="A616" s="7" t="s">
        <v>5645</v>
      </c>
      <c r="B616" s="8">
        <v>45</v>
      </c>
    </row>
    <row r="617" spans="1:2" x14ac:dyDescent="0.25">
      <c r="A617" s="7" t="s">
        <v>2901</v>
      </c>
      <c r="B617" s="8">
        <v>59.75</v>
      </c>
    </row>
    <row r="618" spans="1:2" x14ac:dyDescent="0.25">
      <c r="A618" s="7" t="s">
        <v>1679</v>
      </c>
      <c r="B618" s="8">
        <v>53.46</v>
      </c>
    </row>
    <row r="619" spans="1:2" x14ac:dyDescent="0.25">
      <c r="A619" s="7" t="s">
        <v>583</v>
      </c>
      <c r="B619" s="8">
        <v>20.25</v>
      </c>
    </row>
    <row r="620" spans="1:2" x14ac:dyDescent="0.25">
      <c r="A620" s="7" t="s">
        <v>1455</v>
      </c>
      <c r="B620" s="8">
        <v>63.249999999999993</v>
      </c>
    </row>
    <row r="621" spans="1:2" x14ac:dyDescent="0.25">
      <c r="A621" s="7" t="s">
        <v>5236</v>
      </c>
      <c r="B621" s="8">
        <v>41.25</v>
      </c>
    </row>
    <row r="622" spans="1:2" x14ac:dyDescent="0.25">
      <c r="A622" s="7" t="s">
        <v>5701</v>
      </c>
      <c r="B622" s="8">
        <v>7.77</v>
      </c>
    </row>
    <row r="623" spans="1:2" x14ac:dyDescent="0.25">
      <c r="A623" s="7" t="s">
        <v>5429</v>
      </c>
      <c r="B623" s="8">
        <v>18.689999999999998</v>
      </c>
    </row>
    <row r="624" spans="1:2" x14ac:dyDescent="0.25">
      <c r="A624" s="7" t="s">
        <v>3037</v>
      </c>
      <c r="B624" s="8">
        <v>41.169999999999995</v>
      </c>
    </row>
    <row r="625" spans="1:2" x14ac:dyDescent="0.25">
      <c r="A625" s="7" t="s">
        <v>2011</v>
      </c>
      <c r="B625" s="8">
        <v>5.97</v>
      </c>
    </row>
    <row r="626" spans="1:2" x14ac:dyDescent="0.25">
      <c r="A626" s="7" t="s">
        <v>1965</v>
      </c>
      <c r="B626" s="8">
        <v>59.75</v>
      </c>
    </row>
    <row r="627" spans="1:2" x14ac:dyDescent="0.25">
      <c r="A627" s="7" t="s">
        <v>1540</v>
      </c>
      <c r="B627" s="8">
        <v>68.655000000000001</v>
      </c>
    </row>
    <row r="628" spans="1:2" x14ac:dyDescent="0.25">
      <c r="A628" s="7" t="s">
        <v>5280</v>
      </c>
      <c r="B628" s="8">
        <v>8.9550000000000001</v>
      </c>
    </row>
    <row r="629" spans="1:2" x14ac:dyDescent="0.25">
      <c r="A629" s="7" t="s">
        <v>3043</v>
      </c>
      <c r="B629" s="8">
        <v>27.195</v>
      </c>
    </row>
    <row r="630" spans="1:2" x14ac:dyDescent="0.25">
      <c r="A630" s="7" t="s">
        <v>5928</v>
      </c>
      <c r="B630" s="8">
        <v>8.9499999999999993</v>
      </c>
    </row>
    <row r="631" spans="1:2" x14ac:dyDescent="0.25">
      <c r="A631" s="7" t="s">
        <v>3232</v>
      </c>
      <c r="B631" s="8">
        <v>21.509999999999998</v>
      </c>
    </row>
    <row r="632" spans="1:2" x14ac:dyDescent="0.25">
      <c r="A632" s="7" t="s">
        <v>657</v>
      </c>
      <c r="B632" s="8">
        <v>39.799999999999997</v>
      </c>
    </row>
    <row r="633" spans="1:2" x14ac:dyDescent="0.25">
      <c r="A633" s="7" t="s">
        <v>1154</v>
      </c>
      <c r="B633" s="8">
        <v>21.87</v>
      </c>
    </row>
    <row r="634" spans="1:2" x14ac:dyDescent="0.25">
      <c r="A634" s="7" t="s">
        <v>1696</v>
      </c>
      <c r="B634" s="8">
        <v>31.7</v>
      </c>
    </row>
    <row r="635" spans="1:2" x14ac:dyDescent="0.25">
      <c r="A635" s="7" t="s">
        <v>5270</v>
      </c>
      <c r="B635" s="8">
        <v>167.67000000000002</v>
      </c>
    </row>
    <row r="636" spans="1:2" x14ac:dyDescent="0.25">
      <c r="A636" s="7" t="s">
        <v>1994</v>
      </c>
      <c r="B636" s="8">
        <v>24.3</v>
      </c>
    </row>
    <row r="637" spans="1:2" x14ac:dyDescent="0.25">
      <c r="A637" s="7" t="s">
        <v>4431</v>
      </c>
      <c r="B637" s="8">
        <v>20.25</v>
      </c>
    </row>
    <row r="638" spans="1:2" x14ac:dyDescent="0.25">
      <c r="A638" s="7" t="s">
        <v>5207</v>
      </c>
      <c r="B638" s="8">
        <v>22.884999999999998</v>
      </c>
    </row>
    <row r="639" spans="1:2" x14ac:dyDescent="0.25">
      <c r="A639" s="7" t="s">
        <v>3049</v>
      </c>
      <c r="B639" s="8">
        <v>38.04</v>
      </c>
    </row>
    <row r="640" spans="1:2" x14ac:dyDescent="0.25">
      <c r="A640" s="7" t="s">
        <v>2099</v>
      </c>
      <c r="B640" s="8">
        <v>94.874999999999986</v>
      </c>
    </row>
    <row r="641" spans="1:2" x14ac:dyDescent="0.25">
      <c r="A641" s="7" t="s">
        <v>3501</v>
      </c>
      <c r="B641" s="8">
        <v>16.5</v>
      </c>
    </row>
    <row r="642" spans="1:2" x14ac:dyDescent="0.25">
      <c r="A642" s="7" t="s">
        <v>3210</v>
      </c>
      <c r="B642" s="8">
        <v>23.9</v>
      </c>
    </row>
    <row r="643" spans="1:2" x14ac:dyDescent="0.25">
      <c r="A643" s="7" t="s">
        <v>2275</v>
      </c>
      <c r="B643" s="8">
        <v>204.92999999999995</v>
      </c>
    </row>
    <row r="644" spans="1:2" x14ac:dyDescent="0.25">
      <c r="A644" s="7" t="s">
        <v>868</v>
      </c>
      <c r="B644" s="8">
        <v>9.51</v>
      </c>
    </row>
    <row r="645" spans="1:2" x14ac:dyDescent="0.25">
      <c r="A645" s="7" t="s">
        <v>4661</v>
      </c>
      <c r="B645" s="8">
        <v>10.754999999999999</v>
      </c>
    </row>
    <row r="646" spans="1:2" x14ac:dyDescent="0.25">
      <c r="A646" s="7" t="s">
        <v>3393</v>
      </c>
      <c r="B646" s="8">
        <v>79.25</v>
      </c>
    </row>
    <row r="647" spans="1:2" x14ac:dyDescent="0.25">
      <c r="A647" s="7" t="s">
        <v>4452</v>
      </c>
      <c r="B647" s="8">
        <v>29.849999999999998</v>
      </c>
    </row>
    <row r="648" spans="1:2" x14ac:dyDescent="0.25">
      <c r="A648" s="7" t="s">
        <v>3661</v>
      </c>
      <c r="B648" s="8">
        <v>17.91</v>
      </c>
    </row>
    <row r="649" spans="1:2" x14ac:dyDescent="0.25">
      <c r="A649" s="7" t="s">
        <v>2252</v>
      </c>
      <c r="B649" s="8">
        <v>5.97</v>
      </c>
    </row>
    <row r="650" spans="1:2" x14ac:dyDescent="0.25">
      <c r="A650" s="7" t="s">
        <v>1598</v>
      </c>
      <c r="B650" s="8">
        <v>281.67499999999995</v>
      </c>
    </row>
    <row r="651" spans="1:2" x14ac:dyDescent="0.25">
      <c r="A651" s="7" t="s">
        <v>2747</v>
      </c>
      <c r="B651" s="8">
        <v>63.4</v>
      </c>
    </row>
    <row r="652" spans="1:2" x14ac:dyDescent="0.25">
      <c r="A652" s="7" t="s">
        <v>4009</v>
      </c>
      <c r="B652" s="8">
        <v>12.15</v>
      </c>
    </row>
    <row r="653" spans="1:2" x14ac:dyDescent="0.25">
      <c r="A653" s="7" t="s">
        <v>1650</v>
      </c>
      <c r="B653" s="8">
        <v>22.5</v>
      </c>
    </row>
    <row r="654" spans="1:2" x14ac:dyDescent="0.25">
      <c r="A654" s="7" t="s">
        <v>4095</v>
      </c>
      <c r="B654" s="8">
        <v>77.624999999999986</v>
      </c>
    </row>
    <row r="655" spans="1:2" x14ac:dyDescent="0.25">
      <c r="A655" s="7" t="s">
        <v>2868</v>
      </c>
      <c r="B655" s="8">
        <v>29.849999999999998</v>
      </c>
    </row>
    <row r="656" spans="1:2" x14ac:dyDescent="0.25">
      <c r="A656" s="7" t="s">
        <v>2936</v>
      </c>
      <c r="B656" s="8">
        <v>67.5</v>
      </c>
    </row>
    <row r="657" spans="1:2" x14ac:dyDescent="0.25">
      <c r="A657" s="7" t="s">
        <v>3601</v>
      </c>
      <c r="B657" s="8">
        <v>23.31</v>
      </c>
    </row>
    <row r="658" spans="1:2" x14ac:dyDescent="0.25">
      <c r="A658" s="7" t="s">
        <v>2657</v>
      </c>
      <c r="B658" s="8">
        <v>119.13999999999999</v>
      </c>
    </row>
    <row r="659" spans="1:2" x14ac:dyDescent="0.25">
      <c r="A659" s="7" t="s">
        <v>1055</v>
      </c>
      <c r="B659" s="8">
        <v>148.92499999999998</v>
      </c>
    </row>
    <row r="660" spans="1:2" x14ac:dyDescent="0.25">
      <c r="A660" s="7" t="s">
        <v>2523</v>
      </c>
      <c r="B660" s="8">
        <v>47.139999999999993</v>
      </c>
    </row>
    <row r="661" spans="1:2" x14ac:dyDescent="0.25">
      <c r="A661" s="7" t="s">
        <v>4338</v>
      </c>
      <c r="B661" s="8">
        <v>9.51</v>
      </c>
    </row>
    <row r="662" spans="1:2" x14ac:dyDescent="0.25">
      <c r="A662" s="7" t="s">
        <v>4582</v>
      </c>
      <c r="B662" s="8">
        <v>6.75</v>
      </c>
    </row>
    <row r="663" spans="1:2" x14ac:dyDescent="0.25">
      <c r="A663" s="7" t="s">
        <v>4485</v>
      </c>
      <c r="B663" s="8">
        <v>25.9</v>
      </c>
    </row>
    <row r="664" spans="1:2" x14ac:dyDescent="0.25">
      <c r="A664" s="7" t="s">
        <v>6129</v>
      </c>
      <c r="B664" s="8">
        <v>9.9499999999999993</v>
      </c>
    </row>
    <row r="665" spans="1:2" x14ac:dyDescent="0.25">
      <c r="A665" s="7" t="s">
        <v>4565</v>
      </c>
      <c r="B665" s="8">
        <v>8.9550000000000001</v>
      </c>
    </row>
    <row r="666" spans="1:2" x14ac:dyDescent="0.25">
      <c r="A666" s="7" t="s">
        <v>4258</v>
      </c>
      <c r="B666" s="8">
        <v>59.699999999999996</v>
      </c>
    </row>
    <row r="667" spans="1:2" x14ac:dyDescent="0.25">
      <c r="A667" s="7" t="s">
        <v>1773</v>
      </c>
      <c r="B667" s="8">
        <v>16.11</v>
      </c>
    </row>
    <row r="668" spans="1:2" x14ac:dyDescent="0.25">
      <c r="A668" s="7" t="s">
        <v>2426</v>
      </c>
      <c r="B668" s="8">
        <v>32.22</v>
      </c>
    </row>
    <row r="669" spans="1:2" x14ac:dyDescent="0.25">
      <c r="A669" s="7" t="s">
        <v>4951</v>
      </c>
      <c r="B669" s="8">
        <v>77.699999999999989</v>
      </c>
    </row>
    <row r="670" spans="1:2" x14ac:dyDescent="0.25">
      <c r="A670" s="7" t="s">
        <v>5358</v>
      </c>
      <c r="B670" s="8">
        <v>77.699999999999989</v>
      </c>
    </row>
    <row r="671" spans="1:2" x14ac:dyDescent="0.25">
      <c r="A671" s="7" t="s">
        <v>840</v>
      </c>
      <c r="B671" s="8">
        <v>23.774999999999999</v>
      </c>
    </row>
    <row r="672" spans="1:2" x14ac:dyDescent="0.25">
      <c r="A672" s="7" t="s">
        <v>5980</v>
      </c>
      <c r="B672" s="8">
        <v>148.92499999999998</v>
      </c>
    </row>
    <row r="673" spans="1:2" x14ac:dyDescent="0.25">
      <c r="A673" s="7" t="s">
        <v>1024</v>
      </c>
      <c r="B673" s="8">
        <v>155.24999999999997</v>
      </c>
    </row>
    <row r="674" spans="1:2" x14ac:dyDescent="0.25">
      <c r="A674" s="7" t="s">
        <v>5189</v>
      </c>
      <c r="B674" s="8">
        <v>46.83</v>
      </c>
    </row>
    <row r="675" spans="1:2" x14ac:dyDescent="0.25">
      <c r="A675" s="7" t="s">
        <v>1483</v>
      </c>
      <c r="B675" s="8">
        <v>34.154999999999994</v>
      </c>
    </row>
    <row r="676" spans="1:2" x14ac:dyDescent="0.25">
      <c r="A676" s="7" t="s">
        <v>740</v>
      </c>
      <c r="B676" s="8">
        <v>16.5</v>
      </c>
    </row>
    <row r="677" spans="1:2" x14ac:dyDescent="0.25">
      <c r="A677" s="7" t="s">
        <v>1466</v>
      </c>
      <c r="B677" s="8">
        <v>91.539999999999992</v>
      </c>
    </row>
    <row r="678" spans="1:2" x14ac:dyDescent="0.25">
      <c r="A678" s="7" t="s">
        <v>5441</v>
      </c>
      <c r="B678" s="8">
        <v>90.27000000000001</v>
      </c>
    </row>
    <row r="679" spans="1:2" x14ac:dyDescent="0.25">
      <c r="A679" s="7" t="s">
        <v>1655</v>
      </c>
      <c r="B679" s="8">
        <v>40.5</v>
      </c>
    </row>
    <row r="680" spans="1:2" x14ac:dyDescent="0.25">
      <c r="A680" s="7" t="s">
        <v>3222</v>
      </c>
      <c r="B680" s="8">
        <v>59.569999999999993</v>
      </c>
    </row>
    <row r="681" spans="1:2" x14ac:dyDescent="0.25">
      <c r="A681" s="7" t="s">
        <v>4441</v>
      </c>
      <c r="B681" s="8">
        <v>23.88</v>
      </c>
    </row>
    <row r="682" spans="1:2" x14ac:dyDescent="0.25">
      <c r="A682" s="7" t="s">
        <v>2947</v>
      </c>
      <c r="B682" s="8">
        <v>9.51</v>
      </c>
    </row>
    <row r="683" spans="1:2" x14ac:dyDescent="0.25">
      <c r="A683" s="7" t="s">
        <v>1235</v>
      </c>
      <c r="B683" s="8">
        <v>148.92499999999998</v>
      </c>
    </row>
    <row r="684" spans="1:2" x14ac:dyDescent="0.25">
      <c r="A684" s="7" t="s">
        <v>1307</v>
      </c>
      <c r="B684" s="8">
        <v>17.46</v>
      </c>
    </row>
    <row r="685" spans="1:2" x14ac:dyDescent="0.25">
      <c r="A685" s="7" t="s">
        <v>1241</v>
      </c>
      <c r="B685" s="8">
        <v>12.95</v>
      </c>
    </row>
    <row r="686" spans="1:2" x14ac:dyDescent="0.25">
      <c r="A686" s="7" t="s">
        <v>595</v>
      </c>
      <c r="B686" s="8">
        <v>82.339999999999989</v>
      </c>
    </row>
    <row r="687" spans="1:2" x14ac:dyDescent="0.25">
      <c r="A687" s="7" t="s">
        <v>835</v>
      </c>
      <c r="B687" s="8">
        <v>26.849999999999994</v>
      </c>
    </row>
    <row r="688" spans="1:2" x14ac:dyDescent="0.25">
      <c r="A688" s="7" t="s">
        <v>2240</v>
      </c>
      <c r="B688" s="8">
        <v>14.85</v>
      </c>
    </row>
    <row r="689" spans="1:2" x14ac:dyDescent="0.25">
      <c r="A689" s="7" t="s">
        <v>2545</v>
      </c>
      <c r="B689" s="8">
        <v>72.900000000000006</v>
      </c>
    </row>
    <row r="690" spans="1:2" x14ac:dyDescent="0.25">
      <c r="A690" s="7" t="s">
        <v>2070</v>
      </c>
      <c r="B690" s="8">
        <v>33.464999999999996</v>
      </c>
    </row>
    <row r="691" spans="1:2" x14ac:dyDescent="0.25">
      <c r="A691" s="7" t="s">
        <v>572</v>
      </c>
      <c r="B691" s="8">
        <v>11.654999999999999</v>
      </c>
    </row>
    <row r="692" spans="1:2" x14ac:dyDescent="0.25">
      <c r="A692" s="7" t="s">
        <v>5539</v>
      </c>
      <c r="B692" s="8">
        <v>20.625</v>
      </c>
    </row>
    <row r="693" spans="1:2" x14ac:dyDescent="0.25">
      <c r="A693" s="7" t="s">
        <v>2841</v>
      </c>
      <c r="B693" s="8">
        <v>29.784999999999997</v>
      </c>
    </row>
    <row r="694" spans="1:2" x14ac:dyDescent="0.25">
      <c r="A694" s="7" t="s">
        <v>5651</v>
      </c>
      <c r="B694" s="8">
        <v>137.31</v>
      </c>
    </row>
    <row r="695" spans="1:2" x14ac:dyDescent="0.25">
      <c r="A695" s="7" t="s">
        <v>1375</v>
      </c>
      <c r="B695" s="8">
        <v>61.754999999999995</v>
      </c>
    </row>
    <row r="696" spans="1:2" x14ac:dyDescent="0.25">
      <c r="A696" s="7" t="s">
        <v>1091</v>
      </c>
      <c r="B696" s="8">
        <v>17.91</v>
      </c>
    </row>
    <row r="697" spans="1:2" x14ac:dyDescent="0.25">
      <c r="A697" s="7" t="s">
        <v>5301</v>
      </c>
      <c r="B697" s="8">
        <v>7.77</v>
      </c>
    </row>
    <row r="698" spans="1:2" x14ac:dyDescent="0.25">
      <c r="A698" s="7" t="s">
        <v>2195</v>
      </c>
      <c r="B698" s="8">
        <v>6.75</v>
      </c>
    </row>
    <row r="699" spans="1:2" x14ac:dyDescent="0.25">
      <c r="A699" s="7" t="s">
        <v>3357</v>
      </c>
      <c r="B699" s="8">
        <v>89.35499999999999</v>
      </c>
    </row>
    <row r="700" spans="1:2" x14ac:dyDescent="0.25">
      <c r="A700" s="7" t="s">
        <v>746</v>
      </c>
      <c r="B700" s="8">
        <v>178.70999999999998</v>
      </c>
    </row>
    <row r="701" spans="1:2" x14ac:dyDescent="0.25">
      <c r="A701" s="7" t="s">
        <v>3879</v>
      </c>
      <c r="B701" s="8">
        <v>7.77</v>
      </c>
    </row>
    <row r="702" spans="1:2" x14ac:dyDescent="0.25">
      <c r="A702" s="7" t="s">
        <v>5415</v>
      </c>
      <c r="B702" s="8">
        <v>29.7</v>
      </c>
    </row>
    <row r="703" spans="1:2" x14ac:dyDescent="0.25">
      <c r="A703" s="7" t="s">
        <v>1575</v>
      </c>
      <c r="B703" s="8">
        <v>72.900000000000006</v>
      </c>
    </row>
    <row r="704" spans="1:2" x14ac:dyDescent="0.25">
      <c r="A704" s="7" t="s">
        <v>3747</v>
      </c>
      <c r="B704" s="8">
        <v>17.91</v>
      </c>
    </row>
    <row r="705" spans="1:2" x14ac:dyDescent="0.25">
      <c r="A705" s="7" t="s">
        <v>3398</v>
      </c>
      <c r="B705" s="8">
        <v>26.19</v>
      </c>
    </row>
    <row r="706" spans="1:2" x14ac:dyDescent="0.25">
      <c r="A706" s="7" t="s">
        <v>1791</v>
      </c>
      <c r="B706" s="8">
        <v>51.749999999999993</v>
      </c>
    </row>
    <row r="707" spans="1:2" x14ac:dyDescent="0.25">
      <c r="A707" s="7" t="s">
        <v>2640</v>
      </c>
      <c r="B707" s="8">
        <v>14.924999999999999</v>
      </c>
    </row>
    <row r="708" spans="1:2" x14ac:dyDescent="0.25">
      <c r="A708" s="7" t="s">
        <v>3017</v>
      </c>
      <c r="B708" s="8">
        <v>7.169999999999999</v>
      </c>
    </row>
    <row r="709" spans="1:2" x14ac:dyDescent="0.25">
      <c r="A709" s="7" t="s">
        <v>1079</v>
      </c>
      <c r="B709" s="8">
        <v>40.5</v>
      </c>
    </row>
    <row r="710" spans="1:2" x14ac:dyDescent="0.25">
      <c r="A710" s="7" t="s">
        <v>2365</v>
      </c>
      <c r="B710" s="8">
        <v>17.91</v>
      </c>
    </row>
    <row r="711" spans="1:2" x14ac:dyDescent="0.25">
      <c r="A711" s="7" t="s">
        <v>5689</v>
      </c>
      <c r="B711" s="8">
        <v>13.424999999999997</v>
      </c>
    </row>
    <row r="712" spans="1:2" x14ac:dyDescent="0.25">
      <c r="A712" s="7" t="s">
        <v>1341</v>
      </c>
      <c r="B712" s="8">
        <v>33.75</v>
      </c>
    </row>
    <row r="713" spans="1:2" x14ac:dyDescent="0.25">
      <c r="A713" s="7" t="s">
        <v>3974</v>
      </c>
      <c r="B713" s="8">
        <v>33.464999999999996</v>
      </c>
    </row>
    <row r="714" spans="1:2" x14ac:dyDescent="0.25">
      <c r="A714" s="7" t="s">
        <v>5387</v>
      </c>
      <c r="B714" s="8">
        <v>17.91</v>
      </c>
    </row>
    <row r="715" spans="1:2" x14ac:dyDescent="0.25">
      <c r="A715" s="7" t="s">
        <v>4816</v>
      </c>
      <c r="B715" s="8">
        <v>75.239999999999995</v>
      </c>
    </row>
    <row r="716" spans="1:2" x14ac:dyDescent="0.25">
      <c r="A716" s="7" t="s">
        <v>1206</v>
      </c>
      <c r="B716" s="8">
        <v>77.699999999999989</v>
      </c>
    </row>
    <row r="717" spans="1:2" x14ac:dyDescent="0.25">
      <c r="A717" s="7" t="s">
        <v>6055</v>
      </c>
      <c r="B717" s="8">
        <v>31.624999999999996</v>
      </c>
    </row>
    <row r="718" spans="1:2" x14ac:dyDescent="0.25">
      <c r="A718" s="7" t="s">
        <v>3495</v>
      </c>
      <c r="B718" s="8">
        <v>44.75</v>
      </c>
    </row>
    <row r="719" spans="1:2" x14ac:dyDescent="0.25">
      <c r="A719" s="7" t="s">
        <v>2712</v>
      </c>
      <c r="B719" s="8">
        <v>109.93999999999998</v>
      </c>
    </row>
    <row r="720" spans="1:2" x14ac:dyDescent="0.25">
      <c r="A720" s="7" t="s">
        <v>3096</v>
      </c>
      <c r="B720" s="8">
        <v>10.739999999999998</v>
      </c>
    </row>
    <row r="721" spans="1:2" x14ac:dyDescent="0.25">
      <c r="A721" s="7" t="s">
        <v>5545</v>
      </c>
      <c r="B721" s="8">
        <v>57.06</v>
      </c>
    </row>
    <row r="722" spans="1:2" x14ac:dyDescent="0.25">
      <c r="A722" s="7" t="s">
        <v>2994</v>
      </c>
      <c r="B722" s="8">
        <v>24.75</v>
      </c>
    </row>
    <row r="723" spans="1:2" x14ac:dyDescent="0.25">
      <c r="A723" s="7" t="s">
        <v>763</v>
      </c>
      <c r="B723" s="8">
        <v>91.539999999999992</v>
      </c>
    </row>
    <row r="724" spans="1:2" x14ac:dyDescent="0.25">
      <c r="A724" s="7" t="s">
        <v>3507</v>
      </c>
      <c r="B724" s="8">
        <v>21.479999999999997</v>
      </c>
    </row>
    <row r="725" spans="1:2" x14ac:dyDescent="0.25">
      <c r="A725" s="7" t="s">
        <v>5770</v>
      </c>
      <c r="B725" s="8">
        <v>114.42499999999998</v>
      </c>
    </row>
    <row r="726" spans="1:2" x14ac:dyDescent="0.25">
      <c r="A726" s="7" t="s">
        <v>3650</v>
      </c>
      <c r="B726" s="8">
        <v>38.849999999999994</v>
      </c>
    </row>
    <row r="727" spans="1:2" x14ac:dyDescent="0.25">
      <c r="A727" s="7" t="s">
        <v>2442</v>
      </c>
      <c r="B727" s="8">
        <v>23.31</v>
      </c>
    </row>
    <row r="728" spans="1:2" x14ac:dyDescent="0.25">
      <c r="A728" s="7" t="s">
        <v>5347</v>
      </c>
      <c r="B728" s="8">
        <v>178.70999999999998</v>
      </c>
    </row>
    <row r="729" spans="1:2" x14ac:dyDescent="0.25">
      <c r="A729" s="7" t="s">
        <v>4684</v>
      </c>
      <c r="B729" s="8">
        <v>58.2</v>
      </c>
    </row>
    <row r="730" spans="1:2" x14ac:dyDescent="0.25">
      <c r="A730" s="7" t="s">
        <v>3741</v>
      </c>
      <c r="B730" s="8">
        <v>66.929999999999993</v>
      </c>
    </row>
    <row r="731" spans="1:2" x14ac:dyDescent="0.25">
      <c r="A731" s="7" t="s">
        <v>2836</v>
      </c>
      <c r="B731" s="8">
        <v>23.31</v>
      </c>
    </row>
    <row r="732" spans="1:2" x14ac:dyDescent="0.25">
      <c r="A732" s="7" t="s">
        <v>3769</v>
      </c>
      <c r="B732" s="8">
        <v>44.55</v>
      </c>
    </row>
    <row r="733" spans="1:2" x14ac:dyDescent="0.25">
      <c r="A733" s="7" t="s">
        <v>1721</v>
      </c>
      <c r="B733" s="8">
        <v>56.25</v>
      </c>
    </row>
    <row r="734" spans="1:2" x14ac:dyDescent="0.25">
      <c r="A734" s="7" t="s">
        <v>3055</v>
      </c>
      <c r="B734" s="8">
        <v>82.339999999999989</v>
      </c>
    </row>
    <row r="735" spans="1:2" x14ac:dyDescent="0.25">
      <c r="A735" s="7" t="s">
        <v>4559</v>
      </c>
      <c r="B735" s="8">
        <v>36.450000000000003</v>
      </c>
    </row>
    <row r="736" spans="1:2" x14ac:dyDescent="0.25">
      <c r="A736" s="7" t="s">
        <v>4871</v>
      </c>
      <c r="B736" s="8">
        <v>17.82</v>
      </c>
    </row>
    <row r="737" spans="1:2" x14ac:dyDescent="0.25">
      <c r="A737" s="7" t="s">
        <v>4176</v>
      </c>
      <c r="B737" s="8">
        <v>63.4</v>
      </c>
    </row>
    <row r="738" spans="1:2" x14ac:dyDescent="0.25">
      <c r="A738" s="7" t="s">
        <v>589</v>
      </c>
      <c r="B738" s="8">
        <v>77.699999999999989</v>
      </c>
    </row>
    <row r="739" spans="1:2" x14ac:dyDescent="0.25">
      <c r="A739" s="7" t="s">
        <v>5912</v>
      </c>
      <c r="B739" s="8">
        <v>23.774999999999999</v>
      </c>
    </row>
    <row r="740" spans="1:2" x14ac:dyDescent="0.25">
      <c r="A740" s="7" t="s">
        <v>3132</v>
      </c>
      <c r="B740" s="8">
        <v>5.97</v>
      </c>
    </row>
    <row r="741" spans="1:2" x14ac:dyDescent="0.25">
      <c r="A741" s="7" t="s">
        <v>3792</v>
      </c>
      <c r="B741" s="8">
        <v>21.509999999999998</v>
      </c>
    </row>
    <row r="742" spans="1:2" x14ac:dyDescent="0.25">
      <c r="A742" s="7" t="s">
        <v>5846</v>
      </c>
      <c r="B742" s="8">
        <v>11.25</v>
      </c>
    </row>
    <row r="743" spans="1:2" x14ac:dyDescent="0.25">
      <c r="A743" s="7" t="s">
        <v>4598</v>
      </c>
      <c r="B743" s="8">
        <v>29.849999999999998</v>
      </c>
    </row>
    <row r="744" spans="1:2" x14ac:dyDescent="0.25">
      <c r="A744" s="7" t="s">
        <v>1273</v>
      </c>
      <c r="B744" s="8">
        <v>77.699999999999989</v>
      </c>
    </row>
    <row r="745" spans="1:2" x14ac:dyDescent="0.25">
      <c r="A745" s="7" t="s">
        <v>4604</v>
      </c>
      <c r="B745" s="8">
        <v>21.87</v>
      </c>
    </row>
    <row r="746" spans="1:2" x14ac:dyDescent="0.25">
      <c r="A746" s="7" t="s">
        <v>2925</v>
      </c>
      <c r="B746" s="8">
        <v>22.5</v>
      </c>
    </row>
    <row r="747" spans="1:2" x14ac:dyDescent="0.25">
      <c r="A747" s="7" t="s">
        <v>543</v>
      </c>
      <c r="B747" s="8">
        <v>5.97</v>
      </c>
    </row>
    <row r="748" spans="1:2" x14ac:dyDescent="0.25">
      <c r="A748" s="7" t="s">
        <v>3078</v>
      </c>
      <c r="B748" s="8">
        <v>45</v>
      </c>
    </row>
    <row r="749" spans="1:2" x14ac:dyDescent="0.25">
      <c r="A749" s="7" t="s">
        <v>5230</v>
      </c>
      <c r="B749" s="8">
        <v>114.42499999999998</v>
      </c>
    </row>
    <row r="750" spans="1:2" x14ac:dyDescent="0.25">
      <c r="A750" s="7" t="s">
        <v>5376</v>
      </c>
      <c r="B750" s="8">
        <v>21.509999999999998</v>
      </c>
    </row>
    <row r="751" spans="1:2" x14ac:dyDescent="0.25">
      <c r="A751" s="7" t="s">
        <v>561</v>
      </c>
      <c r="B751" s="8">
        <v>49.75</v>
      </c>
    </row>
    <row r="752" spans="1:2" x14ac:dyDescent="0.25">
      <c r="A752" s="7" t="s">
        <v>1925</v>
      </c>
      <c r="B752" s="8">
        <v>28.679999999999996</v>
      </c>
    </row>
    <row r="753" spans="1:2" x14ac:dyDescent="0.25">
      <c r="A753" s="7" t="s">
        <v>4413</v>
      </c>
      <c r="B753" s="8">
        <v>36.450000000000003</v>
      </c>
    </row>
    <row r="754" spans="1:2" x14ac:dyDescent="0.25">
      <c r="A754" s="7" t="s">
        <v>3160</v>
      </c>
      <c r="B754" s="8">
        <v>5.97</v>
      </c>
    </row>
    <row r="755" spans="1:2" x14ac:dyDescent="0.25">
      <c r="A755" s="7" t="s">
        <v>813</v>
      </c>
      <c r="B755" s="8">
        <v>59.4</v>
      </c>
    </row>
    <row r="756" spans="1:2" x14ac:dyDescent="0.25">
      <c r="A756" s="7" t="s">
        <v>1050</v>
      </c>
      <c r="B756" s="8">
        <v>7.77</v>
      </c>
    </row>
    <row r="757" spans="1:2" x14ac:dyDescent="0.25">
      <c r="A757" s="7" t="s">
        <v>1020</v>
      </c>
      <c r="B757" s="8">
        <v>17.91</v>
      </c>
    </row>
    <row r="758" spans="1:2" x14ac:dyDescent="0.25">
      <c r="A758" s="7" t="s">
        <v>3573</v>
      </c>
      <c r="B758" s="8">
        <v>15.54</v>
      </c>
    </row>
    <row r="759" spans="1:2" x14ac:dyDescent="0.25">
      <c r="A759" s="7" t="s">
        <v>3780</v>
      </c>
      <c r="B759" s="8">
        <v>60.75</v>
      </c>
    </row>
    <row r="760" spans="1:2" x14ac:dyDescent="0.25">
      <c r="A760" s="7" t="s">
        <v>2753</v>
      </c>
      <c r="B760" s="8">
        <v>8.73</v>
      </c>
    </row>
    <row r="761" spans="1:2" x14ac:dyDescent="0.25">
      <c r="A761" s="7" t="s">
        <v>1040</v>
      </c>
      <c r="B761" s="8">
        <v>2.9849999999999999</v>
      </c>
    </row>
    <row r="762" spans="1:2" x14ac:dyDescent="0.25">
      <c r="A762" s="7" t="s">
        <v>5566</v>
      </c>
      <c r="B762" s="8">
        <v>24.3</v>
      </c>
    </row>
    <row r="763" spans="1:2" x14ac:dyDescent="0.25">
      <c r="A763" s="7" t="s">
        <v>4518</v>
      </c>
      <c r="B763" s="8">
        <v>2.9849999999999999</v>
      </c>
    </row>
    <row r="764" spans="1:2" x14ac:dyDescent="0.25">
      <c r="A764" s="7" t="s">
        <v>5997</v>
      </c>
      <c r="B764" s="8">
        <v>5.3699999999999992</v>
      </c>
    </row>
    <row r="765" spans="1:2" x14ac:dyDescent="0.25">
      <c r="A765" s="7" t="s">
        <v>802</v>
      </c>
      <c r="B765" s="8">
        <v>47.55</v>
      </c>
    </row>
    <row r="766" spans="1:2" x14ac:dyDescent="0.25">
      <c r="A766" s="7" t="s">
        <v>1820</v>
      </c>
      <c r="B766" s="8">
        <v>182.27499999999998</v>
      </c>
    </row>
    <row r="767" spans="1:2" x14ac:dyDescent="0.25">
      <c r="A767" s="7" t="s">
        <v>4696</v>
      </c>
      <c r="B767" s="8">
        <v>17.91</v>
      </c>
    </row>
    <row r="768" spans="1:2" x14ac:dyDescent="0.25">
      <c r="A768" s="7" t="s">
        <v>4805</v>
      </c>
      <c r="B768" s="8">
        <v>23.31</v>
      </c>
    </row>
    <row r="769" spans="1:2" x14ac:dyDescent="0.25">
      <c r="A769" s="7" t="s">
        <v>2556</v>
      </c>
      <c r="B769" s="8">
        <v>43.74</v>
      </c>
    </row>
    <row r="770" spans="1:2" x14ac:dyDescent="0.25">
      <c r="A770" s="7" t="s">
        <v>1640</v>
      </c>
      <c r="B770" s="8">
        <v>82.5</v>
      </c>
    </row>
    <row r="771" spans="1:2" x14ac:dyDescent="0.25">
      <c r="A771" s="7" t="s">
        <v>1381</v>
      </c>
      <c r="B771" s="8">
        <v>123.50999999999999</v>
      </c>
    </row>
    <row r="772" spans="1:2" x14ac:dyDescent="0.25">
      <c r="A772" s="7" t="s">
        <v>5521</v>
      </c>
      <c r="B772" s="8">
        <v>2.6849999999999996</v>
      </c>
    </row>
    <row r="773" spans="1:2" x14ac:dyDescent="0.25">
      <c r="A773" s="7" t="s">
        <v>3256</v>
      </c>
      <c r="B773" s="8">
        <v>95.1</v>
      </c>
    </row>
    <row r="774" spans="1:2" x14ac:dyDescent="0.25">
      <c r="A774" s="7" t="s">
        <v>639</v>
      </c>
      <c r="B774" s="8">
        <v>27</v>
      </c>
    </row>
    <row r="775" spans="1:2" x14ac:dyDescent="0.25">
      <c r="A775" s="7" t="s">
        <v>4507</v>
      </c>
      <c r="B775" s="8">
        <v>17.91</v>
      </c>
    </row>
    <row r="776" spans="1:2" x14ac:dyDescent="0.25">
      <c r="A776" s="7" t="s">
        <v>4610</v>
      </c>
      <c r="B776" s="8">
        <v>4.3650000000000002</v>
      </c>
    </row>
    <row r="777" spans="1:2" x14ac:dyDescent="0.25">
      <c r="A777" s="7" t="s">
        <v>2281</v>
      </c>
      <c r="B777" s="8">
        <v>37.980000000000004</v>
      </c>
    </row>
    <row r="778" spans="1:2" x14ac:dyDescent="0.25">
      <c r="A778" s="7" t="s">
        <v>1450</v>
      </c>
      <c r="B778" s="8">
        <v>68.309999999999988</v>
      </c>
    </row>
    <row r="779" spans="1:2" x14ac:dyDescent="0.25">
      <c r="A779" s="7" t="s">
        <v>887</v>
      </c>
      <c r="B779" s="8">
        <v>136.61999999999998</v>
      </c>
    </row>
    <row r="780" spans="1:2" x14ac:dyDescent="0.25">
      <c r="A780" s="7" t="s">
        <v>5550</v>
      </c>
      <c r="B780" s="8">
        <v>82.339999999999989</v>
      </c>
    </row>
    <row r="781" spans="1:2" x14ac:dyDescent="0.25">
      <c r="A781" s="7" t="s">
        <v>5975</v>
      </c>
      <c r="B781" s="8">
        <v>8.25</v>
      </c>
    </row>
    <row r="782" spans="1:2" x14ac:dyDescent="0.25">
      <c r="A782" s="7" t="s">
        <v>4799</v>
      </c>
      <c r="B782" s="8">
        <v>43.650000000000006</v>
      </c>
    </row>
    <row r="783" spans="1:2" x14ac:dyDescent="0.25">
      <c r="A783" s="7" t="s">
        <v>1119</v>
      </c>
      <c r="B783" s="8">
        <v>11.25</v>
      </c>
    </row>
    <row r="784" spans="1:2" x14ac:dyDescent="0.25">
      <c r="A784" s="7" t="s">
        <v>3962</v>
      </c>
      <c r="B784" s="8">
        <v>72.91</v>
      </c>
    </row>
    <row r="785" spans="1:2" x14ac:dyDescent="0.25">
      <c r="A785" s="7" t="s">
        <v>526</v>
      </c>
      <c r="B785" s="8">
        <v>21.87</v>
      </c>
    </row>
    <row r="786" spans="1:2" x14ac:dyDescent="0.25">
      <c r="A786" s="7" t="s">
        <v>4473</v>
      </c>
      <c r="B786" s="8">
        <v>17.82</v>
      </c>
    </row>
    <row r="787" spans="1:2" x14ac:dyDescent="0.25">
      <c r="A787" s="7" t="s">
        <v>5341</v>
      </c>
      <c r="B787" s="8">
        <v>34.92</v>
      </c>
    </row>
    <row r="788" spans="1:2" x14ac:dyDescent="0.25">
      <c r="A788" s="7" t="s">
        <v>4490</v>
      </c>
      <c r="B788" s="8">
        <v>13.5</v>
      </c>
    </row>
    <row r="789" spans="1:2" x14ac:dyDescent="0.25">
      <c r="A789" s="7" t="s">
        <v>2454</v>
      </c>
      <c r="B789" s="8">
        <v>204.92999999999995</v>
      </c>
    </row>
    <row r="790" spans="1:2" x14ac:dyDescent="0.25">
      <c r="A790" s="7" t="s">
        <v>950</v>
      </c>
      <c r="B790" s="8">
        <v>109.36499999999999</v>
      </c>
    </row>
    <row r="791" spans="1:2" x14ac:dyDescent="0.25">
      <c r="A791" s="7" t="s">
        <v>1427</v>
      </c>
      <c r="B791" s="8">
        <v>26.849999999999994</v>
      </c>
    </row>
    <row r="792" spans="1:2" x14ac:dyDescent="0.25">
      <c r="A792" s="7" t="s">
        <v>4231</v>
      </c>
      <c r="B792" s="8">
        <v>148.92499999999998</v>
      </c>
    </row>
    <row r="793" spans="1:2" x14ac:dyDescent="0.25">
      <c r="A793" s="7" t="s">
        <v>2673</v>
      </c>
      <c r="B793" s="8">
        <v>74.25</v>
      </c>
    </row>
    <row r="794" spans="1:2" x14ac:dyDescent="0.25">
      <c r="A794" s="7" t="s">
        <v>893</v>
      </c>
      <c r="B794" s="8">
        <v>9.51</v>
      </c>
    </row>
    <row r="795" spans="1:2" x14ac:dyDescent="0.25">
      <c r="A795" s="7" t="s">
        <v>1856</v>
      </c>
      <c r="B795" s="8">
        <v>36.450000000000003</v>
      </c>
    </row>
    <row r="796" spans="1:2" x14ac:dyDescent="0.25">
      <c r="A796" s="7" t="s">
        <v>3786</v>
      </c>
      <c r="B796" s="8">
        <v>3.5849999999999995</v>
      </c>
    </row>
    <row r="797" spans="1:2" x14ac:dyDescent="0.25">
      <c r="A797" s="7" t="s">
        <v>3629</v>
      </c>
      <c r="B797" s="8">
        <v>82.5</v>
      </c>
    </row>
    <row r="798" spans="1:2" x14ac:dyDescent="0.25">
      <c r="A798" s="7" t="s">
        <v>4514</v>
      </c>
      <c r="B798" s="8">
        <v>16.5</v>
      </c>
    </row>
    <row r="799" spans="1:2" x14ac:dyDescent="0.25">
      <c r="A799" s="7" t="s">
        <v>4957</v>
      </c>
      <c r="B799" s="8">
        <v>23.31</v>
      </c>
    </row>
    <row r="800" spans="1:2" x14ac:dyDescent="0.25">
      <c r="A800" s="7" t="s">
        <v>2000</v>
      </c>
      <c r="B800" s="8">
        <v>21.87</v>
      </c>
    </row>
    <row r="801" spans="1:2" x14ac:dyDescent="0.25">
      <c r="A801" s="7" t="s">
        <v>5092</v>
      </c>
      <c r="B801" s="8">
        <v>8.91</v>
      </c>
    </row>
    <row r="802" spans="1:2" x14ac:dyDescent="0.25">
      <c r="A802" s="7" t="s">
        <v>2561</v>
      </c>
      <c r="B802" s="8">
        <v>8.73</v>
      </c>
    </row>
    <row r="803" spans="1:2" x14ac:dyDescent="0.25">
      <c r="A803" s="7" t="s">
        <v>701</v>
      </c>
      <c r="B803" s="8">
        <v>28.53</v>
      </c>
    </row>
    <row r="804" spans="1:2" x14ac:dyDescent="0.25">
      <c r="A804" s="7" t="s">
        <v>3029</v>
      </c>
      <c r="B804" s="8">
        <v>23.774999999999999</v>
      </c>
    </row>
    <row r="805" spans="1:2" x14ac:dyDescent="0.25">
      <c r="A805" s="7" t="s">
        <v>4749</v>
      </c>
      <c r="B805" s="8">
        <v>29.849999999999998</v>
      </c>
    </row>
    <row r="806" spans="1:2" x14ac:dyDescent="0.25">
      <c r="A806" s="7" t="s">
        <v>1797</v>
      </c>
      <c r="B806" s="8">
        <v>8.73</v>
      </c>
    </row>
    <row r="807" spans="1:2" x14ac:dyDescent="0.25">
      <c r="A807" s="7" t="s">
        <v>5582</v>
      </c>
      <c r="B807" s="8">
        <v>47.55</v>
      </c>
    </row>
    <row r="808" spans="1:2" x14ac:dyDescent="0.25">
      <c r="A808" s="7" t="s">
        <v>5317</v>
      </c>
      <c r="B808" s="8">
        <v>35.849999999999994</v>
      </c>
    </row>
    <row r="809" spans="1:2" x14ac:dyDescent="0.25">
      <c r="A809" s="7" t="s">
        <v>3279</v>
      </c>
      <c r="B809" s="8">
        <v>35.82</v>
      </c>
    </row>
    <row r="810" spans="1:2" x14ac:dyDescent="0.25">
      <c r="A810" s="7" t="s">
        <v>2309</v>
      </c>
      <c r="B810" s="8">
        <v>23.31</v>
      </c>
    </row>
    <row r="811" spans="1:2" x14ac:dyDescent="0.25">
      <c r="A811" s="7" t="s">
        <v>2691</v>
      </c>
      <c r="B811" s="8">
        <v>14.58</v>
      </c>
    </row>
    <row r="812" spans="1:2" x14ac:dyDescent="0.25">
      <c r="A812" s="7" t="s">
        <v>5285</v>
      </c>
      <c r="B812" s="8">
        <v>53.46</v>
      </c>
    </row>
    <row r="813" spans="1:2" x14ac:dyDescent="0.25">
      <c r="A813" s="7" t="s">
        <v>2264</v>
      </c>
      <c r="B813" s="8">
        <v>44.75</v>
      </c>
    </row>
    <row r="814" spans="1:2" x14ac:dyDescent="0.25">
      <c r="A814" s="7" t="s">
        <v>3060</v>
      </c>
      <c r="B814" s="8">
        <v>9.51</v>
      </c>
    </row>
    <row r="815" spans="1:2" x14ac:dyDescent="0.25">
      <c r="A815" s="7" t="s">
        <v>1188</v>
      </c>
      <c r="B815" s="8">
        <v>21.825000000000003</v>
      </c>
    </row>
    <row r="816" spans="1:2" x14ac:dyDescent="0.25">
      <c r="A816" s="7" t="s">
        <v>824</v>
      </c>
      <c r="B816" s="8">
        <v>26.19</v>
      </c>
    </row>
    <row r="817" spans="1:2" x14ac:dyDescent="0.25">
      <c r="A817" s="7" t="s">
        <v>1438</v>
      </c>
      <c r="B817" s="8">
        <v>40.5</v>
      </c>
    </row>
    <row r="818" spans="1:2" x14ac:dyDescent="0.25">
      <c r="A818" s="7" t="s">
        <v>3216</v>
      </c>
      <c r="B818" s="8">
        <v>139.72499999999999</v>
      </c>
    </row>
    <row r="819" spans="1:2" x14ac:dyDescent="0.25">
      <c r="A819" s="7" t="s">
        <v>3483</v>
      </c>
      <c r="B819" s="8">
        <v>59.699999999999996</v>
      </c>
    </row>
    <row r="820" spans="1:2" x14ac:dyDescent="0.25">
      <c r="A820" s="7" t="s">
        <v>4501</v>
      </c>
      <c r="B820" s="8">
        <v>24.75</v>
      </c>
    </row>
    <row r="821" spans="1:2" x14ac:dyDescent="0.25">
      <c r="A821" s="7" t="s">
        <v>1194</v>
      </c>
      <c r="B821" s="8">
        <v>26.19</v>
      </c>
    </row>
    <row r="822" spans="1:2" x14ac:dyDescent="0.25">
      <c r="A822" s="7" t="s">
        <v>4849</v>
      </c>
      <c r="B822" s="8">
        <v>21.509999999999998</v>
      </c>
    </row>
    <row r="823" spans="1:2" x14ac:dyDescent="0.25">
      <c r="A823" s="7" t="s">
        <v>4198</v>
      </c>
      <c r="B823" s="8">
        <v>51.8</v>
      </c>
    </row>
    <row r="824" spans="1:2" x14ac:dyDescent="0.25">
      <c r="A824" s="7" t="s">
        <v>1628</v>
      </c>
      <c r="B824" s="8">
        <v>178.70999999999998</v>
      </c>
    </row>
    <row r="825" spans="1:2" x14ac:dyDescent="0.25">
      <c r="A825" s="7" t="s">
        <v>1432</v>
      </c>
      <c r="B825" s="8">
        <v>41.25</v>
      </c>
    </row>
    <row r="826" spans="1:2" x14ac:dyDescent="0.25">
      <c r="A826" s="7" t="s">
        <v>1862</v>
      </c>
      <c r="B826" s="8">
        <v>29.16</v>
      </c>
    </row>
    <row r="827" spans="1:2" x14ac:dyDescent="0.25">
      <c r="A827" s="7" t="s">
        <v>1960</v>
      </c>
      <c r="B827" s="8">
        <v>27.484999999999996</v>
      </c>
    </row>
    <row r="828" spans="1:2" x14ac:dyDescent="0.25">
      <c r="A828" s="7" t="s">
        <v>2771</v>
      </c>
      <c r="B828" s="8">
        <v>39.799999999999997</v>
      </c>
    </row>
    <row r="829" spans="1:2" x14ac:dyDescent="0.25">
      <c r="A829" s="7" t="s">
        <v>5622</v>
      </c>
      <c r="B829" s="8">
        <v>38.849999999999994</v>
      </c>
    </row>
    <row r="830" spans="1:2" x14ac:dyDescent="0.25">
      <c r="A830" s="7" t="s">
        <v>2046</v>
      </c>
      <c r="B830" s="8">
        <v>204.92999999999995</v>
      </c>
    </row>
    <row r="831" spans="1:2" x14ac:dyDescent="0.25">
      <c r="A831" s="7" t="s">
        <v>4713</v>
      </c>
      <c r="B831" s="8">
        <v>34.92</v>
      </c>
    </row>
    <row r="832" spans="1:2" x14ac:dyDescent="0.25">
      <c r="A832" s="7" t="s">
        <v>3941</v>
      </c>
      <c r="B832" s="8">
        <v>68.309999999999988</v>
      </c>
    </row>
    <row r="833" spans="1:2" x14ac:dyDescent="0.25">
      <c r="A833" s="7" t="s">
        <v>567</v>
      </c>
      <c r="B833" s="8">
        <v>41.169999999999995</v>
      </c>
    </row>
    <row r="834" spans="1:2" x14ac:dyDescent="0.25">
      <c r="A834" s="7" t="s">
        <v>2387</v>
      </c>
      <c r="B834" s="8">
        <v>45</v>
      </c>
    </row>
    <row r="835" spans="1:2" x14ac:dyDescent="0.25">
      <c r="A835" s="7" t="s">
        <v>2587</v>
      </c>
      <c r="B835" s="8">
        <v>289.11</v>
      </c>
    </row>
    <row r="836" spans="1:2" x14ac:dyDescent="0.25">
      <c r="A836" s="7" t="s">
        <v>4305</v>
      </c>
      <c r="B836" s="8">
        <v>119.13999999999999</v>
      </c>
    </row>
    <row r="837" spans="1:2" x14ac:dyDescent="0.25">
      <c r="A837" s="7" t="s">
        <v>1102</v>
      </c>
      <c r="B837" s="8">
        <v>7.77</v>
      </c>
    </row>
    <row r="838" spans="1:2" x14ac:dyDescent="0.25">
      <c r="A838" s="7" t="s">
        <v>4690</v>
      </c>
      <c r="B838" s="8">
        <v>17.91</v>
      </c>
    </row>
    <row r="839" spans="1:2" x14ac:dyDescent="0.25">
      <c r="A839" s="7" t="s">
        <v>5143</v>
      </c>
      <c r="B839" s="8">
        <v>47.55</v>
      </c>
    </row>
    <row r="840" spans="1:2" x14ac:dyDescent="0.25">
      <c r="A840" s="7" t="s">
        <v>2287</v>
      </c>
      <c r="B840" s="8">
        <v>51.749999999999993</v>
      </c>
    </row>
    <row r="841" spans="1:2" x14ac:dyDescent="0.25">
      <c r="A841" s="7" t="s">
        <v>807</v>
      </c>
      <c r="B841" s="8">
        <v>10.935</v>
      </c>
    </row>
    <row r="842" spans="1:2" x14ac:dyDescent="0.25">
      <c r="A842" s="7" t="s">
        <v>2988</v>
      </c>
      <c r="B842" s="8">
        <v>22.274999999999999</v>
      </c>
    </row>
    <row r="843" spans="1:2" x14ac:dyDescent="0.25">
      <c r="A843" s="7" t="s">
        <v>4350</v>
      </c>
      <c r="B843" s="8">
        <v>46.62</v>
      </c>
    </row>
    <row r="844" spans="1:2" x14ac:dyDescent="0.25">
      <c r="A844" s="7" t="s">
        <v>651</v>
      </c>
      <c r="B844" s="8">
        <v>17.91</v>
      </c>
    </row>
    <row r="845" spans="1:2" x14ac:dyDescent="0.25">
      <c r="A845" s="7" t="s">
        <v>1500</v>
      </c>
      <c r="B845" s="8">
        <v>2.9849999999999999</v>
      </c>
    </row>
    <row r="846" spans="1:2" x14ac:dyDescent="0.25">
      <c r="A846" s="7" t="s">
        <v>3404</v>
      </c>
      <c r="B846" s="8">
        <v>21.509999999999998</v>
      </c>
    </row>
    <row r="847" spans="1:2" x14ac:dyDescent="0.25">
      <c r="A847" s="7" t="s">
        <v>1212</v>
      </c>
      <c r="B847" s="8">
        <v>6.75</v>
      </c>
    </row>
    <row r="848" spans="1:2" x14ac:dyDescent="0.25">
      <c r="A848" s="7" t="s">
        <v>3518</v>
      </c>
      <c r="B848" s="8">
        <v>9.51</v>
      </c>
    </row>
    <row r="849" spans="1:2" x14ac:dyDescent="0.25">
      <c r="A849" s="7" t="s">
        <v>1814</v>
      </c>
      <c r="B849" s="8">
        <v>36.454999999999998</v>
      </c>
    </row>
    <row r="850" spans="1:2" x14ac:dyDescent="0.25">
      <c r="A850" s="7" t="s">
        <v>2511</v>
      </c>
      <c r="B850" s="8">
        <v>29.784999999999997</v>
      </c>
    </row>
    <row r="851" spans="1:2" x14ac:dyDescent="0.25">
      <c r="A851" s="7" t="s">
        <v>992</v>
      </c>
      <c r="B851" s="8">
        <v>77.699999999999989</v>
      </c>
    </row>
    <row r="852" spans="1:2" x14ac:dyDescent="0.25">
      <c r="A852" s="7" t="s">
        <v>1522</v>
      </c>
      <c r="B852" s="8">
        <v>8.25</v>
      </c>
    </row>
    <row r="853" spans="1:2" x14ac:dyDescent="0.25">
      <c r="A853" s="7" t="s">
        <v>2189</v>
      </c>
      <c r="B853" s="8">
        <v>15.54</v>
      </c>
    </row>
    <row r="854" spans="1:2" x14ac:dyDescent="0.25">
      <c r="A854" s="7" t="s">
        <v>2326</v>
      </c>
      <c r="B854" s="8">
        <v>29.784999999999997</v>
      </c>
    </row>
    <row r="855" spans="1:2" x14ac:dyDescent="0.25">
      <c r="A855" s="7" t="s">
        <v>5248</v>
      </c>
      <c r="B855" s="8">
        <v>4.3650000000000002</v>
      </c>
    </row>
    <row r="856" spans="1:2" x14ac:dyDescent="0.25">
      <c r="A856" s="7" t="s">
        <v>4153</v>
      </c>
      <c r="B856" s="8">
        <v>153.53499999999997</v>
      </c>
    </row>
    <row r="857" spans="1:2" x14ac:dyDescent="0.25">
      <c r="A857" s="7" t="s">
        <v>3758</v>
      </c>
      <c r="B857" s="8">
        <v>47.115000000000002</v>
      </c>
    </row>
    <row r="858" spans="1:2" x14ac:dyDescent="0.25">
      <c r="A858" s="7" t="s">
        <v>4894</v>
      </c>
      <c r="B858" s="8">
        <v>77.699999999999989</v>
      </c>
    </row>
    <row r="859" spans="1:2" x14ac:dyDescent="0.25">
      <c r="A859" s="7" t="s">
        <v>683</v>
      </c>
      <c r="B859" s="8">
        <v>57.06</v>
      </c>
    </row>
    <row r="860" spans="1:2" x14ac:dyDescent="0.25">
      <c r="A860" s="7" t="s">
        <v>3273</v>
      </c>
      <c r="B860" s="8">
        <v>4.125</v>
      </c>
    </row>
    <row r="861" spans="1:2" x14ac:dyDescent="0.25">
      <c r="A861" s="7" t="s">
        <v>4219</v>
      </c>
      <c r="B861" s="8">
        <v>53.46</v>
      </c>
    </row>
    <row r="862" spans="1:2" x14ac:dyDescent="0.25">
      <c r="A862" s="7" t="s">
        <v>3814</v>
      </c>
      <c r="B862" s="8">
        <v>11.94</v>
      </c>
    </row>
    <row r="863" spans="1:2" x14ac:dyDescent="0.25">
      <c r="A863" s="7" t="s">
        <v>1278</v>
      </c>
      <c r="B863" s="8">
        <v>29.784999999999997</v>
      </c>
    </row>
    <row r="864" spans="1:2" x14ac:dyDescent="0.25">
      <c r="A864" s="7" t="s">
        <v>1634</v>
      </c>
      <c r="B864" s="8">
        <v>4.7549999999999999</v>
      </c>
    </row>
    <row r="865" spans="1:2" x14ac:dyDescent="0.25">
      <c r="A865" s="7" t="s">
        <v>2617</v>
      </c>
      <c r="B865" s="8">
        <v>8.0549999999999997</v>
      </c>
    </row>
    <row r="866" spans="1:2" x14ac:dyDescent="0.25">
      <c r="A866" s="7" t="s">
        <v>3443</v>
      </c>
      <c r="B866" s="8">
        <v>29.849999999999998</v>
      </c>
    </row>
    <row r="867" spans="1:2" x14ac:dyDescent="0.25">
      <c r="A867" s="7" t="s">
        <v>3619</v>
      </c>
      <c r="B867" s="8">
        <v>68.75</v>
      </c>
    </row>
    <row r="868" spans="1:2" x14ac:dyDescent="0.25">
      <c r="A868" s="7" t="s">
        <v>4900</v>
      </c>
      <c r="B868" s="8">
        <v>41.25</v>
      </c>
    </row>
    <row r="869" spans="1:2" x14ac:dyDescent="0.25">
      <c r="A869" s="7" t="s">
        <v>5818</v>
      </c>
      <c r="B869" s="8">
        <v>35.849999999999994</v>
      </c>
    </row>
    <row r="870" spans="1:2" x14ac:dyDescent="0.25">
      <c r="A870" s="7" t="s">
        <v>1029</v>
      </c>
      <c r="B870" s="8">
        <v>5.97</v>
      </c>
    </row>
    <row r="871" spans="1:2" x14ac:dyDescent="0.25">
      <c r="A871" s="7" t="s">
        <v>6135</v>
      </c>
      <c r="B871" s="8">
        <v>12.375</v>
      </c>
    </row>
    <row r="872" spans="1:2" x14ac:dyDescent="0.25">
      <c r="A872" s="7" t="s">
        <v>4737</v>
      </c>
      <c r="B872" s="8">
        <v>19.02</v>
      </c>
    </row>
    <row r="873" spans="1:2" x14ac:dyDescent="0.25">
      <c r="A873" s="7" t="s">
        <v>2135</v>
      </c>
      <c r="B873" s="8">
        <v>16.5</v>
      </c>
    </row>
    <row r="874" spans="1:2" x14ac:dyDescent="0.25">
      <c r="A874" s="7" t="s">
        <v>1988</v>
      </c>
      <c r="B874" s="8">
        <v>5.97</v>
      </c>
    </row>
    <row r="875" spans="1:2" x14ac:dyDescent="0.25">
      <c r="A875" s="7" t="s">
        <v>2662</v>
      </c>
      <c r="B875" s="8">
        <v>43.650000000000006</v>
      </c>
    </row>
    <row r="876" spans="1:2" x14ac:dyDescent="0.25">
      <c r="A876" s="7" t="s">
        <v>645</v>
      </c>
      <c r="B876" s="8">
        <v>16.875</v>
      </c>
    </row>
    <row r="877" spans="1:2" x14ac:dyDescent="0.25">
      <c r="A877" s="7" t="s">
        <v>2371</v>
      </c>
      <c r="B877" s="8">
        <v>23.88</v>
      </c>
    </row>
    <row r="878" spans="1:2" x14ac:dyDescent="0.25">
      <c r="A878" s="7" t="s">
        <v>4458</v>
      </c>
      <c r="B878" s="8">
        <v>7.77</v>
      </c>
    </row>
    <row r="879" spans="1:2" x14ac:dyDescent="0.25">
      <c r="A879" s="7" t="s">
        <v>3006</v>
      </c>
      <c r="B879" s="8">
        <v>8.73</v>
      </c>
    </row>
    <row r="880" spans="1:2" x14ac:dyDescent="0.25">
      <c r="A880" s="7" t="s">
        <v>3345</v>
      </c>
      <c r="B880" s="8">
        <v>26.19</v>
      </c>
    </row>
    <row r="881" spans="1:2" x14ac:dyDescent="0.25">
      <c r="A881" s="7" t="s">
        <v>4025</v>
      </c>
      <c r="B881" s="8">
        <v>77.624999999999986</v>
      </c>
    </row>
    <row r="882" spans="1:2" x14ac:dyDescent="0.25">
      <c r="A882" s="7" t="s">
        <v>1744</v>
      </c>
      <c r="B882" s="8">
        <v>23.31</v>
      </c>
    </row>
    <row r="883" spans="1:2" x14ac:dyDescent="0.25">
      <c r="A883" s="7" t="s">
        <v>3907</v>
      </c>
      <c r="B883" s="8">
        <v>148.92499999999998</v>
      </c>
    </row>
    <row r="884" spans="1:2" x14ac:dyDescent="0.25">
      <c r="A884" s="7" t="s">
        <v>2034</v>
      </c>
      <c r="B884" s="8">
        <v>7.77</v>
      </c>
    </row>
    <row r="885" spans="1:2" x14ac:dyDescent="0.25">
      <c r="A885" s="7" t="s">
        <v>2820</v>
      </c>
      <c r="B885" s="8">
        <v>36.454999999999998</v>
      </c>
    </row>
    <row r="886" spans="1:2" x14ac:dyDescent="0.25">
      <c r="A886" s="7" t="s">
        <v>2605</v>
      </c>
      <c r="B886" s="8">
        <v>6.75</v>
      </c>
    </row>
    <row r="887" spans="1:2" x14ac:dyDescent="0.25">
      <c r="A887" s="7" t="s">
        <v>3465</v>
      </c>
      <c r="B887" s="8">
        <v>126.49999999999999</v>
      </c>
    </row>
    <row r="888" spans="1:2" x14ac:dyDescent="0.25">
      <c r="A888" s="7" t="s">
        <v>2410</v>
      </c>
      <c r="B888" s="8">
        <v>7.29</v>
      </c>
    </row>
    <row r="889" spans="1:2" x14ac:dyDescent="0.25">
      <c r="A889" s="7" t="s">
        <v>3595</v>
      </c>
      <c r="B889" s="8">
        <v>28.574999999999999</v>
      </c>
    </row>
    <row r="890" spans="1:2" x14ac:dyDescent="0.25">
      <c r="A890" s="7" t="s">
        <v>5963</v>
      </c>
      <c r="B890" s="8">
        <v>5.97</v>
      </c>
    </row>
    <row r="891" spans="1:2" x14ac:dyDescent="0.25">
      <c r="A891" s="7" t="s">
        <v>819</v>
      </c>
      <c r="B891" s="8">
        <v>89.35499999999999</v>
      </c>
    </row>
    <row r="892" spans="1:2" x14ac:dyDescent="0.25">
      <c r="A892" s="7" t="s">
        <v>2953</v>
      </c>
      <c r="B892" s="8">
        <v>29.784999999999997</v>
      </c>
    </row>
    <row r="893" spans="1:2" x14ac:dyDescent="0.25">
      <c r="A893" s="7" t="s">
        <v>4541</v>
      </c>
      <c r="B893" s="8">
        <v>68.655000000000001</v>
      </c>
    </row>
    <row r="894" spans="1:2" x14ac:dyDescent="0.25">
      <c r="A894" s="7" t="s">
        <v>2500</v>
      </c>
      <c r="B894" s="8">
        <v>51.8</v>
      </c>
    </row>
    <row r="895" spans="1:2" x14ac:dyDescent="0.25">
      <c r="A895" s="7" t="s">
        <v>5799</v>
      </c>
      <c r="B895" s="8">
        <v>28.53</v>
      </c>
    </row>
    <row r="896" spans="1:2" x14ac:dyDescent="0.25">
      <c r="A896" s="7" t="s">
        <v>4373</v>
      </c>
      <c r="B896" s="8">
        <v>16.5</v>
      </c>
    </row>
    <row r="897" spans="1:2" x14ac:dyDescent="0.25">
      <c r="A897" s="7" t="s">
        <v>5639</v>
      </c>
      <c r="B897" s="8">
        <v>91.539999999999992</v>
      </c>
    </row>
    <row r="898" spans="1:2" x14ac:dyDescent="0.25">
      <c r="A898" s="7" t="s">
        <v>1301</v>
      </c>
      <c r="B898" s="8">
        <v>68.309999999999988</v>
      </c>
    </row>
    <row r="899" spans="1:2" x14ac:dyDescent="0.25">
      <c r="A899" s="7" t="s">
        <v>3986</v>
      </c>
      <c r="B899" s="8">
        <v>15.54</v>
      </c>
    </row>
    <row r="900" spans="1:2" x14ac:dyDescent="0.25">
      <c r="A900" s="7" t="s">
        <v>2919</v>
      </c>
      <c r="B900" s="8">
        <v>83.835000000000008</v>
      </c>
    </row>
    <row r="901" spans="1:2" x14ac:dyDescent="0.25">
      <c r="A901" s="7" t="s">
        <v>4203</v>
      </c>
      <c r="B901" s="8">
        <v>13.5</v>
      </c>
    </row>
    <row r="902" spans="1:2" x14ac:dyDescent="0.25">
      <c r="A902" s="7" t="s">
        <v>4987</v>
      </c>
      <c r="B902" s="8">
        <v>28.679999999999996</v>
      </c>
    </row>
    <row r="903" spans="1:2" x14ac:dyDescent="0.25">
      <c r="A903" s="7" t="s">
        <v>2398</v>
      </c>
      <c r="B903" s="8">
        <v>59.4</v>
      </c>
    </row>
    <row r="904" spans="1:2" x14ac:dyDescent="0.25">
      <c r="A904" s="7" t="s">
        <v>2723</v>
      </c>
      <c r="B904" s="8">
        <v>38.849999999999994</v>
      </c>
    </row>
    <row r="905" spans="1:2" x14ac:dyDescent="0.25">
      <c r="A905" s="7" t="s">
        <v>4111</v>
      </c>
      <c r="B905" s="8">
        <v>35.849999999999994</v>
      </c>
    </row>
    <row r="906" spans="1:2" x14ac:dyDescent="0.25">
      <c r="A906" s="7" t="s">
        <v>2878</v>
      </c>
      <c r="B906" s="8">
        <v>26.73</v>
      </c>
    </row>
    <row r="907" spans="1:2" x14ac:dyDescent="0.25">
      <c r="A907" s="7" t="s">
        <v>2517</v>
      </c>
      <c r="B907" s="8">
        <v>21.509999999999998</v>
      </c>
    </row>
    <row r="908" spans="1:2" x14ac:dyDescent="0.25">
      <c r="A908" s="7" t="s">
        <v>5934</v>
      </c>
      <c r="B908" s="8">
        <v>23.88</v>
      </c>
    </row>
    <row r="909" spans="1:2" x14ac:dyDescent="0.25">
      <c r="A909" s="7" t="s">
        <v>967</v>
      </c>
      <c r="B909" s="8">
        <v>9.51</v>
      </c>
    </row>
    <row r="910" spans="1:2" x14ac:dyDescent="0.25">
      <c r="A910" s="7" t="s">
        <v>2027</v>
      </c>
      <c r="B910" s="8">
        <v>71.699999999999989</v>
      </c>
    </row>
    <row r="911" spans="1:2" x14ac:dyDescent="0.25">
      <c r="A911" s="7" t="s">
        <v>1936</v>
      </c>
      <c r="B911" s="8">
        <v>33.31</v>
      </c>
    </row>
    <row r="912" spans="1:2" x14ac:dyDescent="0.25">
      <c r="A912" s="7" t="s">
        <v>5452</v>
      </c>
      <c r="B912" s="8">
        <v>28.53</v>
      </c>
    </row>
    <row r="913" spans="1:2" x14ac:dyDescent="0.25">
      <c r="A913" s="7" t="s">
        <v>3555</v>
      </c>
      <c r="B913" s="8">
        <v>103.49999999999999</v>
      </c>
    </row>
    <row r="914" spans="1:2" x14ac:dyDescent="0.25">
      <c r="A914" s="7" t="s">
        <v>5957</v>
      </c>
      <c r="B914" s="8">
        <v>2.6849999999999996</v>
      </c>
    </row>
    <row r="915" spans="1:2" x14ac:dyDescent="0.25">
      <c r="A915" s="7" t="s">
        <v>3804</v>
      </c>
      <c r="B915" s="8">
        <v>82.454999999999984</v>
      </c>
    </row>
    <row r="916" spans="1:2" x14ac:dyDescent="0.25">
      <c r="A916" s="7" t="s">
        <v>695</v>
      </c>
      <c r="B916" s="8">
        <v>8.73</v>
      </c>
    </row>
    <row r="917" spans="1:2" x14ac:dyDescent="0.25">
      <c r="A917" s="7" t="s">
        <v>6199</v>
      </c>
      <c r="B917" s="8">
        <v>45134.255000000056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821AA-99EF-42EF-974C-F9856D6D4605}">
  <dimension ref="A3:B8"/>
  <sheetViews>
    <sheetView workbookViewId="0">
      <selection activeCell="I23" sqref="I23"/>
    </sheetView>
  </sheetViews>
  <sheetFormatPr defaultRowHeight="15" x14ac:dyDescent="0.25"/>
  <cols>
    <col min="1" max="1" width="16.7109375" bestFit="1" customWidth="1"/>
    <col min="2" max="2" width="12.140625" bestFit="1" customWidth="1"/>
    <col min="3" max="3" width="7.42578125" bestFit="1" customWidth="1"/>
    <col min="4" max="4" width="7.85546875" bestFit="1" customWidth="1"/>
    <col min="5" max="7" width="8.140625" bestFit="1" customWidth="1"/>
  </cols>
  <sheetData>
    <row r="3" spans="1:2" x14ac:dyDescent="0.25">
      <c r="B3" t="s">
        <v>6220</v>
      </c>
    </row>
    <row r="4" spans="1:2" x14ac:dyDescent="0.25">
      <c r="A4" t="s">
        <v>5114</v>
      </c>
      <c r="B4" s="8">
        <v>317.06999999999994</v>
      </c>
    </row>
    <row r="5" spans="1:2" x14ac:dyDescent="0.25">
      <c r="A5" t="s">
        <v>5765</v>
      </c>
      <c r="B5" s="8">
        <v>307.04499999999996</v>
      </c>
    </row>
    <row r="6" spans="1:2" x14ac:dyDescent="0.25">
      <c r="A6" t="s">
        <v>3753</v>
      </c>
      <c r="B6" s="8">
        <v>278.01</v>
      </c>
    </row>
    <row r="7" spans="1:2" x14ac:dyDescent="0.25">
      <c r="A7" t="s">
        <v>1598</v>
      </c>
      <c r="B7" s="8">
        <v>281.67499999999995</v>
      </c>
    </row>
    <row r="8" spans="1:2" x14ac:dyDescent="0.25">
      <c r="A8" t="s">
        <v>2587</v>
      </c>
      <c r="B8" s="8">
        <v>289.11</v>
      </c>
    </row>
  </sheetData>
  <pageMargins left="0.7" right="0.7" top="0.75" bottom="0.75" header="0.3" footer="0.3"/>
  <pageSetup orientation="portrait" horizontalDpi="300" verticalDpi="0" copies="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M1" sqref="M1:M1048576"/>
    </sheetView>
  </sheetViews>
  <sheetFormatPr defaultRowHeight="15" x14ac:dyDescent="0.25"/>
  <cols>
    <col min="1" max="1" width="16.5703125" bestFit="1" customWidth="1"/>
    <col min="2" max="2" width="17.140625" style="4" customWidth="1"/>
    <col min="3" max="3" width="17.42578125" bestFit="1" customWidth="1"/>
    <col min="4" max="4" width="12" customWidth="1"/>
    <col min="5" max="5" width="10.42578125" customWidth="1"/>
    <col min="6" max="6" width="17.7109375" customWidth="1"/>
    <col min="7" max="7" width="30.5703125" customWidth="1"/>
    <col min="8" max="8" width="14" customWidth="1"/>
    <col min="9" max="9" width="13.140625" customWidth="1"/>
    <col min="10" max="10" width="12.42578125" customWidth="1"/>
    <col min="11" max="11" width="6.7109375" customWidth="1"/>
    <col min="12" max="12" width="11.28515625" customWidth="1"/>
    <col min="13" max="13" width="11.7109375" style="11" customWidth="1"/>
    <col min="14" max="14" width="18.85546875" customWidth="1"/>
    <col min="15" max="15" width="18.140625" customWidth="1"/>
    <col min="17" max="18" width="13.85546875"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10" t="s">
        <v>15</v>
      </c>
      <c r="N1" s="2" t="s">
        <v>6196</v>
      </c>
      <c r="O1" s="2" t="s">
        <v>6228</v>
      </c>
      <c r="P1" s="2" t="s">
        <v>6197</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IF(_xlfn.XLOOKUP(C2,customers!$A$1:$A$1001,customers!$C$1:$C$1001)=0,"",_xlfn.XLOOKUP(C2,customers!$A$1:$A$1001,customers!$C$1:$C$1001))</f>
        <v>aallner0@lulu.com</v>
      </c>
      <c r="H2" s="2" t="str">
        <f>_xlfn.XLOOKUP(C2,customers!$A$1:$A$1001,customers!$G$1:$G$1001,,0)</f>
        <v>United States</v>
      </c>
      <c r="I2" t="str">
        <f>_xlfn.XLOOKUP(orders!D2,Products!$A$1:$A$49,Products!$B$1:$B$49,,0)</f>
        <v>Rob</v>
      </c>
      <c r="J2" t="str">
        <f>_xlfn.XLOOKUP(orders!D2,Products!$A$1:$A$49,Products!$C$1:$C$49,,0)</f>
        <v>M</v>
      </c>
      <c r="K2" s="5">
        <f>_xlfn.XLOOKUP(D2,Products!$A$1:$A$49,Products!$D$1:$D$49,,0)</f>
        <v>1</v>
      </c>
      <c r="L2">
        <f>_xlfn.XLOOKUP(D2,Products!$A$1:$A$49,Products!$E$1:$E$49,,0)</f>
        <v>9.9499999999999993</v>
      </c>
      <c r="M2" s="11">
        <f>orders!L2*orders!E2</f>
        <v>19.899999999999999</v>
      </c>
      <c r="N2" t="str">
        <f>IF(I2="Rob","Robusta",IF(I2="Exc","Excelsa",IF(I2="Ara","Arabica",IF(I2="Lib","Liberica",""))))</f>
        <v>Robusta</v>
      </c>
      <c r="O2" t="str">
        <f>_xlfn.XLOOKUP(Orders_Table[[#This Row],[Customer ID]],customers!$A$1:$A$1001,customers!$I$1:$I$1001,,0)</f>
        <v>Yes</v>
      </c>
      <c r="P2" t="str">
        <f>IF(J2="M","Medium",IF(J2="D","Dark",IF(J2="L","Light","")))</f>
        <v>Medium</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IF(_xlfn.XLOOKUP(C3,customers!$A$1:$A$1001,customers!$C$1:$C$1001)=0,"",_xlfn.XLOOKUP(C3,customers!$A$1:$A$1001,customers!$C$1:$C$1001))</f>
        <v>aallner0@lulu.com</v>
      </c>
      <c r="H3" s="2" t="str">
        <f>_xlfn.XLOOKUP(C3,customers!$A$1:$A$1001,customers!$G$1:$G$1001,,0)</f>
        <v>United States</v>
      </c>
      <c r="I3" t="str">
        <f>_xlfn.XLOOKUP(orders!D3,Products!$A$1:$A$49,Products!$B$1:$B$49,,0)</f>
        <v>Exc</v>
      </c>
      <c r="J3" t="str">
        <f>_xlfn.XLOOKUP(orders!D3,Products!$A$1:$A$49,Products!$C$1:$C$49,,0)</f>
        <v>M</v>
      </c>
      <c r="K3" s="5">
        <f>_xlfn.XLOOKUP(D3,Products!$A$1:$A$49,Products!$D$1:$D$49,,0)</f>
        <v>0.5</v>
      </c>
      <c r="L3">
        <f>_xlfn.XLOOKUP(D3,Products!$A$1:$A$49,Products!$E$1:$E$49,,0)</f>
        <v>8.25</v>
      </c>
      <c r="M3" s="11">
        <f>orders!L3*orders!E3</f>
        <v>41.25</v>
      </c>
      <c r="N3" t="str">
        <f t="shared" ref="N3:N66" si="0">IF(I3="Rob","Robusta",IF(I3="Exc","Excelsa",IF(I3="Ara","Arabica",IF(I3="Lib","Liberica",""))))</f>
        <v>Excelsa</v>
      </c>
      <c r="O3" t="str">
        <f>_xlfn.XLOOKUP(Orders_Table[[#This Row],[Customer ID]],customers!$A$1:$A$1001,customers!$I$1:$I$1001,,0)</f>
        <v>Yes</v>
      </c>
      <c r="P3" t="str">
        <f t="shared" ref="P3:P66" si="1">IF(J3="M","Medium",IF(J3="D","Dark",IF(J3="L","Light","")))</f>
        <v>Medium</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IF(_xlfn.XLOOKUP(C4,customers!$A$1:$A$1001,customers!$C$1:$C$1001)=0,"",_xlfn.XLOOKUP(C4,customers!$A$1:$A$1001,customers!$C$1:$C$1001))</f>
        <v>jredholes2@tmall.com</v>
      </c>
      <c r="H4" s="2" t="str">
        <f>_xlfn.XLOOKUP(C4,customers!$A$1:$A$1001,customers!$G$1:$G$1001,,0)</f>
        <v>United States</v>
      </c>
      <c r="I4" t="str">
        <f>_xlfn.XLOOKUP(orders!D4,Products!$A$1:$A$49,Products!$B$1:$B$49,,0)</f>
        <v>Ara</v>
      </c>
      <c r="J4" t="str">
        <f>_xlfn.XLOOKUP(orders!D4,Products!$A$1:$A$49,Products!$C$1:$C$49,,0)</f>
        <v>L</v>
      </c>
      <c r="K4" s="5">
        <f>_xlfn.XLOOKUP(D4,Products!$A$1:$A$49,Products!$D$1:$D$49,,0)</f>
        <v>1</v>
      </c>
      <c r="L4">
        <f>_xlfn.XLOOKUP(D4,Products!$A$1:$A$49,Products!$E$1:$E$49,,0)</f>
        <v>12.95</v>
      </c>
      <c r="M4" s="11">
        <f>orders!L4*orders!E4</f>
        <v>12.95</v>
      </c>
      <c r="N4" t="str">
        <f t="shared" si="0"/>
        <v>Arabica</v>
      </c>
      <c r="O4" t="str">
        <f>_xlfn.XLOOKUP(Orders_Table[[#This Row],[Customer ID]],customers!$A$1:$A$1001,customers!$I$1:$I$1001,,0)</f>
        <v>Yes</v>
      </c>
      <c r="P4" t="str">
        <f t="shared" si="1"/>
        <v>Light</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IF(_xlfn.XLOOKUP(C5,customers!$A$1:$A$1001,customers!$C$1:$C$1001)=0,"",_xlfn.XLOOKUP(C5,customers!$A$1:$A$1001,customers!$C$1:$C$1001))</f>
        <v/>
      </c>
      <c r="H5" s="2" t="str">
        <f>_xlfn.XLOOKUP(C5,customers!$A$1:$A$1001,customers!$G$1:$G$1001,,0)</f>
        <v>Ireland</v>
      </c>
      <c r="I5" t="str">
        <f>_xlfn.XLOOKUP(orders!D5,Products!$A$1:$A$49,Products!$B$1:$B$49,,0)</f>
        <v>Exc</v>
      </c>
      <c r="J5" t="str">
        <f>_xlfn.XLOOKUP(orders!D5,Products!$A$1:$A$49,Products!$C$1:$C$49,,0)</f>
        <v>M</v>
      </c>
      <c r="K5" s="5">
        <f>_xlfn.XLOOKUP(D5,Products!$A$1:$A$49,Products!$D$1:$D$49,,0)</f>
        <v>1</v>
      </c>
      <c r="L5">
        <f>_xlfn.XLOOKUP(D5,Products!$A$1:$A$49,Products!$E$1:$E$49,,0)</f>
        <v>13.75</v>
      </c>
      <c r="M5" s="11">
        <f>orders!L5*orders!E5</f>
        <v>27.5</v>
      </c>
      <c r="N5" t="str">
        <f t="shared" si="0"/>
        <v>Excelsa</v>
      </c>
      <c r="O5" t="str">
        <f>_xlfn.XLOOKUP(Orders_Table[[#This Row],[Customer ID]],customers!$A$1:$A$1001,customers!$I$1:$I$1001,,0)</f>
        <v>No</v>
      </c>
      <c r="P5" t="str">
        <f t="shared" si="1"/>
        <v>Medium</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IF(_xlfn.XLOOKUP(C6,customers!$A$1:$A$1001,customers!$C$1:$C$1001)=0,"",_xlfn.XLOOKUP(C6,customers!$A$1:$A$1001,customers!$C$1:$C$1001))</f>
        <v/>
      </c>
      <c r="H6" s="2" t="str">
        <f>_xlfn.XLOOKUP(C6,customers!$A$1:$A$1001,customers!$G$1:$G$1001,,0)</f>
        <v>Ireland</v>
      </c>
      <c r="I6" t="str">
        <f>_xlfn.XLOOKUP(orders!D6,Products!$A$1:$A$49,Products!$B$1:$B$49,,0)</f>
        <v>Rob</v>
      </c>
      <c r="J6" t="str">
        <f>_xlfn.XLOOKUP(orders!D6,Products!$A$1:$A$49,Products!$C$1:$C$49,,0)</f>
        <v>L</v>
      </c>
      <c r="K6" s="5">
        <f>_xlfn.XLOOKUP(D6,Products!$A$1:$A$49,Products!$D$1:$D$49,,0)</f>
        <v>2.5</v>
      </c>
      <c r="L6">
        <f>_xlfn.XLOOKUP(D6,Products!$A$1:$A$49,Products!$E$1:$E$49,,0)</f>
        <v>27.484999999999996</v>
      </c>
      <c r="M6" s="11">
        <f>orders!L6*orders!E6</f>
        <v>54.969999999999992</v>
      </c>
      <c r="N6" t="str">
        <f t="shared" si="0"/>
        <v>Robusta</v>
      </c>
      <c r="O6" t="str">
        <f>_xlfn.XLOOKUP(Orders_Table[[#This Row],[Customer ID]],customers!$A$1:$A$1001,customers!$I$1:$I$1001,,0)</f>
        <v>No</v>
      </c>
      <c r="P6" t="str">
        <f t="shared" si="1"/>
        <v>Light</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IF(_xlfn.XLOOKUP(C7,customers!$A$1:$A$1001,customers!$C$1:$C$1001)=0,"",_xlfn.XLOOKUP(C7,customers!$A$1:$A$1001,customers!$C$1:$C$1001))</f>
        <v/>
      </c>
      <c r="H7" s="2" t="str">
        <f>_xlfn.XLOOKUP(C7,customers!$A$1:$A$1001,customers!$G$1:$G$1001,,0)</f>
        <v>United States</v>
      </c>
      <c r="I7" t="str">
        <f>_xlfn.XLOOKUP(orders!D7,Products!$A$1:$A$49,Products!$B$1:$B$49,,0)</f>
        <v>Lib</v>
      </c>
      <c r="J7" t="str">
        <f>_xlfn.XLOOKUP(orders!D7,Products!$A$1:$A$49,Products!$C$1:$C$49,,0)</f>
        <v>D</v>
      </c>
      <c r="K7" s="5">
        <f>_xlfn.XLOOKUP(D7,Products!$A$1:$A$49,Products!$D$1:$D$49,,0)</f>
        <v>1</v>
      </c>
      <c r="L7">
        <f>_xlfn.XLOOKUP(D7,Products!$A$1:$A$49,Products!$E$1:$E$49,,0)</f>
        <v>12.95</v>
      </c>
      <c r="M7" s="11">
        <f>orders!L7*orders!E7</f>
        <v>38.849999999999994</v>
      </c>
      <c r="N7" t="str">
        <f t="shared" si="0"/>
        <v>Liberica</v>
      </c>
      <c r="O7" t="str">
        <f>_xlfn.XLOOKUP(Orders_Table[[#This Row],[Customer ID]],customers!$A$1:$A$1001,customers!$I$1:$I$1001,,0)</f>
        <v>No</v>
      </c>
      <c r="P7" t="str">
        <f t="shared" si="1"/>
        <v>Dark</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IF(_xlfn.XLOOKUP(C8,customers!$A$1:$A$1001,customers!$C$1:$C$1001)=0,"",_xlfn.XLOOKUP(C8,customers!$A$1:$A$1001,customers!$C$1:$C$1001))</f>
        <v>slobe6@nifty.com</v>
      </c>
      <c r="H8" s="2" t="str">
        <f>_xlfn.XLOOKUP(C8,customers!$A$1:$A$1001,customers!$G$1:$G$1001,,0)</f>
        <v>United States</v>
      </c>
      <c r="I8" t="str">
        <f>_xlfn.XLOOKUP(orders!D8,Products!$A$1:$A$49,Products!$B$1:$B$49,,0)</f>
        <v>Exc</v>
      </c>
      <c r="J8" t="str">
        <f>_xlfn.XLOOKUP(orders!D8,Products!$A$1:$A$49,Products!$C$1:$C$49,,0)</f>
        <v>D</v>
      </c>
      <c r="K8" s="5">
        <f>_xlfn.XLOOKUP(D8,Products!$A$1:$A$49,Products!$D$1:$D$49,,0)</f>
        <v>0.5</v>
      </c>
      <c r="L8">
        <f>_xlfn.XLOOKUP(D8,Products!$A$1:$A$49,Products!$E$1:$E$49,,0)</f>
        <v>7.29</v>
      </c>
      <c r="M8" s="11">
        <f>orders!L8*orders!E8</f>
        <v>21.87</v>
      </c>
      <c r="N8" t="str">
        <f t="shared" si="0"/>
        <v>Excelsa</v>
      </c>
      <c r="O8" t="str">
        <f>_xlfn.XLOOKUP(Orders_Table[[#This Row],[Customer ID]],customers!$A$1:$A$1001,customers!$I$1:$I$1001,,0)</f>
        <v>Yes</v>
      </c>
      <c r="P8" t="str">
        <f t="shared" si="1"/>
        <v>Dark</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IF(_xlfn.XLOOKUP(C9,customers!$A$1:$A$1001,customers!$C$1:$C$1001)=0,"",_xlfn.XLOOKUP(C9,customers!$A$1:$A$1001,customers!$C$1:$C$1001))</f>
        <v/>
      </c>
      <c r="H9" s="2" t="str">
        <f>_xlfn.XLOOKUP(C9,customers!$A$1:$A$1001,customers!$G$1:$G$1001,,0)</f>
        <v>Ireland</v>
      </c>
      <c r="I9" t="str">
        <f>_xlfn.XLOOKUP(orders!D9,Products!$A$1:$A$49,Products!$B$1:$B$49,,0)</f>
        <v>Lib</v>
      </c>
      <c r="J9" t="str">
        <f>_xlfn.XLOOKUP(orders!D9,Products!$A$1:$A$49,Products!$C$1:$C$49,,0)</f>
        <v>L</v>
      </c>
      <c r="K9" s="5">
        <f>_xlfn.XLOOKUP(D9,Products!$A$1:$A$49,Products!$D$1:$D$49,,0)</f>
        <v>0.2</v>
      </c>
      <c r="L9">
        <f>_xlfn.XLOOKUP(D9,Products!$A$1:$A$49,Products!$E$1:$E$49,,0)</f>
        <v>4.7549999999999999</v>
      </c>
      <c r="M9" s="11">
        <f>orders!L9*orders!E9</f>
        <v>4.7549999999999999</v>
      </c>
      <c r="N9" t="str">
        <f t="shared" si="0"/>
        <v>Liberica</v>
      </c>
      <c r="O9" t="str">
        <f>_xlfn.XLOOKUP(Orders_Table[[#This Row],[Customer ID]],customers!$A$1:$A$1001,customers!$I$1:$I$1001,,0)</f>
        <v>Yes</v>
      </c>
      <c r="P9" t="str">
        <f t="shared" si="1"/>
        <v>Light</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IF(_xlfn.XLOOKUP(C10,customers!$A$1:$A$1001,customers!$C$1:$C$1001)=0,"",_xlfn.XLOOKUP(C10,customers!$A$1:$A$1001,customers!$C$1:$C$1001))</f>
        <v>gpetracci8@livejournal.com</v>
      </c>
      <c r="H10" s="2" t="str">
        <f>_xlfn.XLOOKUP(C10,customers!$A$1:$A$1001,customers!$G$1:$G$1001,,0)</f>
        <v>United States</v>
      </c>
      <c r="I10" t="str">
        <f>_xlfn.XLOOKUP(orders!D10,Products!$A$1:$A$49,Products!$B$1:$B$49,,0)</f>
        <v>Rob</v>
      </c>
      <c r="J10" t="str">
        <f>_xlfn.XLOOKUP(orders!D10,Products!$A$1:$A$49,Products!$C$1:$C$49,,0)</f>
        <v>M</v>
      </c>
      <c r="K10" s="5">
        <f>_xlfn.XLOOKUP(D10,Products!$A$1:$A$49,Products!$D$1:$D$49,,0)</f>
        <v>0.5</v>
      </c>
      <c r="L10">
        <f>_xlfn.XLOOKUP(D10,Products!$A$1:$A$49,Products!$E$1:$E$49,,0)</f>
        <v>5.97</v>
      </c>
      <c r="M10" s="11">
        <f>orders!L10*orders!E10</f>
        <v>17.91</v>
      </c>
      <c r="N10" t="str">
        <f t="shared" si="0"/>
        <v>Robusta</v>
      </c>
      <c r="O10" t="str">
        <f>_xlfn.XLOOKUP(Orders_Table[[#This Row],[Customer ID]],customers!$A$1:$A$1001,customers!$I$1:$I$1001,,0)</f>
        <v>No</v>
      </c>
      <c r="P10" t="str">
        <f t="shared" si="1"/>
        <v>Medium</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IF(_xlfn.XLOOKUP(C11,customers!$A$1:$A$1001,customers!$C$1:$C$1001)=0,"",_xlfn.XLOOKUP(C11,customers!$A$1:$A$1001,customers!$C$1:$C$1001))</f>
        <v>rraven9@ed.gov</v>
      </c>
      <c r="H11" s="2" t="str">
        <f>_xlfn.XLOOKUP(C11,customers!$A$1:$A$1001,customers!$G$1:$G$1001,,0)</f>
        <v>United States</v>
      </c>
      <c r="I11" t="str">
        <f>_xlfn.XLOOKUP(orders!D11,Products!$A$1:$A$49,Products!$B$1:$B$49,,0)</f>
        <v>Rob</v>
      </c>
      <c r="J11" t="str">
        <f>_xlfn.XLOOKUP(orders!D11,Products!$A$1:$A$49,Products!$C$1:$C$49,,0)</f>
        <v>M</v>
      </c>
      <c r="K11" s="5">
        <f>_xlfn.XLOOKUP(D11,Products!$A$1:$A$49,Products!$D$1:$D$49,,0)</f>
        <v>0.5</v>
      </c>
      <c r="L11">
        <f>_xlfn.XLOOKUP(D11,Products!$A$1:$A$49,Products!$E$1:$E$49,,0)</f>
        <v>5.97</v>
      </c>
      <c r="M11" s="11">
        <f>orders!L11*orders!E11</f>
        <v>5.97</v>
      </c>
      <c r="N11" t="str">
        <f t="shared" si="0"/>
        <v>Robusta</v>
      </c>
      <c r="O11" t="str">
        <f>_xlfn.XLOOKUP(Orders_Table[[#This Row],[Customer ID]],customers!$A$1:$A$1001,customers!$I$1:$I$1001,,0)</f>
        <v>No</v>
      </c>
      <c r="P11" t="str">
        <f t="shared" si="1"/>
        <v>Medium</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IF(_xlfn.XLOOKUP(C12,customers!$A$1:$A$1001,customers!$C$1:$C$1001)=0,"",_xlfn.XLOOKUP(C12,customers!$A$1:$A$1001,customers!$C$1:$C$1001))</f>
        <v>fferbera@businesswire.com</v>
      </c>
      <c r="H12" s="2" t="str">
        <f>_xlfn.XLOOKUP(C12,customers!$A$1:$A$1001,customers!$G$1:$G$1001,,0)</f>
        <v>United States</v>
      </c>
      <c r="I12" t="str">
        <f>_xlfn.XLOOKUP(orders!D12,Products!$A$1:$A$49,Products!$B$1:$B$49,,0)</f>
        <v>Ara</v>
      </c>
      <c r="J12" t="str">
        <f>_xlfn.XLOOKUP(orders!D12,Products!$A$1:$A$49,Products!$C$1:$C$49,,0)</f>
        <v>D</v>
      </c>
      <c r="K12" s="5">
        <f>_xlfn.XLOOKUP(D12,Products!$A$1:$A$49,Products!$D$1:$D$49,,0)</f>
        <v>1</v>
      </c>
      <c r="L12">
        <f>_xlfn.XLOOKUP(D12,Products!$A$1:$A$49,Products!$E$1:$E$49,,0)</f>
        <v>9.9499999999999993</v>
      </c>
      <c r="M12" s="11">
        <f>orders!L12*orders!E12</f>
        <v>39.799999999999997</v>
      </c>
      <c r="N12" t="str">
        <f t="shared" si="0"/>
        <v>Arabica</v>
      </c>
      <c r="O12" t="str">
        <f>_xlfn.XLOOKUP(Orders_Table[[#This Row],[Customer ID]],customers!$A$1:$A$1001,customers!$I$1:$I$1001,,0)</f>
        <v>No</v>
      </c>
      <c r="P12" t="str">
        <f t="shared" si="1"/>
        <v>Dark</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IF(_xlfn.XLOOKUP(C13,customers!$A$1:$A$1001,customers!$C$1:$C$1001)=0,"",_xlfn.XLOOKUP(C13,customers!$A$1:$A$1001,customers!$C$1:$C$1001))</f>
        <v>dphizackerlyb@utexas.edu</v>
      </c>
      <c r="H13" s="2" t="str">
        <f>_xlfn.XLOOKUP(C13,customers!$A$1:$A$1001,customers!$G$1:$G$1001,,0)</f>
        <v>United States</v>
      </c>
      <c r="I13" t="str">
        <f>_xlfn.XLOOKUP(orders!D13,Products!$A$1:$A$49,Products!$B$1:$B$49,,0)</f>
        <v>Exc</v>
      </c>
      <c r="J13" t="str">
        <f>_xlfn.XLOOKUP(orders!D13,Products!$A$1:$A$49,Products!$C$1:$C$49,,0)</f>
        <v>L</v>
      </c>
      <c r="K13" s="5">
        <f>_xlfn.XLOOKUP(D13,Products!$A$1:$A$49,Products!$D$1:$D$49,,0)</f>
        <v>2.5</v>
      </c>
      <c r="L13">
        <f>_xlfn.XLOOKUP(D13,Products!$A$1:$A$49,Products!$E$1:$E$49,,0)</f>
        <v>34.154999999999994</v>
      </c>
      <c r="M13" s="11">
        <f>orders!L13*orders!E13</f>
        <v>170.77499999999998</v>
      </c>
      <c r="N13" t="str">
        <f t="shared" si="0"/>
        <v>Excelsa</v>
      </c>
      <c r="O13" t="str">
        <f>_xlfn.XLOOKUP(Orders_Table[[#This Row],[Customer ID]],customers!$A$1:$A$1001,customers!$I$1:$I$1001,,0)</f>
        <v>Yes</v>
      </c>
      <c r="P13" t="str">
        <f t="shared" si="1"/>
        <v>Light</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IF(_xlfn.XLOOKUP(C14,customers!$A$1:$A$1001,customers!$C$1:$C$1001)=0,"",_xlfn.XLOOKUP(C14,customers!$A$1:$A$1001,customers!$C$1:$C$1001))</f>
        <v>rscholarc@nyu.edu</v>
      </c>
      <c r="H14" s="2" t="str">
        <f>_xlfn.XLOOKUP(C14,customers!$A$1:$A$1001,customers!$G$1:$G$1001,,0)</f>
        <v>United States</v>
      </c>
      <c r="I14" t="str">
        <f>_xlfn.XLOOKUP(orders!D14,Products!$A$1:$A$49,Products!$B$1:$B$49,,0)</f>
        <v>Rob</v>
      </c>
      <c r="J14" t="str">
        <f>_xlfn.XLOOKUP(orders!D14,Products!$A$1:$A$49,Products!$C$1:$C$49,,0)</f>
        <v>M</v>
      </c>
      <c r="K14" s="5">
        <f>_xlfn.XLOOKUP(D14,Products!$A$1:$A$49,Products!$D$1:$D$49,,0)</f>
        <v>1</v>
      </c>
      <c r="L14">
        <f>_xlfn.XLOOKUP(D14,Products!$A$1:$A$49,Products!$E$1:$E$49,,0)</f>
        <v>9.9499999999999993</v>
      </c>
      <c r="M14" s="11">
        <f>orders!L14*orders!E14</f>
        <v>49.75</v>
      </c>
      <c r="N14" t="str">
        <f t="shared" si="0"/>
        <v>Robusta</v>
      </c>
      <c r="O14" t="str">
        <f>_xlfn.XLOOKUP(Orders_Table[[#This Row],[Customer ID]],customers!$A$1:$A$1001,customers!$I$1:$I$1001,,0)</f>
        <v>No</v>
      </c>
      <c r="P14" t="str">
        <f t="shared" si="1"/>
        <v>Medium</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IF(_xlfn.XLOOKUP(C15,customers!$A$1:$A$1001,customers!$C$1:$C$1001)=0,"",_xlfn.XLOOKUP(C15,customers!$A$1:$A$1001,customers!$C$1:$C$1001))</f>
        <v>tvanyutind@wix.com</v>
      </c>
      <c r="H15" s="2" t="str">
        <f>_xlfn.XLOOKUP(C15,customers!$A$1:$A$1001,customers!$G$1:$G$1001,,0)</f>
        <v>United States</v>
      </c>
      <c r="I15" t="str">
        <f>_xlfn.XLOOKUP(orders!D15,Products!$A$1:$A$49,Products!$B$1:$B$49,,0)</f>
        <v>Rob</v>
      </c>
      <c r="J15" t="str">
        <f>_xlfn.XLOOKUP(orders!D15,Products!$A$1:$A$49,Products!$C$1:$C$49,,0)</f>
        <v>D</v>
      </c>
      <c r="K15" s="5">
        <f>_xlfn.XLOOKUP(D15,Products!$A$1:$A$49,Products!$D$1:$D$49,,0)</f>
        <v>2.5</v>
      </c>
      <c r="L15">
        <f>_xlfn.XLOOKUP(D15,Products!$A$1:$A$49,Products!$E$1:$E$49,,0)</f>
        <v>20.584999999999997</v>
      </c>
      <c r="M15" s="11">
        <f>orders!L15*orders!E15</f>
        <v>41.169999999999995</v>
      </c>
      <c r="N15" t="str">
        <f t="shared" si="0"/>
        <v>Robusta</v>
      </c>
      <c r="O15" t="str">
        <f>_xlfn.XLOOKUP(Orders_Table[[#This Row],[Customer ID]],customers!$A$1:$A$1001,customers!$I$1:$I$1001,,0)</f>
        <v>No</v>
      </c>
      <c r="P15" t="str">
        <f t="shared" si="1"/>
        <v>Dark</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IF(_xlfn.XLOOKUP(C16,customers!$A$1:$A$1001,customers!$C$1:$C$1001)=0,"",_xlfn.XLOOKUP(C16,customers!$A$1:$A$1001,customers!$C$1:$C$1001))</f>
        <v>ptrobee@wunderground.com</v>
      </c>
      <c r="H16" s="2" t="str">
        <f>_xlfn.XLOOKUP(C16,customers!$A$1:$A$1001,customers!$G$1:$G$1001,,0)</f>
        <v>United States</v>
      </c>
      <c r="I16" t="str">
        <f>_xlfn.XLOOKUP(orders!D16,Products!$A$1:$A$49,Products!$B$1:$B$49,,0)</f>
        <v>Lib</v>
      </c>
      <c r="J16" t="str">
        <f>_xlfn.XLOOKUP(orders!D16,Products!$A$1:$A$49,Products!$C$1:$C$49,,0)</f>
        <v>D</v>
      </c>
      <c r="K16" s="5">
        <f>_xlfn.XLOOKUP(D16,Products!$A$1:$A$49,Products!$D$1:$D$49,,0)</f>
        <v>0.2</v>
      </c>
      <c r="L16">
        <f>_xlfn.XLOOKUP(D16,Products!$A$1:$A$49,Products!$E$1:$E$49,,0)</f>
        <v>3.8849999999999998</v>
      </c>
      <c r="M16" s="11">
        <f>orders!L16*orders!E16</f>
        <v>11.654999999999999</v>
      </c>
      <c r="N16" t="str">
        <f t="shared" si="0"/>
        <v>Liberica</v>
      </c>
      <c r="O16" t="str">
        <f>_xlfn.XLOOKUP(Orders_Table[[#This Row],[Customer ID]],customers!$A$1:$A$1001,customers!$I$1:$I$1001,,0)</f>
        <v>Yes</v>
      </c>
      <c r="P16" t="str">
        <f t="shared" si="1"/>
        <v>Dark</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IF(_xlfn.XLOOKUP(C17,customers!$A$1:$A$1001,customers!$C$1:$C$1001)=0,"",_xlfn.XLOOKUP(C17,customers!$A$1:$A$1001,customers!$C$1:$C$1001))</f>
        <v>loscroftf@ebay.co.uk</v>
      </c>
      <c r="H17" s="2" t="str">
        <f>_xlfn.XLOOKUP(C17,customers!$A$1:$A$1001,customers!$G$1:$G$1001,,0)</f>
        <v>United States</v>
      </c>
      <c r="I17" t="str">
        <f>_xlfn.XLOOKUP(orders!D17,Products!$A$1:$A$49,Products!$B$1:$B$49,,0)</f>
        <v>Rob</v>
      </c>
      <c r="J17" t="str">
        <f>_xlfn.XLOOKUP(orders!D17,Products!$A$1:$A$49,Products!$C$1:$C$49,,0)</f>
        <v>M</v>
      </c>
      <c r="K17" s="5">
        <f>_xlfn.XLOOKUP(D17,Products!$A$1:$A$49,Products!$D$1:$D$49,,0)</f>
        <v>2.5</v>
      </c>
      <c r="L17">
        <f>_xlfn.XLOOKUP(D17,Products!$A$1:$A$49,Products!$E$1:$E$49,,0)</f>
        <v>22.884999999999998</v>
      </c>
      <c r="M17" s="11">
        <f>orders!L17*orders!E17</f>
        <v>114.42499999999998</v>
      </c>
      <c r="N17" t="str">
        <f t="shared" si="0"/>
        <v>Robusta</v>
      </c>
      <c r="O17" t="str">
        <f>_xlfn.XLOOKUP(Orders_Table[[#This Row],[Customer ID]],customers!$A$1:$A$1001,customers!$I$1:$I$1001,,0)</f>
        <v>No</v>
      </c>
      <c r="P17" t="str">
        <f t="shared" si="1"/>
        <v>Medium</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IF(_xlfn.XLOOKUP(C18,customers!$A$1:$A$1001,customers!$C$1:$C$1001)=0,"",_xlfn.XLOOKUP(C18,customers!$A$1:$A$1001,customers!$C$1:$C$1001))</f>
        <v>malabasterg@hexun.com</v>
      </c>
      <c r="H18" s="2" t="str">
        <f>_xlfn.XLOOKUP(C18,customers!$A$1:$A$1001,customers!$G$1:$G$1001,,0)</f>
        <v>United States</v>
      </c>
      <c r="I18" t="str">
        <f>_xlfn.XLOOKUP(orders!D18,Products!$A$1:$A$49,Products!$B$1:$B$49,,0)</f>
        <v>Ara</v>
      </c>
      <c r="J18" t="str">
        <f>_xlfn.XLOOKUP(orders!D18,Products!$A$1:$A$49,Products!$C$1:$C$49,,0)</f>
        <v>M</v>
      </c>
      <c r="K18" s="5">
        <f>_xlfn.XLOOKUP(D18,Products!$A$1:$A$49,Products!$D$1:$D$49,,0)</f>
        <v>0.2</v>
      </c>
      <c r="L18">
        <f>_xlfn.XLOOKUP(D18,Products!$A$1:$A$49,Products!$E$1:$E$49,,0)</f>
        <v>3.375</v>
      </c>
      <c r="M18" s="11">
        <f>orders!L18*orders!E18</f>
        <v>20.25</v>
      </c>
      <c r="N18" t="str">
        <f t="shared" si="0"/>
        <v>Arabica</v>
      </c>
      <c r="O18" t="str">
        <f>_xlfn.XLOOKUP(Orders_Table[[#This Row],[Customer ID]],customers!$A$1:$A$1001,customers!$I$1:$I$1001,,0)</f>
        <v>No</v>
      </c>
      <c r="P18" t="str">
        <f t="shared" si="1"/>
        <v>Medium</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IF(_xlfn.XLOOKUP(C19,customers!$A$1:$A$1001,customers!$C$1:$C$1001)=0,"",_xlfn.XLOOKUP(C19,customers!$A$1:$A$1001,customers!$C$1:$C$1001))</f>
        <v>rbroxuph@jimdo.com</v>
      </c>
      <c r="H19" s="2" t="str">
        <f>_xlfn.XLOOKUP(C19,customers!$A$1:$A$1001,customers!$G$1:$G$1001,,0)</f>
        <v>United States</v>
      </c>
      <c r="I19" t="str">
        <f>_xlfn.XLOOKUP(orders!D19,Products!$A$1:$A$49,Products!$B$1:$B$49,,0)</f>
        <v>Ara</v>
      </c>
      <c r="J19" t="str">
        <f>_xlfn.XLOOKUP(orders!D19,Products!$A$1:$A$49,Products!$C$1:$C$49,,0)</f>
        <v>L</v>
      </c>
      <c r="K19" s="5">
        <f>_xlfn.XLOOKUP(D19,Products!$A$1:$A$49,Products!$D$1:$D$49,,0)</f>
        <v>1</v>
      </c>
      <c r="L19">
        <f>_xlfn.XLOOKUP(D19,Products!$A$1:$A$49,Products!$E$1:$E$49,,0)</f>
        <v>12.95</v>
      </c>
      <c r="M19" s="11">
        <f>orders!L19*orders!E19</f>
        <v>77.699999999999989</v>
      </c>
      <c r="N19" t="str">
        <f t="shared" si="0"/>
        <v>Arabica</v>
      </c>
      <c r="O19" t="str">
        <f>_xlfn.XLOOKUP(Orders_Table[[#This Row],[Customer ID]],customers!$A$1:$A$1001,customers!$I$1:$I$1001,,0)</f>
        <v>No</v>
      </c>
      <c r="P19" t="str">
        <f t="shared" si="1"/>
        <v>Light</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IF(_xlfn.XLOOKUP(C20,customers!$A$1:$A$1001,customers!$C$1:$C$1001)=0,"",_xlfn.XLOOKUP(C20,customers!$A$1:$A$1001,customers!$C$1:$C$1001))</f>
        <v>predfordi@ow.ly</v>
      </c>
      <c r="H20" s="2" t="str">
        <f>_xlfn.XLOOKUP(C20,customers!$A$1:$A$1001,customers!$G$1:$G$1001,,0)</f>
        <v>Ireland</v>
      </c>
      <c r="I20" t="str">
        <f>_xlfn.XLOOKUP(orders!D20,Products!$A$1:$A$49,Products!$B$1:$B$49,,0)</f>
        <v>Rob</v>
      </c>
      <c r="J20" t="str">
        <f>_xlfn.XLOOKUP(orders!D20,Products!$A$1:$A$49,Products!$C$1:$C$49,,0)</f>
        <v>D</v>
      </c>
      <c r="K20" s="5">
        <f>_xlfn.XLOOKUP(D20,Products!$A$1:$A$49,Products!$D$1:$D$49,,0)</f>
        <v>2.5</v>
      </c>
      <c r="L20">
        <f>_xlfn.XLOOKUP(D20,Products!$A$1:$A$49,Products!$E$1:$E$49,,0)</f>
        <v>20.584999999999997</v>
      </c>
      <c r="M20" s="11">
        <f>orders!L20*orders!E20</f>
        <v>82.339999999999989</v>
      </c>
      <c r="N20" t="str">
        <f t="shared" si="0"/>
        <v>Robusta</v>
      </c>
      <c r="O20" t="str">
        <f>_xlfn.XLOOKUP(Orders_Table[[#This Row],[Customer ID]],customers!$A$1:$A$1001,customers!$I$1:$I$1001,,0)</f>
        <v>Yes</v>
      </c>
      <c r="P20" t="str">
        <f t="shared" si="1"/>
        <v>Dark</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IF(_xlfn.XLOOKUP(C21,customers!$A$1:$A$1001,customers!$C$1:$C$1001)=0,"",_xlfn.XLOOKUP(C21,customers!$A$1:$A$1001,customers!$C$1:$C$1001))</f>
        <v>acorradinoj@harvard.edu</v>
      </c>
      <c r="H21" s="2" t="str">
        <f>_xlfn.XLOOKUP(C21,customers!$A$1:$A$1001,customers!$G$1:$G$1001,,0)</f>
        <v>United States</v>
      </c>
      <c r="I21" t="str">
        <f>_xlfn.XLOOKUP(orders!D21,Products!$A$1:$A$49,Products!$B$1:$B$49,,0)</f>
        <v>Ara</v>
      </c>
      <c r="J21" t="str">
        <f>_xlfn.XLOOKUP(orders!D21,Products!$A$1:$A$49,Products!$C$1:$C$49,,0)</f>
        <v>M</v>
      </c>
      <c r="K21" s="5">
        <f>_xlfn.XLOOKUP(D21,Products!$A$1:$A$49,Products!$D$1:$D$49,,0)</f>
        <v>0.2</v>
      </c>
      <c r="L21">
        <f>_xlfn.XLOOKUP(D21,Products!$A$1:$A$49,Products!$E$1:$E$49,,0)</f>
        <v>3.375</v>
      </c>
      <c r="M21" s="11">
        <f>orders!L21*orders!E21</f>
        <v>16.875</v>
      </c>
      <c r="N21" t="str">
        <f t="shared" si="0"/>
        <v>Arabica</v>
      </c>
      <c r="O21" t="str">
        <f>_xlfn.XLOOKUP(Orders_Table[[#This Row],[Customer ID]],customers!$A$1:$A$1001,customers!$I$1:$I$1001,,0)</f>
        <v>Yes</v>
      </c>
      <c r="P21" t="str">
        <f t="shared" si="1"/>
        <v>Medium</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IF(_xlfn.XLOOKUP(C22,customers!$A$1:$A$1001,customers!$C$1:$C$1001)=0,"",_xlfn.XLOOKUP(C22,customers!$A$1:$A$1001,customers!$C$1:$C$1001))</f>
        <v>acorradinoj@harvard.edu</v>
      </c>
      <c r="H22" s="2" t="str">
        <f>_xlfn.XLOOKUP(C22,customers!$A$1:$A$1001,customers!$G$1:$G$1001,,0)</f>
        <v>United States</v>
      </c>
      <c r="I22" t="str">
        <f>_xlfn.XLOOKUP(orders!D22,Products!$A$1:$A$49,Products!$B$1:$B$49,,0)</f>
        <v>Exc</v>
      </c>
      <c r="J22" t="str">
        <f>_xlfn.XLOOKUP(orders!D22,Products!$A$1:$A$49,Products!$C$1:$C$49,,0)</f>
        <v>D</v>
      </c>
      <c r="K22" s="5">
        <f>_xlfn.XLOOKUP(D22,Products!$A$1:$A$49,Products!$D$1:$D$49,,0)</f>
        <v>0.2</v>
      </c>
      <c r="L22">
        <f>_xlfn.XLOOKUP(D22,Products!$A$1:$A$49,Products!$E$1:$E$49,,0)</f>
        <v>3.645</v>
      </c>
      <c r="M22" s="11">
        <f>orders!L22*orders!E22</f>
        <v>14.58</v>
      </c>
      <c r="N22" t="str">
        <f t="shared" si="0"/>
        <v>Excelsa</v>
      </c>
      <c r="O22" t="str">
        <f>_xlfn.XLOOKUP(Orders_Table[[#This Row],[Customer ID]],customers!$A$1:$A$1001,customers!$I$1:$I$1001,,0)</f>
        <v>Yes</v>
      </c>
      <c r="P22" t="str">
        <f t="shared" si="1"/>
        <v>Dark</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IF(_xlfn.XLOOKUP(C23,customers!$A$1:$A$1001,customers!$C$1:$C$1001)=0,"",_xlfn.XLOOKUP(C23,customers!$A$1:$A$1001,customers!$C$1:$C$1001))</f>
        <v>adavidowskyl@netvibes.com</v>
      </c>
      <c r="H23" s="2" t="str">
        <f>_xlfn.XLOOKUP(C23,customers!$A$1:$A$1001,customers!$G$1:$G$1001,,0)</f>
        <v>United States</v>
      </c>
      <c r="I23" t="str">
        <f>_xlfn.XLOOKUP(orders!D23,Products!$A$1:$A$49,Products!$B$1:$B$49,,0)</f>
        <v>Ara</v>
      </c>
      <c r="J23" t="str">
        <f>_xlfn.XLOOKUP(orders!D23,Products!$A$1:$A$49,Products!$C$1:$C$49,,0)</f>
        <v>D</v>
      </c>
      <c r="K23" s="5">
        <f>_xlfn.XLOOKUP(D23,Products!$A$1:$A$49,Products!$D$1:$D$49,,0)</f>
        <v>0.2</v>
      </c>
      <c r="L23">
        <f>_xlfn.XLOOKUP(D23,Products!$A$1:$A$49,Products!$E$1:$E$49,,0)</f>
        <v>2.9849999999999999</v>
      </c>
      <c r="M23" s="11">
        <f>orders!L23*orders!E23</f>
        <v>17.91</v>
      </c>
      <c r="N23" t="str">
        <f t="shared" si="0"/>
        <v>Arabica</v>
      </c>
      <c r="O23" t="str">
        <f>_xlfn.XLOOKUP(Orders_Table[[#This Row],[Customer ID]],customers!$A$1:$A$1001,customers!$I$1:$I$1001,,0)</f>
        <v>No</v>
      </c>
      <c r="P23" t="str">
        <f t="shared" si="1"/>
        <v>Dark</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IF(_xlfn.XLOOKUP(C24,customers!$A$1:$A$1001,customers!$C$1:$C$1001)=0,"",_xlfn.XLOOKUP(C24,customers!$A$1:$A$1001,customers!$C$1:$C$1001))</f>
        <v>aantukm@kickstarter.com</v>
      </c>
      <c r="H24" s="2" t="str">
        <f>_xlfn.XLOOKUP(C24,customers!$A$1:$A$1001,customers!$G$1:$G$1001,,0)</f>
        <v>United States</v>
      </c>
      <c r="I24" t="str">
        <f>_xlfn.XLOOKUP(orders!D24,Products!$A$1:$A$49,Products!$B$1:$B$49,,0)</f>
        <v>Rob</v>
      </c>
      <c r="J24" t="str">
        <f>_xlfn.XLOOKUP(orders!D24,Products!$A$1:$A$49,Products!$C$1:$C$49,,0)</f>
        <v>M</v>
      </c>
      <c r="K24" s="5">
        <f>_xlfn.XLOOKUP(D24,Products!$A$1:$A$49,Products!$D$1:$D$49,,0)</f>
        <v>2.5</v>
      </c>
      <c r="L24">
        <f>_xlfn.XLOOKUP(D24,Products!$A$1:$A$49,Products!$E$1:$E$49,,0)</f>
        <v>22.884999999999998</v>
      </c>
      <c r="M24" s="11">
        <f>orders!L24*orders!E24</f>
        <v>91.539999999999992</v>
      </c>
      <c r="N24" t="str">
        <f t="shared" si="0"/>
        <v>Robusta</v>
      </c>
      <c r="O24" t="str">
        <f>_xlfn.XLOOKUP(Orders_Table[[#This Row],[Customer ID]],customers!$A$1:$A$1001,customers!$I$1:$I$1001,,0)</f>
        <v>Yes</v>
      </c>
      <c r="P24" t="str">
        <f t="shared" si="1"/>
        <v>Medium</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IF(_xlfn.XLOOKUP(C25,customers!$A$1:$A$1001,customers!$C$1:$C$1001)=0,"",_xlfn.XLOOKUP(C25,customers!$A$1:$A$1001,customers!$C$1:$C$1001))</f>
        <v>ikleinertn@timesonline.co.uk</v>
      </c>
      <c r="H25" s="2" t="str">
        <f>_xlfn.XLOOKUP(C25,customers!$A$1:$A$1001,customers!$G$1:$G$1001,,0)</f>
        <v>United States</v>
      </c>
      <c r="I25" t="str">
        <f>_xlfn.XLOOKUP(orders!D25,Products!$A$1:$A$49,Products!$B$1:$B$49,,0)</f>
        <v>Ara</v>
      </c>
      <c r="J25" t="str">
        <f>_xlfn.XLOOKUP(orders!D25,Products!$A$1:$A$49,Products!$C$1:$C$49,,0)</f>
        <v>D</v>
      </c>
      <c r="K25" s="5">
        <f>_xlfn.XLOOKUP(D25,Products!$A$1:$A$49,Products!$D$1:$D$49,,0)</f>
        <v>0.2</v>
      </c>
      <c r="L25">
        <f>_xlfn.XLOOKUP(D25,Products!$A$1:$A$49,Products!$E$1:$E$49,,0)</f>
        <v>2.9849999999999999</v>
      </c>
      <c r="M25" s="11">
        <f>orders!L25*orders!E25</f>
        <v>11.94</v>
      </c>
      <c r="N25" t="str">
        <f t="shared" si="0"/>
        <v>Arabica</v>
      </c>
      <c r="O25" t="str">
        <f>_xlfn.XLOOKUP(Orders_Table[[#This Row],[Customer ID]],customers!$A$1:$A$1001,customers!$I$1:$I$1001,,0)</f>
        <v>Yes</v>
      </c>
      <c r="P25" t="str">
        <f t="shared" si="1"/>
        <v>Dark</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IF(_xlfn.XLOOKUP(C26,customers!$A$1:$A$1001,customers!$C$1:$C$1001)=0,"",_xlfn.XLOOKUP(C26,customers!$A$1:$A$1001,customers!$C$1:$C$1001))</f>
        <v>cblofeldo@amazon.co.uk</v>
      </c>
      <c r="H26" s="2" t="str">
        <f>_xlfn.XLOOKUP(C26,customers!$A$1:$A$1001,customers!$G$1:$G$1001,,0)</f>
        <v>United States</v>
      </c>
      <c r="I26" t="str">
        <f>_xlfn.XLOOKUP(orders!D26,Products!$A$1:$A$49,Products!$B$1:$B$49,,0)</f>
        <v>Ara</v>
      </c>
      <c r="J26" t="str">
        <f>_xlfn.XLOOKUP(orders!D26,Products!$A$1:$A$49,Products!$C$1:$C$49,,0)</f>
        <v>M</v>
      </c>
      <c r="K26" s="5">
        <f>_xlfn.XLOOKUP(D26,Products!$A$1:$A$49,Products!$D$1:$D$49,,0)</f>
        <v>1</v>
      </c>
      <c r="L26">
        <f>_xlfn.XLOOKUP(D26,Products!$A$1:$A$49,Products!$E$1:$E$49,,0)</f>
        <v>11.25</v>
      </c>
      <c r="M26" s="11">
        <f>orders!L26*orders!E26</f>
        <v>11.25</v>
      </c>
      <c r="N26" t="str">
        <f t="shared" si="0"/>
        <v>Arabica</v>
      </c>
      <c r="O26" t="str">
        <f>_xlfn.XLOOKUP(Orders_Table[[#This Row],[Customer ID]],customers!$A$1:$A$1001,customers!$I$1:$I$1001,,0)</f>
        <v>No</v>
      </c>
      <c r="P26" t="str">
        <f t="shared" si="1"/>
        <v>Medium</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IF(_xlfn.XLOOKUP(C27,customers!$A$1:$A$1001,customers!$C$1:$C$1001)=0,"",_xlfn.XLOOKUP(C27,customers!$A$1:$A$1001,customers!$C$1:$C$1001))</f>
        <v/>
      </c>
      <c r="H27" s="2" t="str">
        <f>_xlfn.XLOOKUP(C27,customers!$A$1:$A$1001,customers!$G$1:$G$1001,,0)</f>
        <v>United States</v>
      </c>
      <c r="I27" t="str">
        <f>_xlfn.XLOOKUP(orders!D27,Products!$A$1:$A$49,Products!$B$1:$B$49,,0)</f>
        <v>Exc</v>
      </c>
      <c r="J27" t="str">
        <f>_xlfn.XLOOKUP(orders!D27,Products!$A$1:$A$49,Products!$C$1:$C$49,,0)</f>
        <v>M</v>
      </c>
      <c r="K27" s="5">
        <f>_xlfn.XLOOKUP(D27,Products!$A$1:$A$49,Products!$D$1:$D$49,,0)</f>
        <v>0.2</v>
      </c>
      <c r="L27">
        <f>_xlfn.XLOOKUP(D27,Products!$A$1:$A$49,Products!$E$1:$E$49,,0)</f>
        <v>4.125</v>
      </c>
      <c r="M27" s="11">
        <f>orders!L27*orders!E27</f>
        <v>12.375</v>
      </c>
      <c r="N27" t="str">
        <f t="shared" si="0"/>
        <v>Excelsa</v>
      </c>
      <c r="O27" t="str">
        <f>_xlfn.XLOOKUP(Orders_Table[[#This Row],[Customer ID]],customers!$A$1:$A$1001,customers!$I$1:$I$1001,,0)</f>
        <v>Yes</v>
      </c>
      <c r="P27" t="str">
        <f t="shared" si="1"/>
        <v>Medium</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IF(_xlfn.XLOOKUP(C28,customers!$A$1:$A$1001,customers!$C$1:$C$1001)=0,"",_xlfn.XLOOKUP(C28,customers!$A$1:$A$1001,customers!$C$1:$C$1001))</f>
        <v>sshalesq@umich.edu</v>
      </c>
      <c r="H28" s="2" t="str">
        <f>_xlfn.XLOOKUP(C28,customers!$A$1:$A$1001,customers!$G$1:$G$1001,,0)</f>
        <v>United States</v>
      </c>
      <c r="I28" t="str">
        <f>_xlfn.XLOOKUP(orders!D28,Products!$A$1:$A$49,Products!$B$1:$B$49,,0)</f>
        <v>Ara</v>
      </c>
      <c r="J28" t="str">
        <f>_xlfn.XLOOKUP(orders!D28,Products!$A$1:$A$49,Products!$C$1:$C$49,,0)</f>
        <v>M</v>
      </c>
      <c r="K28" s="5">
        <f>_xlfn.XLOOKUP(D28,Products!$A$1:$A$49,Products!$D$1:$D$49,,0)</f>
        <v>0.5</v>
      </c>
      <c r="L28">
        <f>_xlfn.XLOOKUP(D28,Products!$A$1:$A$49,Products!$E$1:$E$49,,0)</f>
        <v>6.75</v>
      </c>
      <c r="M28" s="11">
        <f>orders!L28*orders!E28</f>
        <v>27</v>
      </c>
      <c r="N28" t="str">
        <f t="shared" si="0"/>
        <v>Arabica</v>
      </c>
      <c r="O28" t="str">
        <f>_xlfn.XLOOKUP(Orders_Table[[#This Row],[Customer ID]],customers!$A$1:$A$1001,customers!$I$1:$I$1001,,0)</f>
        <v>Yes</v>
      </c>
      <c r="P28" t="str">
        <f t="shared" si="1"/>
        <v>Medium</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IF(_xlfn.XLOOKUP(C29,customers!$A$1:$A$1001,customers!$C$1:$C$1001)=0,"",_xlfn.XLOOKUP(C29,customers!$A$1:$A$1001,customers!$C$1:$C$1001))</f>
        <v>vdanneilr@mtv.com</v>
      </c>
      <c r="H29" s="2" t="str">
        <f>_xlfn.XLOOKUP(C29,customers!$A$1:$A$1001,customers!$G$1:$G$1001,,0)</f>
        <v>Ireland</v>
      </c>
      <c r="I29" t="str">
        <f>_xlfn.XLOOKUP(orders!D29,Products!$A$1:$A$49,Products!$B$1:$B$49,,0)</f>
        <v>Ara</v>
      </c>
      <c r="J29" t="str">
        <f>_xlfn.XLOOKUP(orders!D29,Products!$A$1:$A$49,Products!$C$1:$C$49,,0)</f>
        <v>M</v>
      </c>
      <c r="K29" s="5">
        <f>_xlfn.XLOOKUP(D29,Products!$A$1:$A$49,Products!$D$1:$D$49,,0)</f>
        <v>0.2</v>
      </c>
      <c r="L29">
        <f>_xlfn.XLOOKUP(D29,Products!$A$1:$A$49,Products!$E$1:$E$49,,0)</f>
        <v>3.375</v>
      </c>
      <c r="M29" s="11">
        <f>orders!L29*orders!E29</f>
        <v>16.875</v>
      </c>
      <c r="N29" t="str">
        <f t="shared" si="0"/>
        <v>Arabica</v>
      </c>
      <c r="O29" t="str">
        <f>_xlfn.XLOOKUP(Orders_Table[[#This Row],[Customer ID]],customers!$A$1:$A$1001,customers!$I$1:$I$1001,,0)</f>
        <v>No</v>
      </c>
      <c r="P29" t="str">
        <f t="shared" si="1"/>
        <v>Medium</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IF(_xlfn.XLOOKUP(C30,customers!$A$1:$A$1001,customers!$C$1:$C$1001)=0,"",_xlfn.XLOOKUP(C30,customers!$A$1:$A$1001,customers!$C$1:$C$1001))</f>
        <v>tnewburys@usda.gov</v>
      </c>
      <c r="H30" s="2" t="str">
        <f>_xlfn.XLOOKUP(C30,customers!$A$1:$A$1001,customers!$G$1:$G$1001,,0)</f>
        <v>Ireland</v>
      </c>
      <c r="I30" t="str">
        <f>_xlfn.XLOOKUP(orders!D30,Products!$A$1:$A$49,Products!$B$1:$B$49,,0)</f>
        <v>Ara</v>
      </c>
      <c r="J30" t="str">
        <f>_xlfn.XLOOKUP(orders!D30,Products!$A$1:$A$49,Products!$C$1:$C$49,,0)</f>
        <v>D</v>
      </c>
      <c r="K30" s="5">
        <f>_xlfn.XLOOKUP(D30,Products!$A$1:$A$49,Products!$D$1:$D$49,,0)</f>
        <v>0.5</v>
      </c>
      <c r="L30">
        <f>_xlfn.XLOOKUP(D30,Products!$A$1:$A$49,Products!$E$1:$E$49,,0)</f>
        <v>5.97</v>
      </c>
      <c r="M30" s="11">
        <f>orders!L30*orders!E30</f>
        <v>17.91</v>
      </c>
      <c r="N30" t="str">
        <f t="shared" si="0"/>
        <v>Arabica</v>
      </c>
      <c r="O30" t="str">
        <f>_xlfn.XLOOKUP(Orders_Table[[#This Row],[Customer ID]],customers!$A$1:$A$1001,customers!$I$1:$I$1001,,0)</f>
        <v>No</v>
      </c>
      <c r="P30" t="str">
        <f t="shared" si="1"/>
        <v>Dark</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IF(_xlfn.XLOOKUP(C31,customers!$A$1:$A$1001,customers!$C$1:$C$1001)=0,"",_xlfn.XLOOKUP(C31,customers!$A$1:$A$1001,customers!$C$1:$C$1001))</f>
        <v>mcalcuttt@baidu.com</v>
      </c>
      <c r="H31" s="2" t="str">
        <f>_xlfn.XLOOKUP(C31,customers!$A$1:$A$1001,customers!$G$1:$G$1001,,0)</f>
        <v>Ireland</v>
      </c>
      <c r="I31" t="str">
        <f>_xlfn.XLOOKUP(orders!D31,Products!$A$1:$A$49,Products!$B$1:$B$49,,0)</f>
        <v>Ara</v>
      </c>
      <c r="J31" t="str">
        <f>_xlfn.XLOOKUP(orders!D31,Products!$A$1:$A$49,Products!$C$1:$C$49,,0)</f>
        <v>D</v>
      </c>
      <c r="K31" s="5">
        <f>_xlfn.XLOOKUP(D31,Products!$A$1:$A$49,Products!$D$1:$D$49,,0)</f>
        <v>1</v>
      </c>
      <c r="L31">
        <f>_xlfn.XLOOKUP(D31,Products!$A$1:$A$49,Products!$E$1:$E$49,,0)</f>
        <v>9.9499999999999993</v>
      </c>
      <c r="M31" s="11">
        <f>orders!L31*orders!E31</f>
        <v>39.799999999999997</v>
      </c>
      <c r="N31" t="str">
        <f t="shared" si="0"/>
        <v>Arabica</v>
      </c>
      <c r="O31" t="str">
        <f>_xlfn.XLOOKUP(Orders_Table[[#This Row],[Customer ID]],customers!$A$1:$A$1001,customers!$I$1:$I$1001,,0)</f>
        <v>Yes</v>
      </c>
      <c r="P31" t="str">
        <f t="shared" si="1"/>
        <v>Dark</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IF(_xlfn.XLOOKUP(C32,customers!$A$1:$A$1001,customers!$C$1:$C$1001)=0,"",_xlfn.XLOOKUP(C32,customers!$A$1:$A$1001,customers!$C$1:$C$1001))</f>
        <v/>
      </c>
      <c r="H32" s="2" t="str">
        <f>_xlfn.XLOOKUP(C32,customers!$A$1:$A$1001,customers!$G$1:$G$1001,,0)</f>
        <v>United States</v>
      </c>
      <c r="I32" t="str">
        <f>_xlfn.XLOOKUP(orders!D32,Products!$A$1:$A$49,Products!$B$1:$B$49,,0)</f>
        <v>Lib</v>
      </c>
      <c r="J32" t="str">
        <f>_xlfn.XLOOKUP(orders!D32,Products!$A$1:$A$49,Products!$C$1:$C$49,,0)</f>
        <v>M</v>
      </c>
      <c r="K32" s="5">
        <f>_xlfn.XLOOKUP(D32,Products!$A$1:$A$49,Products!$D$1:$D$49,,0)</f>
        <v>0.2</v>
      </c>
      <c r="L32">
        <f>_xlfn.XLOOKUP(D32,Products!$A$1:$A$49,Products!$E$1:$E$49,,0)</f>
        <v>4.3650000000000002</v>
      </c>
      <c r="M32" s="11">
        <f>orders!L32*orders!E32</f>
        <v>21.825000000000003</v>
      </c>
      <c r="N32" t="str">
        <f t="shared" si="0"/>
        <v>Liberica</v>
      </c>
      <c r="O32" t="str">
        <f>_xlfn.XLOOKUP(Orders_Table[[#This Row],[Customer ID]],customers!$A$1:$A$1001,customers!$I$1:$I$1001,,0)</f>
        <v>No</v>
      </c>
      <c r="P32" t="str">
        <f t="shared" si="1"/>
        <v>Medium</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IF(_xlfn.XLOOKUP(C33,customers!$A$1:$A$1001,customers!$C$1:$C$1001)=0,"",_xlfn.XLOOKUP(C33,customers!$A$1:$A$1001,customers!$C$1:$C$1001))</f>
        <v/>
      </c>
      <c r="H33" s="2" t="str">
        <f>_xlfn.XLOOKUP(C33,customers!$A$1:$A$1001,customers!$G$1:$G$1001,,0)</f>
        <v>United States</v>
      </c>
      <c r="I33" t="str">
        <f>_xlfn.XLOOKUP(orders!D33,Products!$A$1:$A$49,Products!$B$1:$B$49,,0)</f>
        <v>Ara</v>
      </c>
      <c r="J33" t="str">
        <f>_xlfn.XLOOKUP(orders!D33,Products!$A$1:$A$49,Products!$C$1:$C$49,,0)</f>
        <v>D</v>
      </c>
      <c r="K33" s="5">
        <f>_xlfn.XLOOKUP(D33,Products!$A$1:$A$49,Products!$D$1:$D$49,,0)</f>
        <v>0.5</v>
      </c>
      <c r="L33">
        <f>_xlfn.XLOOKUP(D33,Products!$A$1:$A$49,Products!$E$1:$E$49,,0)</f>
        <v>5.97</v>
      </c>
      <c r="M33" s="11">
        <f>orders!L33*orders!E33</f>
        <v>35.82</v>
      </c>
      <c r="N33" t="str">
        <f t="shared" si="0"/>
        <v>Arabica</v>
      </c>
      <c r="O33" t="str">
        <f>_xlfn.XLOOKUP(Orders_Table[[#This Row],[Customer ID]],customers!$A$1:$A$1001,customers!$I$1:$I$1001,,0)</f>
        <v>No</v>
      </c>
      <c r="P33" t="str">
        <f t="shared" si="1"/>
        <v>Dark</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IF(_xlfn.XLOOKUP(C34,customers!$A$1:$A$1001,customers!$C$1:$C$1001)=0,"",_xlfn.XLOOKUP(C34,customers!$A$1:$A$1001,customers!$C$1:$C$1001))</f>
        <v/>
      </c>
      <c r="H34" s="2" t="str">
        <f>_xlfn.XLOOKUP(C34,customers!$A$1:$A$1001,customers!$G$1:$G$1001,,0)</f>
        <v>United States</v>
      </c>
      <c r="I34" t="str">
        <f>_xlfn.XLOOKUP(orders!D34,Products!$A$1:$A$49,Products!$B$1:$B$49,,0)</f>
        <v>Lib</v>
      </c>
      <c r="J34" t="str">
        <f>_xlfn.XLOOKUP(orders!D34,Products!$A$1:$A$49,Products!$C$1:$C$49,,0)</f>
        <v>M</v>
      </c>
      <c r="K34" s="5">
        <f>_xlfn.XLOOKUP(D34,Products!$A$1:$A$49,Products!$D$1:$D$49,,0)</f>
        <v>0.5</v>
      </c>
      <c r="L34">
        <f>_xlfn.XLOOKUP(D34,Products!$A$1:$A$49,Products!$E$1:$E$49,,0)</f>
        <v>8.73</v>
      </c>
      <c r="M34" s="11">
        <f>orders!L34*orders!E34</f>
        <v>52.38</v>
      </c>
      <c r="N34" t="str">
        <f t="shared" si="0"/>
        <v>Liberica</v>
      </c>
      <c r="O34" t="str">
        <f>_xlfn.XLOOKUP(Orders_Table[[#This Row],[Customer ID]],customers!$A$1:$A$1001,customers!$I$1:$I$1001,,0)</f>
        <v>No</v>
      </c>
      <c r="P34" t="str">
        <f t="shared" si="1"/>
        <v>Medium</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IF(_xlfn.XLOOKUP(C35,customers!$A$1:$A$1001,customers!$C$1:$C$1001)=0,"",_xlfn.XLOOKUP(C35,customers!$A$1:$A$1001,customers!$C$1:$C$1001))</f>
        <v>ggatheralx@123-reg.co.uk</v>
      </c>
      <c r="H35" s="2" t="str">
        <f>_xlfn.XLOOKUP(C35,customers!$A$1:$A$1001,customers!$G$1:$G$1001,,0)</f>
        <v>United States</v>
      </c>
      <c r="I35" t="str">
        <f>_xlfn.XLOOKUP(orders!D35,Products!$A$1:$A$49,Products!$B$1:$B$49,,0)</f>
        <v>Lib</v>
      </c>
      <c r="J35" t="str">
        <f>_xlfn.XLOOKUP(orders!D35,Products!$A$1:$A$49,Products!$C$1:$C$49,,0)</f>
        <v>L</v>
      </c>
      <c r="K35" s="5">
        <f>_xlfn.XLOOKUP(D35,Products!$A$1:$A$49,Products!$D$1:$D$49,,0)</f>
        <v>0.2</v>
      </c>
      <c r="L35">
        <f>_xlfn.XLOOKUP(D35,Products!$A$1:$A$49,Products!$E$1:$E$49,,0)</f>
        <v>4.7549999999999999</v>
      </c>
      <c r="M35" s="11">
        <f>orders!L35*orders!E35</f>
        <v>23.774999999999999</v>
      </c>
      <c r="N35" t="str">
        <f t="shared" si="0"/>
        <v>Liberica</v>
      </c>
      <c r="O35" t="str">
        <f>_xlfn.XLOOKUP(Orders_Table[[#This Row],[Customer ID]],customers!$A$1:$A$1001,customers!$I$1:$I$1001,,0)</f>
        <v>No</v>
      </c>
      <c r="P35" t="str">
        <f t="shared" si="1"/>
        <v>Light</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IF(_xlfn.XLOOKUP(C36,customers!$A$1:$A$1001,customers!$C$1:$C$1001)=0,"",_xlfn.XLOOKUP(C36,customers!$A$1:$A$1001,customers!$C$1:$C$1001))</f>
        <v>uwelberryy@ebay.co.uk</v>
      </c>
      <c r="H36" s="2" t="str">
        <f>_xlfn.XLOOKUP(C36,customers!$A$1:$A$1001,customers!$G$1:$G$1001,,0)</f>
        <v>United Kingdom</v>
      </c>
      <c r="I36" t="str">
        <f>_xlfn.XLOOKUP(orders!D36,Products!$A$1:$A$49,Products!$B$1:$B$49,,0)</f>
        <v>Lib</v>
      </c>
      <c r="J36" t="str">
        <f>_xlfn.XLOOKUP(orders!D36,Products!$A$1:$A$49,Products!$C$1:$C$49,,0)</f>
        <v>L</v>
      </c>
      <c r="K36" s="5">
        <f>_xlfn.XLOOKUP(D36,Products!$A$1:$A$49,Products!$D$1:$D$49,,0)</f>
        <v>0.5</v>
      </c>
      <c r="L36">
        <f>_xlfn.XLOOKUP(D36,Products!$A$1:$A$49,Products!$E$1:$E$49,,0)</f>
        <v>9.51</v>
      </c>
      <c r="M36" s="11">
        <f>orders!L36*orders!E36</f>
        <v>57.06</v>
      </c>
      <c r="N36" t="str">
        <f t="shared" si="0"/>
        <v>Liberica</v>
      </c>
      <c r="O36" t="str">
        <f>_xlfn.XLOOKUP(Orders_Table[[#This Row],[Customer ID]],customers!$A$1:$A$1001,customers!$I$1:$I$1001,,0)</f>
        <v>Yes</v>
      </c>
      <c r="P36" t="str">
        <f t="shared" si="1"/>
        <v>Light</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IF(_xlfn.XLOOKUP(C37,customers!$A$1:$A$1001,customers!$C$1:$C$1001)=0,"",_xlfn.XLOOKUP(C37,customers!$A$1:$A$1001,customers!$C$1:$C$1001))</f>
        <v>feilhartz@who.int</v>
      </c>
      <c r="H37" s="2" t="str">
        <f>_xlfn.XLOOKUP(C37,customers!$A$1:$A$1001,customers!$G$1:$G$1001,,0)</f>
        <v>United States</v>
      </c>
      <c r="I37" t="str">
        <f>_xlfn.XLOOKUP(orders!D37,Products!$A$1:$A$49,Products!$B$1:$B$49,,0)</f>
        <v>Ara</v>
      </c>
      <c r="J37" t="str">
        <f>_xlfn.XLOOKUP(orders!D37,Products!$A$1:$A$49,Products!$C$1:$C$49,,0)</f>
        <v>D</v>
      </c>
      <c r="K37" s="5">
        <f>_xlfn.XLOOKUP(D37,Products!$A$1:$A$49,Products!$D$1:$D$49,,0)</f>
        <v>0.5</v>
      </c>
      <c r="L37">
        <f>_xlfn.XLOOKUP(D37,Products!$A$1:$A$49,Products!$E$1:$E$49,,0)</f>
        <v>5.97</v>
      </c>
      <c r="M37" s="11">
        <f>orders!L37*orders!E37</f>
        <v>35.82</v>
      </c>
      <c r="N37" t="str">
        <f t="shared" si="0"/>
        <v>Arabica</v>
      </c>
      <c r="O37" t="str">
        <f>_xlfn.XLOOKUP(Orders_Table[[#This Row],[Customer ID]],customers!$A$1:$A$1001,customers!$I$1:$I$1001,,0)</f>
        <v>No</v>
      </c>
      <c r="P37" t="str">
        <f t="shared" si="1"/>
        <v>Dark</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IF(_xlfn.XLOOKUP(C38,customers!$A$1:$A$1001,customers!$C$1:$C$1001)=0,"",_xlfn.XLOOKUP(C38,customers!$A$1:$A$1001,customers!$C$1:$C$1001))</f>
        <v>zponting10@altervista.org</v>
      </c>
      <c r="H38" s="2" t="str">
        <f>_xlfn.XLOOKUP(C38,customers!$A$1:$A$1001,customers!$G$1:$G$1001,,0)</f>
        <v>United States</v>
      </c>
      <c r="I38" t="str">
        <f>_xlfn.XLOOKUP(orders!D38,Products!$A$1:$A$49,Products!$B$1:$B$49,,0)</f>
        <v>Lib</v>
      </c>
      <c r="J38" t="str">
        <f>_xlfn.XLOOKUP(orders!D38,Products!$A$1:$A$49,Products!$C$1:$C$49,,0)</f>
        <v>M</v>
      </c>
      <c r="K38" s="5">
        <f>_xlfn.XLOOKUP(D38,Products!$A$1:$A$49,Products!$D$1:$D$49,,0)</f>
        <v>0.2</v>
      </c>
      <c r="L38">
        <f>_xlfn.XLOOKUP(D38,Products!$A$1:$A$49,Products!$E$1:$E$49,,0)</f>
        <v>4.3650000000000002</v>
      </c>
      <c r="M38" s="11">
        <f>orders!L38*orders!E38</f>
        <v>8.73</v>
      </c>
      <c r="N38" t="str">
        <f t="shared" si="0"/>
        <v>Liberica</v>
      </c>
      <c r="O38" t="str">
        <f>_xlfn.XLOOKUP(Orders_Table[[#This Row],[Customer ID]],customers!$A$1:$A$1001,customers!$I$1:$I$1001,,0)</f>
        <v>No</v>
      </c>
      <c r="P38" t="str">
        <f t="shared" si="1"/>
        <v>Medium</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IF(_xlfn.XLOOKUP(C39,customers!$A$1:$A$1001,customers!$C$1:$C$1001)=0,"",_xlfn.XLOOKUP(C39,customers!$A$1:$A$1001,customers!$C$1:$C$1001))</f>
        <v>sstrase11@booking.com</v>
      </c>
      <c r="H39" s="2" t="str">
        <f>_xlfn.XLOOKUP(C39,customers!$A$1:$A$1001,customers!$G$1:$G$1001,,0)</f>
        <v>United States</v>
      </c>
      <c r="I39" t="str">
        <f>_xlfn.XLOOKUP(orders!D39,Products!$A$1:$A$49,Products!$B$1:$B$49,,0)</f>
        <v>Lib</v>
      </c>
      <c r="J39" t="str">
        <f>_xlfn.XLOOKUP(orders!D39,Products!$A$1:$A$49,Products!$C$1:$C$49,,0)</f>
        <v>L</v>
      </c>
      <c r="K39" s="5">
        <f>_xlfn.XLOOKUP(D39,Products!$A$1:$A$49,Products!$D$1:$D$49,,0)</f>
        <v>0.5</v>
      </c>
      <c r="L39">
        <f>_xlfn.XLOOKUP(D39,Products!$A$1:$A$49,Products!$E$1:$E$49,,0)</f>
        <v>9.51</v>
      </c>
      <c r="M39" s="11">
        <f>orders!L39*orders!E39</f>
        <v>28.53</v>
      </c>
      <c r="N39" t="str">
        <f t="shared" si="0"/>
        <v>Liberica</v>
      </c>
      <c r="O39" t="str">
        <f>_xlfn.XLOOKUP(Orders_Table[[#This Row],[Customer ID]],customers!$A$1:$A$1001,customers!$I$1:$I$1001,,0)</f>
        <v>No</v>
      </c>
      <c r="P39" t="str">
        <f t="shared" si="1"/>
        <v>Light</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IF(_xlfn.XLOOKUP(C40,customers!$A$1:$A$1001,customers!$C$1:$C$1001)=0,"",_xlfn.XLOOKUP(C40,customers!$A$1:$A$1001,customers!$C$1:$C$1001))</f>
        <v>dde12@unesco.org</v>
      </c>
      <c r="H40" s="2" t="str">
        <f>_xlfn.XLOOKUP(C40,customers!$A$1:$A$1001,customers!$G$1:$G$1001,,0)</f>
        <v>United States</v>
      </c>
      <c r="I40" t="str">
        <f>_xlfn.XLOOKUP(orders!D40,Products!$A$1:$A$49,Products!$B$1:$B$49,,0)</f>
        <v>Rob</v>
      </c>
      <c r="J40" t="str">
        <f>_xlfn.XLOOKUP(orders!D40,Products!$A$1:$A$49,Products!$C$1:$C$49,,0)</f>
        <v>M</v>
      </c>
      <c r="K40" s="5">
        <f>_xlfn.XLOOKUP(D40,Products!$A$1:$A$49,Products!$D$1:$D$49,,0)</f>
        <v>2.5</v>
      </c>
      <c r="L40">
        <f>_xlfn.XLOOKUP(D40,Products!$A$1:$A$49,Products!$E$1:$E$49,,0)</f>
        <v>22.884999999999998</v>
      </c>
      <c r="M40" s="11">
        <f>orders!L40*orders!E40</f>
        <v>114.42499999999998</v>
      </c>
      <c r="N40" t="str">
        <f t="shared" si="0"/>
        <v>Robusta</v>
      </c>
      <c r="O40" t="str">
        <f>_xlfn.XLOOKUP(Orders_Table[[#This Row],[Customer ID]],customers!$A$1:$A$1001,customers!$I$1:$I$1001,,0)</f>
        <v>No</v>
      </c>
      <c r="P40" t="str">
        <f t="shared" si="1"/>
        <v>Medium</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IF(_xlfn.XLOOKUP(C41,customers!$A$1:$A$1001,customers!$C$1:$C$1001)=0,"",_xlfn.XLOOKUP(C41,customers!$A$1:$A$1001,customers!$C$1:$C$1001))</f>
        <v/>
      </c>
      <c r="H41" s="2" t="str">
        <f>_xlfn.XLOOKUP(C41,customers!$A$1:$A$1001,customers!$G$1:$G$1001,,0)</f>
        <v>United States</v>
      </c>
      <c r="I41" t="str">
        <f>_xlfn.XLOOKUP(orders!D41,Products!$A$1:$A$49,Products!$B$1:$B$49,,0)</f>
        <v>Rob</v>
      </c>
      <c r="J41" t="str">
        <f>_xlfn.XLOOKUP(orders!D41,Products!$A$1:$A$49,Products!$C$1:$C$49,,0)</f>
        <v>M</v>
      </c>
      <c r="K41" s="5">
        <f>_xlfn.XLOOKUP(D41,Products!$A$1:$A$49,Products!$D$1:$D$49,,0)</f>
        <v>1</v>
      </c>
      <c r="L41">
        <f>_xlfn.XLOOKUP(D41,Products!$A$1:$A$49,Products!$E$1:$E$49,,0)</f>
        <v>9.9499999999999993</v>
      </c>
      <c r="M41" s="11">
        <f>orders!L41*orders!E41</f>
        <v>59.699999999999996</v>
      </c>
      <c r="N41" t="str">
        <f t="shared" si="0"/>
        <v>Robusta</v>
      </c>
      <c r="O41" t="str">
        <f>_xlfn.XLOOKUP(Orders_Table[[#This Row],[Customer ID]],customers!$A$1:$A$1001,customers!$I$1:$I$1001,,0)</f>
        <v>Yes</v>
      </c>
      <c r="P41" t="str">
        <f t="shared" si="1"/>
        <v>Medium</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IF(_xlfn.XLOOKUP(C42,customers!$A$1:$A$1001,customers!$C$1:$C$1001)=0,"",_xlfn.XLOOKUP(C42,customers!$A$1:$A$1001,customers!$C$1:$C$1001))</f>
        <v/>
      </c>
      <c r="H42" s="2" t="str">
        <f>_xlfn.XLOOKUP(C42,customers!$A$1:$A$1001,customers!$G$1:$G$1001,,0)</f>
        <v>United States</v>
      </c>
      <c r="I42" t="str">
        <f>_xlfn.XLOOKUP(orders!D42,Products!$A$1:$A$49,Products!$B$1:$B$49,,0)</f>
        <v>Lib</v>
      </c>
      <c r="J42" t="str">
        <f>_xlfn.XLOOKUP(orders!D42,Products!$A$1:$A$49,Products!$C$1:$C$49,,0)</f>
        <v>M</v>
      </c>
      <c r="K42" s="5">
        <f>_xlfn.XLOOKUP(D42,Products!$A$1:$A$49,Products!$D$1:$D$49,,0)</f>
        <v>1</v>
      </c>
      <c r="L42">
        <f>_xlfn.XLOOKUP(D42,Products!$A$1:$A$49,Products!$E$1:$E$49,,0)</f>
        <v>14.55</v>
      </c>
      <c r="M42" s="11">
        <f>orders!L42*orders!E42</f>
        <v>43.650000000000006</v>
      </c>
      <c r="N42" t="str">
        <f t="shared" si="0"/>
        <v>Liberica</v>
      </c>
      <c r="O42" t="str">
        <f>_xlfn.XLOOKUP(Orders_Table[[#This Row],[Customer ID]],customers!$A$1:$A$1001,customers!$I$1:$I$1001,,0)</f>
        <v>No</v>
      </c>
      <c r="P42" t="str">
        <f t="shared" si="1"/>
        <v>Medium</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IF(_xlfn.XLOOKUP(C43,customers!$A$1:$A$1001,customers!$C$1:$C$1001)=0,"",_xlfn.XLOOKUP(C43,customers!$A$1:$A$1001,customers!$C$1:$C$1001))</f>
        <v>lyeoland15@pbs.org</v>
      </c>
      <c r="H43" s="2" t="str">
        <f>_xlfn.XLOOKUP(C43,customers!$A$1:$A$1001,customers!$G$1:$G$1001,,0)</f>
        <v>United States</v>
      </c>
      <c r="I43" t="str">
        <f>_xlfn.XLOOKUP(orders!D43,Products!$A$1:$A$49,Products!$B$1:$B$49,,0)</f>
        <v>Exc</v>
      </c>
      <c r="J43" t="str">
        <f>_xlfn.XLOOKUP(orders!D43,Products!$A$1:$A$49,Products!$C$1:$C$49,,0)</f>
        <v>D</v>
      </c>
      <c r="K43" s="5">
        <f>_xlfn.XLOOKUP(D43,Products!$A$1:$A$49,Products!$D$1:$D$49,,0)</f>
        <v>0.2</v>
      </c>
      <c r="L43">
        <f>_xlfn.XLOOKUP(D43,Products!$A$1:$A$49,Products!$E$1:$E$49,,0)</f>
        <v>3.645</v>
      </c>
      <c r="M43" s="11">
        <f>orders!L43*orders!E43</f>
        <v>7.29</v>
      </c>
      <c r="N43" t="str">
        <f t="shared" si="0"/>
        <v>Excelsa</v>
      </c>
      <c r="O43" t="str">
        <f>_xlfn.XLOOKUP(Orders_Table[[#This Row],[Customer ID]],customers!$A$1:$A$1001,customers!$I$1:$I$1001,,0)</f>
        <v>Yes</v>
      </c>
      <c r="P43" t="str">
        <f t="shared" si="1"/>
        <v>Dark</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IF(_xlfn.XLOOKUP(C44,customers!$A$1:$A$1001,customers!$C$1:$C$1001)=0,"",_xlfn.XLOOKUP(C44,customers!$A$1:$A$1001,customers!$C$1:$C$1001))</f>
        <v>atolworthy16@toplist.cz</v>
      </c>
      <c r="H44" s="2" t="str">
        <f>_xlfn.XLOOKUP(C44,customers!$A$1:$A$1001,customers!$G$1:$G$1001,,0)</f>
        <v>United States</v>
      </c>
      <c r="I44" t="str">
        <f>_xlfn.XLOOKUP(orders!D44,Products!$A$1:$A$49,Products!$B$1:$B$49,,0)</f>
        <v>Rob</v>
      </c>
      <c r="J44" t="str">
        <f>_xlfn.XLOOKUP(orders!D44,Products!$A$1:$A$49,Products!$C$1:$C$49,,0)</f>
        <v>D</v>
      </c>
      <c r="K44" s="5">
        <f>_xlfn.XLOOKUP(D44,Products!$A$1:$A$49,Products!$D$1:$D$49,,0)</f>
        <v>0.2</v>
      </c>
      <c r="L44">
        <f>_xlfn.XLOOKUP(D44,Products!$A$1:$A$49,Products!$E$1:$E$49,,0)</f>
        <v>2.6849999999999996</v>
      </c>
      <c r="M44" s="11">
        <f>orders!L44*orders!E44</f>
        <v>8.0549999999999997</v>
      </c>
      <c r="N44" t="str">
        <f t="shared" si="0"/>
        <v>Robusta</v>
      </c>
      <c r="O44" t="str">
        <f>_xlfn.XLOOKUP(Orders_Table[[#This Row],[Customer ID]],customers!$A$1:$A$1001,customers!$I$1:$I$1001,,0)</f>
        <v>Yes</v>
      </c>
      <c r="P44" t="str">
        <f t="shared" si="1"/>
        <v>Dark</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IF(_xlfn.XLOOKUP(C45,customers!$A$1:$A$1001,customers!$C$1:$C$1001)=0,"",_xlfn.XLOOKUP(C45,customers!$A$1:$A$1001,customers!$C$1:$C$1001))</f>
        <v/>
      </c>
      <c r="H45" s="2" t="str">
        <f>_xlfn.XLOOKUP(C45,customers!$A$1:$A$1001,customers!$G$1:$G$1001,,0)</f>
        <v>United States</v>
      </c>
      <c r="I45" t="str">
        <f>_xlfn.XLOOKUP(orders!D45,Products!$A$1:$A$49,Products!$B$1:$B$49,,0)</f>
        <v>Lib</v>
      </c>
      <c r="J45" t="str">
        <f>_xlfn.XLOOKUP(orders!D45,Products!$A$1:$A$49,Products!$C$1:$C$49,,0)</f>
        <v>L</v>
      </c>
      <c r="K45" s="5">
        <f>_xlfn.XLOOKUP(D45,Products!$A$1:$A$49,Products!$D$1:$D$49,,0)</f>
        <v>2.5</v>
      </c>
      <c r="L45">
        <f>_xlfn.XLOOKUP(D45,Products!$A$1:$A$49,Products!$E$1:$E$49,,0)</f>
        <v>36.454999999999998</v>
      </c>
      <c r="M45" s="11">
        <f>orders!L45*orders!E45</f>
        <v>72.91</v>
      </c>
      <c r="N45" t="str">
        <f t="shared" si="0"/>
        <v>Liberica</v>
      </c>
      <c r="O45" t="str">
        <f>_xlfn.XLOOKUP(Orders_Table[[#This Row],[Customer ID]],customers!$A$1:$A$1001,customers!$I$1:$I$1001,,0)</f>
        <v>No</v>
      </c>
      <c r="P45" t="str">
        <f t="shared" si="1"/>
        <v>Light</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IF(_xlfn.XLOOKUP(C46,customers!$A$1:$A$1001,customers!$C$1:$C$1001)=0,"",_xlfn.XLOOKUP(C46,customers!$A$1:$A$1001,customers!$C$1:$C$1001))</f>
        <v>obaudassi18@seesaa.net</v>
      </c>
      <c r="H46" s="2" t="str">
        <f>_xlfn.XLOOKUP(C46,customers!$A$1:$A$1001,customers!$G$1:$G$1001,,0)</f>
        <v>United States</v>
      </c>
      <c r="I46" t="str">
        <f>_xlfn.XLOOKUP(orders!D46,Products!$A$1:$A$49,Products!$B$1:$B$49,,0)</f>
        <v>Exc</v>
      </c>
      <c r="J46" t="str">
        <f>_xlfn.XLOOKUP(orders!D46,Products!$A$1:$A$49,Products!$C$1:$C$49,,0)</f>
        <v>M</v>
      </c>
      <c r="K46" s="5">
        <f>_xlfn.XLOOKUP(D46,Products!$A$1:$A$49,Products!$D$1:$D$49,,0)</f>
        <v>0.5</v>
      </c>
      <c r="L46">
        <f>_xlfn.XLOOKUP(D46,Products!$A$1:$A$49,Products!$E$1:$E$49,,0)</f>
        <v>8.25</v>
      </c>
      <c r="M46" s="11">
        <f>orders!L46*orders!E46</f>
        <v>16.5</v>
      </c>
      <c r="N46" t="str">
        <f t="shared" si="0"/>
        <v>Excelsa</v>
      </c>
      <c r="O46" t="str">
        <f>_xlfn.XLOOKUP(Orders_Table[[#This Row],[Customer ID]],customers!$A$1:$A$1001,customers!$I$1:$I$1001,,0)</f>
        <v>Yes</v>
      </c>
      <c r="P46" t="str">
        <f t="shared" si="1"/>
        <v>Medium</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IF(_xlfn.XLOOKUP(C47,customers!$A$1:$A$1001,customers!$C$1:$C$1001)=0,"",_xlfn.XLOOKUP(C47,customers!$A$1:$A$1001,customers!$C$1:$C$1001))</f>
        <v>pkingsbury19@comcast.net</v>
      </c>
      <c r="H47" s="2" t="str">
        <f>_xlfn.XLOOKUP(C47,customers!$A$1:$A$1001,customers!$G$1:$G$1001,,0)</f>
        <v>United States</v>
      </c>
      <c r="I47" t="str">
        <f>_xlfn.XLOOKUP(orders!D47,Products!$A$1:$A$49,Products!$B$1:$B$49,,0)</f>
        <v>Lib</v>
      </c>
      <c r="J47" t="str">
        <f>_xlfn.XLOOKUP(orders!D47,Products!$A$1:$A$49,Products!$C$1:$C$49,,0)</f>
        <v>D</v>
      </c>
      <c r="K47" s="5">
        <f>_xlfn.XLOOKUP(D47,Products!$A$1:$A$49,Products!$D$1:$D$49,,0)</f>
        <v>2.5</v>
      </c>
      <c r="L47">
        <f>_xlfn.XLOOKUP(D47,Products!$A$1:$A$49,Products!$E$1:$E$49,,0)</f>
        <v>29.784999999999997</v>
      </c>
      <c r="M47" s="11">
        <f>orders!L47*orders!E47</f>
        <v>178.70999999999998</v>
      </c>
      <c r="N47" t="str">
        <f t="shared" si="0"/>
        <v>Liberica</v>
      </c>
      <c r="O47" t="str">
        <f>_xlfn.XLOOKUP(Orders_Table[[#This Row],[Customer ID]],customers!$A$1:$A$1001,customers!$I$1:$I$1001,,0)</f>
        <v>No</v>
      </c>
      <c r="P47" t="str">
        <f t="shared" si="1"/>
        <v>Dark</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IF(_xlfn.XLOOKUP(C48,customers!$A$1:$A$1001,customers!$C$1:$C$1001)=0,"",_xlfn.XLOOKUP(C48,customers!$A$1:$A$1001,customers!$C$1:$C$1001))</f>
        <v/>
      </c>
      <c r="H48" s="2" t="str">
        <f>_xlfn.XLOOKUP(C48,customers!$A$1:$A$1001,customers!$G$1:$G$1001,,0)</f>
        <v>United States</v>
      </c>
      <c r="I48" t="str">
        <f>_xlfn.XLOOKUP(orders!D48,Products!$A$1:$A$49,Products!$B$1:$B$49,,0)</f>
        <v>Exc</v>
      </c>
      <c r="J48" t="str">
        <f>_xlfn.XLOOKUP(orders!D48,Products!$A$1:$A$49,Products!$C$1:$C$49,,0)</f>
        <v>M</v>
      </c>
      <c r="K48" s="5">
        <f>_xlfn.XLOOKUP(D48,Products!$A$1:$A$49,Products!$D$1:$D$49,,0)</f>
        <v>2.5</v>
      </c>
      <c r="L48">
        <f>_xlfn.XLOOKUP(D48,Products!$A$1:$A$49,Products!$E$1:$E$49,,0)</f>
        <v>31.624999999999996</v>
      </c>
      <c r="M48" s="11">
        <f>orders!L48*orders!E48</f>
        <v>63.249999999999993</v>
      </c>
      <c r="N48" t="str">
        <f t="shared" si="0"/>
        <v>Excelsa</v>
      </c>
      <c r="O48" t="str">
        <f>_xlfn.XLOOKUP(Orders_Table[[#This Row],[Customer ID]],customers!$A$1:$A$1001,customers!$I$1:$I$1001,,0)</f>
        <v>Yes</v>
      </c>
      <c r="P48" t="str">
        <f t="shared" si="1"/>
        <v>Medium</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IF(_xlfn.XLOOKUP(C49,customers!$A$1:$A$1001,customers!$C$1:$C$1001)=0,"",_xlfn.XLOOKUP(C49,customers!$A$1:$A$1001,customers!$C$1:$C$1001))</f>
        <v>acurley1b@hao123.com</v>
      </c>
      <c r="H49" s="2" t="str">
        <f>_xlfn.XLOOKUP(C49,customers!$A$1:$A$1001,customers!$G$1:$G$1001,,0)</f>
        <v>United States</v>
      </c>
      <c r="I49" t="str">
        <f>_xlfn.XLOOKUP(orders!D49,Products!$A$1:$A$49,Products!$B$1:$B$49,,0)</f>
        <v>Ara</v>
      </c>
      <c r="J49" t="str">
        <f>_xlfn.XLOOKUP(orders!D49,Products!$A$1:$A$49,Products!$C$1:$C$49,,0)</f>
        <v>L</v>
      </c>
      <c r="K49" s="5">
        <f>_xlfn.XLOOKUP(D49,Products!$A$1:$A$49,Products!$D$1:$D$49,,0)</f>
        <v>0.2</v>
      </c>
      <c r="L49">
        <f>_xlfn.XLOOKUP(D49,Products!$A$1:$A$49,Products!$E$1:$E$49,,0)</f>
        <v>3.8849999999999998</v>
      </c>
      <c r="M49" s="11">
        <f>orders!L49*orders!E49</f>
        <v>7.77</v>
      </c>
      <c r="N49" t="str">
        <f t="shared" si="0"/>
        <v>Arabica</v>
      </c>
      <c r="O49" t="str">
        <f>_xlfn.XLOOKUP(Orders_Table[[#This Row],[Customer ID]],customers!$A$1:$A$1001,customers!$I$1:$I$1001,,0)</f>
        <v>Yes</v>
      </c>
      <c r="P49" t="str">
        <f t="shared" si="1"/>
        <v>Light</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IF(_xlfn.XLOOKUP(C50,customers!$A$1:$A$1001,customers!$C$1:$C$1001)=0,"",_xlfn.XLOOKUP(C50,customers!$A$1:$A$1001,customers!$C$1:$C$1001))</f>
        <v>rmcgilvary1c@tamu.edu</v>
      </c>
      <c r="H50" s="2" t="str">
        <f>_xlfn.XLOOKUP(C50,customers!$A$1:$A$1001,customers!$G$1:$G$1001,,0)</f>
        <v>United States</v>
      </c>
      <c r="I50" t="str">
        <f>_xlfn.XLOOKUP(orders!D50,Products!$A$1:$A$49,Products!$B$1:$B$49,,0)</f>
        <v>Ara</v>
      </c>
      <c r="J50" t="str">
        <f>_xlfn.XLOOKUP(orders!D50,Products!$A$1:$A$49,Products!$C$1:$C$49,,0)</f>
        <v>D</v>
      </c>
      <c r="K50" s="5">
        <f>_xlfn.XLOOKUP(D50,Products!$A$1:$A$49,Products!$D$1:$D$49,,0)</f>
        <v>2.5</v>
      </c>
      <c r="L50">
        <f>_xlfn.XLOOKUP(D50,Products!$A$1:$A$49,Products!$E$1:$E$49,,0)</f>
        <v>22.884999999999998</v>
      </c>
      <c r="M50" s="11">
        <f>orders!L50*orders!E50</f>
        <v>91.539999999999992</v>
      </c>
      <c r="N50" t="str">
        <f t="shared" si="0"/>
        <v>Arabica</v>
      </c>
      <c r="O50" t="str">
        <f>_xlfn.XLOOKUP(Orders_Table[[#This Row],[Customer ID]],customers!$A$1:$A$1001,customers!$I$1:$I$1001,,0)</f>
        <v>No</v>
      </c>
      <c r="P50" t="str">
        <f t="shared" si="1"/>
        <v>Dark</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IF(_xlfn.XLOOKUP(C51,customers!$A$1:$A$1001,customers!$C$1:$C$1001)=0,"",_xlfn.XLOOKUP(C51,customers!$A$1:$A$1001,customers!$C$1:$C$1001))</f>
        <v>ipikett1d@xinhuanet.com</v>
      </c>
      <c r="H51" s="2" t="str">
        <f>_xlfn.XLOOKUP(C51,customers!$A$1:$A$1001,customers!$G$1:$G$1001,,0)</f>
        <v>United States</v>
      </c>
      <c r="I51" t="str">
        <f>_xlfn.XLOOKUP(orders!D51,Products!$A$1:$A$49,Products!$B$1:$B$49,,0)</f>
        <v>Ara</v>
      </c>
      <c r="J51" t="str">
        <f>_xlfn.XLOOKUP(orders!D51,Products!$A$1:$A$49,Products!$C$1:$C$49,,0)</f>
        <v>L</v>
      </c>
      <c r="K51" s="5">
        <f>_xlfn.XLOOKUP(D51,Products!$A$1:$A$49,Products!$D$1:$D$49,,0)</f>
        <v>1</v>
      </c>
      <c r="L51">
        <f>_xlfn.XLOOKUP(D51,Products!$A$1:$A$49,Products!$E$1:$E$49,,0)</f>
        <v>12.95</v>
      </c>
      <c r="M51" s="11">
        <f>orders!L51*orders!E51</f>
        <v>38.849999999999994</v>
      </c>
      <c r="N51" t="str">
        <f t="shared" si="0"/>
        <v>Arabica</v>
      </c>
      <c r="O51" t="str">
        <f>_xlfn.XLOOKUP(Orders_Table[[#This Row],[Customer ID]],customers!$A$1:$A$1001,customers!$I$1:$I$1001,,0)</f>
        <v>No</v>
      </c>
      <c r="P51" t="str">
        <f t="shared" si="1"/>
        <v>Light</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IF(_xlfn.XLOOKUP(C52,customers!$A$1:$A$1001,customers!$C$1:$C$1001)=0,"",_xlfn.XLOOKUP(C52,customers!$A$1:$A$1001,customers!$C$1:$C$1001))</f>
        <v>ibouldon1e@gizmodo.com</v>
      </c>
      <c r="H52" s="2" t="str">
        <f>_xlfn.XLOOKUP(C52,customers!$A$1:$A$1001,customers!$G$1:$G$1001,,0)</f>
        <v>United States</v>
      </c>
      <c r="I52" t="str">
        <f>_xlfn.XLOOKUP(orders!D52,Products!$A$1:$A$49,Products!$B$1:$B$49,,0)</f>
        <v>Lib</v>
      </c>
      <c r="J52" t="str">
        <f>_xlfn.XLOOKUP(orders!D52,Products!$A$1:$A$49,Products!$C$1:$C$49,,0)</f>
        <v>D</v>
      </c>
      <c r="K52" s="5">
        <f>_xlfn.XLOOKUP(D52,Products!$A$1:$A$49,Products!$D$1:$D$49,,0)</f>
        <v>0.5</v>
      </c>
      <c r="L52">
        <f>_xlfn.XLOOKUP(D52,Products!$A$1:$A$49,Products!$E$1:$E$49,,0)</f>
        <v>7.77</v>
      </c>
      <c r="M52" s="11">
        <f>orders!L52*orders!E52</f>
        <v>15.54</v>
      </c>
      <c r="N52" t="str">
        <f t="shared" si="0"/>
        <v>Liberica</v>
      </c>
      <c r="O52" t="str">
        <f>_xlfn.XLOOKUP(Orders_Table[[#This Row],[Customer ID]],customers!$A$1:$A$1001,customers!$I$1:$I$1001,,0)</f>
        <v>No</v>
      </c>
      <c r="P52" t="str">
        <f t="shared" si="1"/>
        <v>Dark</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IF(_xlfn.XLOOKUP(C53,customers!$A$1:$A$1001,customers!$C$1:$C$1001)=0,"",_xlfn.XLOOKUP(C53,customers!$A$1:$A$1001,customers!$C$1:$C$1001))</f>
        <v>kflanders1f@over-blog.com</v>
      </c>
      <c r="H53" s="2" t="str">
        <f>_xlfn.XLOOKUP(C53,customers!$A$1:$A$1001,customers!$G$1:$G$1001,,0)</f>
        <v>Ireland</v>
      </c>
      <c r="I53" t="str">
        <f>_xlfn.XLOOKUP(orders!D53,Products!$A$1:$A$49,Products!$B$1:$B$49,,0)</f>
        <v>Lib</v>
      </c>
      <c r="J53" t="str">
        <f>_xlfn.XLOOKUP(orders!D53,Products!$A$1:$A$49,Products!$C$1:$C$49,,0)</f>
        <v>L</v>
      </c>
      <c r="K53" s="5">
        <f>_xlfn.XLOOKUP(D53,Products!$A$1:$A$49,Products!$D$1:$D$49,,0)</f>
        <v>2.5</v>
      </c>
      <c r="L53">
        <f>_xlfn.XLOOKUP(D53,Products!$A$1:$A$49,Products!$E$1:$E$49,,0)</f>
        <v>36.454999999999998</v>
      </c>
      <c r="M53" s="11">
        <f>orders!L53*orders!E53</f>
        <v>145.82</v>
      </c>
      <c r="N53" t="str">
        <f t="shared" si="0"/>
        <v>Liberica</v>
      </c>
      <c r="O53" t="str">
        <f>_xlfn.XLOOKUP(Orders_Table[[#This Row],[Customer ID]],customers!$A$1:$A$1001,customers!$I$1:$I$1001,,0)</f>
        <v>Yes</v>
      </c>
      <c r="P53" t="str">
        <f t="shared" si="1"/>
        <v>Light</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IF(_xlfn.XLOOKUP(C54,customers!$A$1:$A$1001,customers!$C$1:$C$1001)=0,"",_xlfn.XLOOKUP(C54,customers!$A$1:$A$1001,customers!$C$1:$C$1001))</f>
        <v>hmattioli1g@webmd.com</v>
      </c>
      <c r="H54" s="2" t="str">
        <f>_xlfn.XLOOKUP(C54,customers!$A$1:$A$1001,customers!$G$1:$G$1001,,0)</f>
        <v>United Kingdom</v>
      </c>
      <c r="I54" t="str">
        <f>_xlfn.XLOOKUP(orders!D54,Products!$A$1:$A$49,Products!$B$1:$B$49,,0)</f>
        <v>Rob</v>
      </c>
      <c r="J54" t="str">
        <f>_xlfn.XLOOKUP(orders!D54,Products!$A$1:$A$49,Products!$C$1:$C$49,,0)</f>
        <v>M</v>
      </c>
      <c r="K54" s="5">
        <f>_xlfn.XLOOKUP(D54,Products!$A$1:$A$49,Products!$D$1:$D$49,,0)</f>
        <v>0.5</v>
      </c>
      <c r="L54">
        <f>_xlfn.XLOOKUP(D54,Products!$A$1:$A$49,Products!$E$1:$E$49,,0)</f>
        <v>5.97</v>
      </c>
      <c r="M54" s="11">
        <f>orders!L54*orders!E54</f>
        <v>29.849999999999998</v>
      </c>
      <c r="N54" t="str">
        <f t="shared" si="0"/>
        <v>Robusta</v>
      </c>
      <c r="O54" t="str">
        <f>_xlfn.XLOOKUP(Orders_Table[[#This Row],[Customer ID]],customers!$A$1:$A$1001,customers!$I$1:$I$1001,,0)</f>
        <v>No</v>
      </c>
      <c r="P54" t="str">
        <f t="shared" si="1"/>
        <v>Medium</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IF(_xlfn.XLOOKUP(C55,customers!$A$1:$A$1001,customers!$C$1:$C$1001)=0,"",_xlfn.XLOOKUP(C55,customers!$A$1:$A$1001,customers!$C$1:$C$1001))</f>
        <v>hmattioli1g@webmd.com</v>
      </c>
      <c r="H55" s="2" t="str">
        <f>_xlfn.XLOOKUP(C55,customers!$A$1:$A$1001,customers!$G$1:$G$1001,,0)</f>
        <v>United Kingdom</v>
      </c>
      <c r="I55" t="str">
        <f>_xlfn.XLOOKUP(orders!D55,Products!$A$1:$A$49,Products!$B$1:$B$49,,0)</f>
        <v>Lib</v>
      </c>
      <c r="J55" t="str">
        <f>_xlfn.XLOOKUP(orders!D55,Products!$A$1:$A$49,Products!$C$1:$C$49,,0)</f>
        <v>L</v>
      </c>
      <c r="K55" s="5">
        <f>_xlfn.XLOOKUP(D55,Products!$A$1:$A$49,Products!$D$1:$D$49,,0)</f>
        <v>2.5</v>
      </c>
      <c r="L55">
        <f>_xlfn.XLOOKUP(D55,Products!$A$1:$A$49,Products!$E$1:$E$49,,0)</f>
        <v>36.454999999999998</v>
      </c>
      <c r="M55" s="11">
        <f>orders!L55*orders!E55</f>
        <v>72.91</v>
      </c>
      <c r="N55" t="str">
        <f t="shared" si="0"/>
        <v>Liberica</v>
      </c>
      <c r="O55" t="str">
        <f>_xlfn.XLOOKUP(Orders_Table[[#This Row],[Customer ID]],customers!$A$1:$A$1001,customers!$I$1:$I$1001,,0)</f>
        <v>No</v>
      </c>
      <c r="P55" t="str">
        <f t="shared" si="1"/>
        <v>Light</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IF(_xlfn.XLOOKUP(C56,customers!$A$1:$A$1001,customers!$C$1:$C$1001)=0,"",_xlfn.XLOOKUP(C56,customers!$A$1:$A$1001,customers!$C$1:$C$1001))</f>
        <v>agillard1i@issuu.com</v>
      </c>
      <c r="H56" s="2" t="str">
        <f>_xlfn.XLOOKUP(C56,customers!$A$1:$A$1001,customers!$G$1:$G$1001,,0)</f>
        <v>United States</v>
      </c>
      <c r="I56" t="str">
        <f>_xlfn.XLOOKUP(orders!D56,Products!$A$1:$A$49,Products!$B$1:$B$49,,0)</f>
        <v>Lib</v>
      </c>
      <c r="J56" t="str">
        <f>_xlfn.XLOOKUP(orders!D56,Products!$A$1:$A$49,Products!$C$1:$C$49,,0)</f>
        <v>M</v>
      </c>
      <c r="K56" s="5">
        <f>_xlfn.XLOOKUP(D56,Products!$A$1:$A$49,Products!$D$1:$D$49,,0)</f>
        <v>1</v>
      </c>
      <c r="L56">
        <f>_xlfn.XLOOKUP(D56,Products!$A$1:$A$49,Products!$E$1:$E$49,,0)</f>
        <v>14.55</v>
      </c>
      <c r="M56" s="11">
        <f>orders!L56*orders!E56</f>
        <v>72.75</v>
      </c>
      <c r="N56" t="str">
        <f t="shared" si="0"/>
        <v>Liberica</v>
      </c>
      <c r="O56" t="str">
        <f>_xlfn.XLOOKUP(Orders_Table[[#This Row],[Customer ID]],customers!$A$1:$A$1001,customers!$I$1:$I$1001,,0)</f>
        <v>No</v>
      </c>
      <c r="P56" t="str">
        <f t="shared" si="1"/>
        <v>Medium</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IF(_xlfn.XLOOKUP(C57,customers!$A$1:$A$1001,customers!$C$1:$C$1001)=0,"",_xlfn.XLOOKUP(C57,customers!$A$1:$A$1001,customers!$C$1:$C$1001))</f>
        <v/>
      </c>
      <c r="H57" s="2" t="str">
        <f>_xlfn.XLOOKUP(C57,customers!$A$1:$A$1001,customers!$G$1:$G$1001,,0)</f>
        <v>United States</v>
      </c>
      <c r="I57" t="str">
        <f>_xlfn.XLOOKUP(orders!D57,Products!$A$1:$A$49,Products!$B$1:$B$49,,0)</f>
        <v>Lib</v>
      </c>
      <c r="J57" t="str">
        <f>_xlfn.XLOOKUP(orders!D57,Products!$A$1:$A$49,Products!$C$1:$C$49,,0)</f>
        <v>L</v>
      </c>
      <c r="K57" s="5">
        <f>_xlfn.XLOOKUP(D57,Products!$A$1:$A$49,Products!$D$1:$D$49,,0)</f>
        <v>1</v>
      </c>
      <c r="L57">
        <f>_xlfn.XLOOKUP(D57,Products!$A$1:$A$49,Products!$E$1:$E$49,,0)</f>
        <v>15.85</v>
      </c>
      <c r="M57" s="11">
        <f>orders!L57*orders!E57</f>
        <v>47.55</v>
      </c>
      <c r="N57" t="str">
        <f t="shared" si="0"/>
        <v>Liberica</v>
      </c>
      <c r="O57" t="str">
        <f>_xlfn.XLOOKUP(Orders_Table[[#This Row],[Customer ID]],customers!$A$1:$A$1001,customers!$I$1:$I$1001,,0)</f>
        <v>No</v>
      </c>
      <c r="P57" t="str">
        <f t="shared" si="1"/>
        <v>Light</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IF(_xlfn.XLOOKUP(C58,customers!$A$1:$A$1001,customers!$C$1:$C$1001)=0,"",_xlfn.XLOOKUP(C58,customers!$A$1:$A$1001,customers!$C$1:$C$1001))</f>
        <v>tgrizard1k@odnoklassniki.ru</v>
      </c>
      <c r="H58" s="2" t="str">
        <f>_xlfn.XLOOKUP(C58,customers!$A$1:$A$1001,customers!$G$1:$G$1001,,0)</f>
        <v>United States</v>
      </c>
      <c r="I58" t="str">
        <f>_xlfn.XLOOKUP(orders!D58,Products!$A$1:$A$49,Products!$B$1:$B$49,,0)</f>
        <v>Exc</v>
      </c>
      <c r="J58" t="str">
        <f>_xlfn.XLOOKUP(orders!D58,Products!$A$1:$A$49,Products!$C$1:$C$49,,0)</f>
        <v>D</v>
      </c>
      <c r="K58" s="5">
        <f>_xlfn.XLOOKUP(D58,Products!$A$1:$A$49,Products!$D$1:$D$49,,0)</f>
        <v>0.2</v>
      </c>
      <c r="L58">
        <f>_xlfn.XLOOKUP(D58,Products!$A$1:$A$49,Products!$E$1:$E$49,,0)</f>
        <v>3.645</v>
      </c>
      <c r="M58" s="11">
        <f>orders!L58*orders!E58</f>
        <v>10.935</v>
      </c>
      <c r="N58" t="str">
        <f t="shared" si="0"/>
        <v>Excelsa</v>
      </c>
      <c r="O58" t="str">
        <f>_xlfn.XLOOKUP(Orders_Table[[#This Row],[Customer ID]],customers!$A$1:$A$1001,customers!$I$1:$I$1001,,0)</f>
        <v>Yes</v>
      </c>
      <c r="P58" t="str">
        <f t="shared" si="1"/>
        <v>Dark</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IF(_xlfn.XLOOKUP(C59,customers!$A$1:$A$1001,customers!$C$1:$C$1001)=0,"",_xlfn.XLOOKUP(C59,customers!$A$1:$A$1001,customers!$C$1:$C$1001))</f>
        <v>rrelton1l@stanford.edu</v>
      </c>
      <c r="H59" s="2" t="str">
        <f>_xlfn.XLOOKUP(C59,customers!$A$1:$A$1001,customers!$G$1:$G$1001,,0)</f>
        <v>United States</v>
      </c>
      <c r="I59" t="str">
        <f>_xlfn.XLOOKUP(orders!D59,Products!$A$1:$A$49,Products!$B$1:$B$49,,0)</f>
        <v>Exc</v>
      </c>
      <c r="J59" t="str">
        <f>_xlfn.XLOOKUP(orders!D59,Products!$A$1:$A$49,Products!$C$1:$C$49,,0)</f>
        <v>L</v>
      </c>
      <c r="K59" s="5">
        <f>_xlfn.XLOOKUP(D59,Products!$A$1:$A$49,Products!$D$1:$D$49,,0)</f>
        <v>1</v>
      </c>
      <c r="L59">
        <f>_xlfn.XLOOKUP(D59,Products!$A$1:$A$49,Products!$E$1:$E$49,,0)</f>
        <v>14.85</v>
      </c>
      <c r="M59" s="11">
        <f>orders!L59*orders!E59</f>
        <v>59.4</v>
      </c>
      <c r="N59" t="str">
        <f t="shared" si="0"/>
        <v>Excelsa</v>
      </c>
      <c r="O59" t="str">
        <f>_xlfn.XLOOKUP(Orders_Table[[#This Row],[Customer ID]],customers!$A$1:$A$1001,customers!$I$1:$I$1001,,0)</f>
        <v>No</v>
      </c>
      <c r="P59" t="str">
        <f t="shared" si="1"/>
        <v>Light</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IF(_xlfn.XLOOKUP(C60,customers!$A$1:$A$1001,customers!$C$1:$C$1001)=0,"",_xlfn.XLOOKUP(C60,customers!$A$1:$A$1001,customers!$C$1:$C$1001))</f>
        <v/>
      </c>
      <c r="H60" s="2" t="str">
        <f>_xlfn.XLOOKUP(C60,customers!$A$1:$A$1001,customers!$G$1:$G$1001,,0)</f>
        <v>United States</v>
      </c>
      <c r="I60" t="str">
        <f>_xlfn.XLOOKUP(orders!D60,Products!$A$1:$A$49,Products!$B$1:$B$49,,0)</f>
        <v>Lib</v>
      </c>
      <c r="J60" t="str">
        <f>_xlfn.XLOOKUP(orders!D60,Products!$A$1:$A$49,Products!$C$1:$C$49,,0)</f>
        <v>D</v>
      </c>
      <c r="K60" s="5">
        <f>_xlfn.XLOOKUP(D60,Products!$A$1:$A$49,Products!$D$1:$D$49,,0)</f>
        <v>2.5</v>
      </c>
      <c r="L60">
        <f>_xlfn.XLOOKUP(D60,Products!$A$1:$A$49,Products!$E$1:$E$49,,0)</f>
        <v>29.784999999999997</v>
      </c>
      <c r="M60" s="11">
        <f>orders!L60*orders!E60</f>
        <v>89.35499999999999</v>
      </c>
      <c r="N60" t="str">
        <f t="shared" si="0"/>
        <v>Liberica</v>
      </c>
      <c r="O60" t="str">
        <f>_xlfn.XLOOKUP(Orders_Table[[#This Row],[Customer ID]],customers!$A$1:$A$1001,customers!$I$1:$I$1001,,0)</f>
        <v>Yes</v>
      </c>
      <c r="P60" t="str">
        <f t="shared" si="1"/>
        <v>Dark</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IF(_xlfn.XLOOKUP(C61,customers!$A$1:$A$1001,customers!$C$1:$C$1001)=0,"",_xlfn.XLOOKUP(C61,customers!$A$1:$A$1001,customers!$C$1:$C$1001))</f>
        <v>sgilroy1n@eepurl.com</v>
      </c>
      <c r="H61" s="2" t="str">
        <f>_xlfn.XLOOKUP(C61,customers!$A$1:$A$1001,customers!$G$1:$G$1001,,0)</f>
        <v>United States</v>
      </c>
      <c r="I61" t="str">
        <f>_xlfn.XLOOKUP(orders!D61,Products!$A$1:$A$49,Products!$B$1:$B$49,,0)</f>
        <v>Lib</v>
      </c>
      <c r="J61" t="str">
        <f>_xlfn.XLOOKUP(orders!D61,Products!$A$1:$A$49,Products!$C$1:$C$49,,0)</f>
        <v>M</v>
      </c>
      <c r="K61" s="5">
        <f>_xlfn.XLOOKUP(D61,Products!$A$1:$A$49,Products!$D$1:$D$49,,0)</f>
        <v>0.5</v>
      </c>
      <c r="L61">
        <f>_xlfn.XLOOKUP(D61,Products!$A$1:$A$49,Products!$E$1:$E$49,,0)</f>
        <v>8.73</v>
      </c>
      <c r="M61" s="11">
        <f>orders!L61*orders!E61</f>
        <v>26.19</v>
      </c>
      <c r="N61" t="str">
        <f t="shared" si="0"/>
        <v>Liberica</v>
      </c>
      <c r="O61" t="str">
        <f>_xlfn.XLOOKUP(Orders_Table[[#This Row],[Customer ID]],customers!$A$1:$A$1001,customers!$I$1:$I$1001,,0)</f>
        <v>Yes</v>
      </c>
      <c r="P61" t="str">
        <f t="shared" si="1"/>
        <v>Medium</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IF(_xlfn.XLOOKUP(C62,customers!$A$1:$A$1001,customers!$C$1:$C$1001)=0,"",_xlfn.XLOOKUP(C62,customers!$A$1:$A$1001,customers!$C$1:$C$1001))</f>
        <v>ccottingham1o@wikipedia.org</v>
      </c>
      <c r="H62" s="2" t="str">
        <f>_xlfn.XLOOKUP(C62,customers!$A$1:$A$1001,customers!$G$1:$G$1001,,0)</f>
        <v>United States</v>
      </c>
      <c r="I62" t="str">
        <f>_xlfn.XLOOKUP(orders!D62,Products!$A$1:$A$49,Products!$B$1:$B$49,,0)</f>
        <v>Ara</v>
      </c>
      <c r="J62" t="str">
        <f>_xlfn.XLOOKUP(orders!D62,Products!$A$1:$A$49,Products!$C$1:$C$49,,0)</f>
        <v>D</v>
      </c>
      <c r="K62" s="5">
        <f>_xlfn.XLOOKUP(D62,Products!$A$1:$A$49,Products!$D$1:$D$49,,0)</f>
        <v>2.5</v>
      </c>
      <c r="L62">
        <f>_xlfn.XLOOKUP(D62,Products!$A$1:$A$49,Products!$E$1:$E$49,,0)</f>
        <v>22.884999999999998</v>
      </c>
      <c r="M62" s="11">
        <f>orders!L62*orders!E62</f>
        <v>114.42499999999998</v>
      </c>
      <c r="N62" t="str">
        <f t="shared" si="0"/>
        <v>Arabica</v>
      </c>
      <c r="O62" t="str">
        <f>_xlfn.XLOOKUP(Orders_Table[[#This Row],[Customer ID]],customers!$A$1:$A$1001,customers!$I$1:$I$1001,,0)</f>
        <v>No</v>
      </c>
      <c r="P62" t="str">
        <f t="shared" si="1"/>
        <v>Dark</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IF(_xlfn.XLOOKUP(C63,customers!$A$1:$A$1001,customers!$C$1:$C$1001)=0,"",_xlfn.XLOOKUP(C63,customers!$A$1:$A$1001,customers!$C$1:$C$1001))</f>
        <v/>
      </c>
      <c r="H63" s="2" t="str">
        <f>_xlfn.XLOOKUP(C63,customers!$A$1:$A$1001,customers!$G$1:$G$1001,,0)</f>
        <v>United Kingdom</v>
      </c>
      <c r="I63" t="str">
        <f>_xlfn.XLOOKUP(orders!D63,Products!$A$1:$A$49,Products!$B$1:$B$49,,0)</f>
        <v>Rob</v>
      </c>
      <c r="J63" t="str">
        <f>_xlfn.XLOOKUP(orders!D63,Products!$A$1:$A$49,Products!$C$1:$C$49,,0)</f>
        <v>D</v>
      </c>
      <c r="K63" s="5">
        <f>_xlfn.XLOOKUP(D63,Products!$A$1:$A$49,Products!$D$1:$D$49,,0)</f>
        <v>0.5</v>
      </c>
      <c r="L63">
        <f>_xlfn.XLOOKUP(D63,Products!$A$1:$A$49,Products!$E$1:$E$49,,0)</f>
        <v>5.3699999999999992</v>
      </c>
      <c r="M63" s="11">
        <f>orders!L63*orders!E63</f>
        <v>26.849999999999994</v>
      </c>
      <c r="N63" t="str">
        <f t="shared" si="0"/>
        <v>Robusta</v>
      </c>
      <c r="O63" t="str">
        <f>_xlfn.XLOOKUP(Orders_Table[[#This Row],[Customer ID]],customers!$A$1:$A$1001,customers!$I$1:$I$1001,,0)</f>
        <v>Yes</v>
      </c>
      <c r="P63" t="str">
        <f t="shared" si="1"/>
        <v>Dark</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IF(_xlfn.XLOOKUP(C64,customers!$A$1:$A$1001,customers!$C$1:$C$1001)=0,"",_xlfn.XLOOKUP(C64,customers!$A$1:$A$1001,customers!$C$1:$C$1001))</f>
        <v/>
      </c>
      <c r="H64" s="2" t="str">
        <f>_xlfn.XLOOKUP(C64,customers!$A$1:$A$1001,customers!$G$1:$G$1001,,0)</f>
        <v>United States</v>
      </c>
      <c r="I64" t="str">
        <f>_xlfn.XLOOKUP(orders!D64,Products!$A$1:$A$49,Products!$B$1:$B$49,,0)</f>
        <v>Lib</v>
      </c>
      <c r="J64" t="str">
        <f>_xlfn.XLOOKUP(orders!D64,Products!$A$1:$A$49,Products!$C$1:$C$49,,0)</f>
        <v>L</v>
      </c>
      <c r="K64" s="5">
        <f>_xlfn.XLOOKUP(D64,Products!$A$1:$A$49,Products!$D$1:$D$49,,0)</f>
        <v>0.2</v>
      </c>
      <c r="L64">
        <f>_xlfn.XLOOKUP(D64,Products!$A$1:$A$49,Products!$E$1:$E$49,,0)</f>
        <v>4.7549999999999999</v>
      </c>
      <c r="M64" s="11">
        <f>orders!L64*orders!E64</f>
        <v>23.774999999999999</v>
      </c>
      <c r="N64" t="str">
        <f t="shared" si="0"/>
        <v>Liberica</v>
      </c>
      <c r="O64" t="str">
        <f>_xlfn.XLOOKUP(Orders_Table[[#This Row],[Customer ID]],customers!$A$1:$A$1001,customers!$I$1:$I$1001,,0)</f>
        <v>Yes</v>
      </c>
      <c r="P64" t="str">
        <f t="shared" si="1"/>
        <v>Light</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IF(_xlfn.XLOOKUP(C65,customers!$A$1:$A$1001,customers!$C$1:$C$1001)=0,"",_xlfn.XLOOKUP(C65,customers!$A$1:$A$1001,customers!$C$1:$C$1001))</f>
        <v>adykes1r@eventbrite.com</v>
      </c>
      <c r="H65" s="2" t="str">
        <f>_xlfn.XLOOKUP(C65,customers!$A$1:$A$1001,customers!$G$1:$G$1001,,0)</f>
        <v>United States</v>
      </c>
      <c r="I65" t="str">
        <f>_xlfn.XLOOKUP(orders!D65,Products!$A$1:$A$49,Products!$B$1:$B$49,,0)</f>
        <v>Ara</v>
      </c>
      <c r="J65" t="str">
        <f>_xlfn.XLOOKUP(orders!D65,Products!$A$1:$A$49,Products!$C$1:$C$49,,0)</f>
        <v>M</v>
      </c>
      <c r="K65" s="5">
        <f>_xlfn.XLOOKUP(D65,Products!$A$1:$A$49,Products!$D$1:$D$49,,0)</f>
        <v>0.5</v>
      </c>
      <c r="L65">
        <f>_xlfn.XLOOKUP(D65,Products!$A$1:$A$49,Products!$E$1:$E$49,,0)</f>
        <v>6.75</v>
      </c>
      <c r="M65" s="11">
        <f>orders!L65*orders!E65</f>
        <v>6.75</v>
      </c>
      <c r="N65" t="str">
        <f t="shared" si="0"/>
        <v>Arabica</v>
      </c>
      <c r="O65" t="str">
        <f>_xlfn.XLOOKUP(Orders_Table[[#This Row],[Customer ID]],customers!$A$1:$A$1001,customers!$I$1:$I$1001,,0)</f>
        <v>No</v>
      </c>
      <c r="P65" t="str">
        <f t="shared" si="1"/>
        <v>Medium</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IF(_xlfn.XLOOKUP(C66,customers!$A$1:$A$1001,customers!$C$1:$C$1001)=0,"",_xlfn.XLOOKUP(C66,customers!$A$1:$A$1001,customers!$C$1:$C$1001))</f>
        <v/>
      </c>
      <c r="H66" s="2" t="str">
        <f>_xlfn.XLOOKUP(C66,customers!$A$1:$A$1001,customers!$G$1:$G$1001,,0)</f>
        <v>United States</v>
      </c>
      <c r="I66" t="str">
        <f>_xlfn.XLOOKUP(orders!D66,Products!$A$1:$A$49,Products!$B$1:$B$49,,0)</f>
        <v>Rob</v>
      </c>
      <c r="J66" t="str">
        <f>_xlfn.XLOOKUP(orders!D66,Products!$A$1:$A$49,Products!$C$1:$C$49,,0)</f>
        <v>M</v>
      </c>
      <c r="K66" s="5">
        <f>_xlfn.XLOOKUP(D66,Products!$A$1:$A$49,Products!$D$1:$D$49,,0)</f>
        <v>0.5</v>
      </c>
      <c r="L66">
        <f>_xlfn.XLOOKUP(D66,Products!$A$1:$A$49,Products!$E$1:$E$49,,0)</f>
        <v>5.97</v>
      </c>
      <c r="M66" s="11">
        <f>orders!L66*orders!E66</f>
        <v>35.82</v>
      </c>
      <c r="N66" t="str">
        <f t="shared" si="0"/>
        <v>Robusta</v>
      </c>
      <c r="O66" t="str">
        <f>_xlfn.XLOOKUP(Orders_Table[[#This Row],[Customer ID]],customers!$A$1:$A$1001,customers!$I$1:$I$1001,,0)</f>
        <v>Yes</v>
      </c>
      <c r="P66" t="str">
        <f t="shared" si="1"/>
        <v>Medium</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IF(_xlfn.XLOOKUP(C67,customers!$A$1:$A$1001,customers!$C$1:$C$1001)=0,"",_xlfn.XLOOKUP(C67,customers!$A$1:$A$1001,customers!$C$1:$C$1001))</f>
        <v>acockrem1t@engadget.com</v>
      </c>
      <c r="H67" s="2" t="str">
        <f>_xlfn.XLOOKUP(C67,customers!$A$1:$A$1001,customers!$G$1:$G$1001,,0)</f>
        <v>United States</v>
      </c>
      <c r="I67" t="str">
        <f>_xlfn.XLOOKUP(orders!D67,Products!$A$1:$A$49,Products!$B$1:$B$49,,0)</f>
        <v>Rob</v>
      </c>
      <c r="J67" t="str">
        <f>_xlfn.XLOOKUP(orders!D67,Products!$A$1:$A$49,Products!$C$1:$C$49,,0)</f>
        <v>D</v>
      </c>
      <c r="K67" s="5">
        <f>_xlfn.XLOOKUP(D67,Products!$A$1:$A$49,Products!$D$1:$D$49,,0)</f>
        <v>2.5</v>
      </c>
      <c r="L67">
        <f>_xlfn.XLOOKUP(D67,Products!$A$1:$A$49,Products!$E$1:$E$49,,0)</f>
        <v>20.584999999999997</v>
      </c>
      <c r="M67" s="11">
        <f>orders!L67*orders!E67</f>
        <v>82.339999999999989</v>
      </c>
      <c r="N67" t="str">
        <f t="shared" ref="N67:N130" si="2">IF(I67="Rob","Robusta",IF(I67="Exc","Excelsa",IF(I67="Ara","Arabica",IF(I67="Lib","Liberica",""))))</f>
        <v>Robusta</v>
      </c>
      <c r="O67" t="str">
        <f>_xlfn.XLOOKUP(Orders_Table[[#This Row],[Customer ID]],customers!$A$1:$A$1001,customers!$I$1:$I$1001,,0)</f>
        <v>Yes</v>
      </c>
      <c r="P67" t="str">
        <f t="shared" ref="P67:P130" si="3">IF(J67="M","Medium",IF(J67="D","Dark",IF(J67="L","Light","")))</f>
        <v>Dark</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IF(_xlfn.XLOOKUP(C68,customers!$A$1:$A$1001,customers!$C$1:$C$1001)=0,"",_xlfn.XLOOKUP(C68,customers!$A$1:$A$1001,customers!$C$1:$C$1001))</f>
        <v>bumpleby1u@soundcloud.com</v>
      </c>
      <c r="H68" s="2" t="str">
        <f>_xlfn.XLOOKUP(C68,customers!$A$1:$A$1001,customers!$G$1:$G$1001,,0)</f>
        <v>United States</v>
      </c>
      <c r="I68" t="str">
        <f>_xlfn.XLOOKUP(orders!D68,Products!$A$1:$A$49,Products!$B$1:$B$49,,0)</f>
        <v>Rob</v>
      </c>
      <c r="J68" t="str">
        <f>_xlfn.XLOOKUP(orders!D68,Products!$A$1:$A$49,Products!$C$1:$C$49,,0)</f>
        <v>L</v>
      </c>
      <c r="K68" s="5">
        <f>_xlfn.XLOOKUP(D68,Products!$A$1:$A$49,Products!$D$1:$D$49,,0)</f>
        <v>0.5</v>
      </c>
      <c r="L68">
        <f>_xlfn.XLOOKUP(D68,Products!$A$1:$A$49,Products!$E$1:$E$49,,0)</f>
        <v>7.169999999999999</v>
      </c>
      <c r="M68" s="11">
        <f>orders!L68*orders!E68</f>
        <v>7.169999999999999</v>
      </c>
      <c r="N68" t="str">
        <f t="shared" si="2"/>
        <v>Robusta</v>
      </c>
      <c r="O68" t="str">
        <f>_xlfn.XLOOKUP(Orders_Table[[#This Row],[Customer ID]],customers!$A$1:$A$1001,customers!$I$1:$I$1001,,0)</f>
        <v>Yes</v>
      </c>
      <c r="P68" t="str">
        <f t="shared" si="3"/>
        <v>Light</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IF(_xlfn.XLOOKUP(C69,customers!$A$1:$A$1001,customers!$C$1:$C$1001)=0,"",_xlfn.XLOOKUP(C69,customers!$A$1:$A$1001,customers!$C$1:$C$1001))</f>
        <v>nsaleway1v@dedecms.com</v>
      </c>
      <c r="H69" s="2" t="str">
        <f>_xlfn.XLOOKUP(C69,customers!$A$1:$A$1001,customers!$G$1:$G$1001,,0)</f>
        <v>United States</v>
      </c>
      <c r="I69" t="str">
        <f>_xlfn.XLOOKUP(orders!D69,Products!$A$1:$A$49,Products!$B$1:$B$49,,0)</f>
        <v>Lib</v>
      </c>
      <c r="J69" t="str">
        <f>_xlfn.XLOOKUP(orders!D69,Products!$A$1:$A$49,Products!$C$1:$C$49,,0)</f>
        <v>L</v>
      </c>
      <c r="K69" s="5">
        <f>_xlfn.XLOOKUP(D69,Products!$A$1:$A$49,Products!$D$1:$D$49,,0)</f>
        <v>0.2</v>
      </c>
      <c r="L69">
        <f>_xlfn.XLOOKUP(D69,Products!$A$1:$A$49,Products!$E$1:$E$49,,0)</f>
        <v>4.7549999999999999</v>
      </c>
      <c r="M69" s="11">
        <f>orders!L69*orders!E69</f>
        <v>9.51</v>
      </c>
      <c r="N69" t="str">
        <f t="shared" si="2"/>
        <v>Liberica</v>
      </c>
      <c r="O69" t="str">
        <f>_xlfn.XLOOKUP(Orders_Table[[#This Row],[Customer ID]],customers!$A$1:$A$1001,customers!$I$1:$I$1001,,0)</f>
        <v>No</v>
      </c>
      <c r="P69" t="str">
        <f t="shared" si="3"/>
        <v>Light</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IF(_xlfn.XLOOKUP(C70,customers!$A$1:$A$1001,customers!$C$1:$C$1001)=0,"",_xlfn.XLOOKUP(C70,customers!$A$1:$A$1001,customers!$C$1:$C$1001))</f>
        <v>hgoulter1w@abc.net.au</v>
      </c>
      <c r="H70" s="2" t="str">
        <f>_xlfn.XLOOKUP(C70,customers!$A$1:$A$1001,customers!$G$1:$G$1001,,0)</f>
        <v>United States</v>
      </c>
      <c r="I70" t="str">
        <f>_xlfn.XLOOKUP(orders!D70,Products!$A$1:$A$49,Products!$B$1:$B$49,,0)</f>
        <v>Rob</v>
      </c>
      <c r="J70" t="str">
        <f>_xlfn.XLOOKUP(orders!D70,Products!$A$1:$A$49,Products!$C$1:$C$49,,0)</f>
        <v>M</v>
      </c>
      <c r="K70" s="5">
        <f>_xlfn.XLOOKUP(D70,Products!$A$1:$A$49,Products!$D$1:$D$49,,0)</f>
        <v>0.2</v>
      </c>
      <c r="L70">
        <f>_xlfn.XLOOKUP(D70,Products!$A$1:$A$49,Products!$E$1:$E$49,,0)</f>
        <v>2.9849999999999999</v>
      </c>
      <c r="M70" s="11">
        <f>orders!L70*orders!E70</f>
        <v>2.9849999999999999</v>
      </c>
      <c r="N70" t="str">
        <f t="shared" si="2"/>
        <v>Robusta</v>
      </c>
      <c r="O70" t="str">
        <f>_xlfn.XLOOKUP(Orders_Table[[#This Row],[Customer ID]],customers!$A$1:$A$1001,customers!$I$1:$I$1001,,0)</f>
        <v>No</v>
      </c>
      <c r="P70" t="str">
        <f t="shared" si="3"/>
        <v>Medium</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IF(_xlfn.XLOOKUP(C71,customers!$A$1:$A$1001,customers!$C$1:$C$1001)=0,"",_xlfn.XLOOKUP(C71,customers!$A$1:$A$1001,customers!$C$1:$C$1001))</f>
        <v>grizzello1x@symantec.com</v>
      </c>
      <c r="H71" s="2" t="str">
        <f>_xlfn.XLOOKUP(C71,customers!$A$1:$A$1001,customers!$G$1:$G$1001,,0)</f>
        <v>United Kingdom</v>
      </c>
      <c r="I71" t="str">
        <f>_xlfn.XLOOKUP(orders!D71,Products!$A$1:$A$49,Products!$B$1:$B$49,,0)</f>
        <v>Rob</v>
      </c>
      <c r="J71" t="str">
        <f>_xlfn.XLOOKUP(orders!D71,Products!$A$1:$A$49,Products!$C$1:$C$49,,0)</f>
        <v>M</v>
      </c>
      <c r="K71" s="5">
        <f>_xlfn.XLOOKUP(D71,Products!$A$1:$A$49,Products!$D$1:$D$49,,0)</f>
        <v>1</v>
      </c>
      <c r="L71">
        <f>_xlfn.XLOOKUP(D71,Products!$A$1:$A$49,Products!$E$1:$E$49,,0)</f>
        <v>9.9499999999999993</v>
      </c>
      <c r="M71" s="11">
        <f>orders!L71*orders!E71</f>
        <v>59.699999999999996</v>
      </c>
      <c r="N71" t="str">
        <f t="shared" si="2"/>
        <v>Robusta</v>
      </c>
      <c r="O71" t="str">
        <f>_xlfn.XLOOKUP(Orders_Table[[#This Row],[Customer ID]],customers!$A$1:$A$1001,customers!$I$1:$I$1001,,0)</f>
        <v>Yes</v>
      </c>
      <c r="P71" t="str">
        <f t="shared" si="3"/>
        <v>Medium</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IF(_xlfn.XLOOKUP(C72,customers!$A$1:$A$1001,customers!$C$1:$C$1001)=0,"",_xlfn.XLOOKUP(C72,customers!$A$1:$A$1001,customers!$C$1:$C$1001))</f>
        <v>slist1y@mapquest.com</v>
      </c>
      <c r="H72" s="2" t="str">
        <f>_xlfn.XLOOKUP(C72,customers!$A$1:$A$1001,customers!$G$1:$G$1001,,0)</f>
        <v>United States</v>
      </c>
      <c r="I72" t="str">
        <f>_xlfn.XLOOKUP(orders!D72,Products!$A$1:$A$49,Products!$B$1:$B$49,,0)</f>
        <v>Exc</v>
      </c>
      <c r="J72" t="str">
        <f>_xlfn.XLOOKUP(orders!D72,Products!$A$1:$A$49,Products!$C$1:$C$49,,0)</f>
        <v>L</v>
      </c>
      <c r="K72" s="5">
        <f>_xlfn.XLOOKUP(D72,Products!$A$1:$A$49,Products!$D$1:$D$49,,0)</f>
        <v>2.5</v>
      </c>
      <c r="L72">
        <f>_xlfn.XLOOKUP(D72,Products!$A$1:$A$49,Products!$E$1:$E$49,,0)</f>
        <v>34.154999999999994</v>
      </c>
      <c r="M72" s="11">
        <f>orders!L72*orders!E72</f>
        <v>136.61999999999998</v>
      </c>
      <c r="N72" t="str">
        <f t="shared" si="2"/>
        <v>Excelsa</v>
      </c>
      <c r="O72" t="str">
        <f>_xlfn.XLOOKUP(Orders_Table[[#This Row],[Customer ID]],customers!$A$1:$A$1001,customers!$I$1:$I$1001,,0)</f>
        <v>No</v>
      </c>
      <c r="P72" t="str">
        <f t="shared" si="3"/>
        <v>Light</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IF(_xlfn.XLOOKUP(C73,customers!$A$1:$A$1001,customers!$C$1:$C$1001)=0,"",_xlfn.XLOOKUP(C73,customers!$A$1:$A$1001,customers!$C$1:$C$1001))</f>
        <v>sedmondson1z@theguardian.com</v>
      </c>
      <c r="H73" s="2" t="str">
        <f>_xlfn.XLOOKUP(C73,customers!$A$1:$A$1001,customers!$G$1:$G$1001,,0)</f>
        <v>Ireland</v>
      </c>
      <c r="I73" t="str">
        <f>_xlfn.XLOOKUP(orders!D73,Products!$A$1:$A$49,Products!$B$1:$B$49,,0)</f>
        <v>Lib</v>
      </c>
      <c r="J73" t="str">
        <f>_xlfn.XLOOKUP(orders!D73,Products!$A$1:$A$49,Products!$C$1:$C$49,,0)</f>
        <v>L</v>
      </c>
      <c r="K73" s="5">
        <f>_xlfn.XLOOKUP(D73,Products!$A$1:$A$49,Products!$D$1:$D$49,,0)</f>
        <v>0.2</v>
      </c>
      <c r="L73">
        <f>_xlfn.XLOOKUP(D73,Products!$A$1:$A$49,Products!$E$1:$E$49,,0)</f>
        <v>4.7549999999999999</v>
      </c>
      <c r="M73" s="11">
        <f>orders!L73*orders!E73</f>
        <v>9.51</v>
      </c>
      <c r="N73" t="str">
        <f t="shared" si="2"/>
        <v>Liberica</v>
      </c>
      <c r="O73" t="str">
        <f>_xlfn.XLOOKUP(Orders_Table[[#This Row],[Customer ID]],customers!$A$1:$A$1001,customers!$I$1:$I$1001,,0)</f>
        <v>No</v>
      </c>
      <c r="P73" t="str">
        <f t="shared" si="3"/>
        <v>Light</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IF(_xlfn.XLOOKUP(C74,customers!$A$1:$A$1001,customers!$C$1:$C$1001)=0,"",_xlfn.XLOOKUP(C74,customers!$A$1:$A$1001,customers!$C$1:$C$1001))</f>
        <v/>
      </c>
      <c r="H74" s="2" t="str">
        <f>_xlfn.XLOOKUP(C74,customers!$A$1:$A$1001,customers!$G$1:$G$1001,,0)</f>
        <v>United States</v>
      </c>
      <c r="I74" t="str">
        <f>_xlfn.XLOOKUP(orders!D74,Products!$A$1:$A$49,Products!$B$1:$B$49,,0)</f>
        <v>Ara</v>
      </c>
      <c r="J74" t="str">
        <f>_xlfn.XLOOKUP(orders!D74,Products!$A$1:$A$49,Products!$C$1:$C$49,,0)</f>
        <v>M</v>
      </c>
      <c r="K74" s="5">
        <f>_xlfn.XLOOKUP(D74,Products!$A$1:$A$49,Products!$D$1:$D$49,,0)</f>
        <v>2.5</v>
      </c>
      <c r="L74">
        <f>_xlfn.XLOOKUP(D74,Products!$A$1:$A$49,Products!$E$1:$E$49,,0)</f>
        <v>25.874999999999996</v>
      </c>
      <c r="M74" s="11">
        <f>orders!L74*orders!E74</f>
        <v>77.624999999999986</v>
      </c>
      <c r="N74" t="str">
        <f t="shared" si="2"/>
        <v>Arabica</v>
      </c>
      <c r="O74" t="str">
        <f>_xlfn.XLOOKUP(Orders_Table[[#This Row],[Customer ID]],customers!$A$1:$A$1001,customers!$I$1:$I$1001,,0)</f>
        <v>No</v>
      </c>
      <c r="P74" t="str">
        <f t="shared" si="3"/>
        <v>Medium</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IF(_xlfn.XLOOKUP(C75,customers!$A$1:$A$1001,customers!$C$1:$C$1001)=0,"",_xlfn.XLOOKUP(C75,customers!$A$1:$A$1001,customers!$C$1:$C$1001))</f>
        <v/>
      </c>
      <c r="H75" s="2" t="str">
        <f>_xlfn.XLOOKUP(C75,customers!$A$1:$A$1001,customers!$G$1:$G$1001,,0)</f>
        <v>United States</v>
      </c>
      <c r="I75" t="str">
        <f>_xlfn.XLOOKUP(orders!D75,Products!$A$1:$A$49,Products!$B$1:$B$49,,0)</f>
        <v>Lib</v>
      </c>
      <c r="J75" t="str">
        <f>_xlfn.XLOOKUP(orders!D75,Products!$A$1:$A$49,Products!$C$1:$C$49,,0)</f>
        <v>M</v>
      </c>
      <c r="K75" s="5">
        <f>_xlfn.XLOOKUP(D75,Products!$A$1:$A$49,Products!$D$1:$D$49,,0)</f>
        <v>0.2</v>
      </c>
      <c r="L75">
        <f>_xlfn.XLOOKUP(D75,Products!$A$1:$A$49,Products!$E$1:$E$49,,0)</f>
        <v>4.3650000000000002</v>
      </c>
      <c r="M75" s="11">
        <f>orders!L75*orders!E75</f>
        <v>21.825000000000003</v>
      </c>
      <c r="N75" t="str">
        <f t="shared" si="2"/>
        <v>Liberica</v>
      </c>
      <c r="O75" t="str">
        <f>_xlfn.XLOOKUP(Orders_Table[[#This Row],[Customer ID]],customers!$A$1:$A$1001,customers!$I$1:$I$1001,,0)</f>
        <v>Yes</v>
      </c>
      <c r="P75" t="str">
        <f t="shared" si="3"/>
        <v>Medium</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IF(_xlfn.XLOOKUP(C76,customers!$A$1:$A$1001,customers!$C$1:$C$1001)=0,"",_xlfn.XLOOKUP(C76,customers!$A$1:$A$1001,customers!$C$1:$C$1001))</f>
        <v>jrangall22@newsvine.com</v>
      </c>
      <c r="H76" s="2" t="str">
        <f>_xlfn.XLOOKUP(C76,customers!$A$1:$A$1001,customers!$G$1:$G$1001,,0)</f>
        <v>United States</v>
      </c>
      <c r="I76" t="str">
        <f>_xlfn.XLOOKUP(orders!D76,Products!$A$1:$A$49,Products!$B$1:$B$49,,0)</f>
        <v>Exc</v>
      </c>
      <c r="J76" t="str">
        <f>_xlfn.XLOOKUP(orders!D76,Products!$A$1:$A$49,Products!$C$1:$C$49,,0)</f>
        <v>L</v>
      </c>
      <c r="K76" s="5">
        <f>_xlfn.XLOOKUP(D76,Products!$A$1:$A$49,Products!$D$1:$D$49,,0)</f>
        <v>0.5</v>
      </c>
      <c r="L76">
        <f>_xlfn.XLOOKUP(D76,Products!$A$1:$A$49,Products!$E$1:$E$49,,0)</f>
        <v>8.91</v>
      </c>
      <c r="M76" s="11">
        <f>orders!L76*orders!E76</f>
        <v>17.82</v>
      </c>
      <c r="N76" t="str">
        <f t="shared" si="2"/>
        <v>Excelsa</v>
      </c>
      <c r="O76" t="str">
        <f>_xlfn.XLOOKUP(Orders_Table[[#This Row],[Customer ID]],customers!$A$1:$A$1001,customers!$I$1:$I$1001,,0)</f>
        <v>Yes</v>
      </c>
      <c r="P76" t="str">
        <f t="shared" si="3"/>
        <v>Light</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IF(_xlfn.XLOOKUP(C77,customers!$A$1:$A$1001,customers!$C$1:$C$1001)=0,"",_xlfn.XLOOKUP(C77,customers!$A$1:$A$1001,customers!$C$1:$C$1001))</f>
        <v>kboorn23@ezinearticles.com</v>
      </c>
      <c r="H77" s="2" t="str">
        <f>_xlfn.XLOOKUP(C77,customers!$A$1:$A$1001,customers!$G$1:$G$1001,,0)</f>
        <v>Ireland</v>
      </c>
      <c r="I77" t="str">
        <f>_xlfn.XLOOKUP(orders!D77,Products!$A$1:$A$49,Products!$B$1:$B$49,,0)</f>
        <v>Rob</v>
      </c>
      <c r="J77" t="str">
        <f>_xlfn.XLOOKUP(orders!D77,Products!$A$1:$A$49,Products!$C$1:$C$49,,0)</f>
        <v>D</v>
      </c>
      <c r="K77" s="5">
        <f>_xlfn.XLOOKUP(D77,Products!$A$1:$A$49,Products!$D$1:$D$49,,0)</f>
        <v>1</v>
      </c>
      <c r="L77">
        <f>_xlfn.XLOOKUP(D77,Products!$A$1:$A$49,Products!$E$1:$E$49,,0)</f>
        <v>8.9499999999999993</v>
      </c>
      <c r="M77" s="11">
        <f>orders!L77*orders!E77</f>
        <v>53.699999999999996</v>
      </c>
      <c r="N77" t="str">
        <f t="shared" si="2"/>
        <v>Robusta</v>
      </c>
      <c r="O77" t="str">
        <f>_xlfn.XLOOKUP(Orders_Table[[#This Row],[Customer ID]],customers!$A$1:$A$1001,customers!$I$1:$I$1001,,0)</f>
        <v>Yes</v>
      </c>
      <c r="P77" t="str">
        <f t="shared" si="3"/>
        <v>Dark</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IF(_xlfn.XLOOKUP(C78,customers!$A$1:$A$1001,customers!$C$1:$C$1001)=0,"",_xlfn.XLOOKUP(C78,customers!$A$1:$A$1001,customers!$C$1:$C$1001))</f>
        <v/>
      </c>
      <c r="H78" s="2" t="str">
        <f>_xlfn.XLOOKUP(C78,customers!$A$1:$A$1001,customers!$G$1:$G$1001,,0)</f>
        <v>Ireland</v>
      </c>
      <c r="I78" t="str">
        <f>_xlfn.XLOOKUP(orders!D78,Products!$A$1:$A$49,Products!$B$1:$B$49,,0)</f>
        <v>Rob</v>
      </c>
      <c r="J78" t="str">
        <f>_xlfn.XLOOKUP(orders!D78,Products!$A$1:$A$49,Products!$C$1:$C$49,,0)</f>
        <v>L</v>
      </c>
      <c r="K78" s="5">
        <f>_xlfn.XLOOKUP(D78,Products!$A$1:$A$49,Products!$D$1:$D$49,,0)</f>
        <v>0.2</v>
      </c>
      <c r="L78">
        <f>_xlfn.XLOOKUP(D78,Products!$A$1:$A$49,Products!$E$1:$E$49,,0)</f>
        <v>3.5849999999999995</v>
      </c>
      <c r="M78" s="11">
        <f>orders!L78*orders!E78</f>
        <v>3.5849999999999995</v>
      </c>
      <c r="N78" t="str">
        <f t="shared" si="2"/>
        <v>Robusta</v>
      </c>
      <c r="O78" t="str">
        <f>_xlfn.XLOOKUP(Orders_Table[[#This Row],[Customer ID]],customers!$A$1:$A$1001,customers!$I$1:$I$1001,,0)</f>
        <v>Yes</v>
      </c>
      <c r="P78" t="str">
        <f t="shared" si="3"/>
        <v>Light</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IF(_xlfn.XLOOKUP(C79,customers!$A$1:$A$1001,customers!$C$1:$C$1001)=0,"",_xlfn.XLOOKUP(C79,customers!$A$1:$A$1001,customers!$C$1:$C$1001))</f>
        <v>celgey25@webs.com</v>
      </c>
      <c r="H79" s="2" t="str">
        <f>_xlfn.XLOOKUP(C79,customers!$A$1:$A$1001,customers!$G$1:$G$1001,,0)</f>
        <v>United States</v>
      </c>
      <c r="I79" t="str">
        <f>_xlfn.XLOOKUP(orders!D79,Products!$A$1:$A$49,Products!$B$1:$B$49,,0)</f>
        <v>Exc</v>
      </c>
      <c r="J79" t="str">
        <f>_xlfn.XLOOKUP(orders!D79,Products!$A$1:$A$49,Products!$C$1:$C$49,,0)</f>
        <v>D</v>
      </c>
      <c r="K79" s="5">
        <f>_xlfn.XLOOKUP(D79,Products!$A$1:$A$49,Products!$D$1:$D$49,,0)</f>
        <v>0.2</v>
      </c>
      <c r="L79">
        <f>_xlfn.XLOOKUP(D79,Products!$A$1:$A$49,Products!$E$1:$E$49,,0)</f>
        <v>3.645</v>
      </c>
      <c r="M79" s="11">
        <f>orders!L79*orders!E79</f>
        <v>7.29</v>
      </c>
      <c r="N79" t="str">
        <f t="shared" si="2"/>
        <v>Excelsa</v>
      </c>
      <c r="O79" t="str">
        <f>_xlfn.XLOOKUP(Orders_Table[[#This Row],[Customer ID]],customers!$A$1:$A$1001,customers!$I$1:$I$1001,,0)</f>
        <v>No</v>
      </c>
      <c r="P79" t="str">
        <f t="shared" si="3"/>
        <v>Dark</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IF(_xlfn.XLOOKUP(C80,customers!$A$1:$A$1001,customers!$C$1:$C$1001)=0,"",_xlfn.XLOOKUP(C80,customers!$A$1:$A$1001,customers!$C$1:$C$1001))</f>
        <v>lmizzi26@rakuten.co.jp</v>
      </c>
      <c r="H80" s="2" t="str">
        <f>_xlfn.XLOOKUP(C80,customers!$A$1:$A$1001,customers!$G$1:$G$1001,,0)</f>
        <v>United States</v>
      </c>
      <c r="I80" t="str">
        <f>_xlfn.XLOOKUP(orders!D80,Products!$A$1:$A$49,Products!$B$1:$B$49,,0)</f>
        <v>Ara</v>
      </c>
      <c r="J80" t="str">
        <f>_xlfn.XLOOKUP(orders!D80,Products!$A$1:$A$49,Products!$C$1:$C$49,,0)</f>
        <v>M</v>
      </c>
      <c r="K80" s="5">
        <f>_xlfn.XLOOKUP(D80,Products!$A$1:$A$49,Products!$D$1:$D$49,,0)</f>
        <v>0.5</v>
      </c>
      <c r="L80">
        <f>_xlfn.XLOOKUP(D80,Products!$A$1:$A$49,Products!$E$1:$E$49,,0)</f>
        <v>6.75</v>
      </c>
      <c r="M80" s="11">
        <f>orders!L80*orders!E80</f>
        <v>40.5</v>
      </c>
      <c r="N80" t="str">
        <f t="shared" si="2"/>
        <v>Arabica</v>
      </c>
      <c r="O80" t="str">
        <f>_xlfn.XLOOKUP(Orders_Table[[#This Row],[Customer ID]],customers!$A$1:$A$1001,customers!$I$1:$I$1001,,0)</f>
        <v>Yes</v>
      </c>
      <c r="P80" t="str">
        <f t="shared" si="3"/>
        <v>Medium</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IF(_xlfn.XLOOKUP(C81,customers!$A$1:$A$1001,customers!$C$1:$C$1001)=0,"",_xlfn.XLOOKUP(C81,customers!$A$1:$A$1001,customers!$C$1:$C$1001))</f>
        <v>cgiacomazzo27@jigsy.com</v>
      </c>
      <c r="H81" s="2" t="str">
        <f>_xlfn.XLOOKUP(C81,customers!$A$1:$A$1001,customers!$G$1:$G$1001,,0)</f>
        <v>United States</v>
      </c>
      <c r="I81" t="str">
        <f>_xlfn.XLOOKUP(orders!D81,Products!$A$1:$A$49,Products!$B$1:$B$49,,0)</f>
        <v>Rob</v>
      </c>
      <c r="J81" t="str">
        <f>_xlfn.XLOOKUP(orders!D81,Products!$A$1:$A$49,Products!$C$1:$C$49,,0)</f>
        <v>L</v>
      </c>
      <c r="K81" s="5">
        <f>_xlfn.XLOOKUP(D81,Products!$A$1:$A$49,Products!$D$1:$D$49,,0)</f>
        <v>1</v>
      </c>
      <c r="L81">
        <f>_xlfn.XLOOKUP(D81,Products!$A$1:$A$49,Products!$E$1:$E$49,,0)</f>
        <v>11.95</v>
      </c>
      <c r="M81" s="11">
        <f>orders!L81*orders!E81</f>
        <v>47.8</v>
      </c>
      <c r="N81" t="str">
        <f t="shared" si="2"/>
        <v>Robusta</v>
      </c>
      <c r="O81" t="str">
        <f>_xlfn.XLOOKUP(Orders_Table[[#This Row],[Customer ID]],customers!$A$1:$A$1001,customers!$I$1:$I$1001,,0)</f>
        <v>No</v>
      </c>
      <c r="P81" t="str">
        <f t="shared" si="3"/>
        <v>Light</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IF(_xlfn.XLOOKUP(C82,customers!$A$1:$A$1001,customers!$C$1:$C$1001)=0,"",_xlfn.XLOOKUP(C82,customers!$A$1:$A$1001,customers!$C$1:$C$1001))</f>
        <v>aarnow28@arizona.edu</v>
      </c>
      <c r="H82" s="2" t="str">
        <f>_xlfn.XLOOKUP(C82,customers!$A$1:$A$1001,customers!$G$1:$G$1001,,0)</f>
        <v>United States</v>
      </c>
      <c r="I82" t="str">
        <f>_xlfn.XLOOKUP(orders!D82,Products!$A$1:$A$49,Products!$B$1:$B$49,,0)</f>
        <v>Ara</v>
      </c>
      <c r="J82" t="str">
        <f>_xlfn.XLOOKUP(orders!D82,Products!$A$1:$A$49,Products!$C$1:$C$49,,0)</f>
        <v>L</v>
      </c>
      <c r="K82" s="5">
        <f>_xlfn.XLOOKUP(D82,Products!$A$1:$A$49,Products!$D$1:$D$49,,0)</f>
        <v>0.5</v>
      </c>
      <c r="L82">
        <f>_xlfn.XLOOKUP(D82,Products!$A$1:$A$49,Products!$E$1:$E$49,,0)</f>
        <v>7.77</v>
      </c>
      <c r="M82" s="11">
        <f>orders!L82*orders!E82</f>
        <v>38.849999999999994</v>
      </c>
      <c r="N82" t="str">
        <f t="shared" si="2"/>
        <v>Arabica</v>
      </c>
      <c r="O82" t="str">
        <f>_xlfn.XLOOKUP(Orders_Table[[#This Row],[Customer ID]],customers!$A$1:$A$1001,customers!$I$1:$I$1001,,0)</f>
        <v>Yes</v>
      </c>
      <c r="P82" t="str">
        <f t="shared" si="3"/>
        <v>Light</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IF(_xlfn.XLOOKUP(C83,customers!$A$1:$A$1001,customers!$C$1:$C$1001)=0,"",_xlfn.XLOOKUP(C83,customers!$A$1:$A$1001,customers!$C$1:$C$1001))</f>
        <v>syann29@senate.gov</v>
      </c>
      <c r="H83" s="2" t="str">
        <f>_xlfn.XLOOKUP(C83,customers!$A$1:$A$1001,customers!$G$1:$G$1001,,0)</f>
        <v>United States</v>
      </c>
      <c r="I83" t="str">
        <f>_xlfn.XLOOKUP(orders!D83,Products!$A$1:$A$49,Products!$B$1:$B$49,,0)</f>
        <v>Lib</v>
      </c>
      <c r="J83" t="str">
        <f>_xlfn.XLOOKUP(orders!D83,Products!$A$1:$A$49,Products!$C$1:$C$49,,0)</f>
        <v>L</v>
      </c>
      <c r="K83" s="5">
        <f>_xlfn.XLOOKUP(D83,Products!$A$1:$A$49,Products!$D$1:$D$49,,0)</f>
        <v>2.5</v>
      </c>
      <c r="L83">
        <f>_xlfn.XLOOKUP(D83,Products!$A$1:$A$49,Products!$E$1:$E$49,,0)</f>
        <v>36.454999999999998</v>
      </c>
      <c r="M83" s="11">
        <f>orders!L83*orders!E83</f>
        <v>109.36499999999999</v>
      </c>
      <c r="N83" t="str">
        <f t="shared" si="2"/>
        <v>Liberica</v>
      </c>
      <c r="O83" t="str">
        <f>_xlfn.XLOOKUP(Orders_Table[[#This Row],[Customer ID]],customers!$A$1:$A$1001,customers!$I$1:$I$1001,,0)</f>
        <v>Yes</v>
      </c>
      <c r="P83" t="str">
        <f t="shared" si="3"/>
        <v>Light</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IF(_xlfn.XLOOKUP(C84,customers!$A$1:$A$1001,customers!$C$1:$C$1001)=0,"",_xlfn.XLOOKUP(C84,customers!$A$1:$A$1001,customers!$C$1:$C$1001))</f>
        <v>bnaulls2a@tiny.cc</v>
      </c>
      <c r="H84" s="2" t="str">
        <f>_xlfn.XLOOKUP(C84,customers!$A$1:$A$1001,customers!$G$1:$G$1001,,0)</f>
        <v>Ireland</v>
      </c>
      <c r="I84" t="str">
        <f>_xlfn.XLOOKUP(orders!D84,Products!$A$1:$A$49,Products!$B$1:$B$49,,0)</f>
        <v>Lib</v>
      </c>
      <c r="J84" t="str">
        <f>_xlfn.XLOOKUP(orders!D84,Products!$A$1:$A$49,Products!$C$1:$C$49,,0)</f>
        <v>M</v>
      </c>
      <c r="K84" s="5">
        <f>_xlfn.XLOOKUP(D84,Products!$A$1:$A$49,Products!$D$1:$D$49,,0)</f>
        <v>2.5</v>
      </c>
      <c r="L84">
        <f>_xlfn.XLOOKUP(D84,Products!$A$1:$A$49,Products!$E$1:$E$49,,0)</f>
        <v>33.464999999999996</v>
      </c>
      <c r="M84" s="11">
        <f>orders!L84*orders!E84</f>
        <v>100.39499999999998</v>
      </c>
      <c r="N84" t="str">
        <f t="shared" si="2"/>
        <v>Liberica</v>
      </c>
      <c r="O84" t="str">
        <f>_xlfn.XLOOKUP(Orders_Table[[#This Row],[Customer ID]],customers!$A$1:$A$1001,customers!$I$1:$I$1001,,0)</f>
        <v>Yes</v>
      </c>
      <c r="P84" t="str">
        <f t="shared" si="3"/>
        <v>Medium</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IF(_xlfn.XLOOKUP(C85,customers!$A$1:$A$1001,customers!$C$1:$C$1001)=0,"",_xlfn.XLOOKUP(C85,customers!$A$1:$A$1001,customers!$C$1:$C$1001))</f>
        <v/>
      </c>
      <c r="H85" s="2" t="str">
        <f>_xlfn.XLOOKUP(C85,customers!$A$1:$A$1001,customers!$G$1:$G$1001,,0)</f>
        <v>United States</v>
      </c>
      <c r="I85" t="str">
        <f>_xlfn.XLOOKUP(orders!D85,Products!$A$1:$A$49,Products!$B$1:$B$49,,0)</f>
        <v>Rob</v>
      </c>
      <c r="J85" t="str">
        <f>_xlfn.XLOOKUP(orders!D85,Products!$A$1:$A$49,Products!$C$1:$C$49,,0)</f>
        <v>D</v>
      </c>
      <c r="K85" s="5">
        <f>_xlfn.XLOOKUP(D85,Products!$A$1:$A$49,Products!$D$1:$D$49,,0)</f>
        <v>2.5</v>
      </c>
      <c r="L85">
        <f>_xlfn.XLOOKUP(D85,Products!$A$1:$A$49,Products!$E$1:$E$49,,0)</f>
        <v>20.584999999999997</v>
      </c>
      <c r="M85" s="11">
        <f>orders!L85*orders!E85</f>
        <v>82.339999999999989</v>
      </c>
      <c r="N85" t="str">
        <f t="shared" si="2"/>
        <v>Robusta</v>
      </c>
      <c r="O85" t="str">
        <f>_xlfn.XLOOKUP(Orders_Table[[#This Row],[Customer ID]],customers!$A$1:$A$1001,customers!$I$1:$I$1001,,0)</f>
        <v>Yes</v>
      </c>
      <c r="P85" t="str">
        <f t="shared" si="3"/>
        <v>Dark</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IF(_xlfn.XLOOKUP(C86,customers!$A$1:$A$1001,customers!$C$1:$C$1001)=0,"",_xlfn.XLOOKUP(C86,customers!$A$1:$A$1001,customers!$C$1:$C$1001))</f>
        <v>zsherewood2c@apache.org</v>
      </c>
      <c r="H86" s="2" t="str">
        <f>_xlfn.XLOOKUP(C86,customers!$A$1:$A$1001,customers!$G$1:$G$1001,,0)</f>
        <v>United States</v>
      </c>
      <c r="I86" t="str">
        <f>_xlfn.XLOOKUP(orders!D86,Products!$A$1:$A$49,Products!$B$1:$B$49,,0)</f>
        <v>Lib</v>
      </c>
      <c r="J86" t="str">
        <f>_xlfn.XLOOKUP(orders!D86,Products!$A$1:$A$49,Products!$C$1:$C$49,,0)</f>
        <v>L</v>
      </c>
      <c r="K86" s="5">
        <f>_xlfn.XLOOKUP(D86,Products!$A$1:$A$49,Products!$D$1:$D$49,,0)</f>
        <v>0.5</v>
      </c>
      <c r="L86">
        <f>_xlfn.XLOOKUP(D86,Products!$A$1:$A$49,Products!$E$1:$E$49,,0)</f>
        <v>9.51</v>
      </c>
      <c r="M86" s="11">
        <f>orders!L86*orders!E86</f>
        <v>9.51</v>
      </c>
      <c r="N86" t="str">
        <f t="shared" si="2"/>
        <v>Liberica</v>
      </c>
      <c r="O86" t="str">
        <f>_xlfn.XLOOKUP(Orders_Table[[#This Row],[Customer ID]],customers!$A$1:$A$1001,customers!$I$1:$I$1001,,0)</f>
        <v>No</v>
      </c>
      <c r="P86" t="str">
        <f t="shared" si="3"/>
        <v>Light</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IF(_xlfn.XLOOKUP(C87,customers!$A$1:$A$1001,customers!$C$1:$C$1001)=0,"",_xlfn.XLOOKUP(C87,customers!$A$1:$A$1001,customers!$C$1:$C$1001))</f>
        <v>jdufaire2d@fc2.com</v>
      </c>
      <c r="H87" s="2" t="str">
        <f>_xlfn.XLOOKUP(C87,customers!$A$1:$A$1001,customers!$G$1:$G$1001,,0)</f>
        <v>United States</v>
      </c>
      <c r="I87" t="str">
        <f>_xlfn.XLOOKUP(orders!D87,Products!$A$1:$A$49,Products!$B$1:$B$49,,0)</f>
        <v>Ara</v>
      </c>
      <c r="J87" t="str">
        <f>_xlfn.XLOOKUP(orders!D87,Products!$A$1:$A$49,Products!$C$1:$C$49,,0)</f>
        <v>L</v>
      </c>
      <c r="K87" s="5">
        <f>_xlfn.XLOOKUP(D87,Products!$A$1:$A$49,Products!$D$1:$D$49,,0)</f>
        <v>2.5</v>
      </c>
      <c r="L87">
        <f>_xlfn.XLOOKUP(D87,Products!$A$1:$A$49,Products!$E$1:$E$49,,0)</f>
        <v>29.784999999999997</v>
      </c>
      <c r="M87" s="11">
        <f>orders!L87*orders!E87</f>
        <v>89.35499999999999</v>
      </c>
      <c r="N87" t="str">
        <f t="shared" si="2"/>
        <v>Arabica</v>
      </c>
      <c r="O87" t="str">
        <f>_xlfn.XLOOKUP(Orders_Table[[#This Row],[Customer ID]],customers!$A$1:$A$1001,customers!$I$1:$I$1001,,0)</f>
        <v>No</v>
      </c>
      <c r="P87" t="str">
        <f t="shared" si="3"/>
        <v>Light</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IF(_xlfn.XLOOKUP(C88,customers!$A$1:$A$1001,customers!$C$1:$C$1001)=0,"",_xlfn.XLOOKUP(C88,customers!$A$1:$A$1001,customers!$C$1:$C$1001))</f>
        <v>jdufaire2d@fc2.com</v>
      </c>
      <c r="H88" s="2" t="str">
        <f>_xlfn.XLOOKUP(C88,customers!$A$1:$A$1001,customers!$G$1:$G$1001,,0)</f>
        <v>United States</v>
      </c>
      <c r="I88" t="str">
        <f>_xlfn.XLOOKUP(orders!D88,Products!$A$1:$A$49,Products!$B$1:$B$49,,0)</f>
        <v>Ara</v>
      </c>
      <c r="J88" t="str">
        <f>_xlfn.XLOOKUP(orders!D88,Products!$A$1:$A$49,Products!$C$1:$C$49,,0)</f>
        <v>D</v>
      </c>
      <c r="K88" s="5">
        <f>_xlfn.XLOOKUP(D88,Products!$A$1:$A$49,Products!$D$1:$D$49,,0)</f>
        <v>0.2</v>
      </c>
      <c r="L88">
        <f>_xlfn.XLOOKUP(D88,Products!$A$1:$A$49,Products!$E$1:$E$49,,0)</f>
        <v>2.9849999999999999</v>
      </c>
      <c r="M88" s="11">
        <f>orders!L88*orders!E88</f>
        <v>11.94</v>
      </c>
      <c r="N88" t="str">
        <f t="shared" si="2"/>
        <v>Arabica</v>
      </c>
      <c r="O88" t="str">
        <f>_xlfn.XLOOKUP(Orders_Table[[#This Row],[Customer ID]],customers!$A$1:$A$1001,customers!$I$1:$I$1001,,0)</f>
        <v>No</v>
      </c>
      <c r="P88" t="str">
        <f t="shared" si="3"/>
        <v>Dark</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IF(_xlfn.XLOOKUP(C89,customers!$A$1:$A$1001,customers!$C$1:$C$1001)=0,"",_xlfn.XLOOKUP(C89,customers!$A$1:$A$1001,customers!$C$1:$C$1001))</f>
        <v>bkeaveney2f@netlog.com</v>
      </c>
      <c r="H89" s="2" t="str">
        <f>_xlfn.XLOOKUP(C89,customers!$A$1:$A$1001,customers!$G$1:$G$1001,,0)</f>
        <v>United States</v>
      </c>
      <c r="I89" t="str">
        <f>_xlfn.XLOOKUP(orders!D89,Products!$A$1:$A$49,Products!$B$1:$B$49,,0)</f>
        <v>Ara</v>
      </c>
      <c r="J89" t="str">
        <f>_xlfn.XLOOKUP(orders!D89,Products!$A$1:$A$49,Products!$C$1:$C$49,,0)</f>
        <v>M</v>
      </c>
      <c r="K89" s="5">
        <f>_xlfn.XLOOKUP(D89,Products!$A$1:$A$49,Products!$D$1:$D$49,,0)</f>
        <v>1</v>
      </c>
      <c r="L89">
        <f>_xlfn.XLOOKUP(D89,Products!$A$1:$A$49,Products!$E$1:$E$49,,0)</f>
        <v>11.25</v>
      </c>
      <c r="M89" s="11">
        <f>orders!L89*orders!E89</f>
        <v>33.75</v>
      </c>
      <c r="N89" t="str">
        <f t="shared" si="2"/>
        <v>Arabica</v>
      </c>
      <c r="O89" t="str">
        <f>_xlfn.XLOOKUP(Orders_Table[[#This Row],[Customer ID]],customers!$A$1:$A$1001,customers!$I$1:$I$1001,,0)</f>
        <v>No</v>
      </c>
      <c r="P89" t="str">
        <f t="shared" si="3"/>
        <v>Medium</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IF(_xlfn.XLOOKUP(C90,customers!$A$1:$A$1001,customers!$C$1:$C$1001)=0,"",_xlfn.XLOOKUP(C90,customers!$A$1:$A$1001,customers!$C$1:$C$1001))</f>
        <v>egrise2g@cargocollective.com</v>
      </c>
      <c r="H90" s="2" t="str">
        <f>_xlfn.XLOOKUP(C90,customers!$A$1:$A$1001,customers!$G$1:$G$1001,,0)</f>
        <v>United States</v>
      </c>
      <c r="I90" t="str">
        <f>_xlfn.XLOOKUP(orders!D90,Products!$A$1:$A$49,Products!$B$1:$B$49,,0)</f>
        <v>Rob</v>
      </c>
      <c r="J90" t="str">
        <f>_xlfn.XLOOKUP(orders!D90,Products!$A$1:$A$49,Products!$C$1:$C$49,,0)</f>
        <v>L</v>
      </c>
      <c r="K90" s="5">
        <f>_xlfn.XLOOKUP(D90,Products!$A$1:$A$49,Products!$D$1:$D$49,,0)</f>
        <v>1</v>
      </c>
      <c r="L90">
        <f>_xlfn.XLOOKUP(D90,Products!$A$1:$A$49,Products!$E$1:$E$49,,0)</f>
        <v>11.95</v>
      </c>
      <c r="M90" s="11">
        <f>orders!L90*orders!E90</f>
        <v>35.849999999999994</v>
      </c>
      <c r="N90" t="str">
        <f t="shared" si="2"/>
        <v>Robusta</v>
      </c>
      <c r="O90" t="str">
        <f>_xlfn.XLOOKUP(Orders_Table[[#This Row],[Customer ID]],customers!$A$1:$A$1001,customers!$I$1:$I$1001,,0)</f>
        <v>No</v>
      </c>
      <c r="P90" t="str">
        <f t="shared" si="3"/>
        <v>Light</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IF(_xlfn.XLOOKUP(C91,customers!$A$1:$A$1001,customers!$C$1:$C$1001)=0,"",_xlfn.XLOOKUP(C91,customers!$A$1:$A$1001,customers!$C$1:$C$1001))</f>
        <v>tgottelier2h@vistaprint.com</v>
      </c>
      <c r="H91" s="2" t="str">
        <f>_xlfn.XLOOKUP(C91,customers!$A$1:$A$1001,customers!$G$1:$G$1001,,0)</f>
        <v>United States</v>
      </c>
      <c r="I91" t="str">
        <f>_xlfn.XLOOKUP(orders!D91,Products!$A$1:$A$49,Products!$B$1:$B$49,,0)</f>
        <v>Ara</v>
      </c>
      <c r="J91" t="str">
        <f>_xlfn.XLOOKUP(orders!D91,Products!$A$1:$A$49,Products!$C$1:$C$49,,0)</f>
        <v>L</v>
      </c>
      <c r="K91" s="5">
        <f>_xlfn.XLOOKUP(D91,Products!$A$1:$A$49,Products!$D$1:$D$49,,0)</f>
        <v>1</v>
      </c>
      <c r="L91">
        <f>_xlfn.XLOOKUP(D91,Products!$A$1:$A$49,Products!$E$1:$E$49,,0)</f>
        <v>12.95</v>
      </c>
      <c r="M91" s="11">
        <f>orders!L91*orders!E91</f>
        <v>77.699999999999989</v>
      </c>
      <c r="N91" t="str">
        <f t="shared" si="2"/>
        <v>Arabica</v>
      </c>
      <c r="O91" t="str">
        <f>_xlfn.XLOOKUP(Orders_Table[[#This Row],[Customer ID]],customers!$A$1:$A$1001,customers!$I$1:$I$1001,,0)</f>
        <v>No</v>
      </c>
      <c r="P91" t="str">
        <f t="shared" si="3"/>
        <v>Light</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IF(_xlfn.XLOOKUP(C92,customers!$A$1:$A$1001,customers!$C$1:$C$1001)=0,"",_xlfn.XLOOKUP(C92,customers!$A$1:$A$1001,customers!$C$1:$C$1001))</f>
        <v/>
      </c>
      <c r="H92" s="2" t="str">
        <f>_xlfn.XLOOKUP(C92,customers!$A$1:$A$1001,customers!$G$1:$G$1001,,0)</f>
        <v>Ireland</v>
      </c>
      <c r="I92" t="str">
        <f>_xlfn.XLOOKUP(orders!D92,Products!$A$1:$A$49,Products!$B$1:$B$49,,0)</f>
        <v>Ara</v>
      </c>
      <c r="J92" t="str">
        <f>_xlfn.XLOOKUP(orders!D92,Products!$A$1:$A$49,Products!$C$1:$C$49,,0)</f>
        <v>L</v>
      </c>
      <c r="K92" s="5">
        <f>_xlfn.XLOOKUP(D92,Products!$A$1:$A$49,Products!$D$1:$D$49,,0)</f>
        <v>1</v>
      </c>
      <c r="L92">
        <f>_xlfn.XLOOKUP(D92,Products!$A$1:$A$49,Products!$E$1:$E$49,,0)</f>
        <v>12.95</v>
      </c>
      <c r="M92" s="11">
        <f>orders!L92*orders!E92</f>
        <v>51.8</v>
      </c>
      <c r="N92" t="str">
        <f t="shared" si="2"/>
        <v>Arabica</v>
      </c>
      <c r="O92" t="str">
        <f>_xlfn.XLOOKUP(Orders_Table[[#This Row],[Customer ID]],customers!$A$1:$A$1001,customers!$I$1:$I$1001,,0)</f>
        <v>Yes</v>
      </c>
      <c r="P92" t="str">
        <f t="shared" si="3"/>
        <v>Light</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IF(_xlfn.XLOOKUP(C93,customers!$A$1:$A$1001,customers!$C$1:$C$1001)=0,"",_xlfn.XLOOKUP(C93,customers!$A$1:$A$1001,customers!$C$1:$C$1001))</f>
        <v>agreenhead2j@dailymail.co.uk</v>
      </c>
      <c r="H93" s="2" t="str">
        <f>_xlfn.XLOOKUP(C93,customers!$A$1:$A$1001,customers!$G$1:$G$1001,,0)</f>
        <v>United States</v>
      </c>
      <c r="I93" t="str">
        <f>_xlfn.XLOOKUP(orders!D93,Products!$A$1:$A$49,Products!$B$1:$B$49,,0)</f>
        <v>Ara</v>
      </c>
      <c r="J93" t="str">
        <f>_xlfn.XLOOKUP(orders!D93,Products!$A$1:$A$49,Products!$C$1:$C$49,,0)</f>
        <v>M</v>
      </c>
      <c r="K93" s="5">
        <f>_xlfn.XLOOKUP(D93,Products!$A$1:$A$49,Products!$D$1:$D$49,,0)</f>
        <v>2.5</v>
      </c>
      <c r="L93">
        <f>_xlfn.XLOOKUP(D93,Products!$A$1:$A$49,Products!$E$1:$E$49,,0)</f>
        <v>25.874999999999996</v>
      </c>
      <c r="M93" s="11">
        <f>orders!L93*orders!E93</f>
        <v>103.49999999999999</v>
      </c>
      <c r="N93" t="str">
        <f t="shared" si="2"/>
        <v>Arabica</v>
      </c>
      <c r="O93" t="str">
        <f>_xlfn.XLOOKUP(Orders_Table[[#This Row],[Customer ID]],customers!$A$1:$A$1001,customers!$I$1:$I$1001,,0)</f>
        <v>No</v>
      </c>
      <c r="P93" t="str">
        <f t="shared" si="3"/>
        <v>Medium</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IF(_xlfn.XLOOKUP(C94,customers!$A$1:$A$1001,customers!$C$1:$C$1001)=0,"",_xlfn.XLOOKUP(C94,customers!$A$1:$A$1001,customers!$C$1:$C$1001))</f>
        <v/>
      </c>
      <c r="H94" s="2" t="str">
        <f>_xlfn.XLOOKUP(C94,customers!$A$1:$A$1001,customers!$G$1:$G$1001,,0)</f>
        <v>United States</v>
      </c>
      <c r="I94" t="str">
        <f>_xlfn.XLOOKUP(orders!D94,Products!$A$1:$A$49,Products!$B$1:$B$49,,0)</f>
        <v>Exc</v>
      </c>
      <c r="J94" t="str">
        <f>_xlfn.XLOOKUP(orders!D94,Products!$A$1:$A$49,Products!$C$1:$C$49,,0)</f>
        <v>L</v>
      </c>
      <c r="K94" s="5">
        <f>_xlfn.XLOOKUP(D94,Products!$A$1:$A$49,Products!$D$1:$D$49,,0)</f>
        <v>1</v>
      </c>
      <c r="L94">
        <f>_xlfn.XLOOKUP(D94,Products!$A$1:$A$49,Products!$E$1:$E$49,,0)</f>
        <v>14.85</v>
      </c>
      <c r="M94" s="11">
        <f>orders!L94*orders!E94</f>
        <v>44.55</v>
      </c>
      <c r="N94" t="str">
        <f t="shared" si="2"/>
        <v>Excelsa</v>
      </c>
      <c r="O94" t="str">
        <f>_xlfn.XLOOKUP(Orders_Table[[#This Row],[Customer ID]],customers!$A$1:$A$1001,customers!$I$1:$I$1001,,0)</f>
        <v>Yes</v>
      </c>
      <c r="P94" t="str">
        <f t="shared" si="3"/>
        <v>Light</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IF(_xlfn.XLOOKUP(C95,customers!$A$1:$A$1001,customers!$C$1:$C$1001)=0,"",_xlfn.XLOOKUP(C95,customers!$A$1:$A$1001,customers!$C$1:$C$1001))</f>
        <v>elangcaster2l@spotify.com</v>
      </c>
      <c r="H95" s="2" t="str">
        <f>_xlfn.XLOOKUP(C95,customers!$A$1:$A$1001,customers!$G$1:$G$1001,,0)</f>
        <v>United Kingdom</v>
      </c>
      <c r="I95" t="str">
        <f>_xlfn.XLOOKUP(orders!D95,Products!$A$1:$A$49,Products!$B$1:$B$49,,0)</f>
        <v>Exc</v>
      </c>
      <c r="J95" t="str">
        <f>_xlfn.XLOOKUP(orders!D95,Products!$A$1:$A$49,Products!$C$1:$C$49,,0)</f>
        <v>L</v>
      </c>
      <c r="K95" s="5">
        <f>_xlfn.XLOOKUP(D95,Products!$A$1:$A$49,Products!$D$1:$D$49,,0)</f>
        <v>0.5</v>
      </c>
      <c r="L95">
        <f>_xlfn.XLOOKUP(D95,Products!$A$1:$A$49,Products!$E$1:$E$49,,0)</f>
        <v>8.91</v>
      </c>
      <c r="M95" s="11">
        <f>orders!L95*orders!E95</f>
        <v>35.64</v>
      </c>
      <c r="N95" t="str">
        <f t="shared" si="2"/>
        <v>Excelsa</v>
      </c>
      <c r="O95" t="str">
        <f>_xlfn.XLOOKUP(Orders_Table[[#This Row],[Customer ID]],customers!$A$1:$A$1001,customers!$I$1:$I$1001,,0)</f>
        <v>Yes</v>
      </c>
      <c r="P95" t="str">
        <f t="shared" si="3"/>
        <v>Light</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IF(_xlfn.XLOOKUP(C96,customers!$A$1:$A$1001,customers!$C$1:$C$1001)=0,"",_xlfn.XLOOKUP(C96,customers!$A$1:$A$1001,customers!$C$1:$C$1001))</f>
        <v/>
      </c>
      <c r="H96" s="2" t="str">
        <f>_xlfn.XLOOKUP(C96,customers!$A$1:$A$1001,customers!$G$1:$G$1001,,0)</f>
        <v>Ireland</v>
      </c>
      <c r="I96" t="str">
        <f>_xlfn.XLOOKUP(orders!D96,Products!$A$1:$A$49,Products!$B$1:$B$49,,0)</f>
        <v>Ara</v>
      </c>
      <c r="J96" t="str">
        <f>_xlfn.XLOOKUP(orders!D96,Products!$A$1:$A$49,Products!$C$1:$C$49,,0)</f>
        <v>D</v>
      </c>
      <c r="K96" s="5">
        <f>_xlfn.XLOOKUP(D96,Products!$A$1:$A$49,Products!$D$1:$D$49,,0)</f>
        <v>0.2</v>
      </c>
      <c r="L96">
        <f>_xlfn.XLOOKUP(D96,Products!$A$1:$A$49,Products!$E$1:$E$49,,0)</f>
        <v>2.9849999999999999</v>
      </c>
      <c r="M96" s="11">
        <f>orders!L96*orders!E96</f>
        <v>17.91</v>
      </c>
      <c r="N96" t="str">
        <f t="shared" si="2"/>
        <v>Arabica</v>
      </c>
      <c r="O96" t="str">
        <f>_xlfn.XLOOKUP(Orders_Table[[#This Row],[Customer ID]],customers!$A$1:$A$1001,customers!$I$1:$I$1001,,0)</f>
        <v>Yes</v>
      </c>
      <c r="P96" t="str">
        <f t="shared" si="3"/>
        <v>Dark</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IF(_xlfn.XLOOKUP(C97,customers!$A$1:$A$1001,customers!$C$1:$C$1001)=0,"",_xlfn.XLOOKUP(C97,customers!$A$1:$A$1001,customers!$C$1:$C$1001))</f>
        <v>nmagauran2n@51.la</v>
      </c>
      <c r="H97" s="2" t="str">
        <f>_xlfn.XLOOKUP(C97,customers!$A$1:$A$1001,customers!$G$1:$G$1001,,0)</f>
        <v>United States</v>
      </c>
      <c r="I97" t="str">
        <f>_xlfn.XLOOKUP(orders!D97,Products!$A$1:$A$49,Products!$B$1:$B$49,,0)</f>
        <v>Ara</v>
      </c>
      <c r="J97" t="str">
        <f>_xlfn.XLOOKUP(orders!D97,Products!$A$1:$A$49,Products!$C$1:$C$49,,0)</f>
        <v>M</v>
      </c>
      <c r="K97" s="5">
        <f>_xlfn.XLOOKUP(D97,Products!$A$1:$A$49,Products!$D$1:$D$49,,0)</f>
        <v>2.5</v>
      </c>
      <c r="L97">
        <f>_xlfn.XLOOKUP(D97,Products!$A$1:$A$49,Products!$E$1:$E$49,,0)</f>
        <v>25.874999999999996</v>
      </c>
      <c r="M97" s="11">
        <f>orders!L97*orders!E97</f>
        <v>155.24999999999997</v>
      </c>
      <c r="N97" t="str">
        <f t="shared" si="2"/>
        <v>Arabica</v>
      </c>
      <c r="O97" t="str">
        <f>_xlfn.XLOOKUP(Orders_Table[[#This Row],[Customer ID]],customers!$A$1:$A$1001,customers!$I$1:$I$1001,,0)</f>
        <v>No</v>
      </c>
      <c r="P97" t="str">
        <f t="shared" si="3"/>
        <v>Medium</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IF(_xlfn.XLOOKUP(C98,customers!$A$1:$A$1001,customers!$C$1:$C$1001)=0,"",_xlfn.XLOOKUP(C98,customers!$A$1:$A$1001,customers!$C$1:$C$1001))</f>
        <v>vkirdsch2o@google.fr</v>
      </c>
      <c r="H98" s="2" t="str">
        <f>_xlfn.XLOOKUP(C98,customers!$A$1:$A$1001,customers!$G$1:$G$1001,,0)</f>
        <v>United States</v>
      </c>
      <c r="I98" t="str">
        <f>_xlfn.XLOOKUP(orders!D98,Products!$A$1:$A$49,Products!$B$1:$B$49,,0)</f>
        <v>Ara</v>
      </c>
      <c r="J98" t="str">
        <f>_xlfn.XLOOKUP(orders!D98,Products!$A$1:$A$49,Products!$C$1:$C$49,,0)</f>
        <v>D</v>
      </c>
      <c r="K98" s="5">
        <f>_xlfn.XLOOKUP(D98,Products!$A$1:$A$49,Products!$D$1:$D$49,,0)</f>
        <v>0.2</v>
      </c>
      <c r="L98">
        <f>_xlfn.XLOOKUP(D98,Products!$A$1:$A$49,Products!$E$1:$E$49,,0)</f>
        <v>2.9849999999999999</v>
      </c>
      <c r="M98" s="11">
        <f>orders!L98*orders!E98</f>
        <v>5.97</v>
      </c>
      <c r="N98" t="str">
        <f t="shared" si="2"/>
        <v>Arabica</v>
      </c>
      <c r="O98" t="str">
        <f>_xlfn.XLOOKUP(Orders_Table[[#This Row],[Customer ID]],customers!$A$1:$A$1001,customers!$I$1:$I$1001,,0)</f>
        <v>No</v>
      </c>
      <c r="P98" t="str">
        <f t="shared" si="3"/>
        <v>Dark</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IF(_xlfn.XLOOKUP(C99,customers!$A$1:$A$1001,customers!$C$1:$C$1001)=0,"",_xlfn.XLOOKUP(C99,customers!$A$1:$A$1001,customers!$C$1:$C$1001))</f>
        <v>iwhapple2p@com.com</v>
      </c>
      <c r="H99" s="2" t="str">
        <f>_xlfn.XLOOKUP(C99,customers!$A$1:$A$1001,customers!$G$1:$G$1001,,0)</f>
        <v>United States</v>
      </c>
      <c r="I99" t="str">
        <f>_xlfn.XLOOKUP(orders!D99,Products!$A$1:$A$49,Products!$B$1:$B$49,,0)</f>
        <v>Ara</v>
      </c>
      <c r="J99" t="str">
        <f>_xlfn.XLOOKUP(orders!D99,Products!$A$1:$A$49,Products!$C$1:$C$49,,0)</f>
        <v>M</v>
      </c>
      <c r="K99" s="5">
        <f>_xlfn.XLOOKUP(D99,Products!$A$1:$A$49,Products!$D$1:$D$49,,0)</f>
        <v>0.5</v>
      </c>
      <c r="L99">
        <f>_xlfn.XLOOKUP(D99,Products!$A$1:$A$49,Products!$E$1:$E$49,,0)</f>
        <v>6.75</v>
      </c>
      <c r="M99" s="11">
        <f>orders!L99*orders!E99</f>
        <v>13.5</v>
      </c>
      <c r="N99" t="str">
        <f t="shared" si="2"/>
        <v>Arabica</v>
      </c>
      <c r="O99" t="str">
        <f>_xlfn.XLOOKUP(Orders_Table[[#This Row],[Customer ID]],customers!$A$1:$A$1001,customers!$I$1:$I$1001,,0)</f>
        <v>No</v>
      </c>
      <c r="P99" t="str">
        <f t="shared" si="3"/>
        <v>Medium</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IF(_xlfn.XLOOKUP(C100,customers!$A$1:$A$1001,customers!$C$1:$C$1001)=0,"",_xlfn.XLOOKUP(C100,customers!$A$1:$A$1001,customers!$C$1:$C$1001))</f>
        <v/>
      </c>
      <c r="H100" s="2" t="str">
        <f>_xlfn.XLOOKUP(C100,customers!$A$1:$A$1001,customers!$G$1:$G$1001,,0)</f>
        <v>Ireland</v>
      </c>
      <c r="I100" t="str">
        <f>_xlfn.XLOOKUP(orders!D100,Products!$A$1:$A$49,Products!$B$1:$B$49,,0)</f>
        <v>Ara</v>
      </c>
      <c r="J100" t="str">
        <f>_xlfn.XLOOKUP(orders!D100,Products!$A$1:$A$49,Products!$C$1:$C$49,,0)</f>
        <v>D</v>
      </c>
      <c r="K100" s="5">
        <f>_xlfn.XLOOKUP(D100,Products!$A$1:$A$49,Products!$D$1:$D$49,,0)</f>
        <v>0.2</v>
      </c>
      <c r="L100">
        <f>_xlfn.XLOOKUP(D100,Products!$A$1:$A$49,Products!$E$1:$E$49,,0)</f>
        <v>2.9849999999999999</v>
      </c>
      <c r="M100" s="11">
        <f>orders!L100*orders!E100</f>
        <v>2.9849999999999999</v>
      </c>
      <c r="N100" t="str">
        <f t="shared" si="2"/>
        <v>Arabica</v>
      </c>
      <c r="O100" t="str">
        <f>_xlfn.XLOOKUP(Orders_Table[[#This Row],[Customer ID]],customers!$A$1:$A$1001,customers!$I$1:$I$1001,,0)</f>
        <v>No</v>
      </c>
      <c r="P100" t="str">
        <f t="shared" si="3"/>
        <v>Dark</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IF(_xlfn.XLOOKUP(C101,customers!$A$1:$A$1001,customers!$C$1:$C$1001)=0,"",_xlfn.XLOOKUP(C101,customers!$A$1:$A$1001,customers!$C$1:$C$1001))</f>
        <v/>
      </c>
      <c r="H101" s="2" t="str">
        <f>_xlfn.XLOOKUP(C101,customers!$A$1:$A$1001,customers!$G$1:$G$1001,,0)</f>
        <v>United States</v>
      </c>
      <c r="I101" t="str">
        <f>_xlfn.XLOOKUP(orders!D101,Products!$A$1:$A$49,Products!$B$1:$B$49,,0)</f>
        <v>Lib</v>
      </c>
      <c r="J101" t="str">
        <f>_xlfn.XLOOKUP(orders!D101,Products!$A$1:$A$49,Products!$C$1:$C$49,,0)</f>
        <v>M</v>
      </c>
      <c r="K101" s="5">
        <f>_xlfn.XLOOKUP(D101,Products!$A$1:$A$49,Products!$D$1:$D$49,,0)</f>
        <v>0.2</v>
      </c>
      <c r="L101">
        <f>_xlfn.XLOOKUP(D101,Products!$A$1:$A$49,Products!$E$1:$E$49,,0)</f>
        <v>4.3650000000000002</v>
      </c>
      <c r="M101" s="11">
        <f>orders!L101*orders!E101</f>
        <v>13.095000000000001</v>
      </c>
      <c r="N101" t="str">
        <f t="shared" si="2"/>
        <v>Liberica</v>
      </c>
      <c r="O101" t="str">
        <f>_xlfn.XLOOKUP(Orders_Table[[#This Row],[Customer ID]],customers!$A$1:$A$1001,customers!$I$1:$I$1001,,0)</f>
        <v>Yes</v>
      </c>
      <c r="P101" t="str">
        <f t="shared" si="3"/>
        <v>Medium</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IF(_xlfn.XLOOKUP(C102,customers!$A$1:$A$1001,customers!$C$1:$C$1001)=0,"",_xlfn.XLOOKUP(C102,customers!$A$1:$A$1001,customers!$C$1:$C$1001))</f>
        <v/>
      </c>
      <c r="H102" s="2" t="str">
        <f>_xlfn.XLOOKUP(C102,customers!$A$1:$A$1001,customers!$G$1:$G$1001,,0)</f>
        <v>United States</v>
      </c>
      <c r="I102" t="str">
        <f>_xlfn.XLOOKUP(orders!D102,Products!$A$1:$A$49,Products!$B$1:$B$49,,0)</f>
        <v>Ara</v>
      </c>
      <c r="J102" t="str">
        <f>_xlfn.XLOOKUP(orders!D102,Products!$A$1:$A$49,Products!$C$1:$C$49,,0)</f>
        <v>L</v>
      </c>
      <c r="K102" s="5">
        <f>_xlfn.XLOOKUP(D102,Products!$A$1:$A$49,Products!$D$1:$D$49,,0)</f>
        <v>0.2</v>
      </c>
      <c r="L102">
        <f>_xlfn.XLOOKUP(D102,Products!$A$1:$A$49,Products!$E$1:$E$49,,0)</f>
        <v>3.8849999999999998</v>
      </c>
      <c r="M102" s="11">
        <f>orders!L102*orders!E102</f>
        <v>7.77</v>
      </c>
      <c r="N102" t="str">
        <f t="shared" si="2"/>
        <v>Arabica</v>
      </c>
      <c r="O102" t="str">
        <f>_xlfn.XLOOKUP(Orders_Table[[#This Row],[Customer ID]],customers!$A$1:$A$1001,customers!$I$1:$I$1001,,0)</f>
        <v>Yes</v>
      </c>
      <c r="P102" t="str">
        <f t="shared" si="3"/>
        <v>Light</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IF(_xlfn.XLOOKUP(C103,customers!$A$1:$A$1001,customers!$C$1:$C$1001)=0,"",_xlfn.XLOOKUP(C103,customers!$A$1:$A$1001,customers!$C$1:$C$1001))</f>
        <v>nyoules2t@reference.com</v>
      </c>
      <c r="H103" s="2" t="str">
        <f>_xlfn.XLOOKUP(C103,customers!$A$1:$A$1001,customers!$G$1:$G$1001,,0)</f>
        <v>Ireland</v>
      </c>
      <c r="I103" t="str">
        <f>_xlfn.XLOOKUP(orders!D103,Products!$A$1:$A$49,Products!$B$1:$B$49,,0)</f>
        <v>Lib</v>
      </c>
      <c r="J103" t="str">
        <f>_xlfn.XLOOKUP(orders!D103,Products!$A$1:$A$49,Products!$C$1:$C$49,,0)</f>
        <v>D</v>
      </c>
      <c r="K103" s="5">
        <f>_xlfn.XLOOKUP(D103,Products!$A$1:$A$49,Products!$D$1:$D$49,,0)</f>
        <v>2.5</v>
      </c>
      <c r="L103">
        <f>_xlfn.XLOOKUP(D103,Products!$A$1:$A$49,Products!$E$1:$E$49,,0)</f>
        <v>29.784999999999997</v>
      </c>
      <c r="M103" s="11">
        <f>orders!L103*orders!E103</f>
        <v>148.92499999999998</v>
      </c>
      <c r="N103" t="str">
        <f t="shared" si="2"/>
        <v>Liberica</v>
      </c>
      <c r="O103" t="str">
        <f>_xlfn.XLOOKUP(Orders_Table[[#This Row],[Customer ID]],customers!$A$1:$A$1001,customers!$I$1:$I$1001,,0)</f>
        <v>Yes</v>
      </c>
      <c r="P103" t="str">
        <f t="shared" si="3"/>
        <v>Dark</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IF(_xlfn.XLOOKUP(C104,customers!$A$1:$A$1001,customers!$C$1:$C$1001)=0,"",_xlfn.XLOOKUP(C104,customers!$A$1:$A$1001,customers!$C$1:$C$1001))</f>
        <v>daizikovitz2u@answers.com</v>
      </c>
      <c r="H104" s="2" t="str">
        <f>_xlfn.XLOOKUP(C104,customers!$A$1:$A$1001,customers!$G$1:$G$1001,,0)</f>
        <v>Ireland</v>
      </c>
      <c r="I104" t="str">
        <f>_xlfn.XLOOKUP(orders!D104,Products!$A$1:$A$49,Products!$B$1:$B$49,,0)</f>
        <v>Lib</v>
      </c>
      <c r="J104" t="str">
        <f>_xlfn.XLOOKUP(orders!D104,Products!$A$1:$A$49,Products!$C$1:$C$49,,0)</f>
        <v>D</v>
      </c>
      <c r="K104" s="5">
        <f>_xlfn.XLOOKUP(D104,Products!$A$1:$A$49,Products!$D$1:$D$49,,0)</f>
        <v>1</v>
      </c>
      <c r="L104">
        <f>_xlfn.XLOOKUP(D104,Products!$A$1:$A$49,Products!$E$1:$E$49,,0)</f>
        <v>12.95</v>
      </c>
      <c r="M104" s="11">
        <f>orders!L104*orders!E104</f>
        <v>38.849999999999994</v>
      </c>
      <c r="N104" t="str">
        <f t="shared" si="2"/>
        <v>Liberica</v>
      </c>
      <c r="O104" t="str">
        <f>_xlfn.XLOOKUP(Orders_Table[[#This Row],[Customer ID]],customers!$A$1:$A$1001,customers!$I$1:$I$1001,,0)</f>
        <v>Yes</v>
      </c>
      <c r="P104" t="str">
        <f t="shared" si="3"/>
        <v>Dark</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IF(_xlfn.XLOOKUP(C105,customers!$A$1:$A$1001,customers!$C$1:$C$1001)=0,"",_xlfn.XLOOKUP(C105,customers!$A$1:$A$1001,customers!$C$1:$C$1001))</f>
        <v>brevel2v@fastcompany.com</v>
      </c>
      <c r="H105" s="2" t="str">
        <f>_xlfn.XLOOKUP(C105,customers!$A$1:$A$1001,customers!$G$1:$G$1001,,0)</f>
        <v>United States</v>
      </c>
      <c r="I105" t="str">
        <f>_xlfn.XLOOKUP(orders!D105,Products!$A$1:$A$49,Products!$B$1:$B$49,,0)</f>
        <v>Rob</v>
      </c>
      <c r="J105" t="str">
        <f>_xlfn.XLOOKUP(orders!D105,Products!$A$1:$A$49,Products!$C$1:$C$49,,0)</f>
        <v>M</v>
      </c>
      <c r="K105" s="5">
        <f>_xlfn.XLOOKUP(D105,Products!$A$1:$A$49,Products!$D$1:$D$49,,0)</f>
        <v>0.2</v>
      </c>
      <c r="L105">
        <f>_xlfn.XLOOKUP(D105,Products!$A$1:$A$49,Products!$E$1:$E$49,,0)</f>
        <v>2.9849999999999999</v>
      </c>
      <c r="M105" s="11">
        <f>orders!L105*orders!E105</f>
        <v>11.94</v>
      </c>
      <c r="N105" t="str">
        <f t="shared" si="2"/>
        <v>Robusta</v>
      </c>
      <c r="O105" t="str">
        <f>_xlfn.XLOOKUP(Orders_Table[[#This Row],[Customer ID]],customers!$A$1:$A$1001,customers!$I$1:$I$1001,,0)</f>
        <v>No</v>
      </c>
      <c r="P105" t="str">
        <f t="shared" si="3"/>
        <v>Medium</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IF(_xlfn.XLOOKUP(C106,customers!$A$1:$A$1001,customers!$C$1:$C$1001)=0,"",_xlfn.XLOOKUP(C106,customers!$A$1:$A$1001,customers!$C$1:$C$1001))</f>
        <v>epriddis2w@nationalgeographic.com</v>
      </c>
      <c r="H106" s="2" t="str">
        <f>_xlfn.XLOOKUP(C106,customers!$A$1:$A$1001,customers!$G$1:$G$1001,,0)</f>
        <v>United States</v>
      </c>
      <c r="I106" t="str">
        <f>_xlfn.XLOOKUP(orders!D106,Products!$A$1:$A$49,Products!$B$1:$B$49,,0)</f>
        <v>Lib</v>
      </c>
      <c r="J106" t="str">
        <f>_xlfn.XLOOKUP(orders!D106,Products!$A$1:$A$49,Products!$C$1:$C$49,,0)</f>
        <v>M</v>
      </c>
      <c r="K106" s="5">
        <f>_xlfn.XLOOKUP(D106,Products!$A$1:$A$49,Products!$D$1:$D$49,,0)</f>
        <v>1</v>
      </c>
      <c r="L106">
        <f>_xlfn.XLOOKUP(D106,Products!$A$1:$A$49,Products!$E$1:$E$49,,0)</f>
        <v>14.55</v>
      </c>
      <c r="M106" s="11">
        <f>orders!L106*orders!E106</f>
        <v>87.300000000000011</v>
      </c>
      <c r="N106" t="str">
        <f t="shared" si="2"/>
        <v>Liberica</v>
      </c>
      <c r="O106" t="str">
        <f>_xlfn.XLOOKUP(Orders_Table[[#This Row],[Customer ID]],customers!$A$1:$A$1001,customers!$I$1:$I$1001,,0)</f>
        <v>No</v>
      </c>
      <c r="P106" t="str">
        <f t="shared" si="3"/>
        <v>Medium</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IF(_xlfn.XLOOKUP(C107,customers!$A$1:$A$1001,customers!$C$1:$C$1001)=0,"",_xlfn.XLOOKUP(C107,customers!$A$1:$A$1001,customers!$C$1:$C$1001))</f>
        <v>qveel2x@jugem.jp</v>
      </c>
      <c r="H107" s="2" t="str">
        <f>_xlfn.XLOOKUP(C107,customers!$A$1:$A$1001,customers!$G$1:$G$1001,,0)</f>
        <v>United States</v>
      </c>
      <c r="I107" t="str">
        <f>_xlfn.XLOOKUP(orders!D107,Products!$A$1:$A$49,Products!$B$1:$B$49,,0)</f>
        <v>Ara</v>
      </c>
      <c r="J107" t="str">
        <f>_xlfn.XLOOKUP(orders!D107,Products!$A$1:$A$49,Products!$C$1:$C$49,,0)</f>
        <v>M</v>
      </c>
      <c r="K107" s="5">
        <f>_xlfn.XLOOKUP(D107,Products!$A$1:$A$49,Products!$D$1:$D$49,,0)</f>
        <v>0.5</v>
      </c>
      <c r="L107">
        <f>_xlfn.XLOOKUP(D107,Products!$A$1:$A$49,Products!$E$1:$E$49,,0)</f>
        <v>6.75</v>
      </c>
      <c r="M107" s="11">
        <f>orders!L107*orders!E107</f>
        <v>40.5</v>
      </c>
      <c r="N107" t="str">
        <f t="shared" si="2"/>
        <v>Arabica</v>
      </c>
      <c r="O107" t="str">
        <f>_xlfn.XLOOKUP(Orders_Table[[#This Row],[Customer ID]],customers!$A$1:$A$1001,customers!$I$1:$I$1001,,0)</f>
        <v>Yes</v>
      </c>
      <c r="P107" t="str">
        <f t="shared" si="3"/>
        <v>Medium</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IF(_xlfn.XLOOKUP(C108,customers!$A$1:$A$1001,customers!$C$1:$C$1001)=0,"",_xlfn.XLOOKUP(C108,customers!$A$1:$A$1001,customers!$C$1:$C$1001))</f>
        <v>lconyers2y@twitter.com</v>
      </c>
      <c r="H108" s="2" t="str">
        <f>_xlfn.XLOOKUP(C108,customers!$A$1:$A$1001,customers!$G$1:$G$1001,,0)</f>
        <v>United States</v>
      </c>
      <c r="I108" t="str">
        <f>_xlfn.XLOOKUP(orders!D108,Products!$A$1:$A$49,Products!$B$1:$B$49,,0)</f>
        <v>Exc</v>
      </c>
      <c r="J108" t="str">
        <f>_xlfn.XLOOKUP(orders!D108,Products!$A$1:$A$49,Products!$C$1:$C$49,,0)</f>
        <v>D</v>
      </c>
      <c r="K108" s="5">
        <f>_xlfn.XLOOKUP(D108,Products!$A$1:$A$49,Products!$D$1:$D$49,,0)</f>
        <v>1</v>
      </c>
      <c r="L108">
        <f>_xlfn.XLOOKUP(D108,Products!$A$1:$A$49,Products!$E$1:$E$49,,0)</f>
        <v>12.15</v>
      </c>
      <c r="M108" s="11">
        <f>orders!L108*orders!E108</f>
        <v>24.3</v>
      </c>
      <c r="N108" t="str">
        <f t="shared" si="2"/>
        <v>Excelsa</v>
      </c>
      <c r="O108" t="str">
        <f>_xlfn.XLOOKUP(Orders_Table[[#This Row],[Customer ID]],customers!$A$1:$A$1001,customers!$I$1:$I$1001,,0)</f>
        <v>No</v>
      </c>
      <c r="P108" t="str">
        <f t="shared" si="3"/>
        <v>Dark</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IF(_xlfn.XLOOKUP(C109,customers!$A$1:$A$1001,customers!$C$1:$C$1001)=0,"",_xlfn.XLOOKUP(C109,customers!$A$1:$A$1001,customers!$C$1:$C$1001))</f>
        <v>pwye2z@dagondesign.com</v>
      </c>
      <c r="H109" s="2" t="str">
        <f>_xlfn.XLOOKUP(C109,customers!$A$1:$A$1001,customers!$G$1:$G$1001,,0)</f>
        <v>United States</v>
      </c>
      <c r="I109" t="str">
        <f>_xlfn.XLOOKUP(orders!D109,Products!$A$1:$A$49,Products!$B$1:$B$49,,0)</f>
        <v>Rob</v>
      </c>
      <c r="J109" t="str">
        <f>_xlfn.XLOOKUP(orders!D109,Products!$A$1:$A$49,Products!$C$1:$C$49,,0)</f>
        <v>M</v>
      </c>
      <c r="K109" s="5">
        <f>_xlfn.XLOOKUP(D109,Products!$A$1:$A$49,Products!$D$1:$D$49,,0)</f>
        <v>0.5</v>
      </c>
      <c r="L109">
        <f>_xlfn.XLOOKUP(D109,Products!$A$1:$A$49,Products!$E$1:$E$49,,0)</f>
        <v>5.97</v>
      </c>
      <c r="M109" s="11">
        <f>orders!L109*orders!E109</f>
        <v>17.91</v>
      </c>
      <c r="N109" t="str">
        <f t="shared" si="2"/>
        <v>Robusta</v>
      </c>
      <c r="O109" t="str">
        <f>_xlfn.XLOOKUP(Orders_Table[[#This Row],[Customer ID]],customers!$A$1:$A$1001,customers!$I$1:$I$1001,,0)</f>
        <v>Yes</v>
      </c>
      <c r="P109" t="str">
        <f t="shared" si="3"/>
        <v>Medium</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IF(_xlfn.XLOOKUP(C110,customers!$A$1:$A$1001,customers!$C$1:$C$1001)=0,"",_xlfn.XLOOKUP(C110,customers!$A$1:$A$1001,customers!$C$1:$C$1001))</f>
        <v/>
      </c>
      <c r="H110" s="2" t="str">
        <f>_xlfn.XLOOKUP(C110,customers!$A$1:$A$1001,customers!$G$1:$G$1001,,0)</f>
        <v>United States</v>
      </c>
      <c r="I110" t="str">
        <f>_xlfn.XLOOKUP(orders!D110,Products!$A$1:$A$49,Products!$B$1:$B$49,,0)</f>
        <v>Ara</v>
      </c>
      <c r="J110" t="str">
        <f>_xlfn.XLOOKUP(orders!D110,Products!$A$1:$A$49,Products!$C$1:$C$49,,0)</f>
        <v>M</v>
      </c>
      <c r="K110" s="5">
        <f>_xlfn.XLOOKUP(D110,Products!$A$1:$A$49,Products!$D$1:$D$49,,0)</f>
        <v>0.5</v>
      </c>
      <c r="L110">
        <f>_xlfn.XLOOKUP(D110,Products!$A$1:$A$49,Products!$E$1:$E$49,,0)</f>
        <v>6.75</v>
      </c>
      <c r="M110" s="11">
        <f>orders!L110*orders!E110</f>
        <v>27</v>
      </c>
      <c r="N110" t="str">
        <f t="shared" si="2"/>
        <v>Arabica</v>
      </c>
      <c r="O110" t="str">
        <f>_xlfn.XLOOKUP(Orders_Table[[#This Row],[Customer ID]],customers!$A$1:$A$1001,customers!$I$1:$I$1001,,0)</f>
        <v>No</v>
      </c>
      <c r="P110" t="str">
        <f t="shared" si="3"/>
        <v>Medium</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IF(_xlfn.XLOOKUP(C111,customers!$A$1:$A$1001,customers!$C$1:$C$1001)=0,"",_xlfn.XLOOKUP(C111,customers!$A$1:$A$1001,customers!$C$1:$C$1001))</f>
        <v>tsheryn31@mtv.com</v>
      </c>
      <c r="H111" s="2" t="str">
        <f>_xlfn.XLOOKUP(C111,customers!$A$1:$A$1001,customers!$G$1:$G$1001,,0)</f>
        <v>United States</v>
      </c>
      <c r="I111" t="str">
        <f>_xlfn.XLOOKUP(orders!D111,Products!$A$1:$A$49,Products!$B$1:$B$49,,0)</f>
        <v>Lib</v>
      </c>
      <c r="J111" t="str">
        <f>_xlfn.XLOOKUP(orders!D111,Products!$A$1:$A$49,Products!$C$1:$C$49,,0)</f>
        <v>D</v>
      </c>
      <c r="K111" s="5">
        <f>_xlfn.XLOOKUP(D111,Products!$A$1:$A$49,Products!$D$1:$D$49,,0)</f>
        <v>0.5</v>
      </c>
      <c r="L111">
        <f>_xlfn.XLOOKUP(D111,Products!$A$1:$A$49,Products!$E$1:$E$49,,0)</f>
        <v>7.77</v>
      </c>
      <c r="M111" s="11">
        <f>orders!L111*orders!E111</f>
        <v>7.77</v>
      </c>
      <c r="N111" t="str">
        <f t="shared" si="2"/>
        <v>Liberica</v>
      </c>
      <c r="O111" t="str">
        <f>_xlfn.XLOOKUP(Orders_Table[[#This Row],[Customer ID]],customers!$A$1:$A$1001,customers!$I$1:$I$1001,,0)</f>
        <v>Yes</v>
      </c>
      <c r="P111" t="str">
        <f t="shared" si="3"/>
        <v>Dark</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IF(_xlfn.XLOOKUP(C112,customers!$A$1:$A$1001,customers!$C$1:$C$1001)=0,"",_xlfn.XLOOKUP(C112,customers!$A$1:$A$1001,customers!$C$1:$C$1001))</f>
        <v>mredgrave32@cargocollective.com</v>
      </c>
      <c r="H112" s="2" t="str">
        <f>_xlfn.XLOOKUP(C112,customers!$A$1:$A$1001,customers!$G$1:$G$1001,,0)</f>
        <v>United States</v>
      </c>
      <c r="I112" t="str">
        <f>_xlfn.XLOOKUP(orders!D112,Products!$A$1:$A$49,Products!$B$1:$B$49,,0)</f>
        <v>Exc</v>
      </c>
      <c r="J112" t="str">
        <f>_xlfn.XLOOKUP(orders!D112,Products!$A$1:$A$49,Products!$C$1:$C$49,,0)</f>
        <v>L</v>
      </c>
      <c r="K112" s="5">
        <f>_xlfn.XLOOKUP(D112,Products!$A$1:$A$49,Products!$D$1:$D$49,,0)</f>
        <v>0.2</v>
      </c>
      <c r="L112">
        <f>_xlfn.XLOOKUP(D112,Products!$A$1:$A$49,Products!$E$1:$E$49,,0)</f>
        <v>4.4550000000000001</v>
      </c>
      <c r="M112" s="11">
        <f>orders!L112*orders!E112</f>
        <v>13.365</v>
      </c>
      <c r="N112" t="str">
        <f t="shared" si="2"/>
        <v>Excelsa</v>
      </c>
      <c r="O112" t="str">
        <f>_xlfn.XLOOKUP(Orders_Table[[#This Row],[Customer ID]],customers!$A$1:$A$1001,customers!$I$1:$I$1001,,0)</f>
        <v>Yes</v>
      </c>
      <c r="P112" t="str">
        <f t="shared" si="3"/>
        <v>Light</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IF(_xlfn.XLOOKUP(C113,customers!$A$1:$A$1001,customers!$C$1:$C$1001)=0,"",_xlfn.XLOOKUP(C113,customers!$A$1:$A$1001,customers!$C$1:$C$1001))</f>
        <v>bfominov33@yale.edu</v>
      </c>
      <c r="H113" s="2" t="str">
        <f>_xlfn.XLOOKUP(C113,customers!$A$1:$A$1001,customers!$G$1:$G$1001,,0)</f>
        <v>United States</v>
      </c>
      <c r="I113" t="str">
        <f>_xlfn.XLOOKUP(orders!D113,Products!$A$1:$A$49,Products!$B$1:$B$49,,0)</f>
        <v>Rob</v>
      </c>
      <c r="J113" t="str">
        <f>_xlfn.XLOOKUP(orders!D113,Products!$A$1:$A$49,Products!$C$1:$C$49,,0)</f>
        <v>D</v>
      </c>
      <c r="K113" s="5">
        <f>_xlfn.XLOOKUP(D113,Products!$A$1:$A$49,Products!$D$1:$D$49,,0)</f>
        <v>0.5</v>
      </c>
      <c r="L113">
        <f>_xlfn.XLOOKUP(D113,Products!$A$1:$A$49,Products!$E$1:$E$49,,0)</f>
        <v>5.3699999999999992</v>
      </c>
      <c r="M113" s="11">
        <f>orders!L113*orders!E113</f>
        <v>26.849999999999994</v>
      </c>
      <c r="N113" t="str">
        <f t="shared" si="2"/>
        <v>Robusta</v>
      </c>
      <c r="O113" t="str">
        <f>_xlfn.XLOOKUP(Orders_Table[[#This Row],[Customer ID]],customers!$A$1:$A$1001,customers!$I$1:$I$1001,,0)</f>
        <v>No</v>
      </c>
      <c r="P113" t="str">
        <f t="shared" si="3"/>
        <v>Dark</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IF(_xlfn.XLOOKUP(C114,customers!$A$1:$A$1001,customers!$C$1:$C$1001)=0,"",_xlfn.XLOOKUP(C114,customers!$A$1:$A$1001,customers!$C$1:$C$1001))</f>
        <v>scritchlow34@un.org</v>
      </c>
      <c r="H114" s="2" t="str">
        <f>_xlfn.XLOOKUP(C114,customers!$A$1:$A$1001,customers!$G$1:$G$1001,,0)</f>
        <v>United States</v>
      </c>
      <c r="I114" t="str">
        <f>_xlfn.XLOOKUP(orders!D114,Products!$A$1:$A$49,Products!$B$1:$B$49,,0)</f>
        <v>Ara</v>
      </c>
      <c r="J114" t="str">
        <f>_xlfn.XLOOKUP(orders!D114,Products!$A$1:$A$49,Products!$C$1:$C$49,,0)</f>
        <v>M</v>
      </c>
      <c r="K114" s="5">
        <f>_xlfn.XLOOKUP(D114,Products!$A$1:$A$49,Products!$D$1:$D$49,,0)</f>
        <v>1</v>
      </c>
      <c r="L114">
        <f>_xlfn.XLOOKUP(D114,Products!$A$1:$A$49,Products!$E$1:$E$49,,0)</f>
        <v>11.25</v>
      </c>
      <c r="M114" s="11">
        <f>orders!L114*orders!E114</f>
        <v>11.25</v>
      </c>
      <c r="N114" t="str">
        <f t="shared" si="2"/>
        <v>Arabica</v>
      </c>
      <c r="O114" t="str">
        <f>_xlfn.XLOOKUP(Orders_Table[[#This Row],[Customer ID]],customers!$A$1:$A$1001,customers!$I$1:$I$1001,,0)</f>
        <v>No</v>
      </c>
      <c r="P114" t="str">
        <f t="shared" si="3"/>
        <v>Medium</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IF(_xlfn.XLOOKUP(C115,customers!$A$1:$A$1001,customers!$C$1:$C$1001)=0,"",_xlfn.XLOOKUP(C115,customers!$A$1:$A$1001,customers!$C$1:$C$1001))</f>
        <v>msteptow35@earthlink.net</v>
      </c>
      <c r="H115" s="2" t="str">
        <f>_xlfn.XLOOKUP(C115,customers!$A$1:$A$1001,customers!$G$1:$G$1001,,0)</f>
        <v>Ireland</v>
      </c>
      <c r="I115" t="str">
        <f>_xlfn.XLOOKUP(orders!D115,Products!$A$1:$A$49,Products!$B$1:$B$49,,0)</f>
        <v>Lib</v>
      </c>
      <c r="J115" t="str">
        <f>_xlfn.XLOOKUP(orders!D115,Products!$A$1:$A$49,Products!$C$1:$C$49,,0)</f>
        <v>M</v>
      </c>
      <c r="K115" s="5">
        <f>_xlfn.XLOOKUP(D115,Products!$A$1:$A$49,Products!$D$1:$D$49,,0)</f>
        <v>1</v>
      </c>
      <c r="L115">
        <f>_xlfn.XLOOKUP(D115,Products!$A$1:$A$49,Products!$E$1:$E$49,,0)</f>
        <v>14.55</v>
      </c>
      <c r="M115" s="11">
        <f>orders!L115*orders!E115</f>
        <v>14.55</v>
      </c>
      <c r="N115" t="str">
        <f t="shared" si="2"/>
        <v>Liberica</v>
      </c>
      <c r="O115" t="str">
        <f>_xlfn.XLOOKUP(Orders_Table[[#This Row],[Customer ID]],customers!$A$1:$A$1001,customers!$I$1:$I$1001,,0)</f>
        <v>No</v>
      </c>
      <c r="P115" t="str">
        <f t="shared" si="3"/>
        <v>Medium</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IF(_xlfn.XLOOKUP(C116,customers!$A$1:$A$1001,customers!$C$1:$C$1001)=0,"",_xlfn.XLOOKUP(C116,customers!$A$1:$A$1001,customers!$C$1:$C$1001))</f>
        <v/>
      </c>
      <c r="H116" s="2" t="str">
        <f>_xlfn.XLOOKUP(C116,customers!$A$1:$A$1001,customers!$G$1:$G$1001,,0)</f>
        <v>United States</v>
      </c>
      <c r="I116" t="str">
        <f>_xlfn.XLOOKUP(orders!D116,Products!$A$1:$A$49,Products!$B$1:$B$49,,0)</f>
        <v>Rob</v>
      </c>
      <c r="J116" t="str">
        <f>_xlfn.XLOOKUP(orders!D116,Products!$A$1:$A$49,Products!$C$1:$C$49,,0)</f>
        <v>L</v>
      </c>
      <c r="K116" s="5">
        <f>_xlfn.XLOOKUP(D116,Products!$A$1:$A$49,Products!$D$1:$D$49,,0)</f>
        <v>0.2</v>
      </c>
      <c r="L116">
        <f>_xlfn.XLOOKUP(D116,Products!$A$1:$A$49,Products!$E$1:$E$49,,0)</f>
        <v>3.5849999999999995</v>
      </c>
      <c r="M116" s="11">
        <f>orders!L116*orders!E116</f>
        <v>14.339999999999998</v>
      </c>
      <c r="N116" t="str">
        <f t="shared" si="2"/>
        <v>Robusta</v>
      </c>
      <c r="O116" t="str">
        <f>_xlfn.XLOOKUP(Orders_Table[[#This Row],[Customer ID]],customers!$A$1:$A$1001,customers!$I$1:$I$1001,,0)</f>
        <v>No</v>
      </c>
      <c r="P116" t="str">
        <f t="shared" si="3"/>
        <v>Light</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IF(_xlfn.XLOOKUP(C117,customers!$A$1:$A$1001,customers!$C$1:$C$1001)=0,"",_xlfn.XLOOKUP(C117,customers!$A$1:$A$1001,customers!$C$1:$C$1001))</f>
        <v>imulliner37@pinterest.com</v>
      </c>
      <c r="H117" s="2" t="str">
        <f>_xlfn.XLOOKUP(C117,customers!$A$1:$A$1001,customers!$G$1:$G$1001,,0)</f>
        <v>United Kingdom</v>
      </c>
      <c r="I117" t="str">
        <f>_xlfn.XLOOKUP(orders!D117,Products!$A$1:$A$49,Products!$B$1:$B$49,,0)</f>
        <v>Lib</v>
      </c>
      <c r="J117" t="str">
        <f>_xlfn.XLOOKUP(orders!D117,Products!$A$1:$A$49,Products!$C$1:$C$49,,0)</f>
        <v>L</v>
      </c>
      <c r="K117" s="5">
        <f>_xlfn.XLOOKUP(D117,Products!$A$1:$A$49,Products!$D$1:$D$49,,0)</f>
        <v>1</v>
      </c>
      <c r="L117">
        <f>_xlfn.XLOOKUP(D117,Products!$A$1:$A$49,Products!$E$1:$E$49,,0)</f>
        <v>15.85</v>
      </c>
      <c r="M117" s="11">
        <f>orders!L117*orders!E117</f>
        <v>15.85</v>
      </c>
      <c r="N117" t="str">
        <f t="shared" si="2"/>
        <v>Liberica</v>
      </c>
      <c r="O117" t="str">
        <f>_xlfn.XLOOKUP(Orders_Table[[#This Row],[Customer ID]],customers!$A$1:$A$1001,customers!$I$1:$I$1001,,0)</f>
        <v>No</v>
      </c>
      <c r="P117" t="str">
        <f t="shared" si="3"/>
        <v>Light</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IF(_xlfn.XLOOKUP(C118,customers!$A$1:$A$1001,customers!$C$1:$C$1001)=0,"",_xlfn.XLOOKUP(C118,customers!$A$1:$A$1001,customers!$C$1:$C$1001))</f>
        <v>gstandley38@dion.ne.jp</v>
      </c>
      <c r="H118" s="2" t="str">
        <f>_xlfn.XLOOKUP(C118,customers!$A$1:$A$1001,customers!$G$1:$G$1001,,0)</f>
        <v>Ireland</v>
      </c>
      <c r="I118" t="str">
        <f>_xlfn.XLOOKUP(orders!D118,Products!$A$1:$A$49,Products!$B$1:$B$49,,0)</f>
        <v>Lib</v>
      </c>
      <c r="J118" t="str">
        <f>_xlfn.XLOOKUP(orders!D118,Products!$A$1:$A$49,Products!$C$1:$C$49,,0)</f>
        <v>L</v>
      </c>
      <c r="K118" s="5">
        <f>_xlfn.XLOOKUP(D118,Products!$A$1:$A$49,Products!$D$1:$D$49,,0)</f>
        <v>0.2</v>
      </c>
      <c r="L118">
        <f>_xlfn.XLOOKUP(D118,Products!$A$1:$A$49,Products!$E$1:$E$49,,0)</f>
        <v>4.7549999999999999</v>
      </c>
      <c r="M118" s="11">
        <f>orders!L118*orders!E118</f>
        <v>19.02</v>
      </c>
      <c r="N118" t="str">
        <f t="shared" si="2"/>
        <v>Liberica</v>
      </c>
      <c r="O118" t="str">
        <f>_xlfn.XLOOKUP(Orders_Table[[#This Row],[Customer ID]],customers!$A$1:$A$1001,customers!$I$1:$I$1001,,0)</f>
        <v>Yes</v>
      </c>
      <c r="P118" t="str">
        <f t="shared" si="3"/>
        <v>Light</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IF(_xlfn.XLOOKUP(C119,customers!$A$1:$A$1001,customers!$C$1:$C$1001)=0,"",_xlfn.XLOOKUP(C119,customers!$A$1:$A$1001,customers!$C$1:$C$1001))</f>
        <v>bdrage39@youku.com</v>
      </c>
      <c r="H119" s="2" t="str">
        <f>_xlfn.XLOOKUP(C119,customers!$A$1:$A$1001,customers!$G$1:$G$1001,,0)</f>
        <v>United States</v>
      </c>
      <c r="I119" t="str">
        <f>_xlfn.XLOOKUP(orders!D119,Products!$A$1:$A$49,Products!$B$1:$B$49,,0)</f>
        <v>Lib</v>
      </c>
      <c r="J119" t="str">
        <f>_xlfn.XLOOKUP(orders!D119,Products!$A$1:$A$49,Products!$C$1:$C$49,,0)</f>
        <v>L</v>
      </c>
      <c r="K119" s="5">
        <f>_xlfn.XLOOKUP(D119,Products!$A$1:$A$49,Products!$D$1:$D$49,,0)</f>
        <v>0.5</v>
      </c>
      <c r="L119">
        <f>_xlfn.XLOOKUP(D119,Products!$A$1:$A$49,Products!$E$1:$E$49,,0)</f>
        <v>9.51</v>
      </c>
      <c r="M119" s="11">
        <f>orders!L119*orders!E119</f>
        <v>38.04</v>
      </c>
      <c r="N119" t="str">
        <f t="shared" si="2"/>
        <v>Liberica</v>
      </c>
      <c r="O119" t="str">
        <f>_xlfn.XLOOKUP(Orders_Table[[#This Row],[Customer ID]],customers!$A$1:$A$1001,customers!$I$1:$I$1001,,0)</f>
        <v>No</v>
      </c>
      <c r="P119" t="str">
        <f t="shared" si="3"/>
        <v>Light</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IF(_xlfn.XLOOKUP(C120,customers!$A$1:$A$1001,customers!$C$1:$C$1001)=0,"",_xlfn.XLOOKUP(C120,customers!$A$1:$A$1001,customers!$C$1:$C$1001))</f>
        <v>myallop3a@fema.gov</v>
      </c>
      <c r="H120" s="2" t="str">
        <f>_xlfn.XLOOKUP(C120,customers!$A$1:$A$1001,customers!$G$1:$G$1001,,0)</f>
        <v>United States</v>
      </c>
      <c r="I120" t="str">
        <f>_xlfn.XLOOKUP(orders!D120,Products!$A$1:$A$49,Products!$B$1:$B$49,,0)</f>
        <v>Exc</v>
      </c>
      <c r="J120" t="str">
        <f>_xlfn.XLOOKUP(orders!D120,Products!$A$1:$A$49,Products!$C$1:$C$49,,0)</f>
        <v>D</v>
      </c>
      <c r="K120" s="5">
        <f>_xlfn.XLOOKUP(D120,Products!$A$1:$A$49,Products!$D$1:$D$49,,0)</f>
        <v>0.5</v>
      </c>
      <c r="L120">
        <f>_xlfn.XLOOKUP(D120,Products!$A$1:$A$49,Products!$E$1:$E$49,,0)</f>
        <v>7.29</v>
      </c>
      <c r="M120" s="11">
        <f>orders!L120*orders!E120</f>
        <v>21.87</v>
      </c>
      <c r="N120" t="str">
        <f t="shared" si="2"/>
        <v>Excelsa</v>
      </c>
      <c r="O120" t="str">
        <f>_xlfn.XLOOKUP(Orders_Table[[#This Row],[Customer ID]],customers!$A$1:$A$1001,customers!$I$1:$I$1001,,0)</f>
        <v>Yes</v>
      </c>
      <c r="P120" t="str">
        <f t="shared" si="3"/>
        <v>Dark</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IF(_xlfn.XLOOKUP(C121,customers!$A$1:$A$1001,customers!$C$1:$C$1001)=0,"",_xlfn.XLOOKUP(C121,customers!$A$1:$A$1001,customers!$C$1:$C$1001))</f>
        <v>cswitsur3b@chronoengine.com</v>
      </c>
      <c r="H121" s="2" t="str">
        <f>_xlfn.XLOOKUP(C121,customers!$A$1:$A$1001,customers!$G$1:$G$1001,,0)</f>
        <v>United States</v>
      </c>
      <c r="I121" t="str">
        <f>_xlfn.XLOOKUP(orders!D121,Products!$A$1:$A$49,Products!$B$1:$B$49,,0)</f>
        <v>Exc</v>
      </c>
      <c r="J121" t="str">
        <f>_xlfn.XLOOKUP(orders!D121,Products!$A$1:$A$49,Products!$C$1:$C$49,,0)</f>
        <v>M</v>
      </c>
      <c r="K121" s="5">
        <f>_xlfn.XLOOKUP(D121,Products!$A$1:$A$49,Products!$D$1:$D$49,,0)</f>
        <v>0.2</v>
      </c>
      <c r="L121">
        <f>_xlfn.XLOOKUP(D121,Products!$A$1:$A$49,Products!$E$1:$E$49,,0)</f>
        <v>4.125</v>
      </c>
      <c r="M121" s="11">
        <f>orders!L121*orders!E121</f>
        <v>4.125</v>
      </c>
      <c r="N121" t="str">
        <f t="shared" si="2"/>
        <v>Excelsa</v>
      </c>
      <c r="O121" t="str">
        <f>_xlfn.XLOOKUP(Orders_Table[[#This Row],[Customer ID]],customers!$A$1:$A$1001,customers!$I$1:$I$1001,,0)</f>
        <v>No</v>
      </c>
      <c r="P121" t="str">
        <f t="shared" si="3"/>
        <v>Medium</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IF(_xlfn.XLOOKUP(C122,customers!$A$1:$A$1001,customers!$C$1:$C$1001)=0,"",_xlfn.XLOOKUP(C122,customers!$A$1:$A$1001,customers!$C$1:$C$1001))</f>
        <v>cswitsur3b@chronoengine.com</v>
      </c>
      <c r="H122" s="2" t="str">
        <f>_xlfn.XLOOKUP(C122,customers!$A$1:$A$1001,customers!$G$1:$G$1001,,0)</f>
        <v>United States</v>
      </c>
      <c r="I122" t="str">
        <f>_xlfn.XLOOKUP(orders!D122,Products!$A$1:$A$49,Products!$B$1:$B$49,,0)</f>
        <v>Ara</v>
      </c>
      <c r="J122" t="str">
        <f>_xlfn.XLOOKUP(orders!D122,Products!$A$1:$A$49,Products!$C$1:$C$49,,0)</f>
        <v>L</v>
      </c>
      <c r="K122" s="5">
        <f>_xlfn.XLOOKUP(D122,Products!$A$1:$A$49,Products!$D$1:$D$49,,0)</f>
        <v>0.2</v>
      </c>
      <c r="L122">
        <f>_xlfn.XLOOKUP(D122,Products!$A$1:$A$49,Products!$E$1:$E$49,,0)</f>
        <v>3.8849999999999998</v>
      </c>
      <c r="M122" s="11">
        <f>orders!L122*orders!E122</f>
        <v>3.8849999999999998</v>
      </c>
      <c r="N122" t="str">
        <f t="shared" si="2"/>
        <v>Arabica</v>
      </c>
      <c r="O122" t="str">
        <f>_xlfn.XLOOKUP(Orders_Table[[#This Row],[Customer ID]],customers!$A$1:$A$1001,customers!$I$1:$I$1001,,0)</f>
        <v>No</v>
      </c>
      <c r="P122" t="str">
        <f t="shared" si="3"/>
        <v>Light</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IF(_xlfn.XLOOKUP(C123,customers!$A$1:$A$1001,customers!$C$1:$C$1001)=0,"",_xlfn.XLOOKUP(C123,customers!$A$1:$A$1001,customers!$C$1:$C$1001))</f>
        <v>cswitsur3b@chronoengine.com</v>
      </c>
      <c r="H123" s="2" t="str">
        <f>_xlfn.XLOOKUP(C123,customers!$A$1:$A$1001,customers!$G$1:$G$1001,,0)</f>
        <v>United States</v>
      </c>
      <c r="I123" t="str">
        <f>_xlfn.XLOOKUP(orders!D123,Products!$A$1:$A$49,Products!$B$1:$B$49,,0)</f>
        <v>Exc</v>
      </c>
      <c r="J123" t="str">
        <f>_xlfn.XLOOKUP(orders!D123,Products!$A$1:$A$49,Products!$C$1:$C$49,,0)</f>
        <v>M</v>
      </c>
      <c r="K123" s="5">
        <f>_xlfn.XLOOKUP(D123,Products!$A$1:$A$49,Products!$D$1:$D$49,,0)</f>
        <v>1</v>
      </c>
      <c r="L123">
        <f>_xlfn.XLOOKUP(D123,Products!$A$1:$A$49,Products!$E$1:$E$49,,0)</f>
        <v>13.75</v>
      </c>
      <c r="M123" s="11">
        <f>orders!L123*orders!E123</f>
        <v>68.75</v>
      </c>
      <c r="N123" t="str">
        <f t="shared" si="2"/>
        <v>Excelsa</v>
      </c>
      <c r="O123" t="str">
        <f>_xlfn.XLOOKUP(Orders_Table[[#This Row],[Customer ID]],customers!$A$1:$A$1001,customers!$I$1:$I$1001,,0)</f>
        <v>No</v>
      </c>
      <c r="P123" t="str">
        <f t="shared" si="3"/>
        <v>Medium</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IF(_xlfn.XLOOKUP(C124,customers!$A$1:$A$1001,customers!$C$1:$C$1001)=0,"",_xlfn.XLOOKUP(C124,customers!$A$1:$A$1001,customers!$C$1:$C$1001))</f>
        <v>mludwell3e@blogger.com</v>
      </c>
      <c r="H124" s="2" t="str">
        <f>_xlfn.XLOOKUP(C124,customers!$A$1:$A$1001,customers!$G$1:$G$1001,,0)</f>
        <v>United States</v>
      </c>
      <c r="I124" t="str">
        <f>_xlfn.XLOOKUP(orders!D124,Products!$A$1:$A$49,Products!$B$1:$B$49,,0)</f>
        <v>Ara</v>
      </c>
      <c r="J124" t="str">
        <f>_xlfn.XLOOKUP(orders!D124,Products!$A$1:$A$49,Products!$C$1:$C$49,,0)</f>
        <v>D</v>
      </c>
      <c r="K124" s="5">
        <f>_xlfn.XLOOKUP(D124,Products!$A$1:$A$49,Products!$D$1:$D$49,,0)</f>
        <v>0.5</v>
      </c>
      <c r="L124">
        <f>_xlfn.XLOOKUP(D124,Products!$A$1:$A$49,Products!$E$1:$E$49,,0)</f>
        <v>5.97</v>
      </c>
      <c r="M124" s="11">
        <f>orders!L124*orders!E124</f>
        <v>23.88</v>
      </c>
      <c r="N124" t="str">
        <f t="shared" si="2"/>
        <v>Arabica</v>
      </c>
      <c r="O124" t="str">
        <f>_xlfn.XLOOKUP(Orders_Table[[#This Row],[Customer ID]],customers!$A$1:$A$1001,customers!$I$1:$I$1001,,0)</f>
        <v>Yes</v>
      </c>
      <c r="P124" t="str">
        <f t="shared" si="3"/>
        <v>Dark</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IF(_xlfn.XLOOKUP(C125,customers!$A$1:$A$1001,customers!$C$1:$C$1001)=0,"",_xlfn.XLOOKUP(C125,customers!$A$1:$A$1001,customers!$C$1:$C$1001))</f>
        <v>dbeauchamp3f@usda.gov</v>
      </c>
      <c r="H125" s="2" t="str">
        <f>_xlfn.XLOOKUP(C125,customers!$A$1:$A$1001,customers!$G$1:$G$1001,,0)</f>
        <v>United States</v>
      </c>
      <c r="I125" t="str">
        <f>_xlfn.XLOOKUP(orders!D125,Products!$A$1:$A$49,Products!$B$1:$B$49,,0)</f>
        <v>Lib</v>
      </c>
      <c r="J125" t="str">
        <f>_xlfn.XLOOKUP(orders!D125,Products!$A$1:$A$49,Products!$C$1:$C$49,,0)</f>
        <v>L</v>
      </c>
      <c r="K125" s="5">
        <f>_xlfn.XLOOKUP(D125,Products!$A$1:$A$49,Products!$D$1:$D$49,,0)</f>
        <v>2.5</v>
      </c>
      <c r="L125">
        <f>_xlfn.XLOOKUP(D125,Products!$A$1:$A$49,Products!$E$1:$E$49,,0)</f>
        <v>36.454999999999998</v>
      </c>
      <c r="M125" s="11">
        <f>orders!L125*orders!E125</f>
        <v>145.82</v>
      </c>
      <c r="N125" t="str">
        <f t="shared" si="2"/>
        <v>Liberica</v>
      </c>
      <c r="O125" t="str">
        <f>_xlfn.XLOOKUP(Orders_Table[[#This Row],[Customer ID]],customers!$A$1:$A$1001,customers!$I$1:$I$1001,,0)</f>
        <v>No</v>
      </c>
      <c r="P125" t="str">
        <f t="shared" si="3"/>
        <v>Light</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IF(_xlfn.XLOOKUP(C126,customers!$A$1:$A$1001,customers!$C$1:$C$1001)=0,"",_xlfn.XLOOKUP(C126,customers!$A$1:$A$1001,customers!$C$1:$C$1001))</f>
        <v>srodliff3g@ted.com</v>
      </c>
      <c r="H126" s="2" t="str">
        <f>_xlfn.XLOOKUP(C126,customers!$A$1:$A$1001,customers!$G$1:$G$1001,,0)</f>
        <v>United States</v>
      </c>
      <c r="I126" t="str">
        <f>_xlfn.XLOOKUP(orders!D126,Products!$A$1:$A$49,Products!$B$1:$B$49,,0)</f>
        <v>Lib</v>
      </c>
      <c r="J126" t="str">
        <f>_xlfn.XLOOKUP(orders!D126,Products!$A$1:$A$49,Products!$C$1:$C$49,,0)</f>
        <v>M</v>
      </c>
      <c r="K126" s="5">
        <f>_xlfn.XLOOKUP(D126,Products!$A$1:$A$49,Products!$D$1:$D$49,,0)</f>
        <v>0.2</v>
      </c>
      <c r="L126">
        <f>_xlfn.XLOOKUP(D126,Products!$A$1:$A$49,Products!$E$1:$E$49,,0)</f>
        <v>4.3650000000000002</v>
      </c>
      <c r="M126" s="11">
        <f>orders!L126*orders!E126</f>
        <v>21.825000000000003</v>
      </c>
      <c r="N126" t="str">
        <f t="shared" si="2"/>
        <v>Liberica</v>
      </c>
      <c r="O126" t="str">
        <f>_xlfn.XLOOKUP(Orders_Table[[#This Row],[Customer ID]],customers!$A$1:$A$1001,customers!$I$1:$I$1001,,0)</f>
        <v>Yes</v>
      </c>
      <c r="P126" t="str">
        <f t="shared" si="3"/>
        <v>Medium</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IF(_xlfn.XLOOKUP(C127,customers!$A$1:$A$1001,customers!$C$1:$C$1001)=0,"",_xlfn.XLOOKUP(C127,customers!$A$1:$A$1001,customers!$C$1:$C$1001))</f>
        <v>swoodham3h@businesswire.com</v>
      </c>
      <c r="H127" s="2" t="str">
        <f>_xlfn.XLOOKUP(C127,customers!$A$1:$A$1001,customers!$G$1:$G$1001,,0)</f>
        <v>Ireland</v>
      </c>
      <c r="I127" t="str">
        <f>_xlfn.XLOOKUP(orders!D127,Products!$A$1:$A$49,Products!$B$1:$B$49,,0)</f>
        <v>Lib</v>
      </c>
      <c r="J127" t="str">
        <f>_xlfn.XLOOKUP(orders!D127,Products!$A$1:$A$49,Products!$C$1:$C$49,,0)</f>
        <v>M</v>
      </c>
      <c r="K127" s="5">
        <f>_xlfn.XLOOKUP(D127,Products!$A$1:$A$49,Products!$D$1:$D$49,,0)</f>
        <v>0.5</v>
      </c>
      <c r="L127">
        <f>_xlfn.XLOOKUP(D127,Products!$A$1:$A$49,Products!$E$1:$E$49,,0)</f>
        <v>8.73</v>
      </c>
      <c r="M127" s="11">
        <f>orders!L127*orders!E127</f>
        <v>26.19</v>
      </c>
      <c r="N127" t="str">
        <f t="shared" si="2"/>
        <v>Liberica</v>
      </c>
      <c r="O127" t="str">
        <f>_xlfn.XLOOKUP(Orders_Table[[#This Row],[Customer ID]],customers!$A$1:$A$1001,customers!$I$1:$I$1001,,0)</f>
        <v>Yes</v>
      </c>
      <c r="P127" t="str">
        <f t="shared" si="3"/>
        <v>Medium</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IF(_xlfn.XLOOKUP(C128,customers!$A$1:$A$1001,customers!$C$1:$C$1001)=0,"",_xlfn.XLOOKUP(C128,customers!$A$1:$A$1001,customers!$C$1:$C$1001))</f>
        <v>hsynnot3i@about.com</v>
      </c>
      <c r="H128" s="2" t="str">
        <f>_xlfn.XLOOKUP(C128,customers!$A$1:$A$1001,customers!$G$1:$G$1001,,0)</f>
        <v>United States</v>
      </c>
      <c r="I128" t="str">
        <f>_xlfn.XLOOKUP(orders!D128,Products!$A$1:$A$49,Products!$B$1:$B$49,,0)</f>
        <v>Ara</v>
      </c>
      <c r="J128" t="str">
        <f>_xlfn.XLOOKUP(orders!D128,Products!$A$1:$A$49,Products!$C$1:$C$49,,0)</f>
        <v>M</v>
      </c>
      <c r="K128" s="5">
        <f>_xlfn.XLOOKUP(D128,Products!$A$1:$A$49,Products!$D$1:$D$49,,0)</f>
        <v>1</v>
      </c>
      <c r="L128">
        <f>_xlfn.XLOOKUP(D128,Products!$A$1:$A$49,Products!$E$1:$E$49,,0)</f>
        <v>11.25</v>
      </c>
      <c r="M128" s="11">
        <f>orders!L128*orders!E128</f>
        <v>11.25</v>
      </c>
      <c r="N128" t="str">
        <f t="shared" si="2"/>
        <v>Arabica</v>
      </c>
      <c r="O128" t="str">
        <f>_xlfn.XLOOKUP(Orders_Table[[#This Row],[Customer ID]],customers!$A$1:$A$1001,customers!$I$1:$I$1001,,0)</f>
        <v>No</v>
      </c>
      <c r="P128" t="str">
        <f t="shared" si="3"/>
        <v>Medium</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IF(_xlfn.XLOOKUP(C129,customers!$A$1:$A$1001,customers!$C$1:$C$1001)=0,"",_xlfn.XLOOKUP(C129,customers!$A$1:$A$1001,customers!$C$1:$C$1001))</f>
        <v>rlepere3j@shop-pro.jp</v>
      </c>
      <c r="H129" s="2" t="str">
        <f>_xlfn.XLOOKUP(C129,customers!$A$1:$A$1001,customers!$G$1:$G$1001,,0)</f>
        <v>Ireland</v>
      </c>
      <c r="I129" t="str">
        <f>_xlfn.XLOOKUP(orders!D129,Products!$A$1:$A$49,Products!$B$1:$B$49,,0)</f>
        <v>Lib</v>
      </c>
      <c r="J129" t="str">
        <f>_xlfn.XLOOKUP(orders!D129,Products!$A$1:$A$49,Products!$C$1:$C$49,,0)</f>
        <v>D</v>
      </c>
      <c r="K129" s="5">
        <f>_xlfn.XLOOKUP(D129,Products!$A$1:$A$49,Products!$D$1:$D$49,,0)</f>
        <v>1</v>
      </c>
      <c r="L129">
        <f>_xlfn.XLOOKUP(D129,Products!$A$1:$A$49,Products!$E$1:$E$49,,0)</f>
        <v>12.95</v>
      </c>
      <c r="M129" s="11">
        <f>orders!L129*orders!E129</f>
        <v>77.699999999999989</v>
      </c>
      <c r="N129" t="str">
        <f t="shared" si="2"/>
        <v>Liberica</v>
      </c>
      <c r="O129" t="str">
        <f>_xlfn.XLOOKUP(Orders_Table[[#This Row],[Customer ID]],customers!$A$1:$A$1001,customers!$I$1:$I$1001,,0)</f>
        <v>No</v>
      </c>
      <c r="P129" t="str">
        <f t="shared" si="3"/>
        <v>Dark</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IF(_xlfn.XLOOKUP(C130,customers!$A$1:$A$1001,customers!$C$1:$C$1001)=0,"",_xlfn.XLOOKUP(C130,customers!$A$1:$A$1001,customers!$C$1:$C$1001))</f>
        <v>twoofinden3k@businesswire.com</v>
      </c>
      <c r="H130" s="2" t="str">
        <f>_xlfn.XLOOKUP(C130,customers!$A$1:$A$1001,customers!$G$1:$G$1001,,0)</f>
        <v>United States</v>
      </c>
      <c r="I130" t="str">
        <f>_xlfn.XLOOKUP(orders!D130,Products!$A$1:$A$49,Products!$B$1:$B$49,,0)</f>
        <v>Ara</v>
      </c>
      <c r="J130" t="str">
        <f>_xlfn.XLOOKUP(orders!D130,Products!$A$1:$A$49,Products!$C$1:$C$49,,0)</f>
        <v>M</v>
      </c>
      <c r="K130" s="5">
        <f>_xlfn.XLOOKUP(D130,Products!$A$1:$A$49,Products!$D$1:$D$49,,0)</f>
        <v>0.5</v>
      </c>
      <c r="L130">
        <f>_xlfn.XLOOKUP(D130,Products!$A$1:$A$49,Products!$E$1:$E$49,,0)</f>
        <v>6.75</v>
      </c>
      <c r="M130" s="11">
        <f>orders!L130*orders!E130</f>
        <v>6.75</v>
      </c>
      <c r="N130" t="str">
        <f t="shared" si="2"/>
        <v>Arabica</v>
      </c>
      <c r="O130" t="str">
        <f>_xlfn.XLOOKUP(Orders_Table[[#This Row],[Customer ID]],customers!$A$1:$A$1001,customers!$I$1:$I$1001,,0)</f>
        <v>No</v>
      </c>
      <c r="P130" t="str">
        <f t="shared" si="3"/>
        <v>Medium</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IF(_xlfn.XLOOKUP(C131,customers!$A$1:$A$1001,customers!$C$1:$C$1001)=0,"",_xlfn.XLOOKUP(C131,customers!$A$1:$A$1001,customers!$C$1:$C$1001))</f>
        <v>edacca3l@google.pl</v>
      </c>
      <c r="H131" s="2" t="str">
        <f>_xlfn.XLOOKUP(C131,customers!$A$1:$A$1001,customers!$G$1:$G$1001,,0)</f>
        <v>United States</v>
      </c>
      <c r="I131" t="str">
        <f>_xlfn.XLOOKUP(orders!D131,Products!$A$1:$A$49,Products!$B$1:$B$49,,0)</f>
        <v>Exc</v>
      </c>
      <c r="J131" t="str">
        <f>_xlfn.XLOOKUP(orders!D131,Products!$A$1:$A$49,Products!$C$1:$C$49,,0)</f>
        <v>D</v>
      </c>
      <c r="K131" s="5">
        <f>_xlfn.XLOOKUP(D131,Products!$A$1:$A$49,Products!$D$1:$D$49,,0)</f>
        <v>1</v>
      </c>
      <c r="L131">
        <f>_xlfn.XLOOKUP(D131,Products!$A$1:$A$49,Products!$E$1:$E$49,,0)</f>
        <v>12.15</v>
      </c>
      <c r="M131" s="11">
        <f>orders!L131*orders!E131</f>
        <v>12.15</v>
      </c>
      <c r="N131" t="str">
        <f t="shared" ref="N131:N194" si="4">IF(I131="Rob","Robusta",IF(I131="Exc","Excelsa",IF(I131="Ara","Arabica",IF(I131="Lib","Liberica",""))))</f>
        <v>Excelsa</v>
      </c>
      <c r="O131" t="str">
        <f>_xlfn.XLOOKUP(Orders_Table[[#This Row],[Customer ID]],customers!$A$1:$A$1001,customers!$I$1:$I$1001,,0)</f>
        <v>Yes</v>
      </c>
      <c r="P131" t="str">
        <f t="shared" ref="P131:P194" si="5">IF(J131="M","Medium",IF(J131="D","Dark",IF(J131="L","Light","")))</f>
        <v>Dark</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IF(_xlfn.XLOOKUP(C132,customers!$A$1:$A$1001,customers!$C$1:$C$1001)=0,"",_xlfn.XLOOKUP(C132,customers!$A$1:$A$1001,customers!$C$1:$C$1001))</f>
        <v/>
      </c>
      <c r="H132" s="2" t="str">
        <f>_xlfn.XLOOKUP(C132,customers!$A$1:$A$1001,customers!$G$1:$G$1001,,0)</f>
        <v>Ireland</v>
      </c>
      <c r="I132" t="str">
        <f>_xlfn.XLOOKUP(orders!D132,Products!$A$1:$A$49,Products!$B$1:$B$49,,0)</f>
        <v>Ara</v>
      </c>
      <c r="J132" t="str">
        <f>_xlfn.XLOOKUP(orders!D132,Products!$A$1:$A$49,Products!$C$1:$C$49,,0)</f>
        <v>L</v>
      </c>
      <c r="K132" s="5">
        <f>_xlfn.XLOOKUP(D132,Products!$A$1:$A$49,Products!$D$1:$D$49,,0)</f>
        <v>2.5</v>
      </c>
      <c r="L132">
        <f>_xlfn.XLOOKUP(D132,Products!$A$1:$A$49,Products!$E$1:$E$49,,0)</f>
        <v>29.784999999999997</v>
      </c>
      <c r="M132" s="11">
        <f>orders!L132*orders!E132</f>
        <v>148.92499999999998</v>
      </c>
      <c r="N132" t="str">
        <f t="shared" si="4"/>
        <v>Arabica</v>
      </c>
      <c r="O132" t="str">
        <f>_xlfn.XLOOKUP(Orders_Table[[#This Row],[Customer ID]],customers!$A$1:$A$1001,customers!$I$1:$I$1001,,0)</f>
        <v>Yes</v>
      </c>
      <c r="P132" t="str">
        <f t="shared" si="5"/>
        <v>Light</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IF(_xlfn.XLOOKUP(C133,customers!$A$1:$A$1001,customers!$C$1:$C$1001)=0,"",_xlfn.XLOOKUP(C133,customers!$A$1:$A$1001,customers!$C$1:$C$1001))</f>
        <v>bhindsberg3n@blogs.com</v>
      </c>
      <c r="H133" s="2" t="str">
        <f>_xlfn.XLOOKUP(C133,customers!$A$1:$A$1001,customers!$G$1:$G$1001,,0)</f>
        <v>United States</v>
      </c>
      <c r="I133" t="str">
        <f>_xlfn.XLOOKUP(orders!D133,Products!$A$1:$A$49,Products!$B$1:$B$49,,0)</f>
        <v>Exc</v>
      </c>
      <c r="J133" t="str">
        <f>_xlfn.XLOOKUP(orders!D133,Products!$A$1:$A$49,Products!$C$1:$C$49,,0)</f>
        <v>D</v>
      </c>
      <c r="K133" s="5">
        <f>_xlfn.XLOOKUP(D133,Products!$A$1:$A$49,Products!$D$1:$D$49,,0)</f>
        <v>0.5</v>
      </c>
      <c r="L133">
        <f>_xlfn.XLOOKUP(D133,Products!$A$1:$A$49,Products!$E$1:$E$49,,0)</f>
        <v>7.29</v>
      </c>
      <c r="M133" s="11">
        <f>orders!L133*orders!E133</f>
        <v>14.58</v>
      </c>
      <c r="N133" t="str">
        <f t="shared" si="4"/>
        <v>Excelsa</v>
      </c>
      <c r="O133" t="str">
        <f>_xlfn.XLOOKUP(Orders_Table[[#This Row],[Customer ID]],customers!$A$1:$A$1001,customers!$I$1:$I$1001,,0)</f>
        <v>Yes</v>
      </c>
      <c r="P133" t="str">
        <f t="shared" si="5"/>
        <v>Dark</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IF(_xlfn.XLOOKUP(C134,customers!$A$1:$A$1001,customers!$C$1:$C$1001)=0,"",_xlfn.XLOOKUP(C134,customers!$A$1:$A$1001,customers!$C$1:$C$1001))</f>
        <v>orobins3o@salon.com</v>
      </c>
      <c r="H134" s="2" t="str">
        <f>_xlfn.XLOOKUP(C134,customers!$A$1:$A$1001,customers!$G$1:$G$1001,,0)</f>
        <v>United States</v>
      </c>
      <c r="I134" t="str">
        <f>_xlfn.XLOOKUP(orders!D134,Products!$A$1:$A$49,Products!$B$1:$B$49,,0)</f>
        <v>Ara</v>
      </c>
      <c r="J134" t="str">
        <f>_xlfn.XLOOKUP(orders!D134,Products!$A$1:$A$49,Products!$C$1:$C$49,,0)</f>
        <v>L</v>
      </c>
      <c r="K134" s="5">
        <f>_xlfn.XLOOKUP(D134,Products!$A$1:$A$49,Products!$D$1:$D$49,,0)</f>
        <v>2.5</v>
      </c>
      <c r="L134">
        <f>_xlfn.XLOOKUP(D134,Products!$A$1:$A$49,Products!$E$1:$E$49,,0)</f>
        <v>29.784999999999997</v>
      </c>
      <c r="M134" s="11">
        <f>orders!L134*orders!E134</f>
        <v>148.92499999999998</v>
      </c>
      <c r="N134" t="str">
        <f t="shared" si="4"/>
        <v>Arabica</v>
      </c>
      <c r="O134" t="str">
        <f>_xlfn.XLOOKUP(Orders_Table[[#This Row],[Customer ID]],customers!$A$1:$A$1001,customers!$I$1:$I$1001,,0)</f>
        <v>Yes</v>
      </c>
      <c r="P134" t="str">
        <f t="shared" si="5"/>
        <v>Light</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IF(_xlfn.XLOOKUP(C135,customers!$A$1:$A$1001,customers!$C$1:$C$1001)=0,"",_xlfn.XLOOKUP(C135,customers!$A$1:$A$1001,customers!$C$1:$C$1001))</f>
        <v>osyseland3p@independent.co.uk</v>
      </c>
      <c r="H135" s="2" t="str">
        <f>_xlfn.XLOOKUP(C135,customers!$A$1:$A$1001,customers!$G$1:$G$1001,,0)</f>
        <v>United States</v>
      </c>
      <c r="I135" t="str">
        <f>_xlfn.XLOOKUP(orders!D135,Products!$A$1:$A$49,Products!$B$1:$B$49,,0)</f>
        <v>Lib</v>
      </c>
      <c r="J135" t="str">
        <f>_xlfn.XLOOKUP(orders!D135,Products!$A$1:$A$49,Products!$C$1:$C$49,,0)</f>
        <v>D</v>
      </c>
      <c r="K135" s="5">
        <f>_xlfn.XLOOKUP(D135,Products!$A$1:$A$49,Products!$D$1:$D$49,,0)</f>
        <v>1</v>
      </c>
      <c r="L135">
        <f>_xlfn.XLOOKUP(D135,Products!$A$1:$A$49,Products!$E$1:$E$49,,0)</f>
        <v>12.95</v>
      </c>
      <c r="M135" s="11">
        <f>orders!L135*orders!E135</f>
        <v>12.95</v>
      </c>
      <c r="N135" t="str">
        <f t="shared" si="4"/>
        <v>Liberica</v>
      </c>
      <c r="O135" t="str">
        <f>_xlfn.XLOOKUP(Orders_Table[[#This Row],[Customer ID]],customers!$A$1:$A$1001,customers!$I$1:$I$1001,,0)</f>
        <v>No</v>
      </c>
      <c r="P135" t="str">
        <f t="shared" si="5"/>
        <v>Dark</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IF(_xlfn.XLOOKUP(C136,customers!$A$1:$A$1001,customers!$C$1:$C$1001)=0,"",_xlfn.XLOOKUP(C136,customers!$A$1:$A$1001,customers!$C$1:$C$1001))</f>
        <v/>
      </c>
      <c r="H136" s="2" t="str">
        <f>_xlfn.XLOOKUP(C136,customers!$A$1:$A$1001,customers!$G$1:$G$1001,,0)</f>
        <v>United States</v>
      </c>
      <c r="I136" t="str">
        <f>_xlfn.XLOOKUP(orders!D136,Products!$A$1:$A$49,Products!$B$1:$B$49,,0)</f>
        <v>Exc</v>
      </c>
      <c r="J136" t="str">
        <f>_xlfn.XLOOKUP(orders!D136,Products!$A$1:$A$49,Products!$C$1:$C$49,,0)</f>
        <v>M</v>
      </c>
      <c r="K136" s="5">
        <f>_xlfn.XLOOKUP(D136,Products!$A$1:$A$49,Products!$D$1:$D$49,,0)</f>
        <v>2.5</v>
      </c>
      <c r="L136">
        <f>_xlfn.XLOOKUP(D136,Products!$A$1:$A$49,Products!$E$1:$E$49,,0)</f>
        <v>31.624999999999996</v>
      </c>
      <c r="M136" s="11">
        <f>orders!L136*orders!E136</f>
        <v>94.874999999999986</v>
      </c>
      <c r="N136" t="str">
        <f t="shared" si="4"/>
        <v>Excelsa</v>
      </c>
      <c r="O136" t="str">
        <f>_xlfn.XLOOKUP(Orders_Table[[#This Row],[Customer ID]],customers!$A$1:$A$1001,customers!$I$1:$I$1001,,0)</f>
        <v>Yes</v>
      </c>
      <c r="P136" t="str">
        <f t="shared" si="5"/>
        <v>Medium</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IF(_xlfn.XLOOKUP(C137,customers!$A$1:$A$1001,customers!$C$1:$C$1001)=0,"",_xlfn.XLOOKUP(C137,customers!$A$1:$A$1001,customers!$C$1:$C$1001))</f>
        <v>bmcamish2e@tripadvisor.com</v>
      </c>
      <c r="H137" s="2" t="str">
        <f>_xlfn.XLOOKUP(C137,customers!$A$1:$A$1001,customers!$G$1:$G$1001,,0)</f>
        <v>United States</v>
      </c>
      <c r="I137" t="str">
        <f>_xlfn.XLOOKUP(orders!D137,Products!$A$1:$A$49,Products!$B$1:$B$49,,0)</f>
        <v>Ara</v>
      </c>
      <c r="J137" t="str">
        <f>_xlfn.XLOOKUP(orders!D137,Products!$A$1:$A$49,Products!$C$1:$C$49,,0)</f>
        <v>L</v>
      </c>
      <c r="K137" s="5">
        <f>_xlfn.XLOOKUP(D137,Products!$A$1:$A$49,Products!$D$1:$D$49,,0)</f>
        <v>0.5</v>
      </c>
      <c r="L137">
        <f>_xlfn.XLOOKUP(D137,Products!$A$1:$A$49,Products!$E$1:$E$49,,0)</f>
        <v>7.77</v>
      </c>
      <c r="M137" s="11">
        <f>orders!L137*orders!E137</f>
        <v>38.849999999999994</v>
      </c>
      <c r="N137" t="str">
        <f t="shared" si="4"/>
        <v>Arabica</v>
      </c>
      <c r="O137" t="str">
        <f>_xlfn.XLOOKUP(Orders_Table[[#This Row],[Customer ID]],customers!$A$1:$A$1001,customers!$I$1:$I$1001,,0)</f>
        <v>Yes</v>
      </c>
      <c r="P137" t="str">
        <f t="shared" si="5"/>
        <v>Light</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IF(_xlfn.XLOOKUP(C138,customers!$A$1:$A$1001,customers!$C$1:$C$1001)=0,"",_xlfn.XLOOKUP(C138,customers!$A$1:$A$1001,customers!$C$1:$C$1001))</f>
        <v>lkeenleyside3s@topsy.com</v>
      </c>
      <c r="H138" s="2" t="str">
        <f>_xlfn.XLOOKUP(C138,customers!$A$1:$A$1001,customers!$G$1:$G$1001,,0)</f>
        <v>United States</v>
      </c>
      <c r="I138" t="str">
        <f>_xlfn.XLOOKUP(orders!D138,Products!$A$1:$A$49,Products!$B$1:$B$49,,0)</f>
        <v>Ara</v>
      </c>
      <c r="J138" t="str">
        <f>_xlfn.XLOOKUP(orders!D138,Products!$A$1:$A$49,Products!$C$1:$C$49,,0)</f>
        <v>D</v>
      </c>
      <c r="K138" s="5">
        <f>_xlfn.XLOOKUP(D138,Products!$A$1:$A$49,Products!$D$1:$D$49,,0)</f>
        <v>0.2</v>
      </c>
      <c r="L138">
        <f>_xlfn.XLOOKUP(D138,Products!$A$1:$A$49,Products!$E$1:$E$49,,0)</f>
        <v>2.9849999999999999</v>
      </c>
      <c r="M138" s="11">
        <f>orders!L138*orders!E138</f>
        <v>11.94</v>
      </c>
      <c r="N138" t="str">
        <f t="shared" si="4"/>
        <v>Arabica</v>
      </c>
      <c r="O138" t="str">
        <f>_xlfn.XLOOKUP(Orders_Table[[#This Row],[Customer ID]],customers!$A$1:$A$1001,customers!$I$1:$I$1001,,0)</f>
        <v>No</v>
      </c>
      <c r="P138" t="str">
        <f t="shared" si="5"/>
        <v>Dark</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IF(_xlfn.XLOOKUP(C139,customers!$A$1:$A$1001,customers!$C$1:$C$1001)=0,"",_xlfn.XLOOKUP(C139,customers!$A$1:$A$1001,customers!$C$1:$C$1001))</f>
        <v/>
      </c>
      <c r="H139" s="2" t="str">
        <f>_xlfn.XLOOKUP(C139,customers!$A$1:$A$1001,customers!$G$1:$G$1001,,0)</f>
        <v>Ireland</v>
      </c>
      <c r="I139" t="str">
        <f>_xlfn.XLOOKUP(orders!D139,Products!$A$1:$A$49,Products!$B$1:$B$49,,0)</f>
        <v>Exc</v>
      </c>
      <c r="J139" t="str">
        <f>_xlfn.XLOOKUP(orders!D139,Products!$A$1:$A$49,Products!$C$1:$C$49,,0)</f>
        <v>L</v>
      </c>
      <c r="K139" s="5">
        <f>_xlfn.XLOOKUP(D139,Products!$A$1:$A$49,Products!$D$1:$D$49,,0)</f>
        <v>2.5</v>
      </c>
      <c r="L139">
        <f>_xlfn.XLOOKUP(D139,Products!$A$1:$A$49,Products!$E$1:$E$49,,0)</f>
        <v>34.154999999999994</v>
      </c>
      <c r="M139" s="11">
        <f>orders!L139*orders!E139</f>
        <v>102.46499999999997</v>
      </c>
      <c r="N139" t="str">
        <f t="shared" si="4"/>
        <v>Excelsa</v>
      </c>
      <c r="O139" t="str">
        <f>_xlfn.XLOOKUP(Orders_Table[[#This Row],[Customer ID]],customers!$A$1:$A$1001,customers!$I$1:$I$1001,,0)</f>
        <v>No</v>
      </c>
      <c r="P139" t="str">
        <f t="shared" si="5"/>
        <v>Light</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IF(_xlfn.XLOOKUP(C140,customers!$A$1:$A$1001,customers!$C$1:$C$1001)=0,"",_xlfn.XLOOKUP(C140,customers!$A$1:$A$1001,customers!$C$1:$C$1001))</f>
        <v/>
      </c>
      <c r="H140" s="2" t="str">
        <f>_xlfn.XLOOKUP(C140,customers!$A$1:$A$1001,customers!$G$1:$G$1001,,0)</f>
        <v>United States</v>
      </c>
      <c r="I140" t="str">
        <f>_xlfn.XLOOKUP(orders!D140,Products!$A$1:$A$49,Products!$B$1:$B$49,,0)</f>
        <v>Exc</v>
      </c>
      <c r="J140" t="str">
        <f>_xlfn.XLOOKUP(orders!D140,Products!$A$1:$A$49,Products!$C$1:$C$49,,0)</f>
        <v>D</v>
      </c>
      <c r="K140" s="5">
        <f>_xlfn.XLOOKUP(D140,Products!$A$1:$A$49,Products!$D$1:$D$49,,0)</f>
        <v>1</v>
      </c>
      <c r="L140">
        <f>_xlfn.XLOOKUP(D140,Products!$A$1:$A$49,Products!$E$1:$E$49,,0)</f>
        <v>12.15</v>
      </c>
      <c r="M140" s="11">
        <f>orders!L140*orders!E140</f>
        <v>48.6</v>
      </c>
      <c r="N140" t="str">
        <f t="shared" si="4"/>
        <v>Excelsa</v>
      </c>
      <c r="O140" t="str">
        <f>_xlfn.XLOOKUP(Orders_Table[[#This Row],[Customer ID]],customers!$A$1:$A$1001,customers!$I$1:$I$1001,,0)</f>
        <v>No</v>
      </c>
      <c r="P140" t="str">
        <f t="shared" si="5"/>
        <v>Dark</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IF(_xlfn.XLOOKUP(C141,customers!$A$1:$A$1001,customers!$C$1:$C$1001)=0,"",_xlfn.XLOOKUP(C141,customers!$A$1:$A$1001,customers!$C$1:$C$1001))</f>
        <v/>
      </c>
      <c r="H141" s="2" t="str">
        <f>_xlfn.XLOOKUP(C141,customers!$A$1:$A$1001,customers!$G$1:$G$1001,,0)</f>
        <v>United States</v>
      </c>
      <c r="I141" t="str">
        <f>_xlfn.XLOOKUP(orders!D141,Products!$A$1:$A$49,Products!$B$1:$B$49,,0)</f>
        <v>Lib</v>
      </c>
      <c r="J141" t="str">
        <f>_xlfn.XLOOKUP(orders!D141,Products!$A$1:$A$49,Products!$C$1:$C$49,,0)</f>
        <v>D</v>
      </c>
      <c r="K141" s="5">
        <f>_xlfn.XLOOKUP(D141,Products!$A$1:$A$49,Products!$D$1:$D$49,,0)</f>
        <v>1</v>
      </c>
      <c r="L141">
        <f>_xlfn.XLOOKUP(D141,Products!$A$1:$A$49,Products!$E$1:$E$49,,0)</f>
        <v>12.95</v>
      </c>
      <c r="M141" s="11">
        <f>orders!L141*orders!E141</f>
        <v>77.699999999999989</v>
      </c>
      <c r="N141" t="str">
        <f t="shared" si="4"/>
        <v>Liberica</v>
      </c>
      <c r="O141" t="str">
        <f>_xlfn.XLOOKUP(Orders_Table[[#This Row],[Customer ID]],customers!$A$1:$A$1001,customers!$I$1:$I$1001,,0)</f>
        <v>Yes</v>
      </c>
      <c r="P141" t="str">
        <f t="shared" si="5"/>
        <v>Dark</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IF(_xlfn.XLOOKUP(C142,customers!$A$1:$A$1001,customers!$C$1:$C$1001)=0,"",_xlfn.XLOOKUP(C142,customers!$A$1:$A$1001,customers!$C$1:$C$1001))</f>
        <v>vkundt3w@bigcartel.com</v>
      </c>
      <c r="H142" s="2" t="str">
        <f>_xlfn.XLOOKUP(C142,customers!$A$1:$A$1001,customers!$G$1:$G$1001,,0)</f>
        <v>Ireland</v>
      </c>
      <c r="I142" t="str">
        <f>_xlfn.XLOOKUP(orders!D142,Products!$A$1:$A$49,Products!$B$1:$B$49,,0)</f>
        <v>Lib</v>
      </c>
      <c r="J142" t="str">
        <f>_xlfn.XLOOKUP(orders!D142,Products!$A$1:$A$49,Products!$C$1:$C$49,,0)</f>
        <v>D</v>
      </c>
      <c r="K142" s="5">
        <f>_xlfn.XLOOKUP(D142,Products!$A$1:$A$49,Products!$D$1:$D$49,,0)</f>
        <v>2.5</v>
      </c>
      <c r="L142">
        <f>_xlfn.XLOOKUP(D142,Products!$A$1:$A$49,Products!$E$1:$E$49,,0)</f>
        <v>29.784999999999997</v>
      </c>
      <c r="M142" s="11">
        <f>orders!L142*orders!E142</f>
        <v>29.784999999999997</v>
      </c>
      <c r="N142" t="str">
        <f t="shared" si="4"/>
        <v>Liberica</v>
      </c>
      <c r="O142" t="str">
        <f>_xlfn.XLOOKUP(Orders_Table[[#This Row],[Customer ID]],customers!$A$1:$A$1001,customers!$I$1:$I$1001,,0)</f>
        <v>Yes</v>
      </c>
      <c r="P142" t="str">
        <f t="shared" si="5"/>
        <v>Dark</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IF(_xlfn.XLOOKUP(C143,customers!$A$1:$A$1001,customers!$C$1:$C$1001)=0,"",_xlfn.XLOOKUP(C143,customers!$A$1:$A$1001,customers!$C$1:$C$1001))</f>
        <v>bbett3x@google.de</v>
      </c>
      <c r="H143" s="2" t="str">
        <f>_xlfn.XLOOKUP(C143,customers!$A$1:$A$1001,customers!$G$1:$G$1001,,0)</f>
        <v>United States</v>
      </c>
      <c r="I143" t="str">
        <f>_xlfn.XLOOKUP(orders!D143,Products!$A$1:$A$49,Products!$B$1:$B$49,,0)</f>
        <v>Ara</v>
      </c>
      <c r="J143" t="str">
        <f>_xlfn.XLOOKUP(orders!D143,Products!$A$1:$A$49,Products!$C$1:$C$49,,0)</f>
        <v>L</v>
      </c>
      <c r="K143" s="5">
        <f>_xlfn.XLOOKUP(D143,Products!$A$1:$A$49,Products!$D$1:$D$49,,0)</f>
        <v>0.2</v>
      </c>
      <c r="L143">
        <f>_xlfn.XLOOKUP(D143,Products!$A$1:$A$49,Products!$E$1:$E$49,,0)</f>
        <v>3.8849999999999998</v>
      </c>
      <c r="M143" s="11">
        <f>orders!L143*orders!E143</f>
        <v>15.54</v>
      </c>
      <c r="N143" t="str">
        <f t="shared" si="4"/>
        <v>Arabica</v>
      </c>
      <c r="O143" t="str">
        <f>_xlfn.XLOOKUP(Orders_Table[[#This Row],[Customer ID]],customers!$A$1:$A$1001,customers!$I$1:$I$1001,,0)</f>
        <v>Yes</v>
      </c>
      <c r="P143" t="str">
        <f t="shared" si="5"/>
        <v>Light</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IF(_xlfn.XLOOKUP(C144,customers!$A$1:$A$1001,customers!$C$1:$C$1001)=0,"",_xlfn.XLOOKUP(C144,customers!$A$1:$A$1001,customers!$C$1:$C$1001))</f>
        <v/>
      </c>
      <c r="H144" s="2" t="str">
        <f>_xlfn.XLOOKUP(C144,customers!$A$1:$A$1001,customers!$G$1:$G$1001,,0)</f>
        <v>Ireland</v>
      </c>
      <c r="I144" t="str">
        <f>_xlfn.XLOOKUP(orders!D144,Products!$A$1:$A$49,Products!$B$1:$B$49,,0)</f>
        <v>Exc</v>
      </c>
      <c r="J144" t="str">
        <f>_xlfn.XLOOKUP(orders!D144,Products!$A$1:$A$49,Products!$C$1:$C$49,,0)</f>
        <v>L</v>
      </c>
      <c r="K144" s="5">
        <f>_xlfn.XLOOKUP(D144,Products!$A$1:$A$49,Products!$D$1:$D$49,,0)</f>
        <v>2.5</v>
      </c>
      <c r="L144">
        <f>_xlfn.XLOOKUP(D144,Products!$A$1:$A$49,Products!$E$1:$E$49,,0)</f>
        <v>34.154999999999994</v>
      </c>
      <c r="M144" s="11">
        <f>orders!L144*orders!E144</f>
        <v>136.61999999999998</v>
      </c>
      <c r="N144" t="str">
        <f t="shared" si="4"/>
        <v>Excelsa</v>
      </c>
      <c r="O144" t="str">
        <f>_xlfn.XLOOKUP(Orders_Table[[#This Row],[Customer ID]],customers!$A$1:$A$1001,customers!$I$1:$I$1001,,0)</f>
        <v>Yes</v>
      </c>
      <c r="P144" t="str">
        <f t="shared" si="5"/>
        <v>Light</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IF(_xlfn.XLOOKUP(C145,customers!$A$1:$A$1001,customers!$C$1:$C$1001)=0,"",_xlfn.XLOOKUP(C145,customers!$A$1:$A$1001,customers!$C$1:$C$1001))</f>
        <v>dstaite3z@scientificamerican.com</v>
      </c>
      <c r="H145" s="2" t="str">
        <f>_xlfn.XLOOKUP(C145,customers!$A$1:$A$1001,customers!$G$1:$G$1001,,0)</f>
        <v>United States</v>
      </c>
      <c r="I145" t="str">
        <f>_xlfn.XLOOKUP(orders!D145,Products!$A$1:$A$49,Products!$B$1:$B$49,,0)</f>
        <v>Lib</v>
      </c>
      <c r="J145" t="str">
        <f>_xlfn.XLOOKUP(orders!D145,Products!$A$1:$A$49,Products!$C$1:$C$49,,0)</f>
        <v>M</v>
      </c>
      <c r="K145" s="5">
        <f>_xlfn.XLOOKUP(D145,Products!$A$1:$A$49,Products!$D$1:$D$49,,0)</f>
        <v>0.5</v>
      </c>
      <c r="L145">
        <f>_xlfn.XLOOKUP(D145,Products!$A$1:$A$49,Products!$E$1:$E$49,,0)</f>
        <v>8.73</v>
      </c>
      <c r="M145" s="11">
        <f>orders!L145*orders!E145</f>
        <v>17.46</v>
      </c>
      <c r="N145" t="str">
        <f t="shared" si="4"/>
        <v>Liberica</v>
      </c>
      <c r="O145" t="str">
        <f>_xlfn.XLOOKUP(Orders_Table[[#This Row],[Customer ID]],customers!$A$1:$A$1001,customers!$I$1:$I$1001,,0)</f>
        <v>No</v>
      </c>
      <c r="P145" t="str">
        <f t="shared" si="5"/>
        <v>Medium</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IF(_xlfn.XLOOKUP(C146,customers!$A$1:$A$1001,customers!$C$1:$C$1001)=0,"",_xlfn.XLOOKUP(C146,customers!$A$1:$A$1001,customers!$C$1:$C$1001))</f>
        <v>wkeyse40@apple.com</v>
      </c>
      <c r="H146" s="2" t="str">
        <f>_xlfn.XLOOKUP(C146,customers!$A$1:$A$1001,customers!$G$1:$G$1001,,0)</f>
        <v>United States</v>
      </c>
      <c r="I146" t="str">
        <f>_xlfn.XLOOKUP(orders!D146,Products!$A$1:$A$49,Products!$B$1:$B$49,,0)</f>
        <v>Exc</v>
      </c>
      <c r="J146" t="str">
        <f>_xlfn.XLOOKUP(orders!D146,Products!$A$1:$A$49,Products!$C$1:$C$49,,0)</f>
        <v>L</v>
      </c>
      <c r="K146" s="5">
        <f>_xlfn.XLOOKUP(D146,Products!$A$1:$A$49,Products!$D$1:$D$49,,0)</f>
        <v>2.5</v>
      </c>
      <c r="L146">
        <f>_xlfn.XLOOKUP(D146,Products!$A$1:$A$49,Products!$E$1:$E$49,,0)</f>
        <v>34.154999999999994</v>
      </c>
      <c r="M146" s="11">
        <f>orders!L146*orders!E146</f>
        <v>68.309999999999988</v>
      </c>
      <c r="N146" t="str">
        <f t="shared" si="4"/>
        <v>Excelsa</v>
      </c>
      <c r="O146" t="str">
        <f>_xlfn.XLOOKUP(Orders_Table[[#This Row],[Customer ID]],customers!$A$1:$A$1001,customers!$I$1:$I$1001,,0)</f>
        <v>Yes</v>
      </c>
      <c r="P146" t="str">
        <f t="shared" si="5"/>
        <v>Light</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IF(_xlfn.XLOOKUP(C147,customers!$A$1:$A$1001,customers!$C$1:$C$1001)=0,"",_xlfn.XLOOKUP(C147,customers!$A$1:$A$1001,customers!$C$1:$C$1001))</f>
        <v>oclausenthue41@marriott.com</v>
      </c>
      <c r="H147" s="2" t="str">
        <f>_xlfn.XLOOKUP(C147,customers!$A$1:$A$1001,customers!$G$1:$G$1001,,0)</f>
        <v>United States</v>
      </c>
      <c r="I147" t="str">
        <f>_xlfn.XLOOKUP(orders!D147,Products!$A$1:$A$49,Products!$B$1:$B$49,,0)</f>
        <v>Lib</v>
      </c>
      <c r="J147" t="str">
        <f>_xlfn.XLOOKUP(orders!D147,Products!$A$1:$A$49,Products!$C$1:$C$49,,0)</f>
        <v>M</v>
      </c>
      <c r="K147" s="5">
        <f>_xlfn.XLOOKUP(D147,Products!$A$1:$A$49,Products!$D$1:$D$49,,0)</f>
        <v>0.2</v>
      </c>
      <c r="L147">
        <f>_xlfn.XLOOKUP(D147,Products!$A$1:$A$49,Products!$E$1:$E$49,,0)</f>
        <v>4.3650000000000002</v>
      </c>
      <c r="M147" s="11">
        <f>orders!L147*orders!E147</f>
        <v>17.46</v>
      </c>
      <c r="N147" t="str">
        <f t="shared" si="4"/>
        <v>Liberica</v>
      </c>
      <c r="O147" t="str">
        <f>_xlfn.XLOOKUP(Orders_Table[[#This Row],[Customer ID]],customers!$A$1:$A$1001,customers!$I$1:$I$1001,,0)</f>
        <v>No</v>
      </c>
      <c r="P147" t="str">
        <f t="shared" si="5"/>
        <v>Medium</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IF(_xlfn.XLOOKUP(C148,customers!$A$1:$A$1001,customers!$C$1:$C$1001)=0,"",_xlfn.XLOOKUP(C148,customers!$A$1:$A$1001,customers!$C$1:$C$1001))</f>
        <v>lfrancisco42@fema.gov</v>
      </c>
      <c r="H148" s="2" t="str">
        <f>_xlfn.XLOOKUP(C148,customers!$A$1:$A$1001,customers!$G$1:$G$1001,,0)</f>
        <v>United States</v>
      </c>
      <c r="I148" t="str">
        <f>_xlfn.XLOOKUP(orders!D148,Products!$A$1:$A$49,Products!$B$1:$B$49,,0)</f>
        <v>Lib</v>
      </c>
      <c r="J148" t="str">
        <f>_xlfn.XLOOKUP(orders!D148,Products!$A$1:$A$49,Products!$C$1:$C$49,,0)</f>
        <v>M</v>
      </c>
      <c r="K148" s="5">
        <f>_xlfn.XLOOKUP(D148,Products!$A$1:$A$49,Products!$D$1:$D$49,,0)</f>
        <v>1</v>
      </c>
      <c r="L148">
        <f>_xlfn.XLOOKUP(D148,Products!$A$1:$A$49,Products!$E$1:$E$49,,0)</f>
        <v>14.55</v>
      </c>
      <c r="M148" s="11">
        <f>orders!L148*orders!E148</f>
        <v>43.650000000000006</v>
      </c>
      <c r="N148" t="str">
        <f t="shared" si="4"/>
        <v>Liberica</v>
      </c>
      <c r="O148" t="str">
        <f>_xlfn.XLOOKUP(Orders_Table[[#This Row],[Customer ID]],customers!$A$1:$A$1001,customers!$I$1:$I$1001,,0)</f>
        <v>No</v>
      </c>
      <c r="P148" t="str">
        <f t="shared" si="5"/>
        <v>Medium</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IF(_xlfn.XLOOKUP(C149,customers!$A$1:$A$1001,customers!$C$1:$C$1001)=0,"",_xlfn.XLOOKUP(C149,customers!$A$1:$A$1001,customers!$C$1:$C$1001))</f>
        <v>lfrancisco42@fema.gov</v>
      </c>
      <c r="H149" s="2" t="str">
        <f>_xlfn.XLOOKUP(C149,customers!$A$1:$A$1001,customers!$G$1:$G$1001,,0)</f>
        <v>United States</v>
      </c>
      <c r="I149" t="str">
        <f>_xlfn.XLOOKUP(orders!D149,Products!$A$1:$A$49,Products!$B$1:$B$49,,0)</f>
        <v>Exc</v>
      </c>
      <c r="J149" t="str">
        <f>_xlfn.XLOOKUP(orders!D149,Products!$A$1:$A$49,Products!$C$1:$C$49,,0)</f>
        <v>M</v>
      </c>
      <c r="K149" s="5">
        <f>_xlfn.XLOOKUP(D149,Products!$A$1:$A$49,Products!$D$1:$D$49,,0)</f>
        <v>1</v>
      </c>
      <c r="L149">
        <f>_xlfn.XLOOKUP(D149,Products!$A$1:$A$49,Products!$E$1:$E$49,,0)</f>
        <v>13.75</v>
      </c>
      <c r="M149" s="11">
        <f>orders!L149*orders!E149</f>
        <v>27.5</v>
      </c>
      <c r="N149" t="str">
        <f t="shared" si="4"/>
        <v>Excelsa</v>
      </c>
      <c r="O149" t="str">
        <f>_xlfn.XLOOKUP(Orders_Table[[#This Row],[Customer ID]],customers!$A$1:$A$1001,customers!$I$1:$I$1001,,0)</f>
        <v>No</v>
      </c>
      <c r="P149" t="str">
        <f t="shared" si="5"/>
        <v>Medium</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IF(_xlfn.XLOOKUP(C150,customers!$A$1:$A$1001,customers!$C$1:$C$1001)=0,"",_xlfn.XLOOKUP(C150,customers!$A$1:$A$1001,customers!$C$1:$C$1001))</f>
        <v>gskingle44@clickbank.net</v>
      </c>
      <c r="H150" s="2" t="str">
        <f>_xlfn.XLOOKUP(C150,customers!$A$1:$A$1001,customers!$G$1:$G$1001,,0)</f>
        <v>United States</v>
      </c>
      <c r="I150" t="str">
        <f>_xlfn.XLOOKUP(orders!D150,Products!$A$1:$A$49,Products!$B$1:$B$49,,0)</f>
        <v>Exc</v>
      </c>
      <c r="J150" t="str">
        <f>_xlfn.XLOOKUP(orders!D150,Products!$A$1:$A$49,Products!$C$1:$C$49,,0)</f>
        <v>D</v>
      </c>
      <c r="K150" s="5">
        <f>_xlfn.XLOOKUP(D150,Products!$A$1:$A$49,Products!$D$1:$D$49,,0)</f>
        <v>0.2</v>
      </c>
      <c r="L150">
        <f>_xlfn.XLOOKUP(D150,Products!$A$1:$A$49,Products!$E$1:$E$49,,0)</f>
        <v>3.645</v>
      </c>
      <c r="M150" s="11">
        <f>orders!L150*orders!E150</f>
        <v>18.225000000000001</v>
      </c>
      <c r="N150" t="str">
        <f t="shared" si="4"/>
        <v>Excelsa</v>
      </c>
      <c r="O150" t="str">
        <f>_xlfn.XLOOKUP(Orders_Table[[#This Row],[Customer ID]],customers!$A$1:$A$1001,customers!$I$1:$I$1001,,0)</f>
        <v>Yes</v>
      </c>
      <c r="P150" t="str">
        <f t="shared" si="5"/>
        <v>Dark</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IF(_xlfn.XLOOKUP(C151,customers!$A$1:$A$1001,customers!$C$1:$C$1001)=0,"",_xlfn.XLOOKUP(C151,customers!$A$1:$A$1001,customers!$C$1:$C$1001))</f>
        <v/>
      </c>
      <c r="H151" s="2" t="str">
        <f>_xlfn.XLOOKUP(C151,customers!$A$1:$A$1001,customers!$G$1:$G$1001,,0)</f>
        <v>United States</v>
      </c>
      <c r="I151" t="str">
        <f>_xlfn.XLOOKUP(orders!D151,Products!$A$1:$A$49,Products!$B$1:$B$49,,0)</f>
        <v>Ara</v>
      </c>
      <c r="J151" t="str">
        <f>_xlfn.XLOOKUP(orders!D151,Products!$A$1:$A$49,Products!$C$1:$C$49,,0)</f>
        <v>M</v>
      </c>
      <c r="K151" s="5">
        <f>_xlfn.XLOOKUP(D151,Products!$A$1:$A$49,Products!$D$1:$D$49,,0)</f>
        <v>2.5</v>
      </c>
      <c r="L151">
        <f>_xlfn.XLOOKUP(D151,Products!$A$1:$A$49,Products!$E$1:$E$49,,0)</f>
        <v>25.874999999999996</v>
      </c>
      <c r="M151" s="11">
        <f>orders!L151*orders!E151</f>
        <v>51.749999999999993</v>
      </c>
      <c r="N151" t="str">
        <f t="shared" si="4"/>
        <v>Arabica</v>
      </c>
      <c r="O151" t="str">
        <f>_xlfn.XLOOKUP(Orders_Table[[#This Row],[Customer ID]],customers!$A$1:$A$1001,customers!$I$1:$I$1001,,0)</f>
        <v>Yes</v>
      </c>
      <c r="P151" t="str">
        <f t="shared" si="5"/>
        <v>Medium</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IF(_xlfn.XLOOKUP(C152,customers!$A$1:$A$1001,customers!$C$1:$C$1001)=0,"",_xlfn.XLOOKUP(C152,customers!$A$1:$A$1001,customers!$C$1:$C$1001))</f>
        <v>jbalsillie46@princeton.edu</v>
      </c>
      <c r="H152" s="2" t="str">
        <f>_xlfn.XLOOKUP(C152,customers!$A$1:$A$1001,customers!$G$1:$G$1001,,0)</f>
        <v>United States</v>
      </c>
      <c r="I152" t="str">
        <f>_xlfn.XLOOKUP(orders!D152,Products!$A$1:$A$49,Products!$B$1:$B$49,,0)</f>
        <v>Lib</v>
      </c>
      <c r="J152" t="str">
        <f>_xlfn.XLOOKUP(orders!D152,Products!$A$1:$A$49,Products!$C$1:$C$49,,0)</f>
        <v>D</v>
      </c>
      <c r="K152" s="5">
        <f>_xlfn.XLOOKUP(D152,Products!$A$1:$A$49,Products!$D$1:$D$49,,0)</f>
        <v>1</v>
      </c>
      <c r="L152">
        <f>_xlfn.XLOOKUP(D152,Products!$A$1:$A$49,Products!$E$1:$E$49,,0)</f>
        <v>12.95</v>
      </c>
      <c r="M152" s="11">
        <f>orders!L152*orders!E152</f>
        <v>12.95</v>
      </c>
      <c r="N152" t="str">
        <f t="shared" si="4"/>
        <v>Liberica</v>
      </c>
      <c r="O152" t="str">
        <f>_xlfn.XLOOKUP(Orders_Table[[#This Row],[Customer ID]],customers!$A$1:$A$1001,customers!$I$1:$I$1001,,0)</f>
        <v>Yes</v>
      </c>
      <c r="P152" t="str">
        <f t="shared" si="5"/>
        <v>Dark</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IF(_xlfn.XLOOKUP(C153,customers!$A$1:$A$1001,customers!$C$1:$C$1001)=0,"",_xlfn.XLOOKUP(C153,customers!$A$1:$A$1001,customers!$C$1:$C$1001))</f>
        <v/>
      </c>
      <c r="H153" s="2" t="str">
        <f>_xlfn.XLOOKUP(C153,customers!$A$1:$A$1001,customers!$G$1:$G$1001,,0)</f>
        <v>United States</v>
      </c>
      <c r="I153" t="str">
        <f>_xlfn.XLOOKUP(orders!D153,Products!$A$1:$A$49,Products!$B$1:$B$49,,0)</f>
        <v>Ara</v>
      </c>
      <c r="J153" t="str">
        <f>_xlfn.XLOOKUP(orders!D153,Products!$A$1:$A$49,Products!$C$1:$C$49,,0)</f>
        <v>M</v>
      </c>
      <c r="K153" s="5">
        <f>_xlfn.XLOOKUP(D153,Products!$A$1:$A$49,Products!$D$1:$D$49,,0)</f>
        <v>1</v>
      </c>
      <c r="L153">
        <f>_xlfn.XLOOKUP(D153,Products!$A$1:$A$49,Products!$E$1:$E$49,,0)</f>
        <v>11.25</v>
      </c>
      <c r="M153" s="11">
        <f>orders!L153*orders!E153</f>
        <v>33.75</v>
      </c>
      <c r="N153" t="str">
        <f t="shared" si="4"/>
        <v>Arabica</v>
      </c>
      <c r="O153" t="str">
        <f>_xlfn.XLOOKUP(Orders_Table[[#This Row],[Customer ID]],customers!$A$1:$A$1001,customers!$I$1:$I$1001,,0)</f>
        <v>Yes</v>
      </c>
      <c r="P153" t="str">
        <f t="shared" si="5"/>
        <v>Medium</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IF(_xlfn.XLOOKUP(C154,customers!$A$1:$A$1001,customers!$C$1:$C$1001)=0,"",_xlfn.XLOOKUP(C154,customers!$A$1:$A$1001,customers!$C$1:$C$1001))</f>
        <v>bleffek48@ning.com</v>
      </c>
      <c r="H154" s="2" t="str">
        <f>_xlfn.XLOOKUP(C154,customers!$A$1:$A$1001,customers!$G$1:$G$1001,,0)</f>
        <v>United States</v>
      </c>
      <c r="I154" t="str">
        <f>_xlfn.XLOOKUP(orders!D154,Products!$A$1:$A$49,Products!$B$1:$B$49,,0)</f>
        <v>Rob</v>
      </c>
      <c r="J154" t="str">
        <f>_xlfn.XLOOKUP(orders!D154,Products!$A$1:$A$49,Products!$C$1:$C$49,,0)</f>
        <v>M</v>
      </c>
      <c r="K154" s="5">
        <f>_xlfn.XLOOKUP(D154,Products!$A$1:$A$49,Products!$D$1:$D$49,,0)</f>
        <v>2.5</v>
      </c>
      <c r="L154">
        <f>_xlfn.XLOOKUP(D154,Products!$A$1:$A$49,Products!$E$1:$E$49,,0)</f>
        <v>22.884999999999998</v>
      </c>
      <c r="M154" s="11">
        <f>orders!L154*orders!E154</f>
        <v>68.655000000000001</v>
      </c>
      <c r="N154" t="str">
        <f t="shared" si="4"/>
        <v>Robusta</v>
      </c>
      <c r="O154" t="str">
        <f>_xlfn.XLOOKUP(Orders_Table[[#This Row],[Customer ID]],customers!$A$1:$A$1001,customers!$I$1:$I$1001,,0)</f>
        <v>Yes</v>
      </c>
      <c r="P154" t="str">
        <f t="shared" si="5"/>
        <v>Medium</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IF(_xlfn.XLOOKUP(C155,customers!$A$1:$A$1001,customers!$C$1:$C$1001)=0,"",_xlfn.XLOOKUP(C155,customers!$A$1:$A$1001,customers!$C$1:$C$1001))</f>
        <v/>
      </c>
      <c r="H155" s="2" t="str">
        <f>_xlfn.XLOOKUP(C155,customers!$A$1:$A$1001,customers!$G$1:$G$1001,,0)</f>
        <v>United States</v>
      </c>
      <c r="I155" t="str">
        <f>_xlfn.XLOOKUP(orders!D155,Products!$A$1:$A$49,Products!$B$1:$B$49,,0)</f>
        <v>Rob</v>
      </c>
      <c r="J155" t="str">
        <f>_xlfn.XLOOKUP(orders!D155,Products!$A$1:$A$49,Products!$C$1:$C$49,,0)</f>
        <v>D</v>
      </c>
      <c r="K155" s="5">
        <f>_xlfn.XLOOKUP(D155,Products!$A$1:$A$49,Products!$D$1:$D$49,,0)</f>
        <v>0.2</v>
      </c>
      <c r="L155">
        <f>_xlfn.XLOOKUP(D155,Products!$A$1:$A$49,Products!$E$1:$E$49,,0)</f>
        <v>2.6849999999999996</v>
      </c>
      <c r="M155" s="11">
        <f>orders!L155*orders!E155</f>
        <v>2.6849999999999996</v>
      </c>
      <c r="N155" t="str">
        <f t="shared" si="4"/>
        <v>Robusta</v>
      </c>
      <c r="O155" t="str">
        <f>_xlfn.XLOOKUP(Orders_Table[[#This Row],[Customer ID]],customers!$A$1:$A$1001,customers!$I$1:$I$1001,,0)</f>
        <v>No</v>
      </c>
      <c r="P155" t="str">
        <f t="shared" si="5"/>
        <v>Dark</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IF(_xlfn.XLOOKUP(C156,customers!$A$1:$A$1001,customers!$C$1:$C$1001)=0,"",_xlfn.XLOOKUP(C156,customers!$A$1:$A$1001,customers!$C$1:$C$1001))</f>
        <v>jpray4a@youtube.com</v>
      </c>
      <c r="H156" s="2" t="str">
        <f>_xlfn.XLOOKUP(C156,customers!$A$1:$A$1001,customers!$G$1:$G$1001,,0)</f>
        <v>United States</v>
      </c>
      <c r="I156" t="str">
        <f>_xlfn.XLOOKUP(orders!D156,Products!$A$1:$A$49,Products!$B$1:$B$49,,0)</f>
        <v>Ara</v>
      </c>
      <c r="J156" t="str">
        <f>_xlfn.XLOOKUP(orders!D156,Products!$A$1:$A$49,Products!$C$1:$C$49,,0)</f>
        <v>D</v>
      </c>
      <c r="K156" s="5">
        <f>_xlfn.XLOOKUP(D156,Products!$A$1:$A$49,Products!$D$1:$D$49,,0)</f>
        <v>2.5</v>
      </c>
      <c r="L156">
        <f>_xlfn.XLOOKUP(D156,Products!$A$1:$A$49,Products!$E$1:$E$49,,0)</f>
        <v>22.884999999999998</v>
      </c>
      <c r="M156" s="11">
        <f>orders!L156*orders!E156</f>
        <v>114.42499999999998</v>
      </c>
      <c r="N156" t="str">
        <f t="shared" si="4"/>
        <v>Arabica</v>
      </c>
      <c r="O156" t="str">
        <f>_xlfn.XLOOKUP(Orders_Table[[#This Row],[Customer ID]],customers!$A$1:$A$1001,customers!$I$1:$I$1001,,0)</f>
        <v>No</v>
      </c>
      <c r="P156" t="str">
        <f t="shared" si="5"/>
        <v>Dark</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IF(_xlfn.XLOOKUP(C157,customers!$A$1:$A$1001,customers!$C$1:$C$1001)=0,"",_xlfn.XLOOKUP(C157,customers!$A$1:$A$1001,customers!$C$1:$C$1001))</f>
        <v>gholborn4b@ow.ly</v>
      </c>
      <c r="H157" s="2" t="str">
        <f>_xlfn.XLOOKUP(C157,customers!$A$1:$A$1001,customers!$G$1:$G$1001,,0)</f>
        <v>United States</v>
      </c>
      <c r="I157" t="str">
        <f>_xlfn.XLOOKUP(orders!D157,Products!$A$1:$A$49,Products!$B$1:$B$49,,0)</f>
        <v>Ara</v>
      </c>
      <c r="J157" t="str">
        <f>_xlfn.XLOOKUP(orders!D157,Products!$A$1:$A$49,Products!$C$1:$C$49,,0)</f>
        <v>M</v>
      </c>
      <c r="K157" s="5">
        <f>_xlfn.XLOOKUP(D157,Products!$A$1:$A$49,Products!$D$1:$D$49,,0)</f>
        <v>2.5</v>
      </c>
      <c r="L157">
        <f>_xlfn.XLOOKUP(D157,Products!$A$1:$A$49,Products!$E$1:$E$49,,0)</f>
        <v>25.874999999999996</v>
      </c>
      <c r="M157" s="11">
        <f>orders!L157*orders!E157</f>
        <v>155.24999999999997</v>
      </c>
      <c r="N157" t="str">
        <f t="shared" si="4"/>
        <v>Arabica</v>
      </c>
      <c r="O157" t="str">
        <f>_xlfn.XLOOKUP(Orders_Table[[#This Row],[Customer ID]],customers!$A$1:$A$1001,customers!$I$1:$I$1001,,0)</f>
        <v>Yes</v>
      </c>
      <c r="P157" t="str">
        <f t="shared" si="5"/>
        <v>Medium</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IF(_xlfn.XLOOKUP(C158,customers!$A$1:$A$1001,customers!$C$1:$C$1001)=0,"",_xlfn.XLOOKUP(C158,customers!$A$1:$A$1001,customers!$C$1:$C$1001))</f>
        <v>fkeinrat4c@dailymail.co.uk</v>
      </c>
      <c r="H158" s="2" t="str">
        <f>_xlfn.XLOOKUP(C158,customers!$A$1:$A$1001,customers!$G$1:$G$1001,,0)</f>
        <v>United States</v>
      </c>
      <c r="I158" t="str">
        <f>_xlfn.XLOOKUP(orders!D158,Products!$A$1:$A$49,Products!$B$1:$B$49,,0)</f>
        <v>Ara</v>
      </c>
      <c r="J158" t="str">
        <f>_xlfn.XLOOKUP(orders!D158,Products!$A$1:$A$49,Products!$C$1:$C$49,,0)</f>
        <v>M</v>
      </c>
      <c r="K158" s="5">
        <f>_xlfn.XLOOKUP(D158,Products!$A$1:$A$49,Products!$D$1:$D$49,,0)</f>
        <v>2.5</v>
      </c>
      <c r="L158">
        <f>_xlfn.XLOOKUP(D158,Products!$A$1:$A$49,Products!$E$1:$E$49,,0)</f>
        <v>25.874999999999996</v>
      </c>
      <c r="M158" s="11">
        <f>orders!L158*orders!E158</f>
        <v>77.624999999999986</v>
      </c>
      <c r="N158" t="str">
        <f t="shared" si="4"/>
        <v>Arabica</v>
      </c>
      <c r="O158" t="str">
        <f>_xlfn.XLOOKUP(Orders_Table[[#This Row],[Customer ID]],customers!$A$1:$A$1001,customers!$I$1:$I$1001,,0)</f>
        <v>Yes</v>
      </c>
      <c r="P158" t="str">
        <f t="shared" si="5"/>
        <v>Medium</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IF(_xlfn.XLOOKUP(C159,customers!$A$1:$A$1001,customers!$C$1:$C$1001)=0,"",_xlfn.XLOOKUP(C159,customers!$A$1:$A$1001,customers!$C$1:$C$1001))</f>
        <v>pyea4d@aol.com</v>
      </c>
      <c r="H159" s="2" t="str">
        <f>_xlfn.XLOOKUP(C159,customers!$A$1:$A$1001,customers!$G$1:$G$1001,,0)</f>
        <v>Ireland</v>
      </c>
      <c r="I159" t="str">
        <f>_xlfn.XLOOKUP(orders!D159,Products!$A$1:$A$49,Products!$B$1:$B$49,,0)</f>
        <v>Rob</v>
      </c>
      <c r="J159" t="str">
        <f>_xlfn.XLOOKUP(orders!D159,Products!$A$1:$A$49,Products!$C$1:$C$49,,0)</f>
        <v>D</v>
      </c>
      <c r="K159" s="5">
        <f>_xlfn.XLOOKUP(D159,Products!$A$1:$A$49,Products!$D$1:$D$49,,0)</f>
        <v>2.5</v>
      </c>
      <c r="L159">
        <f>_xlfn.XLOOKUP(D159,Products!$A$1:$A$49,Products!$E$1:$E$49,,0)</f>
        <v>20.584999999999997</v>
      </c>
      <c r="M159" s="11">
        <f>orders!L159*orders!E159</f>
        <v>61.754999999999995</v>
      </c>
      <c r="N159" t="str">
        <f t="shared" si="4"/>
        <v>Robusta</v>
      </c>
      <c r="O159" t="str">
        <f>_xlfn.XLOOKUP(Orders_Table[[#This Row],[Customer ID]],customers!$A$1:$A$1001,customers!$I$1:$I$1001,,0)</f>
        <v>No</v>
      </c>
      <c r="P159" t="str">
        <f t="shared" si="5"/>
        <v>Dark</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IF(_xlfn.XLOOKUP(C160,customers!$A$1:$A$1001,customers!$C$1:$C$1001)=0,"",_xlfn.XLOOKUP(C160,customers!$A$1:$A$1001,customers!$C$1:$C$1001))</f>
        <v/>
      </c>
      <c r="H160" s="2" t="str">
        <f>_xlfn.XLOOKUP(C160,customers!$A$1:$A$1001,customers!$G$1:$G$1001,,0)</f>
        <v>United States</v>
      </c>
      <c r="I160" t="str">
        <f>_xlfn.XLOOKUP(orders!D160,Products!$A$1:$A$49,Products!$B$1:$B$49,,0)</f>
        <v>Rob</v>
      </c>
      <c r="J160" t="str">
        <f>_xlfn.XLOOKUP(orders!D160,Products!$A$1:$A$49,Products!$C$1:$C$49,,0)</f>
        <v>D</v>
      </c>
      <c r="K160" s="5">
        <f>_xlfn.XLOOKUP(D160,Products!$A$1:$A$49,Products!$D$1:$D$49,,0)</f>
        <v>2.5</v>
      </c>
      <c r="L160">
        <f>_xlfn.XLOOKUP(D160,Products!$A$1:$A$49,Products!$E$1:$E$49,,0)</f>
        <v>20.584999999999997</v>
      </c>
      <c r="M160" s="11">
        <f>orders!L160*orders!E160</f>
        <v>123.50999999999999</v>
      </c>
      <c r="N160" t="str">
        <f t="shared" si="4"/>
        <v>Robusta</v>
      </c>
      <c r="O160" t="str">
        <f>_xlfn.XLOOKUP(Orders_Table[[#This Row],[Customer ID]],customers!$A$1:$A$1001,customers!$I$1:$I$1001,,0)</f>
        <v>Yes</v>
      </c>
      <c r="P160" t="str">
        <f t="shared" si="5"/>
        <v>Dark</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IF(_xlfn.XLOOKUP(C161,customers!$A$1:$A$1001,customers!$C$1:$C$1001)=0,"",_xlfn.XLOOKUP(C161,customers!$A$1:$A$1001,customers!$C$1:$C$1001))</f>
        <v/>
      </c>
      <c r="H161" s="2" t="str">
        <f>_xlfn.XLOOKUP(C161,customers!$A$1:$A$1001,customers!$G$1:$G$1001,,0)</f>
        <v>United States</v>
      </c>
      <c r="I161" t="str">
        <f>_xlfn.XLOOKUP(orders!D161,Products!$A$1:$A$49,Products!$B$1:$B$49,,0)</f>
        <v>Lib</v>
      </c>
      <c r="J161" t="str">
        <f>_xlfn.XLOOKUP(orders!D161,Products!$A$1:$A$49,Products!$C$1:$C$49,,0)</f>
        <v>L</v>
      </c>
      <c r="K161" s="5">
        <f>_xlfn.XLOOKUP(D161,Products!$A$1:$A$49,Products!$D$1:$D$49,,0)</f>
        <v>2.5</v>
      </c>
      <c r="L161">
        <f>_xlfn.XLOOKUP(D161,Products!$A$1:$A$49,Products!$E$1:$E$49,,0)</f>
        <v>36.454999999999998</v>
      </c>
      <c r="M161" s="11">
        <f>orders!L161*orders!E161</f>
        <v>218.73</v>
      </c>
      <c r="N161" t="str">
        <f t="shared" si="4"/>
        <v>Liberica</v>
      </c>
      <c r="O161" t="str">
        <f>_xlfn.XLOOKUP(Orders_Table[[#This Row],[Customer ID]],customers!$A$1:$A$1001,customers!$I$1:$I$1001,,0)</f>
        <v>No</v>
      </c>
      <c r="P161" t="str">
        <f t="shared" si="5"/>
        <v>Light</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IF(_xlfn.XLOOKUP(C162,customers!$A$1:$A$1001,customers!$C$1:$C$1001)=0,"",_xlfn.XLOOKUP(C162,customers!$A$1:$A$1001,customers!$C$1:$C$1001))</f>
        <v>kswede4g@addthis.com</v>
      </c>
      <c r="H162" s="2" t="str">
        <f>_xlfn.XLOOKUP(C162,customers!$A$1:$A$1001,customers!$G$1:$G$1001,,0)</f>
        <v>United States</v>
      </c>
      <c r="I162" t="str">
        <f>_xlfn.XLOOKUP(orders!D162,Products!$A$1:$A$49,Products!$B$1:$B$49,,0)</f>
        <v>Exc</v>
      </c>
      <c r="J162" t="str">
        <f>_xlfn.XLOOKUP(orders!D162,Products!$A$1:$A$49,Products!$C$1:$C$49,,0)</f>
        <v>M</v>
      </c>
      <c r="K162" s="5">
        <f>_xlfn.XLOOKUP(D162,Products!$A$1:$A$49,Products!$D$1:$D$49,,0)</f>
        <v>0.5</v>
      </c>
      <c r="L162">
        <f>_xlfn.XLOOKUP(D162,Products!$A$1:$A$49,Products!$E$1:$E$49,,0)</f>
        <v>8.25</v>
      </c>
      <c r="M162" s="11">
        <f>orders!L162*orders!E162</f>
        <v>33</v>
      </c>
      <c r="N162" t="str">
        <f t="shared" si="4"/>
        <v>Excelsa</v>
      </c>
      <c r="O162" t="str">
        <f>_xlfn.XLOOKUP(Orders_Table[[#This Row],[Customer ID]],customers!$A$1:$A$1001,customers!$I$1:$I$1001,,0)</f>
        <v>No</v>
      </c>
      <c r="P162" t="str">
        <f t="shared" si="5"/>
        <v>Medium</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IF(_xlfn.XLOOKUP(C163,customers!$A$1:$A$1001,customers!$C$1:$C$1001)=0,"",_xlfn.XLOOKUP(C163,customers!$A$1:$A$1001,customers!$C$1:$C$1001))</f>
        <v>lrubrow4h@microsoft.com</v>
      </c>
      <c r="H163" s="2" t="str">
        <f>_xlfn.XLOOKUP(C163,customers!$A$1:$A$1001,customers!$G$1:$G$1001,,0)</f>
        <v>United States</v>
      </c>
      <c r="I163" t="str">
        <f>_xlfn.XLOOKUP(orders!D163,Products!$A$1:$A$49,Products!$B$1:$B$49,,0)</f>
        <v>Ara</v>
      </c>
      <c r="J163" t="str">
        <f>_xlfn.XLOOKUP(orders!D163,Products!$A$1:$A$49,Products!$C$1:$C$49,,0)</f>
        <v>L</v>
      </c>
      <c r="K163" s="5">
        <f>_xlfn.XLOOKUP(D163,Products!$A$1:$A$49,Products!$D$1:$D$49,,0)</f>
        <v>0.5</v>
      </c>
      <c r="L163">
        <f>_xlfn.XLOOKUP(D163,Products!$A$1:$A$49,Products!$E$1:$E$49,,0)</f>
        <v>7.77</v>
      </c>
      <c r="M163" s="11">
        <f>orders!L163*orders!E163</f>
        <v>23.31</v>
      </c>
      <c r="N163" t="str">
        <f t="shared" si="4"/>
        <v>Arabica</v>
      </c>
      <c r="O163" t="str">
        <f>_xlfn.XLOOKUP(Orders_Table[[#This Row],[Customer ID]],customers!$A$1:$A$1001,customers!$I$1:$I$1001,,0)</f>
        <v>No</v>
      </c>
      <c r="P163" t="str">
        <f t="shared" si="5"/>
        <v>Light</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IF(_xlfn.XLOOKUP(C164,customers!$A$1:$A$1001,customers!$C$1:$C$1001)=0,"",_xlfn.XLOOKUP(C164,customers!$A$1:$A$1001,customers!$C$1:$C$1001))</f>
        <v>dtift4i@netvibes.com</v>
      </c>
      <c r="H164" s="2" t="str">
        <f>_xlfn.XLOOKUP(C164,customers!$A$1:$A$1001,customers!$G$1:$G$1001,,0)</f>
        <v>United States</v>
      </c>
      <c r="I164" t="str">
        <f>_xlfn.XLOOKUP(orders!D164,Products!$A$1:$A$49,Products!$B$1:$B$49,,0)</f>
        <v>Exc</v>
      </c>
      <c r="J164" t="str">
        <f>_xlfn.XLOOKUP(orders!D164,Products!$A$1:$A$49,Products!$C$1:$C$49,,0)</f>
        <v>D</v>
      </c>
      <c r="K164" s="5">
        <f>_xlfn.XLOOKUP(D164,Products!$A$1:$A$49,Products!$D$1:$D$49,,0)</f>
        <v>0.5</v>
      </c>
      <c r="L164">
        <f>_xlfn.XLOOKUP(D164,Products!$A$1:$A$49,Products!$E$1:$E$49,,0)</f>
        <v>7.29</v>
      </c>
      <c r="M164" s="11">
        <f>orders!L164*orders!E164</f>
        <v>21.87</v>
      </c>
      <c r="N164" t="str">
        <f t="shared" si="4"/>
        <v>Excelsa</v>
      </c>
      <c r="O164" t="str">
        <f>_xlfn.XLOOKUP(Orders_Table[[#This Row],[Customer ID]],customers!$A$1:$A$1001,customers!$I$1:$I$1001,,0)</f>
        <v>Yes</v>
      </c>
      <c r="P164" t="str">
        <f t="shared" si="5"/>
        <v>Dark</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IF(_xlfn.XLOOKUP(C165,customers!$A$1:$A$1001,customers!$C$1:$C$1001)=0,"",_xlfn.XLOOKUP(C165,customers!$A$1:$A$1001,customers!$C$1:$C$1001))</f>
        <v>gschonfeld4j@oracle.com</v>
      </c>
      <c r="H165" s="2" t="str">
        <f>_xlfn.XLOOKUP(C165,customers!$A$1:$A$1001,customers!$G$1:$G$1001,,0)</f>
        <v>United States</v>
      </c>
      <c r="I165" t="str">
        <f>_xlfn.XLOOKUP(orders!D165,Products!$A$1:$A$49,Products!$B$1:$B$49,,0)</f>
        <v>Rob</v>
      </c>
      <c r="J165" t="str">
        <f>_xlfn.XLOOKUP(orders!D165,Products!$A$1:$A$49,Products!$C$1:$C$49,,0)</f>
        <v>D</v>
      </c>
      <c r="K165" s="5">
        <f>_xlfn.XLOOKUP(D165,Products!$A$1:$A$49,Products!$D$1:$D$49,,0)</f>
        <v>0.2</v>
      </c>
      <c r="L165">
        <f>_xlfn.XLOOKUP(D165,Products!$A$1:$A$49,Products!$E$1:$E$49,,0)</f>
        <v>2.6849999999999996</v>
      </c>
      <c r="M165" s="11">
        <f>orders!L165*orders!E165</f>
        <v>16.11</v>
      </c>
      <c r="N165" t="str">
        <f t="shared" si="4"/>
        <v>Robusta</v>
      </c>
      <c r="O165" t="str">
        <f>_xlfn.XLOOKUP(Orders_Table[[#This Row],[Customer ID]],customers!$A$1:$A$1001,customers!$I$1:$I$1001,,0)</f>
        <v>No</v>
      </c>
      <c r="P165" t="str">
        <f t="shared" si="5"/>
        <v>Dark</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IF(_xlfn.XLOOKUP(C166,customers!$A$1:$A$1001,customers!$C$1:$C$1001)=0,"",_xlfn.XLOOKUP(C166,customers!$A$1:$A$1001,customers!$C$1:$C$1001))</f>
        <v>cfeye4k@google.co.jp</v>
      </c>
      <c r="H166" s="2" t="str">
        <f>_xlfn.XLOOKUP(C166,customers!$A$1:$A$1001,customers!$G$1:$G$1001,,0)</f>
        <v>Ireland</v>
      </c>
      <c r="I166" t="str">
        <f>_xlfn.XLOOKUP(orders!D166,Products!$A$1:$A$49,Products!$B$1:$B$49,,0)</f>
        <v>Exc</v>
      </c>
      <c r="J166" t="str">
        <f>_xlfn.XLOOKUP(orders!D166,Products!$A$1:$A$49,Products!$C$1:$C$49,,0)</f>
        <v>D</v>
      </c>
      <c r="K166" s="5">
        <f>_xlfn.XLOOKUP(D166,Products!$A$1:$A$49,Products!$D$1:$D$49,,0)</f>
        <v>0.5</v>
      </c>
      <c r="L166">
        <f>_xlfn.XLOOKUP(D166,Products!$A$1:$A$49,Products!$E$1:$E$49,,0)</f>
        <v>7.29</v>
      </c>
      <c r="M166" s="11">
        <f>orders!L166*orders!E166</f>
        <v>29.16</v>
      </c>
      <c r="N166" t="str">
        <f t="shared" si="4"/>
        <v>Excelsa</v>
      </c>
      <c r="O166" t="str">
        <f>_xlfn.XLOOKUP(Orders_Table[[#This Row],[Customer ID]],customers!$A$1:$A$1001,customers!$I$1:$I$1001,,0)</f>
        <v>No</v>
      </c>
      <c r="P166" t="str">
        <f t="shared" si="5"/>
        <v>Dark</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IF(_xlfn.XLOOKUP(C167,customers!$A$1:$A$1001,customers!$C$1:$C$1001)=0,"",_xlfn.XLOOKUP(C167,customers!$A$1:$A$1001,customers!$C$1:$C$1001))</f>
        <v/>
      </c>
      <c r="H167" s="2" t="str">
        <f>_xlfn.XLOOKUP(C167,customers!$A$1:$A$1001,customers!$G$1:$G$1001,,0)</f>
        <v>United States</v>
      </c>
      <c r="I167" t="str">
        <f>_xlfn.XLOOKUP(orders!D167,Products!$A$1:$A$49,Products!$B$1:$B$49,,0)</f>
        <v>Rob</v>
      </c>
      <c r="J167" t="str">
        <f>_xlfn.XLOOKUP(orders!D167,Products!$A$1:$A$49,Products!$C$1:$C$49,,0)</f>
        <v>D</v>
      </c>
      <c r="K167" s="5">
        <f>_xlfn.XLOOKUP(D167,Products!$A$1:$A$49,Products!$D$1:$D$49,,0)</f>
        <v>1</v>
      </c>
      <c r="L167">
        <f>_xlfn.XLOOKUP(D167,Products!$A$1:$A$49,Products!$E$1:$E$49,,0)</f>
        <v>8.9499999999999993</v>
      </c>
      <c r="M167" s="11">
        <f>orders!L167*orders!E167</f>
        <v>53.699999999999996</v>
      </c>
      <c r="N167" t="str">
        <f t="shared" si="4"/>
        <v>Robusta</v>
      </c>
      <c r="O167" t="str">
        <f>_xlfn.XLOOKUP(Orders_Table[[#This Row],[Customer ID]],customers!$A$1:$A$1001,customers!$I$1:$I$1001,,0)</f>
        <v>Yes</v>
      </c>
      <c r="P167" t="str">
        <f t="shared" si="5"/>
        <v>Dark</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IF(_xlfn.XLOOKUP(C168,customers!$A$1:$A$1001,customers!$C$1:$C$1001)=0,"",_xlfn.XLOOKUP(C168,customers!$A$1:$A$1001,customers!$C$1:$C$1001))</f>
        <v/>
      </c>
      <c r="H168" s="2" t="str">
        <f>_xlfn.XLOOKUP(C168,customers!$A$1:$A$1001,customers!$G$1:$G$1001,,0)</f>
        <v>United States</v>
      </c>
      <c r="I168" t="str">
        <f>_xlfn.XLOOKUP(orders!D168,Products!$A$1:$A$49,Products!$B$1:$B$49,,0)</f>
        <v>Rob</v>
      </c>
      <c r="J168" t="str">
        <f>_xlfn.XLOOKUP(orders!D168,Products!$A$1:$A$49,Products!$C$1:$C$49,,0)</f>
        <v>D</v>
      </c>
      <c r="K168" s="5">
        <f>_xlfn.XLOOKUP(D168,Products!$A$1:$A$49,Products!$D$1:$D$49,,0)</f>
        <v>0.5</v>
      </c>
      <c r="L168">
        <f>_xlfn.XLOOKUP(D168,Products!$A$1:$A$49,Products!$E$1:$E$49,,0)</f>
        <v>5.3699999999999992</v>
      </c>
      <c r="M168" s="11">
        <f>orders!L168*orders!E168</f>
        <v>26.849999999999994</v>
      </c>
      <c r="N168" t="str">
        <f t="shared" si="4"/>
        <v>Robusta</v>
      </c>
      <c r="O168" t="str">
        <f>_xlfn.XLOOKUP(Orders_Table[[#This Row],[Customer ID]],customers!$A$1:$A$1001,customers!$I$1:$I$1001,,0)</f>
        <v>Yes</v>
      </c>
      <c r="P168" t="str">
        <f t="shared" si="5"/>
        <v>Dark</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IF(_xlfn.XLOOKUP(C169,customers!$A$1:$A$1001,customers!$C$1:$C$1001)=0,"",_xlfn.XLOOKUP(C169,customers!$A$1:$A$1001,customers!$C$1:$C$1001))</f>
        <v>tfero4n@comsenz.com</v>
      </c>
      <c r="H169" s="2" t="str">
        <f>_xlfn.XLOOKUP(C169,customers!$A$1:$A$1001,customers!$G$1:$G$1001,,0)</f>
        <v>United States</v>
      </c>
      <c r="I169" t="str">
        <f>_xlfn.XLOOKUP(orders!D169,Products!$A$1:$A$49,Products!$B$1:$B$49,,0)</f>
        <v>Exc</v>
      </c>
      <c r="J169" t="str">
        <f>_xlfn.XLOOKUP(orders!D169,Products!$A$1:$A$49,Products!$C$1:$C$49,,0)</f>
        <v>M</v>
      </c>
      <c r="K169" s="5">
        <f>_xlfn.XLOOKUP(D169,Products!$A$1:$A$49,Products!$D$1:$D$49,,0)</f>
        <v>0.5</v>
      </c>
      <c r="L169">
        <f>_xlfn.XLOOKUP(D169,Products!$A$1:$A$49,Products!$E$1:$E$49,,0)</f>
        <v>8.25</v>
      </c>
      <c r="M169" s="11">
        <f>orders!L169*orders!E169</f>
        <v>41.25</v>
      </c>
      <c r="N169" t="str">
        <f t="shared" si="4"/>
        <v>Excelsa</v>
      </c>
      <c r="O169" t="str">
        <f>_xlfn.XLOOKUP(Orders_Table[[#This Row],[Customer ID]],customers!$A$1:$A$1001,customers!$I$1:$I$1001,,0)</f>
        <v>Yes</v>
      </c>
      <c r="P169" t="str">
        <f t="shared" si="5"/>
        <v>Medium</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IF(_xlfn.XLOOKUP(C170,customers!$A$1:$A$1001,customers!$C$1:$C$1001)=0,"",_xlfn.XLOOKUP(C170,customers!$A$1:$A$1001,customers!$C$1:$C$1001))</f>
        <v/>
      </c>
      <c r="H170" s="2" t="str">
        <f>_xlfn.XLOOKUP(C170,customers!$A$1:$A$1001,customers!$G$1:$G$1001,,0)</f>
        <v>Ireland</v>
      </c>
      <c r="I170" t="str">
        <f>_xlfn.XLOOKUP(orders!D170,Products!$A$1:$A$49,Products!$B$1:$B$49,,0)</f>
        <v>Ara</v>
      </c>
      <c r="J170" t="str">
        <f>_xlfn.XLOOKUP(orders!D170,Products!$A$1:$A$49,Products!$C$1:$C$49,,0)</f>
        <v>M</v>
      </c>
      <c r="K170" s="5">
        <f>_xlfn.XLOOKUP(D170,Products!$A$1:$A$49,Products!$D$1:$D$49,,0)</f>
        <v>0.5</v>
      </c>
      <c r="L170">
        <f>_xlfn.XLOOKUP(D170,Products!$A$1:$A$49,Products!$E$1:$E$49,,0)</f>
        <v>6.75</v>
      </c>
      <c r="M170" s="11">
        <f>orders!L170*orders!E170</f>
        <v>40.5</v>
      </c>
      <c r="N170" t="str">
        <f t="shared" si="4"/>
        <v>Arabica</v>
      </c>
      <c r="O170" t="str">
        <f>_xlfn.XLOOKUP(Orders_Table[[#This Row],[Customer ID]],customers!$A$1:$A$1001,customers!$I$1:$I$1001,,0)</f>
        <v>No</v>
      </c>
      <c r="P170" t="str">
        <f t="shared" si="5"/>
        <v>Medium</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IF(_xlfn.XLOOKUP(C171,customers!$A$1:$A$1001,customers!$C$1:$C$1001)=0,"",_xlfn.XLOOKUP(C171,customers!$A$1:$A$1001,customers!$C$1:$C$1001))</f>
        <v>fdauney4p@sphinn.com</v>
      </c>
      <c r="H171" s="2" t="str">
        <f>_xlfn.XLOOKUP(C171,customers!$A$1:$A$1001,customers!$G$1:$G$1001,,0)</f>
        <v>Ireland</v>
      </c>
      <c r="I171" t="str">
        <f>_xlfn.XLOOKUP(orders!D171,Products!$A$1:$A$49,Products!$B$1:$B$49,,0)</f>
        <v>Rob</v>
      </c>
      <c r="J171" t="str">
        <f>_xlfn.XLOOKUP(orders!D171,Products!$A$1:$A$49,Products!$C$1:$C$49,,0)</f>
        <v>D</v>
      </c>
      <c r="K171" s="5">
        <f>_xlfn.XLOOKUP(D171,Products!$A$1:$A$49,Products!$D$1:$D$49,,0)</f>
        <v>1</v>
      </c>
      <c r="L171">
        <f>_xlfn.XLOOKUP(D171,Products!$A$1:$A$49,Products!$E$1:$E$49,,0)</f>
        <v>8.9499999999999993</v>
      </c>
      <c r="M171" s="11">
        <f>orders!L171*orders!E171</f>
        <v>17.899999999999999</v>
      </c>
      <c r="N171" t="str">
        <f t="shared" si="4"/>
        <v>Robusta</v>
      </c>
      <c r="O171" t="str">
        <f>_xlfn.XLOOKUP(Orders_Table[[#This Row],[Customer ID]],customers!$A$1:$A$1001,customers!$I$1:$I$1001,,0)</f>
        <v>No</v>
      </c>
      <c r="P171" t="str">
        <f t="shared" si="5"/>
        <v>Dark</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IF(_xlfn.XLOOKUP(C172,customers!$A$1:$A$1001,customers!$C$1:$C$1001)=0,"",_xlfn.XLOOKUP(C172,customers!$A$1:$A$1001,customers!$C$1:$C$1001))</f>
        <v>searley4q@youku.com</v>
      </c>
      <c r="H172" s="2" t="str">
        <f>_xlfn.XLOOKUP(C172,customers!$A$1:$A$1001,customers!$G$1:$G$1001,,0)</f>
        <v>United Kingdom</v>
      </c>
      <c r="I172" t="str">
        <f>_xlfn.XLOOKUP(orders!D172,Products!$A$1:$A$49,Products!$B$1:$B$49,,0)</f>
        <v>Exc</v>
      </c>
      <c r="J172" t="str">
        <f>_xlfn.XLOOKUP(orders!D172,Products!$A$1:$A$49,Products!$C$1:$C$49,,0)</f>
        <v>L</v>
      </c>
      <c r="K172" s="5">
        <f>_xlfn.XLOOKUP(D172,Products!$A$1:$A$49,Products!$D$1:$D$49,,0)</f>
        <v>2.5</v>
      </c>
      <c r="L172">
        <f>_xlfn.XLOOKUP(D172,Products!$A$1:$A$49,Products!$E$1:$E$49,,0)</f>
        <v>34.154999999999994</v>
      </c>
      <c r="M172" s="11">
        <f>orders!L172*orders!E172</f>
        <v>68.309999999999988</v>
      </c>
      <c r="N172" t="str">
        <f t="shared" si="4"/>
        <v>Excelsa</v>
      </c>
      <c r="O172" t="str">
        <f>_xlfn.XLOOKUP(Orders_Table[[#This Row],[Customer ID]],customers!$A$1:$A$1001,customers!$I$1:$I$1001,,0)</f>
        <v>No</v>
      </c>
      <c r="P172" t="str">
        <f t="shared" si="5"/>
        <v>Light</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IF(_xlfn.XLOOKUP(C173,customers!$A$1:$A$1001,customers!$C$1:$C$1001)=0,"",_xlfn.XLOOKUP(C173,customers!$A$1:$A$1001,customers!$C$1:$C$1001))</f>
        <v>mchamberlayne4r@bigcartel.com</v>
      </c>
      <c r="H173" s="2" t="str">
        <f>_xlfn.XLOOKUP(C173,customers!$A$1:$A$1001,customers!$G$1:$G$1001,,0)</f>
        <v>United States</v>
      </c>
      <c r="I173" t="str">
        <f>_xlfn.XLOOKUP(orders!D173,Products!$A$1:$A$49,Products!$B$1:$B$49,,0)</f>
        <v>Exc</v>
      </c>
      <c r="J173" t="str">
        <f>_xlfn.XLOOKUP(orders!D173,Products!$A$1:$A$49,Products!$C$1:$C$49,,0)</f>
        <v>M</v>
      </c>
      <c r="K173" s="5">
        <f>_xlfn.XLOOKUP(D173,Products!$A$1:$A$49,Products!$D$1:$D$49,,0)</f>
        <v>2.5</v>
      </c>
      <c r="L173">
        <f>_xlfn.XLOOKUP(D173,Products!$A$1:$A$49,Products!$E$1:$E$49,,0)</f>
        <v>31.624999999999996</v>
      </c>
      <c r="M173" s="11">
        <f>orders!L173*orders!E173</f>
        <v>63.249999999999993</v>
      </c>
      <c r="N173" t="str">
        <f t="shared" si="4"/>
        <v>Excelsa</v>
      </c>
      <c r="O173" t="str">
        <f>_xlfn.XLOOKUP(Orders_Table[[#This Row],[Customer ID]],customers!$A$1:$A$1001,customers!$I$1:$I$1001,,0)</f>
        <v>Yes</v>
      </c>
      <c r="P173" t="str">
        <f t="shared" si="5"/>
        <v>Medium</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IF(_xlfn.XLOOKUP(C174,customers!$A$1:$A$1001,customers!$C$1:$C$1001)=0,"",_xlfn.XLOOKUP(C174,customers!$A$1:$A$1001,customers!$C$1:$C$1001))</f>
        <v>bflaherty4s@moonfruit.com</v>
      </c>
      <c r="H174" s="2" t="str">
        <f>_xlfn.XLOOKUP(C174,customers!$A$1:$A$1001,customers!$G$1:$G$1001,,0)</f>
        <v>Ireland</v>
      </c>
      <c r="I174" t="str">
        <f>_xlfn.XLOOKUP(orders!D174,Products!$A$1:$A$49,Products!$B$1:$B$49,,0)</f>
        <v>Exc</v>
      </c>
      <c r="J174" t="str">
        <f>_xlfn.XLOOKUP(orders!D174,Products!$A$1:$A$49,Products!$C$1:$C$49,,0)</f>
        <v>D</v>
      </c>
      <c r="K174" s="5">
        <f>_xlfn.XLOOKUP(D174,Products!$A$1:$A$49,Products!$D$1:$D$49,,0)</f>
        <v>0.5</v>
      </c>
      <c r="L174">
        <f>_xlfn.XLOOKUP(D174,Products!$A$1:$A$49,Products!$E$1:$E$49,,0)</f>
        <v>7.29</v>
      </c>
      <c r="M174" s="11">
        <f>orders!L174*orders!E174</f>
        <v>21.87</v>
      </c>
      <c r="N174" t="str">
        <f t="shared" si="4"/>
        <v>Excelsa</v>
      </c>
      <c r="O174" t="str">
        <f>_xlfn.XLOOKUP(Orders_Table[[#This Row],[Customer ID]],customers!$A$1:$A$1001,customers!$I$1:$I$1001,,0)</f>
        <v>No</v>
      </c>
      <c r="P174" t="str">
        <f t="shared" si="5"/>
        <v>Dark</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IF(_xlfn.XLOOKUP(C175,customers!$A$1:$A$1001,customers!$C$1:$C$1001)=0,"",_xlfn.XLOOKUP(C175,customers!$A$1:$A$1001,customers!$C$1:$C$1001))</f>
        <v>ocolbeck4t@sina.com.cn</v>
      </c>
      <c r="H175" s="2" t="str">
        <f>_xlfn.XLOOKUP(C175,customers!$A$1:$A$1001,customers!$G$1:$G$1001,,0)</f>
        <v>United States</v>
      </c>
      <c r="I175" t="str">
        <f>_xlfn.XLOOKUP(orders!D175,Products!$A$1:$A$49,Products!$B$1:$B$49,,0)</f>
        <v>Rob</v>
      </c>
      <c r="J175" t="str">
        <f>_xlfn.XLOOKUP(orders!D175,Products!$A$1:$A$49,Products!$C$1:$C$49,,0)</f>
        <v>M</v>
      </c>
      <c r="K175" s="5">
        <f>_xlfn.XLOOKUP(D175,Products!$A$1:$A$49,Products!$D$1:$D$49,,0)</f>
        <v>2.5</v>
      </c>
      <c r="L175">
        <f>_xlfn.XLOOKUP(D175,Products!$A$1:$A$49,Products!$E$1:$E$49,,0)</f>
        <v>22.884999999999998</v>
      </c>
      <c r="M175" s="11">
        <f>orders!L175*orders!E175</f>
        <v>91.539999999999992</v>
      </c>
      <c r="N175" t="str">
        <f t="shared" si="4"/>
        <v>Robusta</v>
      </c>
      <c r="O175" t="str">
        <f>_xlfn.XLOOKUP(Orders_Table[[#This Row],[Customer ID]],customers!$A$1:$A$1001,customers!$I$1:$I$1001,,0)</f>
        <v>No</v>
      </c>
      <c r="P175" t="str">
        <f t="shared" si="5"/>
        <v>Medium</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IF(_xlfn.XLOOKUP(C176,customers!$A$1:$A$1001,customers!$C$1:$C$1001)=0,"",_xlfn.XLOOKUP(C176,customers!$A$1:$A$1001,customers!$C$1:$C$1001))</f>
        <v/>
      </c>
      <c r="H176" s="2" t="str">
        <f>_xlfn.XLOOKUP(C176,customers!$A$1:$A$1001,customers!$G$1:$G$1001,,0)</f>
        <v>United States</v>
      </c>
      <c r="I176" t="str">
        <f>_xlfn.XLOOKUP(orders!D176,Products!$A$1:$A$49,Products!$B$1:$B$49,,0)</f>
        <v>Exc</v>
      </c>
      <c r="J176" t="str">
        <f>_xlfn.XLOOKUP(orders!D176,Products!$A$1:$A$49,Products!$C$1:$C$49,,0)</f>
        <v>L</v>
      </c>
      <c r="K176" s="5">
        <f>_xlfn.XLOOKUP(D176,Products!$A$1:$A$49,Products!$D$1:$D$49,,0)</f>
        <v>2.5</v>
      </c>
      <c r="L176">
        <f>_xlfn.XLOOKUP(D176,Products!$A$1:$A$49,Products!$E$1:$E$49,,0)</f>
        <v>34.154999999999994</v>
      </c>
      <c r="M176" s="11">
        <f>orders!L176*orders!E176</f>
        <v>204.92999999999995</v>
      </c>
      <c r="N176" t="str">
        <f t="shared" si="4"/>
        <v>Excelsa</v>
      </c>
      <c r="O176" t="str">
        <f>_xlfn.XLOOKUP(Orders_Table[[#This Row],[Customer ID]],customers!$A$1:$A$1001,customers!$I$1:$I$1001,,0)</f>
        <v>Yes</v>
      </c>
      <c r="P176" t="str">
        <f t="shared" si="5"/>
        <v>Light</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IF(_xlfn.XLOOKUP(C177,customers!$A$1:$A$1001,customers!$C$1:$C$1001)=0,"",_xlfn.XLOOKUP(C177,customers!$A$1:$A$1001,customers!$C$1:$C$1001))</f>
        <v>ehobbing4v@nsw.gov.au</v>
      </c>
      <c r="H177" s="2" t="str">
        <f>_xlfn.XLOOKUP(C177,customers!$A$1:$A$1001,customers!$G$1:$G$1001,,0)</f>
        <v>United States</v>
      </c>
      <c r="I177" t="str">
        <f>_xlfn.XLOOKUP(orders!D177,Products!$A$1:$A$49,Products!$B$1:$B$49,,0)</f>
        <v>Exc</v>
      </c>
      <c r="J177" t="str">
        <f>_xlfn.XLOOKUP(orders!D177,Products!$A$1:$A$49,Products!$C$1:$C$49,,0)</f>
        <v>M</v>
      </c>
      <c r="K177" s="5">
        <f>_xlfn.XLOOKUP(D177,Products!$A$1:$A$49,Products!$D$1:$D$49,,0)</f>
        <v>2.5</v>
      </c>
      <c r="L177">
        <f>_xlfn.XLOOKUP(D177,Products!$A$1:$A$49,Products!$E$1:$E$49,,0)</f>
        <v>31.624999999999996</v>
      </c>
      <c r="M177" s="11">
        <f>orders!L177*orders!E177</f>
        <v>63.249999999999993</v>
      </c>
      <c r="N177" t="str">
        <f t="shared" si="4"/>
        <v>Excelsa</v>
      </c>
      <c r="O177" t="str">
        <f>_xlfn.XLOOKUP(Orders_Table[[#This Row],[Customer ID]],customers!$A$1:$A$1001,customers!$I$1:$I$1001,,0)</f>
        <v>Yes</v>
      </c>
      <c r="P177" t="str">
        <f t="shared" si="5"/>
        <v>Medium</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IF(_xlfn.XLOOKUP(C178,customers!$A$1:$A$1001,customers!$C$1:$C$1001)=0,"",_xlfn.XLOOKUP(C178,customers!$A$1:$A$1001,customers!$C$1:$C$1001))</f>
        <v>othynne4w@auda.org.au</v>
      </c>
      <c r="H178" s="2" t="str">
        <f>_xlfn.XLOOKUP(C178,customers!$A$1:$A$1001,customers!$G$1:$G$1001,,0)</f>
        <v>United States</v>
      </c>
      <c r="I178" t="str">
        <f>_xlfn.XLOOKUP(orders!D178,Products!$A$1:$A$49,Products!$B$1:$B$49,,0)</f>
        <v>Exc</v>
      </c>
      <c r="J178" t="str">
        <f>_xlfn.XLOOKUP(orders!D178,Products!$A$1:$A$49,Products!$C$1:$C$49,,0)</f>
        <v>L</v>
      </c>
      <c r="K178" s="5">
        <f>_xlfn.XLOOKUP(D178,Products!$A$1:$A$49,Products!$D$1:$D$49,,0)</f>
        <v>2.5</v>
      </c>
      <c r="L178">
        <f>_xlfn.XLOOKUP(D178,Products!$A$1:$A$49,Products!$E$1:$E$49,,0)</f>
        <v>34.154999999999994</v>
      </c>
      <c r="M178" s="11">
        <f>orders!L178*orders!E178</f>
        <v>34.154999999999994</v>
      </c>
      <c r="N178" t="str">
        <f t="shared" si="4"/>
        <v>Excelsa</v>
      </c>
      <c r="O178" t="str">
        <f>_xlfn.XLOOKUP(Orders_Table[[#This Row],[Customer ID]],customers!$A$1:$A$1001,customers!$I$1:$I$1001,,0)</f>
        <v>Yes</v>
      </c>
      <c r="P178" t="str">
        <f t="shared" si="5"/>
        <v>Light</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IF(_xlfn.XLOOKUP(C179,customers!$A$1:$A$1001,customers!$C$1:$C$1001)=0,"",_xlfn.XLOOKUP(C179,customers!$A$1:$A$1001,customers!$C$1:$C$1001))</f>
        <v>eheining4x@flickr.com</v>
      </c>
      <c r="H179" s="2" t="str">
        <f>_xlfn.XLOOKUP(C179,customers!$A$1:$A$1001,customers!$G$1:$G$1001,,0)</f>
        <v>United States</v>
      </c>
      <c r="I179" t="str">
        <f>_xlfn.XLOOKUP(orders!D179,Products!$A$1:$A$49,Products!$B$1:$B$49,,0)</f>
        <v>Rob</v>
      </c>
      <c r="J179" t="str">
        <f>_xlfn.XLOOKUP(orders!D179,Products!$A$1:$A$49,Products!$C$1:$C$49,,0)</f>
        <v>L</v>
      </c>
      <c r="K179" s="5">
        <f>_xlfn.XLOOKUP(D179,Products!$A$1:$A$49,Products!$D$1:$D$49,,0)</f>
        <v>2.5</v>
      </c>
      <c r="L179">
        <f>_xlfn.XLOOKUP(D179,Products!$A$1:$A$49,Products!$E$1:$E$49,,0)</f>
        <v>27.484999999999996</v>
      </c>
      <c r="M179" s="11">
        <f>orders!L179*orders!E179</f>
        <v>109.93999999999998</v>
      </c>
      <c r="N179" t="str">
        <f t="shared" si="4"/>
        <v>Robusta</v>
      </c>
      <c r="O179" t="str">
        <f>_xlfn.XLOOKUP(Orders_Table[[#This Row],[Customer ID]],customers!$A$1:$A$1001,customers!$I$1:$I$1001,,0)</f>
        <v>Yes</v>
      </c>
      <c r="P179" t="str">
        <f t="shared" si="5"/>
        <v>Light</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IF(_xlfn.XLOOKUP(C180,customers!$A$1:$A$1001,customers!$C$1:$C$1001)=0,"",_xlfn.XLOOKUP(C180,customers!$A$1:$A$1001,customers!$C$1:$C$1001))</f>
        <v>kmelloi4y@imdb.com</v>
      </c>
      <c r="H180" s="2" t="str">
        <f>_xlfn.XLOOKUP(C180,customers!$A$1:$A$1001,customers!$G$1:$G$1001,,0)</f>
        <v>United States</v>
      </c>
      <c r="I180" t="str">
        <f>_xlfn.XLOOKUP(orders!D180,Products!$A$1:$A$49,Products!$B$1:$B$49,,0)</f>
        <v>Ara</v>
      </c>
      <c r="J180" t="str">
        <f>_xlfn.XLOOKUP(orders!D180,Products!$A$1:$A$49,Products!$C$1:$C$49,,0)</f>
        <v>L</v>
      </c>
      <c r="K180" s="5">
        <f>_xlfn.XLOOKUP(D180,Products!$A$1:$A$49,Products!$D$1:$D$49,,0)</f>
        <v>1</v>
      </c>
      <c r="L180">
        <f>_xlfn.XLOOKUP(D180,Products!$A$1:$A$49,Products!$E$1:$E$49,,0)</f>
        <v>12.95</v>
      </c>
      <c r="M180" s="11">
        <f>orders!L180*orders!E180</f>
        <v>25.9</v>
      </c>
      <c r="N180" t="str">
        <f t="shared" si="4"/>
        <v>Arabica</v>
      </c>
      <c r="O180" t="str">
        <f>_xlfn.XLOOKUP(Orders_Table[[#This Row],[Customer ID]],customers!$A$1:$A$1001,customers!$I$1:$I$1001,,0)</f>
        <v>No</v>
      </c>
      <c r="P180" t="str">
        <f t="shared" si="5"/>
        <v>Light</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IF(_xlfn.XLOOKUP(C181,customers!$A$1:$A$1001,customers!$C$1:$C$1001)=0,"",_xlfn.XLOOKUP(C181,customers!$A$1:$A$1001,customers!$C$1:$C$1001))</f>
        <v/>
      </c>
      <c r="H181" s="2" t="str">
        <f>_xlfn.XLOOKUP(C181,customers!$A$1:$A$1001,customers!$G$1:$G$1001,,0)</f>
        <v>Ireland</v>
      </c>
      <c r="I181" t="str">
        <f>_xlfn.XLOOKUP(orders!D181,Products!$A$1:$A$49,Products!$B$1:$B$49,,0)</f>
        <v>Ara</v>
      </c>
      <c r="J181" t="str">
        <f>_xlfn.XLOOKUP(orders!D181,Products!$A$1:$A$49,Products!$C$1:$C$49,,0)</f>
        <v>D</v>
      </c>
      <c r="K181" s="5">
        <f>_xlfn.XLOOKUP(D181,Products!$A$1:$A$49,Products!$D$1:$D$49,,0)</f>
        <v>0.2</v>
      </c>
      <c r="L181">
        <f>_xlfn.XLOOKUP(D181,Products!$A$1:$A$49,Products!$E$1:$E$49,,0)</f>
        <v>2.9849999999999999</v>
      </c>
      <c r="M181" s="11">
        <f>orders!L181*orders!E181</f>
        <v>2.9849999999999999</v>
      </c>
      <c r="N181" t="str">
        <f t="shared" si="4"/>
        <v>Arabica</v>
      </c>
      <c r="O181" t="str">
        <f>_xlfn.XLOOKUP(Orders_Table[[#This Row],[Customer ID]],customers!$A$1:$A$1001,customers!$I$1:$I$1001,,0)</f>
        <v>No</v>
      </c>
      <c r="P181" t="str">
        <f t="shared" si="5"/>
        <v>Dark</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IF(_xlfn.XLOOKUP(C182,customers!$A$1:$A$1001,customers!$C$1:$C$1001)=0,"",_xlfn.XLOOKUP(C182,customers!$A$1:$A$1001,customers!$C$1:$C$1001))</f>
        <v>amussen50@51.la</v>
      </c>
      <c r="H182" s="2" t="str">
        <f>_xlfn.XLOOKUP(C182,customers!$A$1:$A$1001,customers!$G$1:$G$1001,,0)</f>
        <v>United States</v>
      </c>
      <c r="I182" t="str">
        <f>_xlfn.XLOOKUP(orders!D182,Products!$A$1:$A$49,Products!$B$1:$B$49,,0)</f>
        <v>Exc</v>
      </c>
      <c r="J182" t="str">
        <f>_xlfn.XLOOKUP(orders!D182,Products!$A$1:$A$49,Products!$C$1:$C$49,,0)</f>
        <v>L</v>
      </c>
      <c r="K182" s="5">
        <f>_xlfn.XLOOKUP(D182,Products!$A$1:$A$49,Products!$D$1:$D$49,,0)</f>
        <v>0.2</v>
      </c>
      <c r="L182">
        <f>_xlfn.XLOOKUP(D182,Products!$A$1:$A$49,Products!$E$1:$E$49,,0)</f>
        <v>4.4550000000000001</v>
      </c>
      <c r="M182" s="11">
        <f>orders!L182*orders!E182</f>
        <v>22.274999999999999</v>
      </c>
      <c r="N182" t="str">
        <f t="shared" si="4"/>
        <v>Excelsa</v>
      </c>
      <c r="O182" t="str">
        <f>_xlfn.XLOOKUP(Orders_Table[[#This Row],[Customer ID]],customers!$A$1:$A$1001,customers!$I$1:$I$1001,,0)</f>
        <v>No</v>
      </c>
      <c r="P182" t="str">
        <f t="shared" si="5"/>
        <v>Light</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IF(_xlfn.XLOOKUP(C183,customers!$A$1:$A$1001,customers!$C$1:$C$1001)=0,"",_xlfn.XLOOKUP(C183,customers!$A$1:$A$1001,customers!$C$1:$C$1001))</f>
        <v>amussen50@51.la</v>
      </c>
      <c r="H183" s="2" t="str">
        <f>_xlfn.XLOOKUP(C183,customers!$A$1:$A$1001,customers!$G$1:$G$1001,,0)</f>
        <v>United States</v>
      </c>
      <c r="I183" t="str">
        <f>_xlfn.XLOOKUP(orders!D183,Products!$A$1:$A$49,Products!$B$1:$B$49,,0)</f>
        <v>Ara</v>
      </c>
      <c r="J183" t="str">
        <f>_xlfn.XLOOKUP(orders!D183,Products!$A$1:$A$49,Products!$C$1:$C$49,,0)</f>
        <v>D</v>
      </c>
      <c r="K183" s="5">
        <f>_xlfn.XLOOKUP(D183,Products!$A$1:$A$49,Products!$D$1:$D$49,,0)</f>
        <v>0.5</v>
      </c>
      <c r="L183">
        <f>_xlfn.XLOOKUP(D183,Products!$A$1:$A$49,Products!$E$1:$E$49,,0)</f>
        <v>5.97</v>
      </c>
      <c r="M183" s="11">
        <f>orders!L183*orders!E183</f>
        <v>29.849999999999998</v>
      </c>
      <c r="N183" t="str">
        <f t="shared" si="4"/>
        <v>Arabica</v>
      </c>
      <c r="O183" t="str">
        <f>_xlfn.XLOOKUP(Orders_Table[[#This Row],[Customer ID]],customers!$A$1:$A$1001,customers!$I$1:$I$1001,,0)</f>
        <v>No</v>
      </c>
      <c r="P183" t="str">
        <f t="shared" si="5"/>
        <v>Dark</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IF(_xlfn.XLOOKUP(C184,customers!$A$1:$A$1001,customers!$C$1:$C$1001)=0,"",_xlfn.XLOOKUP(C184,customers!$A$1:$A$1001,customers!$C$1:$C$1001))</f>
        <v>amundford52@nbcnews.com</v>
      </c>
      <c r="H184" s="2" t="str">
        <f>_xlfn.XLOOKUP(C184,customers!$A$1:$A$1001,customers!$G$1:$G$1001,,0)</f>
        <v>United States</v>
      </c>
      <c r="I184" t="str">
        <f>_xlfn.XLOOKUP(orders!D184,Products!$A$1:$A$49,Products!$B$1:$B$49,,0)</f>
        <v>Rob</v>
      </c>
      <c r="J184" t="str">
        <f>_xlfn.XLOOKUP(orders!D184,Products!$A$1:$A$49,Products!$C$1:$C$49,,0)</f>
        <v>D</v>
      </c>
      <c r="K184" s="5">
        <f>_xlfn.XLOOKUP(D184,Products!$A$1:$A$49,Products!$D$1:$D$49,,0)</f>
        <v>0.5</v>
      </c>
      <c r="L184">
        <f>_xlfn.XLOOKUP(D184,Products!$A$1:$A$49,Products!$E$1:$E$49,,0)</f>
        <v>5.3699999999999992</v>
      </c>
      <c r="M184" s="11">
        <f>orders!L184*orders!E184</f>
        <v>32.22</v>
      </c>
      <c r="N184" t="str">
        <f t="shared" si="4"/>
        <v>Robusta</v>
      </c>
      <c r="O184" t="str">
        <f>_xlfn.XLOOKUP(Orders_Table[[#This Row],[Customer ID]],customers!$A$1:$A$1001,customers!$I$1:$I$1001,,0)</f>
        <v>No</v>
      </c>
      <c r="P184" t="str">
        <f t="shared" si="5"/>
        <v>Dark</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IF(_xlfn.XLOOKUP(C185,customers!$A$1:$A$1001,customers!$C$1:$C$1001)=0,"",_xlfn.XLOOKUP(C185,customers!$A$1:$A$1001,customers!$C$1:$C$1001))</f>
        <v>twalas53@google.ca</v>
      </c>
      <c r="H185" s="2" t="str">
        <f>_xlfn.XLOOKUP(C185,customers!$A$1:$A$1001,customers!$G$1:$G$1001,,0)</f>
        <v>United States</v>
      </c>
      <c r="I185" t="str">
        <f>_xlfn.XLOOKUP(orders!D185,Products!$A$1:$A$49,Products!$B$1:$B$49,,0)</f>
        <v>Exc</v>
      </c>
      <c r="J185" t="str">
        <f>_xlfn.XLOOKUP(orders!D185,Products!$A$1:$A$49,Products!$C$1:$C$49,,0)</f>
        <v>M</v>
      </c>
      <c r="K185" s="5">
        <f>_xlfn.XLOOKUP(D185,Products!$A$1:$A$49,Products!$D$1:$D$49,,0)</f>
        <v>0.2</v>
      </c>
      <c r="L185">
        <f>_xlfn.XLOOKUP(D185,Products!$A$1:$A$49,Products!$E$1:$E$49,,0)</f>
        <v>4.125</v>
      </c>
      <c r="M185" s="11">
        <f>orders!L185*orders!E185</f>
        <v>8.25</v>
      </c>
      <c r="N185" t="str">
        <f t="shared" si="4"/>
        <v>Excelsa</v>
      </c>
      <c r="O185" t="str">
        <f>_xlfn.XLOOKUP(Orders_Table[[#This Row],[Customer ID]],customers!$A$1:$A$1001,customers!$I$1:$I$1001,,0)</f>
        <v>No</v>
      </c>
      <c r="P185" t="str">
        <f t="shared" si="5"/>
        <v>Medium</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IF(_xlfn.XLOOKUP(C186,customers!$A$1:$A$1001,customers!$C$1:$C$1001)=0,"",_xlfn.XLOOKUP(C186,customers!$A$1:$A$1001,customers!$C$1:$C$1001))</f>
        <v>iblazewicz54@thetimes.co.uk</v>
      </c>
      <c r="H186" s="2" t="str">
        <f>_xlfn.XLOOKUP(C186,customers!$A$1:$A$1001,customers!$G$1:$G$1001,,0)</f>
        <v>United States</v>
      </c>
      <c r="I186" t="str">
        <f>_xlfn.XLOOKUP(orders!D186,Products!$A$1:$A$49,Products!$B$1:$B$49,,0)</f>
        <v>Ara</v>
      </c>
      <c r="J186" t="str">
        <f>_xlfn.XLOOKUP(orders!D186,Products!$A$1:$A$49,Products!$C$1:$C$49,,0)</f>
        <v>L</v>
      </c>
      <c r="K186" s="5">
        <f>_xlfn.XLOOKUP(D186,Products!$A$1:$A$49,Products!$D$1:$D$49,,0)</f>
        <v>0.5</v>
      </c>
      <c r="L186">
        <f>_xlfn.XLOOKUP(D186,Products!$A$1:$A$49,Products!$E$1:$E$49,,0)</f>
        <v>7.77</v>
      </c>
      <c r="M186" s="11">
        <f>orders!L186*orders!E186</f>
        <v>31.08</v>
      </c>
      <c r="N186" t="str">
        <f t="shared" si="4"/>
        <v>Arabica</v>
      </c>
      <c r="O186" t="str">
        <f>_xlfn.XLOOKUP(Orders_Table[[#This Row],[Customer ID]],customers!$A$1:$A$1001,customers!$I$1:$I$1001,,0)</f>
        <v>No</v>
      </c>
      <c r="P186" t="str">
        <f t="shared" si="5"/>
        <v>Light</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IF(_xlfn.XLOOKUP(C187,customers!$A$1:$A$1001,customers!$C$1:$C$1001)=0,"",_xlfn.XLOOKUP(C187,customers!$A$1:$A$1001,customers!$C$1:$C$1001))</f>
        <v>arizzetti55@naver.com</v>
      </c>
      <c r="H187" s="2" t="str">
        <f>_xlfn.XLOOKUP(C187,customers!$A$1:$A$1001,customers!$G$1:$G$1001,,0)</f>
        <v>United States</v>
      </c>
      <c r="I187" t="str">
        <f>_xlfn.XLOOKUP(orders!D187,Products!$A$1:$A$49,Products!$B$1:$B$49,,0)</f>
        <v>Exc</v>
      </c>
      <c r="J187" t="str">
        <f>_xlfn.XLOOKUP(orders!D187,Products!$A$1:$A$49,Products!$C$1:$C$49,,0)</f>
        <v>D</v>
      </c>
      <c r="K187" s="5">
        <f>_xlfn.XLOOKUP(D187,Products!$A$1:$A$49,Products!$D$1:$D$49,,0)</f>
        <v>0.5</v>
      </c>
      <c r="L187">
        <f>_xlfn.XLOOKUP(D187,Products!$A$1:$A$49,Products!$E$1:$E$49,,0)</f>
        <v>7.29</v>
      </c>
      <c r="M187" s="11">
        <f>orders!L187*orders!E187</f>
        <v>36.450000000000003</v>
      </c>
      <c r="N187" t="str">
        <f t="shared" si="4"/>
        <v>Excelsa</v>
      </c>
      <c r="O187" t="str">
        <f>_xlfn.XLOOKUP(Orders_Table[[#This Row],[Customer ID]],customers!$A$1:$A$1001,customers!$I$1:$I$1001,,0)</f>
        <v>Yes</v>
      </c>
      <c r="P187" t="str">
        <f t="shared" si="5"/>
        <v>Dark</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IF(_xlfn.XLOOKUP(C188,customers!$A$1:$A$1001,customers!$C$1:$C$1001)=0,"",_xlfn.XLOOKUP(C188,customers!$A$1:$A$1001,customers!$C$1:$C$1001))</f>
        <v>mmeriet56@noaa.gov</v>
      </c>
      <c r="H188" s="2" t="str">
        <f>_xlfn.XLOOKUP(C188,customers!$A$1:$A$1001,customers!$G$1:$G$1001,,0)</f>
        <v>United States</v>
      </c>
      <c r="I188" t="str">
        <f>_xlfn.XLOOKUP(orders!D188,Products!$A$1:$A$49,Products!$B$1:$B$49,,0)</f>
        <v>Rob</v>
      </c>
      <c r="J188" t="str">
        <f>_xlfn.XLOOKUP(orders!D188,Products!$A$1:$A$49,Products!$C$1:$C$49,,0)</f>
        <v>M</v>
      </c>
      <c r="K188" s="5">
        <f>_xlfn.XLOOKUP(D188,Products!$A$1:$A$49,Products!$D$1:$D$49,,0)</f>
        <v>2.5</v>
      </c>
      <c r="L188">
        <f>_xlfn.XLOOKUP(D188,Products!$A$1:$A$49,Products!$E$1:$E$49,,0)</f>
        <v>22.884999999999998</v>
      </c>
      <c r="M188" s="11">
        <f>orders!L188*orders!E188</f>
        <v>68.655000000000001</v>
      </c>
      <c r="N188" t="str">
        <f t="shared" si="4"/>
        <v>Robusta</v>
      </c>
      <c r="O188" t="str">
        <f>_xlfn.XLOOKUP(Orders_Table[[#This Row],[Customer ID]],customers!$A$1:$A$1001,customers!$I$1:$I$1001,,0)</f>
        <v>No</v>
      </c>
      <c r="P188" t="str">
        <f t="shared" si="5"/>
        <v>Medium</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IF(_xlfn.XLOOKUP(C189,customers!$A$1:$A$1001,customers!$C$1:$C$1001)=0,"",_xlfn.XLOOKUP(C189,customers!$A$1:$A$1001,customers!$C$1:$C$1001))</f>
        <v>lpratt57@netvibes.com</v>
      </c>
      <c r="H189" s="2" t="str">
        <f>_xlfn.XLOOKUP(C189,customers!$A$1:$A$1001,customers!$G$1:$G$1001,,0)</f>
        <v>United States</v>
      </c>
      <c r="I189" t="str">
        <f>_xlfn.XLOOKUP(orders!D189,Products!$A$1:$A$49,Products!$B$1:$B$49,,0)</f>
        <v>Lib</v>
      </c>
      <c r="J189" t="str">
        <f>_xlfn.XLOOKUP(orders!D189,Products!$A$1:$A$49,Products!$C$1:$C$49,,0)</f>
        <v>M</v>
      </c>
      <c r="K189" s="5">
        <f>_xlfn.XLOOKUP(D189,Products!$A$1:$A$49,Products!$D$1:$D$49,,0)</f>
        <v>0.5</v>
      </c>
      <c r="L189">
        <f>_xlfn.XLOOKUP(D189,Products!$A$1:$A$49,Products!$E$1:$E$49,,0)</f>
        <v>8.73</v>
      </c>
      <c r="M189" s="11">
        <f>orders!L189*orders!E189</f>
        <v>43.650000000000006</v>
      </c>
      <c r="N189" t="str">
        <f t="shared" si="4"/>
        <v>Liberica</v>
      </c>
      <c r="O189" t="str">
        <f>_xlfn.XLOOKUP(Orders_Table[[#This Row],[Customer ID]],customers!$A$1:$A$1001,customers!$I$1:$I$1001,,0)</f>
        <v>Yes</v>
      </c>
      <c r="P189" t="str">
        <f t="shared" si="5"/>
        <v>Medium</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IF(_xlfn.XLOOKUP(C190,customers!$A$1:$A$1001,customers!$C$1:$C$1001)=0,"",_xlfn.XLOOKUP(C190,customers!$A$1:$A$1001,customers!$C$1:$C$1001))</f>
        <v>akitchingham58@com.com</v>
      </c>
      <c r="H190" s="2" t="str">
        <f>_xlfn.XLOOKUP(C190,customers!$A$1:$A$1001,customers!$G$1:$G$1001,,0)</f>
        <v>United States</v>
      </c>
      <c r="I190" t="str">
        <f>_xlfn.XLOOKUP(orders!D190,Products!$A$1:$A$49,Products!$B$1:$B$49,,0)</f>
        <v>Exc</v>
      </c>
      <c r="J190" t="str">
        <f>_xlfn.XLOOKUP(orders!D190,Products!$A$1:$A$49,Products!$C$1:$C$49,,0)</f>
        <v>L</v>
      </c>
      <c r="K190" s="5">
        <f>_xlfn.XLOOKUP(D190,Products!$A$1:$A$49,Products!$D$1:$D$49,,0)</f>
        <v>0.2</v>
      </c>
      <c r="L190">
        <f>_xlfn.XLOOKUP(D190,Products!$A$1:$A$49,Products!$E$1:$E$49,,0)</f>
        <v>4.4550000000000001</v>
      </c>
      <c r="M190" s="11">
        <f>orders!L190*orders!E190</f>
        <v>4.4550000000000001</v>
      </c>
      <c r="N190" t="str">
        <f t="shared" si="4"/>
        <v>Excelsa</v>
      </c>
      <c r="O190" t="str">
        <f>_xlfn.XLOOKUP(Orders_Table[[#This Row],[Customer ID]],customers!$A$1:$A$1001,customers!$I$1:$I$1001,,0)</f>
        <v>Yes</v>
      </c>
      <c r="P190" t="str">
        <f t="shared" si="5"/>
        <v>Light</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IF(_xlfn.XLOOKUP(C191,customers!$A$1:$A$1001,customers!$C$1:$C$1001)=0,"",_xlfn.XLOOKUP(C191,customers!$A$1:$A$1001,customers!$C$1:$C$1001))</f>
        <v>bbartholin59@xinhuanet.com</v>
      </c>
      <c r="H191" s="2" t="str">
        <f>_xlfn.XLOOKUP(C191,customers!$A$1:$A$1001,customers!$G$1:$G$1001,,0)</f>
        <v>United States</v>
      </c>
      <c r="I191" t="str">
        <f>_xlfn.XLOOKUP(orders!D191,Products!$A$1:$A$49,Products!$B$1:$B$49,,0)</f>
        <v>Lib</v>
      </c>
      <c r="J191" t="str">
        <f>_xlfn.XLOOKUP(orders!D191,Products!$A$1:$A$49,Products!$C$1:$C$49,,0)</f>
        <v>M</v>
      </c>
      <c r="K191" s="5">
        <f>_xlfn.XLOOKUP(D191,Products!$A$1:$A$49,Products!$D$1:$D$49,,0)</f>
        <v>1</v>
      </c>
      <c r="L191">
        <f>_xlfn.XLOOKUP(D191,Products!$A$1:$A$49,Products!$E$1:$E$49,,0)</f>
        <v>14.55</v>
      </c>
      <c r="M191" s="11">
        <f>orders!L191*orders!E191</f>
        <v>43.650000000000006</v>
      </c>
      <c r="N191" t="str">
        <f t="shared" si="4"/>
        <v>Liberica</v>
      </c>
      <c r="O191" t="str">
        <f>_xlfn.XLOOKUP(Orders_Table[[#This Row],[Customer ID]],customers!$A$1:$A$1001,customers!$I$1:$I$1001,,0)</f>
        <v>Yes</v>
      </c>
      <c r="P191" t="str">
        <f t="shared" si="5"/>
        <v>Medium</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IF(_xlfn.XLOOKUP(C192,customers!$A$1:$A$1001,customers!$C$1:$C$1001)=0,"",_xlfn.XLOOKUP(C192,customers!$A$1:$A$1001,customers!$C$1:$C$1001))</f>
        <v>mprinn5a@usa.gov</v>
      </c>
      <c r="H192" s="2" t="str">
        <f>_xlfn.XLOOKUP(C192,customers!$A$1:$A$1001,customers!$G$1:$G$1001,,0)</f>
        <v>United States</v>
      </c>
      <c r="I192" t="str">
        <f>_xlfn.XLOOKUP(orders!D192,Products!$A$1:$A$49,Products!$B$1:$B$49,,0)</f>
        <v>Lib</v>
      </c>
      <c r="J192" t="str">
        <f>_xlfn.XLOOKUP(orders!D192,Products!$A$1:$A$49,Products!$C$1:$C$49,,0)</f>
        <v>M</v>
      </c>
      <c r="K192" s="5">
        <f>_xlfn.XLOOKUP(D192,Products!$A$1:$A$49,Products!$D$1:$D$49,,0)</f>
        <v>2.5</v>
      </c>
      <c r="L192">
        <f>_xlfn.XLOOKUP(D192,Products!$A$1:$A$49,Products!$E$1:$E$49,,0)</f>
        <v>33.464999999999996</v>
      </c>
      <c r="M192" s="11">
        <f>orders!L192*orders!E192</f>
        <v>33.464999999999996</v>
      </c>
      <c r="N192" t="str">
        <f t="shared" si="4"/>
        <v>Liberica</v>
      </c>
      <c r="O192" t="str">
        <f>_xlfn.XLOOKUP(Orders_Table[[#This Row],[Customer ID]],customers!$A$1:$A$1001,customers!$I$1:$I$1001,,0)</f>
        <v>Yes</v>
      </c>
      <c r="P192" t="str">
        <f t="shared" si="5"/>
        <v>Medium</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IF(_xlfn.XLOOKUP(C193,customers!$A$1:$A$1001,customers!$C$1:$C$1001)=0,"",_xlfn.XLOOKUP(C193,customers!$A$1:$A$1001,customers!$C$1:$C$1001))</f>
        <v>abaudino5b@netvibes.com</v>
      </c>
      <c r="H193" s="2" t="str">
        <f>_xlfn.XLOOKUP(C193,customers!$A$1:$A$1001,customers!$G$1:$G$1001,,0)</f>
        <v>United States</v>
      </c>
      <c r="I193" t="str">
        <f>_xlfn.XLOOKUP(orders!D193,Products!$A$1:$A$49,Products!$B$1:$B$49,,0)</f>
        <v>Lib</v>
      </c>
      <c r="J193" t="str">
        <f>_xlfn.XLOOKUP(orders!D193,Products!$A$1:$A$49,Products!$C$1:$C$49,,0)</f>
        <v>D</v>
      </c>
      <c r="K193" s="5">
        <f>_xlfn.XLOOKUP(D193,Products!$A$1:$A$49,Products!$D$1:$D$49,,0)</f>
        <v>0.2</v>
      </c>
      <c r="L193">
        <f>_xlfn.XLOOKUP(D193,Products!$A$1:$A$49,Products!$E$1:$E$49,,0)</f>
        <v>3.8849999999999998</v>
      </c>
      <c r="M193" s="11">
        <f>orders!L193*orders!E193</f>
        <v>19.424999999999997</v>
      </c>
      <c r="N193" t="str">
        <f t="shared" si="4"/>
        <v>Liberica</v>
      </c>
      <c r="O193" t="str">
        <f>_xlfn.XLOOKUP(Orders_Table[[#This Row],[Customer ID]],customers!$A$1:$A$1001,customers!$I$1:$I$1001,,0)</f>
        <v>Yes</v>
      </c>
      <c r="P193" t="str">
        <f t="shared" si="5"/>
        <v>Dark</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IF(_xlfn.XLOOKUP(C194,customers!$A$1:$A$1001,customers!$C$1:$C$1001)=0,"",_xlfn.XLOOKUP(C194,customers!$A$1:$A$1001,customers!$C$1:$C$1001))</f>
        <v>ppetrushanko5c@blinklist.com</v>
      </c>
      <c r="H194" s="2" t="str">
        <f>_xlfn.XLOOKUP(C194,customers!$A$1:$A$1001,customers!$G$1:$G$1001,,0)</f>
        <v>Ireland</v>
      </c>
      <c r="I194" t="str">
        <f>_xlfn.XLOOKUP(orders!D194,Products!$A$1:$A$49,Products!$B$1:$B$49,,0)</f>
        <v>Exc</v>
      </c>
      <c r="J194" t="str">
        <f>_xlfn.XLOOKUP(orders!D194,Products!$A$1:$A$49,Products!$C$1:$C$49,,0)</f>
        <v>D</v>
      </c>
      <c r="K194" s="5">
        <f>_xlfn.XLOOKUP(D194,Products!$A$1:$A$49,Products!$D$1:$D$49,,0)</f>
        <v>1</v>
      </c>
      <c r="L194">
        <f>_xlfn.XLOOKUP(D194,Products!$A$1:$A$49,Products!$E$1:$E$49,,0)</f>
        <v>12.15</v>
      </c>
      <c r="M194" s="11">
        <f>orders!L194*orders!E194</f>
        <v>72.900000000000006</v>
      </c>
      <c r="N194" t="str">
        <f t="shared" si="4"/>
        <v>Excelsa</v>
      </c>
      <c r="O194" t="str">
        <f>_xlfn.XLOOKUP(Orders_Table[[#This Row],[Customer ID]],customers!$A$1:$A$1001,customers!$I$1:$I$1001,,0)</f>
        <v>Yes</v>
      </c>
      <c r="P194" t="str">
        <f t="shared" si="5"/>
        <v>Dark</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IF(_xlfn.XLOOKUP(C195,customers!$A$1:$A$1001,customers!$C$1:$C$1001)=0,"",_xlfn.XLOOKUP(C195,customers!$A$1:$A$1001,customers!$C$1:$C$1001))</f>
        <v/>
      </c>
      <c r="H195" s="2" t="str">
        <f>_xlfn.XLOOKUP(C195,customers!$A$1:$A$1001,customers!$G$1:$G$1001,,0)</f>
        <v>United States</v>
      </c>
      <c r="I195" t="str">
        <f>_xlfn.XLOOKUP(orders!D195,Products!$A$1:$A$49,Products!$B$1:$B$49,,0)</f>
        <v>Exc</v>
      </c>
      <c r="J195" t="str">
        <f>_xlfn.XLOOKUP(orders!D195,Products!$A$1:$A$49,Products!$C$1:$C$49,,0)</f>
        <v>L</v>
      </c>
      <c r="K195" s="5">
        <f>_xlfn.XLOOKUP(D195,Products!$A$1:$A$49,Products!$D$1:$D$49,,0)</f>
        <v>1</v>
      </c>
      <c r="L195">
        <f>_xlfn.XLOOKUP(D195,Products!$A$1:$A$49,Products!$E$1:$E$49,,0)</f>
        <v>14.85</v>
      </c>
      <c r="M195" s="11">
        <f>orders!L195*orders!E195</f>
        <v>44.55</v>
      </c>
      <c r="N195" t="str">
        <f t="shared" ref="N195:N258" si="6">IF(I195="Rob","Robusta",IF(I195="Exc","Excelsa",IF(I195="Ara","Arabica",IF(I195="Lib","Liberica",""))))</f>
        <v>Excelsa</v>
      </c>
      <c r="O195" t="str">
        <f>_xlfn.XLOOKUP(Orders_Table[[#This Row],[Customer ID]],customers!$A$1:$A$1001,customers!$I$1:$I$1001,,0)</f>
        <v>No</v>
      </c>
      <c r="P195" t="str">
        <f t="shared" ref="P195:P258" si="7">IF(J195="M","Medium",IF(J195="D","Dark",IF(J195="L","Light","")))</f>
        <v>Light</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IF(_xlfn.XLOOKUP(C196,customers!$A$1:$A$1001,customers!$C$1:$C$1001)=0,"",_xlfn.XLOOKUP(C196,customers!$A$1:$A$1001,customers!$C$1:$C$1001))</f>
        <v>elaird5e@bing.com</v>
      </c>
      <c r="H196" s="2" t="str">
        <f>_xlfn.XLOOKUP(C196,customers!$A$1:$A$1001,customers!$G$1:$G$1001,,0)</f>
        <v>United States</v>
      </c>
      <c r="I196" t="str">
        <f>_xlfn.XLOOKUP(orders!D196,Products!$A$1:$A$49,Products!$B$1:$B$49,,0)</f>
        <v>Exc</v>
      </c>
      <c r="J196" t="str">
        <f>_xlfn.XLOOKUP(orders!D196,Products!$A$1:$A$49,Products!$C$1:$C$49,,0)</f>
        <v>D</v>
      </c>
      <c r="K196" s="5">
        <f>_xlfn.XLOOKUP(D196,Products!$A$1:$A$49,Products!$D$1:$D$49,,0)</f>
        <v>0.5</v>
      </c>
      <c r="L196">
        <f>_xlfn.XLOOKUP(D196,Products!$A$1:$A$49,Products!$E$1:$E$49,,0)</f>
        <v>7.29</v>
      </c>
      <c r="M196" s="11">
        <f>orders!L196*orders!E196</f>
        <v>36.450000000000003</v>
      </c>
      <c r="N196" t="str">
        <f t="shared" si="6"/>
        <v>Excelsa</v>
      </c>
      <c r="O196" t="str">
        <f>_xlfn.XLOOKUP(Orders_Table[[#This Row],[Customer ID]],customers!$A$1:$A$1001,customers!$I$1:$I$1001,,0)</f>
        <v>No</v>
      </c>
      <c r="P196" t="str">
        <f t="shared" si="7"/>
        <v>Dark</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IF(_xlfn.XLOOKUP(C197,customers!$A$1:$A$1001,customers!$C$1:$C$1001)=0,"",_xlfn.XLOOKUP(C197,customers!$A$1:$A$1001,customers!$C$1:$C$1001))</f>
        <v>mhowsden5f@infoseek.co.jp</v>
      </c>
      <c r="H197" s="2" t="str">
        <f>_xlfn.XLOOKUP(C197,customers!$A$1:$A$1001,customers!$G$1:$G$1001,,0)</f>
        <v>United States</v>
      </c>
      <c r="I197" t="str">
        <f>_xlfn.XLOOKUP(orders!D197,Products!$A$1:$A$49,Products!$B$1:$B$49,,0)</f>
        <v>Ara</v>
      </c>
      <c r="J197" t="str">
        <f>_xlfn.XLOOKUP(orders!D197,Products!$A$1:$A$49,Products!$C$1:$C$49,,0)</f>
        <v>L</v>
      </c>
      <c r="K197" s="5">
        <f>_xlfn.XLOOKUP(D197,Products!$A$1:$A$49,Products!$D$1:$D$49,,0)</f>
        <v>1</v>
      </c>
      <c r="L197">
        <f>_xlfn.XLOOKUP(D197,Products!$A$1:$A$49,Products!$E$1:$E$49,,0)</f>
        <v>12.95</v>
      </c>
      <c r="M197" s="11">
        <f>orders!L197*orders!E197</f>
        <v>38.849999999999994</v>
      </c>
      <c r="N197" t="str">
        <f t="shared" si="6"/>
        <v>Arabica</v>
      </c>
      <c r="O197" t="str">
        <f>_xlfn.XLOOKUP(Orders_Table[[#This Row],[Customer ID]],customers!$A$1:$A$1001,customers!$I$1:$I$1001,,0)</f>
        <v>No</v>
      </c>
      <c r="P197" t="str">
        <f t="shared" si="7"/>
        <v>Light</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IF(_xlfn.XLOOKUP(C198,customers!$A$1:$A$1001,customers!$C$1:$C$1001)=0,"",_xlfn.XLOOKUP(C198,customers!$A$1:$A$1001,customers!$C$1:$C$1001))</f>
        <v>ncuttler5g@parallels.com</v>
      </c>
      <c r="H198" s="2" t="str">
        <f>_xlfn.XLOOKUP(C198,customers!$A$1:$A$1001,customers!$G$1:$G$1001,,0)</f>
        <v>United States</v>
      </c>
      <c r="I198" t="str">
        <f>_xlfn.XLOOKUP(orders!D198,Products!$A$1:$A$49,Products!$B$1:$B$49,,0)</f>
        <v>Exc</v>
      </c>
      <c r="J198" t="str">
        <f>_xlfn.XLOOKUP(orders!D198,Products!$A$1:$A$49,Products!$C$1:$C$49,,0)</f>
        <v>L</v>
      </c>
      <c r="K198" s="5">
        <f>_xlfn.XLOOKUP(D198,Products!$A$1:$A$49,Products!$D$1:$D$49,,0)</f>
        <v>0.5</v>
      </c>
      <c r="L198">
        <f>_xlfn.XLOOKUP(D198,Products!$A$1:$A$49,Products!$E$1:$E$49,,0)</f>
        <v>8.91</v>
      </c>
      <c r="M198" s="11">
        <f>orders!L198*orders!E198</f>
        <v>53.46</v>
      </c>
      <c r="N198" t="str">
        <f t="shared" si="6"/>
        <v>Excelsa</v>
      </c>
      <c r="O198" t="str">
        <f>_xlfn.XLOOKUP(Orders_Table[[#This Row],[Customer ID]],customers!$A$1:$A$1001,customers!$I$1:$I$1001,,0)</f>
        <v>No</v>
      </c>
      <c r="P198" t="str">
        <f t="shared" si="7"/>
        <v>Light</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IF(_xlfn.XLOOKUP(C199,customers!$A$1:$A$1001,customers!$C$1:$C$1001)=0,"",_xlfn.XLOOKUP(C199,customers!$A$1:$A$1001,customers!$C$1:$C$1001))</f>
        <v>ncuttler5g@parallels.com</v>
      </c>
      <c r="H199" s="2" t="str">
        <f>_xlfn.XLOOKUP(C199,customers!$A$1:$A$1001,customers!$G$1:$G$1001,,0)</f>
        <v>United States</v>
      </c>
      <c r="I199" t="str">
        <f>_xlfn.XLOOKUP(orders!D199,Products!$A$1:$A$49,Products!$B$1:$B$49,,0)</f>
        <v>Lib</v>
      </c>
      <c r="J199" t="str">
        <f>_xlfn.XLOOKUP(orders!D199,Products!$A$1:$A$49,Products!$C$1:$C$49,,0)</f>
        <v>D</v>
      </c>
      <c r="K199" s="5">
        <f>_xlfn.XLOOKUP(D199,Products!$A$1:$A$49,Products!$D$1:$D$49,,0)</f>
        <v>2.5</v>
      </c>
      <c r="L199">
        <f>_xlfn.XLOOKUP(D199,Products!$A$1:$A$49,Products!$E$1:$E$49,,0)</f>
        <v>29.784999999999997</v>
      </c>
      <c r="M199" s="11">
        <f>orders!L199*orders!E199</f>
        <v>59.569999999999993</v>
      </c>
      <c r="N199" t="str">
        <f t="shared" si="6"/>
        <v>Liberica</v>
      </c>
      <c r="O199" t="str">
        <f>_xlfn.XLOOKUP(Orders_Table[[#This Row],[Customer ID]],customers!$A$1:$A$1001,customers!$I$1:$I$1001,,0)</f>
        <v>No</v>
      </c>
      <c r="P199" t="str">
        <f t="shared" si="7"/>
        <v>Dark</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IF(_xlfn.XLOOKUP(C200,customers!$A$1:$A$1001,customers!$C$1:$C$1001)=0,"",_xlfn.XLOOKUP(C200,customers!$A$1:$A$1001,customers!$C$1:$C$1001))</f>
        <v>ncuttler5g@parallels.com</v>
      </c>
      <c r="H200" s="2" t="str">
        <f>_xlfn.XLOOKUP(C200,customers!$A$1:$A$1001,customers!$G$1:$G$1001,,0)</f>
        <v>United States</v>
      </c>
      <c r="I200" t="str">
        <f>_xlfn.XLOOKUP(orders!D200,Products!$A$1:$A$49,Products!$B$1:$B$49,,0)</f>
        <v>Lib</v>
      </c>
      <c r="J200" t="str">
        <f>_xlfn.XLOOKUP(orders!D200,Products!$A$1:$A$49,Products!$C$1:$C$49,,0)</f>
        <v>D</v>
      </c>
      <c r="K200" s="5">
        <f>_xlfn.XLOOKUP(D200,Products!$A$1:$A$49,Products!$D$1:$D$49,,0)</f>
        <v>2.5</v>
      </c>
      <c r="L200">
        <f>_xlfn.XLOOKUP(D200,Products!$A$1:$A$49,Products!$E$1:$E$49,,0)</f>
        <v>29.784999999999997</v>
      </c>
      <c r="M200" s="11">
        <f>orders!L200*orders!E200</f>
        <v>89.35499999999999</v>
      </c>
      <c r="N200" t="str">
        <f t="shared" si="6"/>
        <v>Liberica</v>
      </c>
      <c r="O200" t="str">
        <f>_xlfn.XLOOKUP(Orders_Table[[#This Row],[Customer ID]],customers!$A$1:$A$1001,customers!$I$1:$I$1001,,0)</f>
        <v>No</v>
      </c>
      <c r="P200" t="str">
        <f t="shared" si="7"/>
        <v>Dark</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IF(_xlfn.XLOOKUP(C201,customers!$A$1:$A$1001,customers!$C$1:$C$1001)=0,"",_xlfn.XLOOKUP(C201,customers!$A$1:$A$1001,customers!$C$1:$C$1001))</f>
        <v>ncuttler5g@parallels.com</v>
      </c>
      <c r="H201" s="2" t="str">
        <f>_xlfn.XLOOKUP(C201,customers!$A$1:$A$1001,customers!$G$1:$G$1001,,0)</f>
        <v>United States</v>
      </c>
      <c r="I201" t="str">
        <f>_xlfn.XLOOKUP(orders!D201,Products!$A$1:$A$49,Products!$B$1:$B$49,,0)</f>
        <v>Lib</v>
      </c>
      <c r="J201" t="str">
        <f>_xlfn.XLOOKUP(orders!D201,Products!$A$1:$A$49,Products!$C$1:$C$49,,0)</f>
        <v>L</v>
      </c>
      <c r="K201" s="5">
        <f>_xlfn.XLOOKUP(D201,Products!$A$1:$A$49,Products!$D$1:$D$49,,0)</f>
        <v>0.5</v>
      </c>
      <c r="L201">
        <f>_xlfn.XLOOKUP(D201,Products!$A$1:$A$49,Products!$E$1:$E$49,,0)</f>
        <v>9.51</v>
      </c>
      <c r="M201" s="11">
        <f>orders!L201*orders!E201</f>
        <v>38.04</v>
      </c>
      <c r="N201" t="str">
        <f t="shared" si="6"/>
        <v>Liberica</v>
      </c>
      <c r="O201" t="str">
        <f>_xlfn.XLOOKUP(Orders_Table[[#This Row],[Customer ID]],customers!$A$1:$A$1001,customers!$I$1:$I$1001,,0)</f>
        <v>No</v>
      </c>
      <c r="P201" t="str">
        <f t="shared" si="7"/>
        <v>Light</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IF(_xlfn.XLOOKUP(C202,customers!$A$1:$A$1001,customers!$C$1:$C$1001)=0,"",_xlfn.XLOOKUP(C202,customers!$A$1:$A$1001,customers!$C$1:$C$1001))</f>
        <v>ncuttler5g@parallels.com</v>
      </c>
      <c r="H202" s="2" t="str">
        <f>_xlfn.XLOOKUP(C202,customers!$A$1:$A$1001,customers!$G$1:$G$1001,,0)</f>
        <v>United States</v>
      </c>
      <c r="I202" t="str">
        <f>_xlfn.XLOOKUP(orders!D202,Products!$A$1:$A$49,Products!$B$1:$B$49,,0)</f>
        <v>Exc</v>
      </c>
      <c r="J202" t="str">
        <f>_xlfn.XLOOKUP(orders!D202,Products!$A$1:$A$49,Products!$C$1:$C$49,,0)</f>
        <v>M</v>
      </c>
      <c r="K202" s="5">
        <f>_xlfn.XLOOKUP(D202,Products!$A$1:$A$49,Products!$D$1:$D$49,,0)</f>
        <v>1</v>
      </c>
      <c r="L202">
        <f>_xlfn.XLOOKUP(D202,Products!$A$1:$A$49,Products!$E$1:$E$49,,0)</f>
        <v>13.75</v>
      </c>
      <c r="M202" s="11">
        <f>orders!L202*orders!E202</f>
        <v>41.25</v>
      </c>
      <c r="N202" t="str">
        <f t="shared" si="6"/>
        <v>Excelsa</v>
      </c>
      <c r="O202" t="str">
        <f>_xlfn.XLOOKUP(Orders_Table[[#This Row],[Customer ID]],customers!$A$1:$A$1001,customers!$I$1:$I$1001,,0)</f>
        <v>No</v>
      </c>
      <c r="P202" t="str">
        <f t="shared" si="7"/>
        <v>Medium</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IF(_xlfn.XLOOKUP(C203,customers!$A$1:$A$1001,customers!$C$1:$C$1001)=0,"",_xlfn.XLOOKUP(C203,customers!$A$1:$A$1001,customers!$C$1:$C$1001))</f>
        <v/>
      </c>
      <c r="H203" s="2" t="str">
        <f>_xlfn.XLOOKUP(C203,customers!$A$1:$A$1001,customers!$G$1:$G$1001,,0)</f>
        <v>United States</v>
      </c>
      <c r="I203" t="str">
        <f>_xlfn.XLOOKUP(orders!D203,Products!$A$1:$A$49,Products!$B$1:$B$49,,0)</f>
        <v>Lib</v>
      </c>
      <c r="J203" t="str">
        <f>_xlfn.XLOOKUP(orders!D203,Products!$A$1:$A$49,Products!$C$1:$C$49,,0)</f>
        <v>L</v>
      </c>
      <c r="K203" s="5">
        <f>_xlfn.XLOOKUP(D203,Products!$A$1:$A$49,Products!$D$1:$D$49,,0)</f>
        <v>0.5</v>
      </c>
      <c r="L203">
        <f>_xlfn.XLOOKUP(D203,Products!$A$1:$A$49,Products!$E$1:$E$49,,0)</f>
        <v>9.51</v>
      </c>
      <c r="M203" s="11">
        <f>orders!L203*orders!E203</f>
        <v>57.06</v>
      </c>
      <c r="N203" t="str">
        <f t="shared" si="6"/>
        <v>Liberica</v>
      </c>
      <c r="O203" t="str">
        <f>_xlfn.XLOOKUP(Orders_Table[[#This Row],[Customer ID]],customers!$A$1:$A$1001,customers!$I$1:$I$1001,,0)</f>
        <v>No</v>
      </c>
      <c r="P203" t="str">
        <f t="shared" si="7"/>
        <v>Light</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IF(_xlfn.XLOOKUP(C204,customers!$A$1:$A$1001,customers!$C$1:$C$1001)=0,"",_xlfn.XLOOKUP(C204,customers!$A$1:$A$1001,customers!$C$1:$C$1001))</f>
        <v>tfelip5m@typepad.com</v>
      </c>
      <c r="H204" s="2" t="str">
        <f>_xlfn.XLOOKUP(C204,customers!$A$1:$A$1001,customers!$G$1:$G$1001,,0)</f>
        <v>United States</v>
      </c>
      <c r="I204" t="str">
        <f>_xlfn.XLOOKUP(orders!D204,Products!$A$1:$A$49,Products!$B$1:$B$49,,0)</f>
        <v>Lib</v>
      </c>
      <c r="J204" t="str">
        <f>_xlfn.XLOOKUP(orders!D204,Products!$A$1:$A$49,Products!$C$1:$C$49,,0)</f>
        <v>D</v>
      </c>
      <c r="K204" s="5">
        <f>_xlfn.XLOOKUP(D204,Products!$A$1:$A$49,Products!$D$1:$D$49,,0)</f>
        <v>2.5</v>
      </c>
      <c r="L204">
        <f>_xlfn.XLOOKUP(D204,Products!$A$1:$A$49,Products!$E$1:$E$49,,0)</f>
        <v>29.784999999999997</v>
      </c>
      <c r="M204" s="11">
        <f>orders!L204*orders!E204</f>
        <v>178.70999999999998</v>
      </c>
      <c r="N204" t="str">
        <f t="shared" si="6"/>
        <v>Liberica</v>
      </c>
      <c r="O204" t="str">
        <f>_xlfn.XLOOKUP(Orders_Table[[#This Row],[Customer ID]],customers!$A$1:$A$1001,customers!$I$1:$I$1001,,0)</f>
        <v>Yes</v>
      </c>
      <c r="P204" t="str">
        <f t="shared" si="7"/>
        <v>Dark</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IF(_xlfn.XLOOKUP(C205,customers!$A$1:$A$1001,customers!$C$1:$C$1001)=0,"",_xlfn.XLOOKUP(C205,customers!$A$1:$A$1001,customers!$C$1:$C$1001))</f>
        <v>vle5n@disqus.com</v>
      </c>
      <c r="H205" s="2" t="str">
        <f>_xlfn.XLOOKUP(C205,customers!$A$1:$A$1001,customers!$G$1:$G$1001,,0)</f>
        <v>United States</v>
      </c>
      <c r="I205" t="str">
        <f>_xlfn.XLOOKUP(orders!D205,Products!$A$1:$A$49,Products!$B$1:$B$49,,0)</f>
        <v>Lib</v>
      </c>
      <c r="J205" t="str">
        <f>_xlfn.XLOOKUP(orders!D205,Products!$A$1:$A$49,Products!$C$1:$C$49,,0)</f>
        <v>L</v>
      </c>
      <c r="K205" s="5">
        <f>_xlfn.XLOOKUP(D205,Products!$A$1:$A$49,Products!$D$1:$D$49,,0)</f>
        <v>0.2</v>
      </c>
      <c r="L205">
        <f>_xlfn.XLOOKUP(D205,Products!$A$1:$A$49,Products!$E$1:$E$49,,0)</f>
        <v>4.7549999999999999</v>
      </c>
      <c r="M205" s="11">
        <f>orders!L205*orders!E205</f>
        <v>4.7549999999999999</v>
      </c>
      <c r="N205" t="str">
        <f t="shared" si="6"/>
        <v>Liberica</v>
      </c>
      <c r="O205" t="str">
        <f>_xlfn.XLOOKUP(Orders_Table[[#This Row],[Customer ID]],customers!$A$1:$A$1001,customers!$I$1:$I$1001,,0)</f>
        <v>No</v>
      </c>
      <c r="P205" t="str">
        <f t="shared" si="7"/>
        <v>Light</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IF(_xlfn.XLOOKUP(C206,customers!$A$1:$A$1001,customers!$C$1:$C$1001)=0,"",_xlfn.XLOOKUP(C206,customers!$A$1:$A$1001,customers!$C$1:$C$1001))</f>
        <v/>
      </c>
      <c r="H206" s="2" t="str">
        <f>_xlfn.XLOOKUP(C206,customers!$A$1:$A$1001,customers!$G$1:$G$1001,,0)</f>
        <v>United States</v>
      </c>
      <c r="I206" t="str">
        <f>_xlfn.XLOOKUP(orders!D206,Products!$A$1:$A$49,Products!$B$1:$B$49,,0)</f>
        <v>Exc</v>
      </c>
      <c r="J206" t="str">
        <f>_xlfn.XLOOKUP(orders!D206,Products!$A$1:$A$49,Products!$C$1:$C$49,,0)</f>
        <v>M</v>
      </c>
      <c r="K206" s="5">
        <f>_xlfn.XLOOKUP(D206,Products!$A$1:$A$49,Products!$D$1:$D$49,,0)</f>
        <v>1</v>
      </c>
      <c r="L206">
        <f>_xlfn.XLOOKUP(D206,Products!$A$1:$A$49,Products!$E$1:$E$49,,0)</f>
        <v>13.75</v>
      </c>
      <c r="M206" s="11">
        <f>orders!L206*orders!E206</f>
        <v>82.5</v>
      </c>
      <c r="N206" t="str">
        <f t="shared" si="6"/>
        <v>Excelsa</v>
      </c>
      <c r="O206" t="str">
        <f>_xlfn.XLOOKUP(Orders_Table[[#This Row],[Customer ID]],customers!$A$1:$A$1001,customers!$I$1:$I$1001,,0)</f>
        <v>No</v>
      </c>
      <c r="P206" t="str">
        <f t="shared" si="7"/>
        <v>Medium</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IF(_xlfn.XLOOKUP(C207,customers!$A$1:$A$1001,customers!$C$1:$C$1001)=0,"",_xlfn.XLOOKUP(C207,customers!$A$1:$A$1001,customers!$C$1:$C$1001))</f>
        <v/>
      </c>
      <c r="H207" s="2" t="str">
        <f>_xlfn.XLOOKUP(C207,customers!$A$1:$A$1001,customers!$G$1:$G$1001,,0)</f>
        <v>United States</v>
      </c>
      <c r="I207" t="str">
        <f>_xlfn.XLOOKUP(orders!D207,Products!$A$1:$A$49,Products!$B$1:$B$49,,0)</f>
        <v>Rob</v>
      </c>
      <c r="J207" t="str">
        <f>_xlfn.XLOOKUP(orders!D207,Products!$A$1:$A$49,Products!$C$1:$C$49,,0)</f>
        <v>D</v>
      </c>
      <c r="K207" s="5">
        <f>_xlfn.XLOOKUP(D207,Products!$A$1:$A$49,Products!$D$1:$D$49,,0)</f>
        <v>0.2</v>
      </c>
      <c r="L207">
        <f>_xlfn.XLOOKUP(D207,Products!$A$1:$A$49,Products!$E$1:$E$49,,0)</f>
        <v>2.6849999999999996</v>
      </c>
      <c r="M207" s="11">
        <f>orders!L207*orders!E207</f>
        <v>8.0549999999999997</v>
      </c>
      <c r="N207" t="str">
        <f t="shared" si="6"/>
        <v>Robusta</v>
      </c>
      <c r="O207" t="str">
        <f>_xlfn.XLOOKUP(Orders_Table[[#This Row],[Customer ID]],customers!$A$1:$A$1001,customers!$I$1:$I$1001,,0)</f>
        <v>Yes</v>
      </c>
      <c r="P207" t="str">
        <f t="shared" si="7"/>
        <v>Dark</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IF(_xlfn.XLOOKUP(C208,customers!$A$1:$A$1001,customers!$C$1:$C$1001)=0,"",_xlfn.XLOOKUP(C208,customers!$A$1:$A$1001,customers!$C$1:$C$1001))</f>
        <v>npoolman5q@howstuffworks.com</v>
      </c>
      <c r="H208" s="2" t="str">
        <f>_xlfn.XLOOKUP(C208,customers!$A$1:$A$1001,customers!$G$1:$G$1001,,0)</f>
        <v>United States</v>
      </c>
      <c r="I208" t="str">
        <f>_xlfn.XLOOKUP(orders!D208,Products!$A$1:$A$49,Products!$B$1:$B$49,,0)</f>
        <v>Ara</v>
      </c>
      <c r="J208" t="str">
        <f>_xlfn.XLOOKUP(orders!D208,Products!$A$1:$A$49,Products!$C$1:$C$49,,0)</f>
        <v>M</v>
      </c>
      <c r="K208" s="5">
        <f>_xlfn.XLOOKUP(D208,Products!$A$1:$A$49,Products!$D$1:$D$49,,0)</f>
        <v>1</v>
      </c>
      <c r="L208">
        <f>_xlfn.XLOOKUP(D208,Products!$A$1:$A$49,Products!$E$1:$E$49,,0)</f>
        <v>11.25</v>
      </c>
      <c r="M208" s="11">
        <f>orders!L208*orders!E208</f>
        <v>22.5</v>
      </c>
      <c r="N208" t="str">
        <f t="shared" si="6"/>
        <v>Arabica</v>
      </c>
      <c r="O208" t="str">
        <f>_xlfn.XLOOKUP(Orders_Table[[#This Row],[Customer ID]],customers!$A$1:$A$1001,customers!$I$1:$I$1001,,0)</f>
        <v>No</v>
      </c>
      <c r="P208" t="str">
        <f t="shared" si="7"/>
        <v>Medium</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IF(_xlfn.XLOOKUP(C209,customers!$A$1:$A$1001,customers!$C$1:$C$1001)=0,"",_xlfn.XLOOKUP(C209,customers!$A$1:$A$1001,customers!$C$1:$C$1001))</f>
        <v>oduny5r@constantcontact.com</v>
      </c>
      <c r="H209" s="2" t="str">
        <f>_xlfn.XLOOKUP(C209,customers!$A$1:$A$1001,customers!$G$1:$G$1001,,0)</f>
        <v>United States</v>
      </c>
      <c r="I209" t="str">
        <f>_xlfn.XLOOKUP(orders!D209,Products!$A$1:$A$49,Products!$B$1:$B$49,,0)</f>
        <v>Ara</v>
      </c>
      <c r="J209" t="str">
        <f>_xlfn.XLOOKUP(orders!D209,Products!$A$1:$A$49,Products!$C$1:$C$49,,0)</f>
        <v>M</v>
      </c>
      <c r="K209" s="5">
        <f>_xlfn.XLOOKUP(D209,Products!$A$1:$A$49,Products!$D$1:$D$49,,0)</f>
        <v>0.5</v>
      </c>
      <c r="L209">
        <f>_xlfn.XLOOKUP(D209,Products!$A$1:$A$49,Products!$E$1:$E$49,,0)</f>
        <v>6.75</v>
      </c>
      <c r="M209" s="11">
        <f>orders!L209*orders!E209</f>
        <v>40.5</v>
      </c>
      <c r="N209" t="str">
        <f t="shared" si="6"/>
        <v>Arabica</v>
      </c>
      <c r="O209" t="str">
        <f>_xlfn.XLOOKUP(Orders_Table[[#This Row],[Customer ID]],customers!$A$1:$A$1001,customers!$I$1:$I$1001,,0)</f>
        <v>Yes</v>
      </c>
      <c r="P209" t="str">
        <f t="shared" si="7"/>
        <v>Medium</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IF(_xlfn.XLOOKUP(C210,customers!$A$1:$A$1001,customers!$C$1:$C$1001)=0,"",_xlfn.XLOOKUP(C210,customers!$A$1:$A$1001,customers!$C$1:$C$1001))</f>
        <v>chalfhide5s@google.ru</v>
      </c>
      <c r="H210" s="2" t="str">
        <f>_xlfn.XLOOKUP(C210,customers!$A$1:$A$1001,customers!$G$1:$G$1001,,0)</f>
        <v>Ireland</v>
      </c>
      <c r="I210" t="str">
        <f>_xlfn.XLOOKUP(orders!D210,Products!$A$1:$A$49,Products!$B$1:$B$49,,0)</f>
        <v>Exc</v>
      </c>
      <c r="J210" t="str">
        <f>_xlfn.XLOOKUP(orders!D210,Products!$A$1:$A$49,Products!$C$1:$C$49,,0)</f>
        <v>D</v>
      </c>
      <c r="K210" s="5">
        <f>_xlfn.XLOOKUP(D210,Products!$A$1:$A$49,Products!$D$1:$D$49,,0)</f>
        <v>0.5</v>
      </c>
      <c r="L210">
        <f>_xlfn.XLOOKUP(D210,Products!$A$1:$A$49,Products!$E$1:$E$49,,0)</f>
        <v>7.29</v>
      </c>
      <c r="M210" s="11">
        <f>orders!L210*orders!E210</f>
        <v>29.16</v>
      </c>
      <c r="N210" t="str">
        <f t="shared" si="6"/>
        <v>Excelsa</v>
      </c>
      <c r="O210" t="str">
        <f>_xlfn.XLOOKUP(Orders_Table[[#This Row],[Customer ID]],customers!$A$1:$A$1001,customers!$I$1:$I$1001,,0)</f>
        <v>Yes</v>
      </c>
      <c r="P210" t="str">
        <f t="shared" si="7"/>
        <v>Dark</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IF(_xlfn.XLOOKUP(C211,customers!$A$1:$A$1001,customers!$C$1:$C$1001)=0,"",_xlfn.XLOOKUP(C211,customers!$A$1:$A$1001,customers!$C$1:$C$1001))</f>
        <v>fmalecky5t@list-manage.com</v>
      </c>
      <c r="H211" s="2" t="str">
        <f>_xlfn.XLOOKUP(C211,customers!$A$1:$A$1001,customers!$G$1:$G$1001,,0)</f>
        <v>United Kingdom</v>
      </c>
      <c r="I211" t="str">
        <f>_xlfn.XLOOKUP(orders!D211,Products!$A$1:$A$49,Products!$B$1:$B$49,,0)</f>
        <v>Ara</v>
      </c>
      <c r="J211" t="str">
        <f>_xlfn.XLOOKUP(orders!D211,Products!$A$1:$A$49,Products!$C$1:$C$49,,0)</f>
        <v>M</v>
      </c>
      <c r="K211" s="5">
        <f>_xlfn.XLOOKUP(D211,Products!$A$1:$A$49,Products!$D$1:$D$49,,0)</f>
        <v>0.5</v>
      </c>
      <c r="L211">
        <f>_xlfn.XLOOKUP(D211,Products!$A$1:$A$49,Products!$E$1:$E$49,,0)</f>
        <v>6.75</v>
      </c>
      <c r="M211" s="11">
        <f>orders!L211*orders!E211</f>
        <v>6.75</v>
      </c>
      <c r="N211" t="str">
        <f t="shared" si="6"/>
        <v>Arabica</v>
      </c>
      <c r="O211" t="str">
        <f>_xlfn.XLOOKUP(Orders_Table[[#This Row],[Customer ID]],customers!$A$1:$A$1001,customers!$I$1:$I$1001,,0)</f>
        <v>No</v>
      </c>
      <c r="P211" t="str">
        <f t="shared" si="7"/>
        <v>Medium</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IF(_xlfn.XLOOKUP(C212,customers!$A$1:$A$1001,customers!$C$1:$C$1001)=0,"",_xlfn.XLOOKUP(C212,customers!$A$1:$A$1001,customers!$C$1:$C$1001))</f>
        <v>aattwater5u@wikia.com</v>
      </c>
      <c r="H212" s="2" t="str">
        <f>_xlfn.XLOOKUP(C212,customers!$A$1:$A$1001,customers!$G$1:$G$1001,,0)</f>
        <v>United States</v>
      </c>
      <c r="I212" t="str">
        <f>_xlfn.XLOOKUP(orders!D212,Products!$A$1:$A$49,Products!$B$1:$B$49,,0)</f>
        <v>Lib</v>
      </c>
      <c r="J212" t="str">
        <f>_xlfn.XLOOKUP(orders!D212,Products!$A$1:$A$49,Products!$C$1:$C$49,,0)</f>
        <v>D</v>
      </c>
      <c r="K212" s="5">
        <f>_xlfn.XLOOKUP(D212,Products!$A$1:$A$49,Products!$D$1:$D$49,,0)</f>
        <v>1</v>
      </c>
      <c r="L212">
        <f>_xlfn.XLOOKUP(D212,Products!$A$1:$A$49,Products!$E$1:$E$49,,0)</f>
        <v>12.95</v>
      </c>
      <c r="M212" s="11">
        <f>orders!L212*orders!E212</f>
        <v>51.8</v>
      </c>
      <c r="N212" t="str">
        <f t="shared" si="6"/>
        <v>Liberica</v>
      </c>
      <c r="O212" t="str">
        <f>_xlfn.XLOOKUP(Orders_Table[[#This Row],[Customer ID]],customers!$A$1:$A$1001,customers!$I$1:$I$1001,,0)</f>
        <v>Yes</v>
      </c>
      <c r="P212" t="str">
        <f t="shared" si="7"/>
        <v>Dark</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IF(_xlfn.XLOOKUP(C213,customers!$A$1:$A$1001,customers!$C$1:$C$1001)=0,"",_xlfn.XLOOKUP(C213,customers!$A$1:$A$1001,customers!$C$1:$C$1001))</f>
        <v>mwhellans5v@mapquest.com</v>
      </c>
      <c r="H213" s="2" t="str">
        <f>_xlfn.XLOOKUP(C213,customers!$A$1:$A$1001,customers!$G$1:$G$1001,,0)</f>
        <v>United States</v>
      </c>
      <c r="I213" t="str">
        <f>_xlfn.XLOOKUP(orders!D213,Products!$A$1:$A$49,Products!$B$1:$B$49,,0)</f>
        <v>Exc</v>
      </c>
      <c r="J213" t="str">
        <f>_xlfn.XLOOKUP(orders!D213,Products!$A$1:$A$49,Products!$C$1:$C$49,,0)</f>
        <v>L</v>
      </c>
      <c r="K213" s="5">
        <f>_xlfn.XLOOKUP(D213,Products!$A$1:$A$49,Products!$D$1:$D$49,,0)</f>
        <v>0.5</v>
      </c>
      <c r="L213">
        <f>_xlfn.XLOOKUP(D213,Products!$A$1:$A$49,Products!$E$1:$E$49,,0)</f>
        <v>8.91</v>
      </c>
      <c r="M213" s="11">
        <f>orders!L213*orders!E213</f>
        <v>53.46</v>
      </c>
      <c r="N213" t="str">
        <f t="shared" si="6"/>
        <v>Excelsa</v>
      </c>
      <c r="O213" t="str">
        <f>_xlfn.XLOOKUP(Orders_Table[[#This Row],[Customer ID]],customers!$A$1:$A$1001,customers!$I$1:$I$1001,,0)</f>
        <v>No</v>
      </c>
      <c r="P213" t="str">
        <f t="shared" si="7"/>
        <v>Light</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IF(_xlfn.XLOOKUP(C214,customers!$A$1:$A$1001,customers!$C$1:$C$1001)=0,"",_xlfn.XLOOKUP(C214,customers!$A$1:$A$1001,customers!$C$1:$C$1001))</f>
        <v>dcamilletti5w@businesswire.com</v>
      </c>
      <c r="H214" s="2" t="str">
        <f>_xlfn.XLOOKUP(C214,customers!$A$1:$A$1001,customers!$G$1:$G$1001,,0)</f>
        <v>United States</v>
      </c>
      <c r="I214" t="str">
        <f>_xlfn.XLOOKUP(orders!D214,Products!$A$1:$A$49,Products!$B$1:$B$49,,0)</f>
        <v>Exc</v>
      </c>
      <c r="J214" t="str">
        <f>_xlfn.XLOOKUP(orders!D214,Products!$A$1:$A$49,Products!$C$1:$C$49,,0)</f>
        <v>D</v>
      </c>
      <c r="K214" s="5">
        <f>_xlfn.XLOOKUP(D214,Products!$A$1:$A$49,Products!$D$1:$D$49,,0)</f>
        <v>0.2</v>
      </c>
      <c r="L214">
        <f>_xlfn.XLOOKUP(D214,Products!$A$1:$A$49,Products!$E$1:$E$49,,0)</f>
        <v>3.645</v>
      </c>
      <c r="M214" s="11">
        <f>orders!L214*orders!E214</f>
        <v>14.58</v>
      </c>
      <c r="N214" t="str">
        <f t="shared" si="6"/>
        <v>Excelsa</v>
      </c>
      <c r="O214" t="str">
        <f>_xlfn.XLOOKUP(Orders_Table[[#This Row],[Customer ID]],customers!$A$1:$A$1001,customers!$I$1:$I$1001,,0)</f>
        <v>Yes</v>
      </c>
      <c r="P214" t="str">
        <f t="shared" si="7"/>
        <v>Dark</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IF(_xlfn.XLOOKUP(C215,customers!$A$1:$A$1001,customers!$C$1:$C$1001)=0,"",_xlfn.XLOOKUP(C215,customers!$A$1:$A$1001,customers!$C$1:$C$1001))</f>
        <v>egalgey5x@wufoo.com</v>
      </c>
      <c r="H215" s="2" t="str">
        <f>_xlfn.XLOOKUP(C215,customers!$A$1:$A$1001,customers!$G$1:$G$1001,,0)</f>
        <v>United States</v>
      </c>
      <c r="I215" t="str">
        <f>_xlfn.XLOOKUP(orders!D215,Products!$A$1:$A$49,Products!$B$1:$B$49,,0)</f>
        <v>Rob</v>
      </c>
      <c r="J215" t="str">
        <f>_xlfn.XLOOKUP(orders!D215,Products!$A$1:$A$49,Products!$C$1:$C$49,,0)</f>
        <v>D</v>
      </c>
      <c r="K215" s="5">
        <f>_xlfn.XLOOKUP(D215,Products!$A$1:$A$49,Products!$D$1:$D$49,,0)</f>
        <v>2.5</v>
      </c>
      <c r="L215">
        <f>_xlfn.XLOOKUP(D215,Products!$A$1:$A$49,Products!$E$1:$E$49,,0)</f>
        <v>20.584999999999997</v>
      </c>
      <c r="M215" s="11">
        <f>orders!L215*orders!E215</f>
        <v>20.584999999999997</v>
      </c>
      <c r="N215" t="str">
        <f t="shared" si="6"/>
        <v>Robusta</v>
      </c>
      <c r="O215" t="str">
        <f>_xlfn.XLOOKUP(Orders_Table[[#This Row],[Customer ID]],customers!$A$1:$A$1001,customers!$I$1:$I$1001,,0)</f>
        <v>No</v>
      </c>
      <c r="P215" t="str">
        <f t="shared" si="7"/>
        <v>Dark</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IF(_xlfn.XLOOKUP(C216,customers!$A$1:$A$1001,customers!$C$1:$C$1001)=0,"",_xlfn.XLOOKUP(C216,customers!$A$1:$A$1001,customers!$C$1:$C$1001))</f>
        <v>mhame5y@newsvine.com</v>
      </c>
      <c r="H216" s="2" t="str">
        <f>_xlfn.XLOOKUP(C216,customers!$A$1:$A$1001,customers!$G$1:$G$1001,,0)</f>
        <v>Ireland</v>
      </c>
      <c r="I216" t="str">
        <f>_xlfn.XLOOKUP(orders!D216,Products!$A$1:$A$49,Products!$B$1:$B$49,,0)</f>
        <v>Lib</v>
      </c>
      <c r="J216" t="str">
        <f>_xlfn.XLOOKUP(orders!D216,Products!$A$1:$A$49,Products!$C$1:$C$49,,0)</f>
        <v>L</v>
      </c>
      <c r="K216" s="5">
        <f>_xlfn.XLOOKUP(D216,Products!$A$1:$A$49,Products!$D$1:$D$49,,0)</f>
        <v>1</v>
      </c>
      <c r="L216">
        <f>_xlfn.XLOOKUP(D216,Products!$A$1:$A$49,Products!$E$1:$E$49,,0)</f>
        <v>15.85</v>
      </c>
      <c r="M216" s="11">
        <f>orders!L216*orders!E216</f>
        <v>31.7</v>
      </c>
      <c r="N216" t="str">
        <f t="shared" si="6"/>
        <v>Liberica</v>
      </c>
      <c r="O216" t="str">
        <f>_xlfn.XLOOKUP(Orders_Table[[#This Row],[Customer ID]],customers!$A$1:$A$1001,customers!$I$1:$I$1001,,0)</f>
        <v>No</v>
      </c>
      <c r="P216" t="str">
        <f t="shared" si="7"/>
        <v>Light</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IF(_xlfn.XLOOKUP(C217,customers!$A$1:$A$1001,customers!$C$1:$C$1001)=0,"",_xlfn.XLOOKUP(C217,customers!$A$1:$A$1001,customers!$C$1:$C$1001))</f>
        <v>igurnee5z@usnews.com</v>
      </c>
      <c r="H217" s="2" t="str">
        <f>_xlfn.XLOOKUP(C217,customers!$A$1:$A$1001,customers!$G$1:$G$1001,,0)</f>
        <v>United States</v>
      </c>
      <c r="I217" t="str">
        <f>_xlfn.XLOOKUP(orders!D217,Products!$A$1:$A$49,Products!$B$1:$B$49,,0)</f>
        <v>Lib</v>
      </c>
      <c r="J217" t="str">
        <f>_xlfn.XLOOKUP(orders!D217,Products!$A$1:$A$49,Products!$C$1:$C$49,,0)</f>
        <v>D</v>
      </c>
      <c r="K217" s="5">
        <f>_xlfn.XLOOKUP(D217,Products!$A$1:$A$49,Products!$D$1:$D$49,,0)</f>
        <v>0.2</v>
      </c>
      <c r="L217">
        <f>_xlfn.XLOOKUP(D217,Products!$A$1:$A$49,Products!$E$1:$E$49,,0)</f>
        <v>3.8849999999999998</v>
      </c>
      <c r="M217" s="11">
        <f>orders!L217*orders!E217</f>
        <v>23.31</v>
      </c>
      <c r="N217" t="str">
        <f t="shared" si="6"/>
        <v>Liberica</v>
      </c>
      <c r="O217" t="str">
        <f>_xlfn.XLOOKUP(Orders_Table[[#This Row],[Customer ID]],customers!$A$1:$A$1001,customers!$I$1:$I$1001,,0)</f>
        <v>No</v>
      </c>
      <c r="P217" t="str">
        <f t="shared" si="7"/>
        <v>Dark</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IF(_xlfn.XLOOKUP(C218,customers!$A$1:$A$1001,customers!$C$1:$C$1001)=0,"",_xlfn.XLOOKUP(C218,customers!$A$1:$A$1001,customers!$C$1:$C$1001))</f>
        <v>asnowding60@comsenz.com</v>
      </c>
      <c r="H218" s="2" t="str">
        <f>_xlfn.XLOOKUP(C218,customers!$A$1:$A$1001,customers!$G$1:$G$1001,,0)</f>
        <v>United States</v>
      </c>
      <c r="I218" t="str">
        <f>_xlfn.XLOOKUP(orders!D218,Products!$A$1:$A$49,Products!$B$1:$B$49,,0)</f>
        <v>Lib</v>
      </c>
      <c r="J218" t="str">
        <f>_xlfn.XLOOKUP(orders!D218,Products!$A$1:$A$49,Products!$C$1:$C$49,,0)</f>
        <v>M</v>
      </c>
      <c r="K218" s="5">
        <f>_xlfn.XLOOKUP(D218,Products!$A$1:$A$49,Products!$D$1:$D$49,,0)</f>
        <v>1</v>
      </c>
      <c r="L218">
        <f>_xlfn.XLOOKUP(D218,Products!$A$1:$A$49,Products!$E$1:$E$49,,0)</f>
        <v>14.55</v>
      </c>
      <c r="M218" s="11">
        <f>orders!L218*orders!E218</f>
        <v>58.2</v>
      </c>
      <c r="N218" t="str">
        <f t="shared" si="6"/>
        <v>Liberica</v>
      </c>
      <c r="O218" t="str">
        <f>_xlfn.XLOOKUP(Orders_Table[[#This Row],[Customer ID]],customers!$A$1:$A$1001,customers!$I$1:$I$1001,,0)</f>
        <v>Yes</v>
      </c>
      <c r="P218" t="str">
        <f t="shared" si="7"/>
        <v>Medium</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IF(_xlfn.XLOOKUP(C219,customers!$A$1:$A$1001,customers!$C$1:$C$1001)=0,"",_xlfn.XLOOKUP(C219,customers!$A$1:$A$1001,customers!$C$1:$C$1001))</f>
        <v>gpoinsett61@berkeley.edu</v>
      </c>
      <c r="H219" s="2" t="str">
        <f>_xlfn.XLOOKUP(C219,customers!$A$1:$A$1001,customers!$G$1:$G$1001,,0)</f>
        <v>United States</v>
      </c>
      <c r="I219" t="str">
        <f>_xlfn.XLOOKUP(orders!D219,Products!$A$1:$A$49,Products!$B$1:$B$49,,0)</f>
        <v>Exc</v>
      </c>
      <c r="J219" t="str">
        <f>_xlfn.XLOOKUP(orders!D219,Products!$A$1:$A$49,Products!$C$1:$C$49,,0)</f>
        <v>L</v>
      </c>
      <c r="K219" s="5">
        <f>_xlfn.XLOOKUP(D219,Products!$A$1:$A$49,Products!$D$1:$D$49,,0)</f>
        <v>0.5</v>
      </c>
      <c r="L219">
        <f>_xlfn.XLOOKUP(D219,Products!$A$1:$A$49,Products!$E$1:$E$49,,0)</f>
        <v>8.91</v>
      </c>
      <c r="M219" s="11">
        <f>orders!L219*orders!E219</f>
        <v>35.64</v>
      </c>
      <c r="N219" t="str">
        <f t="shared" si="6"/>
        <v>Excelsa</v>
      </c>
      <c r="O219" t="str">
        <f>_xlfn.XLOOKUP(Orders_Table[[#This Row],[Customer ID]],customers!$A$1:$A$1001,customers!$I$1:$I$1001,,0)</f>
        <v>No</v>
      </c>
      <c r="P219" t="str">
        <f t="shared" si="7"/>
        <v>Light</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IF(_xlfn.XLOOKUP(C220,customers!$A$1:$A$1001,customers!$C$1:$C$1001)=0,"",_xlfn.XLOOKUP(C220,customers!$A$1:$A$1001,customers!$C$1:$C$1001))</f>
        <v>rfurman62@t.co</v>
      </c>
      <c r="H220" s="2" t="str">
        <f>_xlfn.XLOOKUP(C220,customers!$A$1:$A$1001,customers!$G$1:$G$1001,,0)</f>
        <v>Ireland</v>
      </c>
      <c r="I220" t="str">
        <f>_xlfn.XLOOKUP(orders!D220,Products!$A$1:$A$49,Products!$B$1:$B$49,,0)</f>
        <v>Ara</v>
      </c>
      <c r="J220" t="str">
        <f>_xlfn.XLOOKUP(orders!D220,Products!$A$1:$A$49,Products!$C$1:$C$49,,0)</f>
        <v>M</v>
      </c>
      <c r="K220" s="5">
        <f>_xlfn.XLOOKUP(D220,Products!$A$1:$A$49,Products!$D$1:$D$49,,0)</f>
        <v>1</v>
      </c>
      <c r="L220">
        <f>_xlfn.XLOOKUP(D220,Products!$A$1:$A$49,Products!$E$1:$E$49,,0)</f>
        <v>11.25</v>
      </c>
      <c r="M220" s="11">
        <f>orders!L220*orders!E220</f>
        <v>56.25</v>
      </c>
      <c r="N220" t="str">
        <f t="shared" si="6"/>
        <v>Arabica</v>
      </c>
      <c r="O220" t="str">
        <f>_xlfn.XLOOKUP(Orders_Table[[#This Row],[Customer ID]],customers!$A$1:$A$1001,customers!$I$1:$I$1001,,0)</f>
        <v>Yes</v>
      </c>
      <c r="P220" t="str">
        <f t="shared" si="7"/>
        <v>Medium</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IF(_xlfn.XLOOKUP(C221,customers!$A$1:$A$1001,customers!$C$1:$C$1001)=0,"",_xlfn.XLOOKUP(C221,customers!$A$1:$A$1001,customers!$C$1:$C$1001))</f>
        <v>ccrosier63@xrea.com</v>
      </c>
      <c r="H221" s="2" t="str">
        <f>_xlfn.XLOOKUP(C221,customers!$A$1:$A$1001,customers!$G$1:$G$1001,,0)</f>
        <v>United States</v>
      </c>
      <c r="I221" t="str">
        <f>_xlfn.XLOOKUP(orders!D221,Products!$A$1:$A$49,Products!$B$1:$B$49,,0)</f>
        <v>Rob</v>
      </c>
      <c r="J221" t="str">
        <f>_xlfn.XLOOKUP(orders!D221,Products!$A$1:$A$49,Products!$C$1:$C$49,,0)</f>
        <v>L</v>
      </c>
      <c r="K221" s="5">
        <f>_xlfn.XLOOKUP(D221,Products!$A$1:$A$49,Products!$D$1:$D$49,,0)</f>
        <v>0.2</v>
      </c>
      <c r="L221">
        <f>_xlfn.XLOOKUP(D221,Products!$A$1:$A$49,Products!$E$1:$E$49,,0)</f>
        <v>3.5849999999999995</v>
      </c>
      <c r="M221" s="11">
        <f>orders!L221*orders!E221</f>
        <v>10.754999999999999</v>
      </c>
      <c r="N221" t="str">
        <f t="shared" si="6"/>
        <v>Robusta</v>
      </c>
      <c r="O221" t="str">
        <f>_xlfn.XLOOKUP(Orders_Table[[#This Row],[Customer ID]],customers!$A$1:$A$1001,customers!$I$1:$I$1001,,0)</f>
        <v>No</v>
      </c>
      <c r="P221" t="str">
        <f t="shared" si="7"/>
        <v>Light</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IF(_xlfn.XLOOKUP(C222,customers!$A$1:$A$1001,customers!$C$1:$C$1001)=0,"",_xlfn.XLOOKUP(C222,customers!$A$1:$A$1001,customers!$C$1:$C$1001))</f>
        <v>ccrosier63@xrea.com</v>
      </c>
      <c r="H222" s="2" t="str">
        <f>_xlfn.XLOOKUP(C222,customers!$A$1:$A$1001,customers!$G$1:$G$1001,,0)</f>
        <v>United States</v>
      </c>
      <c r="I222" t="str">
        <f>_xlfn.XLOOKUP(orders!D222,Products!$A$1:$A$49,Products!$B$1:$B$49,,0)</f>
        <v>Rob</v>
      </c>
      <c r="J222" t="str">
        <f>_xlfn.XLOOKUP(orders!D222,Products!$A$1:$A$49,Products!$C$1:$C$49,,0)</f>
        <v>M</v>
      </c>
      <c r="K222" s="5">
        <f>_xlfn.XLOOKUP(D222,Products!$A$1:$A$49,Products!$D$1:$D$49,,0)</f>
        <v>0.2</v>
      </c>
      <c r="L222">
        <f>_xlfn.XLOOKUP(D222,Products!$A$1:$A$49,Products!$E$1:$E$49,,0)</f>
        <v>2.9849999999999999</v>
      </c>
      <c r="M222" s="11">
        <f>orders!L222*orders!E222</f>
        <v>14.924999999999999</v>
      </c>
      <c r="N222" t="str">
        <f t="shared" si="6"/>
        <v>Robusta</v>
      </c>
      <c r="O222" t="str">
        <f>_xlfn.XLOOKUP(Orders_Table[[#This Row],[Customer ID]],customers!$A$1:$A$1001,customers!$I$1:$I$1001,,0)</f>
        <v>No</v>
      </c>
      <c r="P222" t="str">
        <f t="shared" si="7"/>
        <v>Medium</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IF(_xlfn.XLOOKUP(C223,customers!$A$1:$A$1001,customers!$C$1:$C$1001)=0,"",_xlfn.XLOOKUP(C223,customers!$A$1:$A$1001,customers!$C$1:$C$1001))</f>
        <v>lrushmer65@europa.eu</v>
      </c>
      <c r="H223" s="2" t="str">
        <f>_xlfn.XLOOKUP(C223,customers!$A$1:$A$1001,customers!$G$1:$G$1001,,0)</f>
        <v>United States</v>
      </c>
      <c r="I223" t="str">
        <f>_xlfn.XLOOKUP(orders!D223,Products!$A$1:$A$49,Products!$B$1:$B$49,,0)</f>
        <v>Ara</v>
      </c>
      <c r="J223" t="str">
        <f>_xlfn.XLOOKUP(orders!D223,Products!$A$1:$A$49,Products!$C$1:$C$49,,0)</f>
        <v>L</v>
      </c>
      <c r="K223" s="5">
        <f>_xlfn.XLOOKUP(D223,Products!$A$1:$A$49,Products!$D$1:$D$49,,0)</f>
        <v>1</v>
      </c>
      <c r="L223">
        <f>_xlfn.XLOOKUP(D223,Products!$A$1:$A$49,Products!$E$1:$E$49,,0)</f>
        <v>12.95</v>
      </c>
      <c r="M223" s="11">
        <f>orders!L223*orders!E223</f>
        <v>77.699999999999989</v>
      </c>
      <c r="N223" t="str">
        <f t="shared" si="6"/>
        <v>Arabica</v>
      </c>
      <c r="O223" t="str">
        <f>_xlfn.XLOOKUP(Orders_Table[[#This Row],[Customer ID]],customers!$A$1:$A$1001,customers!$I$1:$I$1001,,0)</f>
        <v>Yes</v>
      </c>
      <c r="P223" t="str">
        <f t="shared" si="7"/>
        <v>Light</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IF(_xlfn.XLOOKUP(C224,customers!$A$1:$A$1001,customers!$C$1:$C$1001)=0,"",_xlfn.XLOOKUP(C224,customers!$A$1:$A$1001,customers!$C$1:$C$1001))</f>
        <v>wedinborough66@github.io</v>
      </c>
      <c r="H224" s="2" t="str">
        <f>_xlfn.XLOOKUP(C224,customers!$A$1:$A$1001,customers!$G$1:$G$1001,,0)</f>
        <v>United States</v>
      </c>
      <c r="I224" t="str">
        <f>_xlfn.XLOOKUP(orders!D224,Products!$A$1:$A$49,Products!$B$1:$B$49,,0)</f>
        <v>Lib</v>
      </c>
      <c r="J224" t="str">
        <f>_xlfn.XLOOKUP(orders!D224,Products!$A$1:$A$49,Products!$C$1:$C$49,,0)</f>
        <v>D</v>
      </c>
      <c r="K224" s="5">
        <f>_xlfn.XLOOKUP(D224,Products!$A$1:$A$49,Products!$D$1:$D$49,,0)</f>
        <v>0.5</v>
      </c>
      <c r="L224">
        <f>_xlfn.XLOOKUP(D224,Products!$A$1:$A$49,Products!$E$1:$E$49,,0)</f>
        <v>7.77</v>
      </c>
      <c r="M224" s="11">
        <f>orders!L224*orders!E224</f>
        <v>23.31</v>
      </c>
      <c r="N224" t="str">
        <f t="shared" si="6"/>
        <v>Liberica</v>
      </c>
      <c r="O224" t="str">
        <f>_xlfn.XLOOKUP(Orders_Table[[#This Row],[Customer ID]],customers!$A$1:$A$1001,customers!$I$1:$I$1001,,0)</f>
        <v>No</v>
      </c>
      <c r="P224" t="str">
        <f t="shared" si="7"/>
        <v>Dark</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IF(_xlfn.XLOOKUP(C225,customers!$A$1:$A$1001,customers!$C$1:$C$1001)=0,"",_xlfn.XLOOKUP(C225,customers!$A$1:$A$1001,customers!$C$1:$C$1001))</f>
        <v/>
      </c>
      <c r="H225" s="2" t="str">
        <f>_xlfn.XLOOKUP(C225,customers!$A$1:$A$1001,customers!$G$1:$G$1001,,0)</f>
        <v>United States</v>
      </c>
      <c r="I225" t="str">
        <f>_xlfn.XLOOKUP(orders!D225,Products!$A$1:$A$49,Products!$B$1:$B$49,,0)</f>
        <v>Exc</v>
      </c>
      <c r="J225" t="str">
        <f>_xlfn.XLOOKUP(orders!D225,Products!$A$1:$A$49,Products!$C$1:$C$49,,0)</f>
        <v>L</v>
      </c>
      <c r="K225" s="5">
        <f>_xlfn.XLOOKUP(D225,Products!$A$1:$A$49,Products!$D$1:$D$49,,0)</f>
        <v>1</v>
      </c>
      <c r="L225">
        <f>_xlfn.XLOOKUP(D225,Products!$A$1:$A$49,Products!$E$1:$E$49,,0)</f>
        <v>14.85</v>
      </c>
      <c r="M225" s="11">
        <f>orders!L225*orders!E225</f>
        <v>59.4</v>
      </c>
      <c r="N225" t="str">
        <f t="shared" si="6"/>
        <v>Excelsa</v>
      </c>
      <c r="O225" t="str">
        <f>_xlfn.XLOOKUP(Orders_Table[[#This Row],[Customer ID]],customers!$A$1:$A$1001,customers!$I$1:$I$1001,,0)</f>
        <v>Yes</v>
      </c>
      <c r="P225" t="str">
        <f t="shared" si="7"/>
        <v>Light</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IF(_xlfn.XLOOKUP(C226,customers!$A$1:$A$1001,customers!$C$1:$C$1001)=0,"",_xlfn.XLOOKUP(C226,customers!$A$1:$A$1001,customers!$C$1:$C$1001))</f>
        <v>kbromehead68@un.org</v>
      </c>
      <c r="H226" s="2" t="str">
        <f>_xlfn.XLOOKUP(C226,customers!$A$1:$A$1001,customers!$G$1:$G$1001,,0)</f>
        <v>United States</v>
      </c>
      <c r="I226" t="str">
        <f>_xlfn.XLOOKUP(orders!D226,Products!$A$1:$A$49,Products!$B$1:$B$49,,0)</f>
        <v>Lib</v>
      </c>
      <c r="J226" t="str">
        <f>_xlfn.XLOOKUP(orders!D226,Products!$A$1:$A$49,Products!$C$1:$C$49,,0)</f>
        <v>D</v>
      </c>
      <c r="K226" s="5">
        <f>_xlfn.XLOOKUP(D226,Products!$A$1:$A$49,Products!$D$1:$D$49,,0)</f>
        <v>2.5</v>
      </c>
      <c r="L226">
        <f>_xlfn.XLOOKUP(D226,Products!$A$1:$A$49,Products!$E$1:$E$49,,0)</f>
        <v>29.784999999999997</v>
      </c>
      <c r="M226" s="11">
        <f>orders!L226*orders!E226</f>
        <v>119.13999999999999</v>
      </c>
      <c r="N226" t="str">
        <f t="shared" si="6"/>
        <v>Liberica</v>
      </c>
      <c r="O226" t="str">
        <f>_xlfn.XLOOKUP(Orders_Table[[#This Row],[Customer ID]],customers!$A$1:$A$1001,customers!$I$1:$I$1001,,0)</f>
        <v>Yes</v>
      </c>
      <c r="P226" t="str">
        <f t="shared" si="7"/>
        <v>Dark</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IF(_xlfn.XLOOKUP(C227,customers!$A$1:$A$1001,customers!$C$1:$C$1001)=0,"",_xlfn.XLOOKUP(C227,customers!$A$1:$A$1001,customers!$C$1:$C$1001))</f>
        <v>ewesterman69@si.edu</v>
      </c>
      <c r="H227" s="2" t="str">
        <f>_xlfn.XLOOKUP(C227,customers!$A$1:$A$1001,customers!$G$1:$G$1001,,0)</f>
        <v>Ireland</v>
      </c>
      <c r="I227" t="str">
        <f>_xlfn.XLOOKUP(orders!D227,Products!$A$1:$A$49,Products!$B$1:$B$49,,0)</f>
        <v>Rob</v>
      </c>
      <c r="J227" t="str">
        <f>_xlfn.XLOOKUP(orders!D227,Products!$A$1:$A$49,Products!$C$1:$C$49,,0)</f>
        <v>L</v>
      </c>
      <c r="K227" s="5">
        <f>_xlfn.XLOOKUP(D227,Products!$A$1:$A$49,Products!$D$1:$D$49,,0)</f>
        <v>0.2</v>
      </c>
      <c r="L227">
        <f>_xlfn.XLOOKUP(D227,Products!$A$1:$A$49,Products!$E$1:$E$49,,0)</f>
        <v>3.5849999999999995</v>
      </c>
      <c r="M227" s="11">
        <f>orders!L227*orders!E227</f>
        <v>14.339999999999998</v>
      </c>
      <c r="N227" t="str">
        <f t="shared" si="6"/>
        <v>Robusta</v>
      </c>
      <c r="O227" t="str">
        <f>_xlfn.XLOOKUP(Orders_Table[[#This Row],[Customer ID]],customers!$A$1:$A$1001,customers!$I$1:$I$1001,,0)</f>
        <v>No</v>
      </c>
      <c r="P227" t="str">
        <f t="shared" si="7"/>
        <v>Light</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IF(_xlfn.XLOOKUP(C228,customers!$A$1:$A$1001,customers!$C$1:$C$1001)=0,"",_xlfn.XLOOKUP(C228,customers!$A$1:$A$1001,customers!$C$1:$C$1001))</f>
        <v>ahutchens6a@amazonaws.com</v>
      </c>
      <c r="H228" s="2" t="str">
        <f>_xlfn.XLOOKUP(C228,customers!$A$1:$A$1001,customers!$G$1:$G$1001,,0)</f>
        <v>United States</v>
      </c>
      <c r="I228" t="str">
        <f>_xlfn.XLOOKUP(orders!D228,Products!$A$1:$A$49,Products!$B$1:$B$49,,0)</f>
        <v>Ara</v>
      </c>
      <c r="J228" t="str">
        <f>_xlfn.XLOOKUP(orders!D228,Products!$A$1:$A$49,Products!$C$1:$C$49,,0)</f>
        <v>M</v>
      </c>
      <c r="K228" s="5">
        <f>_xlfn.XLOOKUP(D228,Products!$A$1:$A$49,Products!$D$1:$D$49,,0)</f>
        <v>2.5</v>
      </c>
      <c r="L228">
        <f>_xlfn.XLOOKUP(D228,Products!$A$1:$A$49,Products!$E$1:$E$49,,0)</f>
        <v>25.874999999999996</v>
      </c>
      <c r="M228" s="11">
        <f>orders!L228*orders!E228</f>
        <v>129.37499999999997</v>
      </c>
      <c r="N228" t="str">
        <f t="shared" si="6"/>
        <v>Arabica</v>
      </c>
      <c r="O228" t="str">
        <f>_xlfn.XLOOKUP(Orders_Table[[#This Row],[Customer ID]],customers!$A$1:$A$1001,customers!$I$1:$I$1001,,0)</f>
        <v>No</v>
      </c>
      <c r="P228" t="str">
        <f t="shared" si="7"/>
        <v>Medium</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IF(_xlfn.XLOOKUP(C229,customers!$A$1:$A$1001,customers!$C$1:$C$1001)=0,"",_xlfn.XLOOKUP(C229,customers!$A$1:$A$1001,customers!$C$1:$C$1001))</f>
        <v>nwyvill6b@naver.com</v>
      </c>
      <c r="H229" s="2" t="str">
        <f>_xlfn.XLOOKUP(C229,customers!$A$1:$A$1001,customers!$G$1:$G$1001,,0)</f>
        <v>United Kingdom</v>
      </c>
      <c r="I229" t="str">
        <f>_xlfn.XLOOKUP(orders!D229,Products!$A$1:$A$49,Products!$B$1:$B$49,,0)</f>
        <v>Rob</v>
      </c>
      <c r="J229" t="str">
        <f>_xlfn.XLOOKUP(orders!D229,Products!$A$1:$A$49,Products!$C$1:$C$49,,0)</f>
        <v>D</v>
      </c>
      <c r="K229" s="5">
        <f>_xlfn.XLOOKUP(D229,Products!$A$1:$A$49,Products!$D$1:$D$49,,0)</f>
        <v>0.2</v>
      </c>
      <c r="L229">
        <f>_xlfn.XLOOKUP(D229,Products!$A$1:$A$49,Products!$E$1:$E$49,,0)</f>
        <v>2.6849999999999996</v>
      </c>
      <c r="M229" s="11">
        <f>orders!L229*orders!E229</f>
        <v>16.11</v>
      </c>
      <c r="N229" t="str">
        <f t="shared" si="6"/>
        <v>Robusta</v>
      </c>
      <c r="O229" t="str">
        <f>_xlfn.XLOOKUP(Orders_Table[[#This Row],[Customer ID]],customers!$A$1:$A$1001,customers!$I$1:$I$1001,,0)</f>
        <v>Yes</v>
      </c>
      <c r="P229" t="str">
        <f t="shared" si="7"/>
        <v>Dark</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IF(_xlfn.XLOOKUP(C230,customers!$A$1:$A$1001,customers!$C$1:$C$1001)=0,"",_xlfn.XLOOKUP(C230,customers!$A$1:$A$1001,customers!$C$1:$C$1001))</f>
        <v>bmathon6c@barnesandnoble.com</v>
      </c>
      <c r="H230" s="2" t="str">
        <f>_xlfn.XLOOKUP(C230,customers!$A$1:$A$1001,customers!$G$1:$G$1001,,0)</f>
        <v>United States</v>
      </c>
      <c r="I230" t="str">
        <f>_xlfn.XLOOKUP(orders!D230,Products!$A$1:$A$49,Products!$B$1:$B$49,,0)</f>
        <v>Rob</v>
      </c>
      <c r="J230" t="str">
        <f>_xlfn.XLOOKUP(orders!D230,Products!$A$1:$A$49,Products!$C$1:$C$49,,0)</f>
        <v>L</v>
      </c>
      <c r="K230" s="5">
        <f>_xlfn.XLOOKUP(D230,Products!$A$1:$A$49,Products!$D$1:$D$49,,0)</f>
        <v>0.2</v>
      </c>
      <c r="L230">
        <f>_xlfn.XLOOKUP(D230,Products!$A$1:$A$49,Products!$E$1:$E$49,,0)</f>
        <v>3.5849999999999995</v>
      </c>
      <c r="M230" s="11">
        <f>orders!L230*orders!E230</f>
        <v>17.924999999999997</v>
      </c>
      <c r="N230" t="str">
        <f t="shared" si="6"/>
        <v>Robusta</v>
      </c>
      <c r="O230" t="str">
        <f>_xlfn.XLOOKUP(Orders_Table[[#This Row],[Customer ID]],customers!$A$1:$A$1001,customers!$I$1:$I$1001,,0)</f>
        <v>No</v>
      </c>
      <c r="P230" t="str">
        <f t="shared" si="7"/>
        <v>Light</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IF(_xlfn.XLOOKUP(C231,customers!$A$1:$A$1001,customers!$C$1:$C$1001)=0,"",_xlfn.XLOOKUP(C231,customers!$A$1:$A$1001,customers!$C$1:$C$1001))</f>
        <v>kstreight6d@about.com</v>
      </c>
      <c r="H231" s="2" t="str">
        <f>_xlfn.XLOOKUP(C231,customers!$A$1:$A$1001,customers!$G$1:$G$1001,,0)</f>
        <v>United States</v>
      </c>
      <c r="I231" t="str">
        <f>_xlfn.XLOOKUP(orders!D231,Products!$A$1:$A$49,Products!$B$1:$B$49,,0)</f>
        <v>Lib</v>
      </c>
      <c r="J231" t="str">
        <f>_xlfn.XLOOKUP(orders!D231,Products!$A$1:$A$49,Products!$C$1:$C$49,,0)</f>
        <v>M</v>
      </c>
      <c r="K231" s="5">
        <f>_xlfn.XLOOKUP(D231,Products!$A$1:$A$49,Products!$D$1:$D$49,,0)</f>
        <v>0.2</v>
      </c>
      <c r="L231">
        <f>_xlfn.XLOOKUP(D231,Products!$A$1:$A$49,Products!$E$1:$E$49,,0)</f>
        <v>4.3650000000000002</v>
      </c>
      <c r="M231" s="11">
        <f>orders!L231*orders!E231</f>
        <v>8.73</v>
      </c>
      <c r="N231" t="str">
        <f t="shared" si="6"/>
        <v>Liberica</v>
      </c>
      <c r="O231" t="str">
        <f>_xlfn.XLOOKUP(Orders_Table[[#This Row],[Customer ID]],customers!$A$1:$A$1001,customers!$I$1:$I$1001,,0)</f>
        <v>No</v>
      </c>
      <c r="P231" t="str">
        <f t="shared" si="7"/>
        <v>Medium</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IF(_xlfn.XLOOKUP(C232,customers!$A$1:$A$1001,customers!$C$1:$C$1001)=0,"",_xlfn.XLOOKUP(C232,customers!$A$1:$A$1001,customers!$C$1:$C$1001))</f>
        <v>pcutchie6e@globo.com</v>
      </c>
      <c r="H232" s="2" t="str">
        <f>_xlfn.XLOOKUP(C232,customers!$A$1:$A$1001,customers!$G$1:$G$1001,,0)</f>
        <v>United States</v>
      </c>
      <c r="I232" t="str">
        <f>_xlfn.XLOOKUP(orders!D232,Products!$A$1:$A$49,Products!$B$1:$B$49,,0)</f>
        <v>Ara</v>
      </c>
      <c r="J232" t="str">
        <f>_xlfn.XLOOKUP(orders!D232,Products!$A$1:$A$49,Products!$C$1:$C$49,,0)</f>
        <v>M</v>
      </c>
      <c r="K232" s="5">
        <f>_xlfn.XLOOKUP(D232,Products!$A$1:$A$49,Products!$D$1:$D$49,,0)</f>
        <v>2.5</v>
      </c>
      <c r="L232">
        <f>_xlfn.XLOOKUP(D232,Products!$A$1:$A$49,Products!$E$1:$E$49,,0)</f>
        <v>25.874999999999996</v>
      </c>
      <c r="M232" s="11">
        <f>orders!L232*orders!E232</f>
        <v>51.749999999999993</v>
      </c>
      <c r="N232" t="str">
        <f t="shared" si="6"/>
        <v>Arabica</v>
      </c>
      <c r="O232" t="str">
        <f>_xlfn.XLOOKUP(Orders_Table[[#This Row],[Customer ID]],customers!$A$1:$A$1001,customers!$I$1:$I$1001,,0)</f>
        <v>No</v>
      </c>
      <c r="P232" t="str">
        <f t="shared" si="7"/>
        <v>Medium</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IF(_xlfn.XLOOKUP(C233,customers!$A$1:$A$1001,customers!$C$1:$C$1001)=0,"",_xlfn.XLOOKUP(C233,customers!$A$1:$A$1001,customers!$C$1:$C$1001))</f>
        <v/>
      </c>
      <c r="H233" s="2" t="str">
        <f>_xlfn.XLOOKUP(C233,customers!$A$1:$A$1001,customers!$G$1:$G$1001,,0)</f>
        <v>United States</v>
      </c>
      <c r="I233" t="str">
        <f>_xlfn.XLOOKUP(orders!D233,Products!$A$1:$A$49,Products!$B$1:$B$49,,0)</f>
        <v>Lib</v>
      </c>
      <c r="J233" t="str">
        <f>_xlfn.XLOOKUP(orders!D233,Products!$A$1:$A$49,Products!$C$1:$C$49,,0)</f>
        <v>M</v>
      </c>
      <c r="K233" s="5">
        <f>_xlfn.XLOOKUP(D233,Products!$A$1:$A$49,Products!$D$1:$D$49,,0)</f>
        <v>0.2</v>
      </c>
      <c r="L233">
        <f>_xlfn.XLOOKUP(D233,Products!$A$1:$A$49,Products!$E$1:$E$49,,0)</f>
        <v>4.3650000000000002</v>
      </c>
      <c r="M233" s="11">
        <f>orders!L233*orders!E233</f>
        <v>8.73</v>
      </c>
      <c r="N233" t="str">
        <f t="shared" si="6"/>
        <v>Liberica</v>
      </c>
      <c r="O233" t="str">
        <f>_xlfn.XLOOKUP(Orders_Table[[#This Row],[Customer ID]],customers!$A$1:$A$1001,customers!$I$1:$I$1001,,0)</f>
        <v>Yes</v>
      </c>
      <c r="P233" t="str">
        <f t="shared" si="7"/>
        <v>Medium</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IF(_xlfn.XLOOKUP(C234,customers!$A$1:$A$1001,customers!$C$1:$C$1001)=0,"",_xlfn.XLOOKUP(C234,customers!$A$1:$A$1001,customers!$C$1:$C$1001))</f>
        <v>cgheraldi6g@opera.com</v>
      </c>
      <c r="H234" s="2" t="str">
        <f>_xlfn.XLOOKUP(C234,customers!$A$1:$A$1001,customers!$G$1:$G$1001,,0)</f>
        <v>United Kingdom</v>
      </c>
      <c r="I234" t="str">
        <f>_xlfn.XLOOKUP(orders!D234,Products!$A$1:$A$49,Products!$B$1:$B$49,,0)</f>
        <v>Lib</v>
      </c>
      <c r="J234" t="str">
        <f>_xlfn.XLOOKUP(orders!D234,Products!$A$1:$A$49,Products!$C$1:$C$49,,0)</f>
        <v>L</v>
      </c>
      <c r="K234" s="5">
        <f>_xlfn.XLOOKUP(D234,Products!$A$1:$A$49,Products!$D$1:$D$49,,0)</f>
        <v>0.2</v>
      </c>
      <c r="L234">
        <f>_xlfn.XLOOKUP(D234,Products!$A$1:$A$49,Products!$E$1:$E$49,,0)</f>
        <v>4.7549999999999999</v>
      </c>
      <c r="M234" s="11">
        <f>orders!L234*orders!E234</f>
        <v>23.774999999999999</v>
      </c>
      <c r="N234" t="str">
        <f t="shared" si="6"/>
        <v>Liberica</v>
      </c>
      <c r="O234" t="str">
        <f>_xlfn.XLOOKUP(Orders_Table[[#This Row],[Customer ID]],customers!$A$1:$A$1001,customers!$I$1:$I$1001,,0)</f>
        <v>No</v>
      </c>
      <c r="P234" t="str">
        <f t="shared" si="7"/>
        <v>Light</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IF(_xlfn.XLOOKUP(C235,customers!$A$1:$A$1001,customers!$C$1:$C$1001)=0,"",_xlfn.XLOOKUP(C235,customers!$A$1:$A$1001,customers!$C$1:$C$1001))</f>
        <v>bkenwell6h@over-blog.com</v>
      </c>
      <c r="H235" s="2" t="str">
        <f>_xlfn.XLOOKUP(C235,customers!$A$1:$A$1001,customers!$G$1:$G$1001,,0)</f>
        <v>United States</v>
      </c>
      <c r="I235" t="str">
        <f>_xlfn.XLOOKUP(orders!D235,Products!$A$1:$A$49,Products!$B$1:$B$49,,0)</f>
        <v>Exc</v>
      </c>
      <c r="J235" t="str">
        <f>_xlfn.XLOOKUP(orders!D235,Products!$A$1:$A$49,Products!$C$1:$C$49,,0)</f>
        <v>M</v>
      </c>
      <c r="K235" s="5">
        <f>_xlfn.XLOOKUP(D235,Products!$A$1:$A$49,Products!$D$1:$D$49,,0)</f>
        <v>0.2</v>
      </c>
      <c r="L235">
        <f>_xlfn.XLOOKUP(D235,Products!$A$1:$A$49,Products!$E$1:$E$49,,0)</f>
        <v>4.125</v>
      </c>
      <c r="M235" s="11">
        <f>orders!L235*orders!E235</f>
        <v>20.625</v>
      </c>
      <c r="N235" t="str">
        <f t="shared" si="6"/>
        <v>Excelsa</v>
      </c>
      <c r="O235" t="str">
        <f>_xlfn.XLOOKUP(Orders_Table[[#This Row],[Customer ID]],customers!$A$1:$A$1001,customers!$I$1:$I$1001,,0)</f>
        <v>No</v>
      </c>
      <c r="P235" t="str">
        <f t="shared" si="7"/>
        <v>Medium</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IF(_xlfn.XLOOKUP(C236,customers!$A$1:$A$1001,customers!$C$1:$C$1001)=0,"",_xlfn.XLOOKUP(C236,customers!$A$1:$A$1001,customers!$C$1:$C$1001))</f>
        <v>tsutty6i@google.es</v>
      </c>
      <c r="H236" s="2" t="str">
        <f>_xlfn.XLOOKUP(C236,customers!$A$1:$A$1001,customers!$G$1:$G$1001,,0)</f>
        <v>United States</v>
      </c>
      <c r="I236" t="str">
        <f>_xlfn.XLOOKUP(orders!D236,Products!$A$1:$A$49,Products!$B$1:$B$49,,0)</f>
        <v>Lib</v>
      </c>
      <c r="J236" t="str">
        <f>_xlfn.XLOOKUP(orders!D236,Products!$A$1:$A$49,Products!$C$1:$C$49,,0)</f>
        <v>L</v>
      </c>
      <c r="K236" s="5">
        <f>_xlfn.XLOOKUP(D236,Products!$A$1:$A$49,Products!$D$1:$D$49,,0)</f>
        <v>2.5</v>
      </c>
      <c r="L236">
        <f>_xlfn.XLOOKUP(D236,Products!$A$1:$A$49,Products!$E$1:$E$49,,0)</f>
        <v>36.454999999999998</v>
      </c>
      <c r="M236" s="11">
        <f>orders!L236*orders!E236</f>
        <v>36.454999999999998</v>
      </c>
      <c r="N236" t="str">
        <f t="shared" si="6"/>
        <v>Liberica</v>
      </c>
      <c r="O236" t="str">
        <f>_xlfn.XLOOKUP(Orders_Table[[#This Row],[Customer ID]],customers!$A$1:$A$1001,customers!$I$1:$I$1001,,0)</f>
        <v>No</v>
      </c>
      <c r="P236" t="str">
        <f t="shared" si="7"/>
        <v>Light</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IF(_xlfn.XLOOKUP(C237,customers!$A$1:$A$1001,customers!$C$1:$C$1001)=0,"",_xlfn.XLOOKUP(C237,customers!$A$1:$A$1001,customers!$C$1:$C$1001))</f>
        <v/>
      </c>
      <c r="H237" s="2" t="str">
        <f>_xlfn.XLOOKUP(C237,customers!$A$1:$A$1001,customers!$G$1:$G$1001,,0)</f>
        <v>Ireland</v>
      </c>
      <c r="I237" t="str">
        <f>_xlfn.XLOOKUP(orders!D237,Products!$A$1:$A$49,Products!$B$1:$B$49,,0)</f>
        <v>Lib</v>
      </c>
      <c r="J237" t="str">
        <f>_xlfn.XLOOKUP(orders!D237,Products!$A$1:$A$49,Products!$C$1:$C$49,,0)</f>
        <v>L</v>
      </c>
      <c r="K237" s="5">
        <f>_xlfn.XLOOKUP(D237,Products!$A$1:$A$49,Products!$D$1:$D$49,,0)</f>
        <v>2.5</v>
      </c>
      <c r="L237">
        <f>_xlfn.XLOOKUP(D237,Products!$A$1:$A$49,Products!$E$1:$E$49,,0)</f>
        <v>36.454999999999998</v>
      </c>
      <c r="M237" s="11">
        <f>orders!L237*orders!E237</f>
        <v>182.27499999999998</v>
      </c>
      <c r="N237" t="str">
        <f t="shared" si="6"/>
        <v>Liberica</v>
      </c>
      <c r="O237" t="str">
        <f>_xlfn.XLOOKUP(Orders_Table[[#This Row],[Customer ID]],customers!$A$1:$A$1001,customers!$I$1:$I$1001,,0)</f>
        <v>No</v>
      </c>
      <c r="P237" t="str">
        <f t="shared" si="7"/>
        <v>Light</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IF(_xlfn.XLOOKUP(C238,customers!$A$1:$A$1001,customers!$C$1:$C$1001)=0,"",_xlfn.XLOOKUP(C238,customers!$A$1:$A$1001,customers!$C$1:$C$1001))</f>
        <v>charce6k@cafepress.com</v>
      </c>
      <c r="H238" s="2" t="str">
        <f>_xlfn.XLOOKUP(C238,customers!$A$1:$A$1001,customers!$G$1:$G$1001,,0)</f>
        <v>Ireland</v>
      </c>
      <c r="I238" t="str">
        <f>_xlfn.XLOOKUP(orders!D238,Products!$A$1:$A$49,Products!$B$1:$B$49,,0)</f>
        <v>Lib</v>
      </c>
      <c r="J238" t="str">
        <f>_xlfn.XLOOKUP(orders!D238,Products!$A$1:$A$49,Products!$C$1:$C$49,,0)</f>
        <v>D</v>
      </c>
      <c r="K238" s="5">
        <f>_xlfn.XLOOKUP(D238,Products!$A$1:$A$49,Products!$D$1:$D$49,,0)</f>
        <v>2.5</v>
      </c>
      <c r="L238">
        <f>_xlfn.XLOOKUP(D238,Products!$A$1:$A$49,Products!$E$1:$E$49,,0)</f>
        <v>29.784999999999997</v>
      </c>
      <c r="M238" s="11">
        <f>orders!L238*orders!E238</f>
        <v>89.35499999999999</v>
      </c>
      <c r="N238" t="str">
        <f t="shared" si="6"/>
        <v>Liberica</v>
      </c>
      <c r="O238" t="str">
        <f>_xlfn.XLOOKUP(Orders_Table[[#This Row],[Customer ID]],customers!$A$1:$A$1001,customers!$I$1:$I$1001,,0)</f>
        <v>No</v>
      </c>
      <c r="P238" t="str">
        <f t="shared" si="7"/>
        <v>Dark</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IF(_xlfn.XLOOKUP(C239,customers!$A$1:$A$1001,customers!$C$1:$C$1001)=0,"",_xlfn.XLOOKUP(C239,customers!$A$1:$A$1001,customers!$C$1:$C$1001))</f>
        <v/>
      </c>
      <c r="H239" s="2" t="str">
        <f>_xlfn.XLOOKUP(C239,customers!$A$1:$A$1001,customers!$G$1:$G$1001,,0)</f>
        <v>United States</v>
      </c>
      <c r="I239" t="str">
        <f>_xlfn.XLOOKUP(orders!D239,Products!$A$1:$A$49,Products!$B$1:$B$49,,0)</f>
        <v>Rob</v>
      </c>
      <c r="J239" t="str">
        <f>_xlfn.XLOOKUP(orders!D239,Products!$A$1:$A$49,Products!$C$1:$C$49,,0)</f>
        <v>L</v>
      </c>
      <c r="K239" s="5">
        <f>_xlfn.XLOOKUP(D239,Products!$A$1:$A$49,Products!$D$1:$D$49,,0)</f>
        <v>0.2</v>
      </c>
      <c r="L239">
        <f>_xlfn.XLOOKUP(D239,Products!$A$1:$A$49,Products!$E$1:$E$49,,0)</f>
        <v>3.5849999999999995</v>
      </c>
      <c r="M239" s="11">
        <f>orders!L239*orders!E239</f>
        <v>3.5849999999999995</v>
      </c>
      <c r="N239" t="str">
        <f t="shared" si="6"/>
        <v>Robusta</v>
      </c>
      <c r="O239" t="str">
        <f>_xlfn.XLOOKUP(Orders_Table[[#This Row],[Customer ID]],customers!$A$1:$A$1001,customers!$I$1:$I$1001,,0)</f>
        <v>Yes</v>
      </c>
      <c r="P239" t="str">
        <f t="shared" si="7"/>
        <v>Light</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IF(_xlfn.XLOOKUP(C240,customers!$A$1:$A$1001,customers!$C$1:$C$1001)=0,"",_xlfn.XLOOKUP(C240,customers!$A$1:$A$1001,customers!$C$1:$C$1001))</f>
        <v>fdrysdale6m@symantec.com</v>
      </c>
      <c r="H240" s="2" t="str">
        <f>_xlfn.XLOOKUP(C240,customers!$A$1:$A$1001,customers!$G$1:$G$1001,,0)</f>
        <v>United States</v>
      </c>
      <c r="I240" t="str">
        <f>_xlfn.XLOOKUP(orders!D240,Products!$A$1:$A$49,Products!$B$1:$B$49,,0)</f>
        <v>Rob</v>
      </c>
      <c r="J240" t="str">
        <f>_xlfn.XLOOKUP(orders!D240,Products!$A$1:$A$49,Products!$C$1:$C$49,,0)</f>
        <v>M</v>
      </c>
      <c r="K240" s="5">
        <f>_xlfn.XLOOKUP(D240,Products!$A$1:$A$49,Products!$D$1:$D$49,,0)</f>
        <v>2.5</v>
      </c>
      <c r="L240">
        <f>_xlfn.XLOOKUP(D240,Products!$A$1:$A$49,Products!$E$1:$E$49,,0)</f>
        <v>22.884999999999998</v>
      </c>
      <c r="M240" s="11">
        <f>orders!L240*orders!E240</f>
        <v>45.769999999999996</v>
      </c>
      <c r="N240" t="str">
        <f t="shared" si="6"/>
        <v>Robusta</v>
      </c>
      <c r="O240" t="str">
        <f>_xlfn.XLOOKUP(Orders_Table[[#This Row],[Customer ID]],customers!$A$1:$A$1001,customers!$I$1:$I$1001,,0)</f>
        <v>Yes</v>
      </c>
      <c r="P240" t="str">
        <f t="shared" si="7"/>
        <v>Medium</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IF(_xlfn.XLOOKUP(C241,customers!$A$1:$A$1001,customers!$C$1:$C$1001)=0,"",_xlfn.XLOOKUP(C241,customers!$A$1:$A$1001,customers!$C$1:$C$1001))</f>
        <v>dmagowan6n@fc2.com</v>
      </c>
      <c r="H241" s="2" t="str">
        <f>_xlfn.XLOOKUP(C241,customers!$A$1:$A$1001,customers!$G$1:$G$1001,,0)</f>
        <v>United States</v>
      </c>
      <c r="I241" t="str">
        <f>_xlfn.XLOOKUP(orders!D241,Products!$A$1:$A$49,Products!$B$1:$B$49,,0)</f>
        <v>Exc</v>
      </c>
      <c r="J241" t="str">
        <f>_xlfn.XLOOKUP(orders!D241,Products!$A$1:$A$49,Products!$C$1:$C$49,,0)</f>
        <v>L</v>
      </c>
      <c r="K241" s="5">
        <f>_xlfn.XLOOKUP(D241,Products!$A$1:$A$49,Products!$D$1:$D$49,,0)</f>
        <v>1</v>
      </c>
      <c r="L241">
        <f>_xlfn.XLOOKUP(D241,Products!$A$1:$A$49,Products!$E$1:$E$49,,0)</f>
        <v>14.85</v>
      </c>
      <c r="M241" s="11">
        <f>orders!L241*orders!E241</f>
        <v>59.4</v>
      </c>
      <c r="N241" t="str">
        <f t="shared" si="6"/>
        <v>Excelsa</v>
      </c>
      <c r="O241" t="str">
        <f>_xlfn.XLOOKUP(Orders_Table[[#This Row],[Customer ID]],customers!$A$1:$A$1001,customers!$I$1:$I$1001,,0)</f>
        <v>No</v>
      </c>
      <c r="P241" t="str">
        <f t="shared" si="7"/>
        <v>Light</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IF(_xlfn.XLOOKUP(C242,customers!$A$1:$A$1001,customers!$C$1:$C$1001)=0,"",_xlfn.XLOOKUP(C242,customers!$A$1:$A$1001,customers!$C$1:$C$1001))</f>
        <v/>
      </c>
      <c r="H242" s="2" t="str">
        <f>_xlfn.XLOOKUP(C242,customers!$A$1:$A$1001,customers!$G$1:$G$1001,,0)</f>
        <v>United States</v>
      </c>
      <c r="I242" t="str">
        <f>_xlfn.XLOOKUP(orders!D242,Products!$A$1:$A$49,Products!$B$1:$B$49,,0)</f>
        <v>Ara</v>
      </c>
      <c r="J242" t="str">
        <f>_xlfn.XLOOKUP(orders!D242,Products!$A$1:$A$49,Products!$C$1:$C$49,,0)</f>
        <v>M</v>
      </c>
      <c r="K242" s="5">
        <f>_xlfn.XLOOKUP(D242,Products!$A$1:$A$49,Products!$D$1:$D$49,,0)</f>
        <v>2.5</v>
      </c>
      <c r="L242">
        <f>_xlfn.XLOOKUP(D242,Products!$A$1:$A$49,Products!$E$1:$E$49,,0)</f>
        <v>25.874999999999996</v>
      </c>
      <c r="M242" s="11">
        <f>orders!L242*orders!E242</f>
        <v>155.24999999999997</v>
      </c>
      <c r="N242" t="str">
        <f t="shared" si="6"/>
        <v>Arabica</v>
      </c>
      <c r="O242" t="str">
        <f>_xlfn.XLOOKUP(Orders_Table[[#This Row],[Customer ID]],customers!$A$1:$A$1001,customers!$I$1:$I$1001,,0)</f>
        <v>Yes</v>
      </c>
      <c r="P242" t="str">
        <f t="shared" si="7"/>
        <v>Medium</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IF(_xlfn.XLOOKUP(C243,customers!$A$1:$A$1001,customers!$C$1:$C$1001)=0,"",_xlfn.XLOOKUP(C243,customers!$A$1:$A$1001,customers!$C$1:$C$1001))</f>
        <v/>
      </c>
      <c r="H243" s="2" t="str">
        <f>_xlfn.XLOOKUP(C243,customers!$A$1:$A$1001,customers!$G$1:$G$1001,,0)</f>
        <v>United States</v>
      </c>
      <c r="I243" t="str">
        <f>_xlfn.XLOOKUP(orders!D243,Products!$A$1:$A$49,Products!$B$1:$B$49,,0)</f>
        <v>Rob</v>
      </c>
      <c r="J243" t="str">
        <f>_xlfn.XLOOKUP(orders!D243,Products!$A$1:$A$49,Products!$C$1:$C$49,,0)</f>
        <v>M</v>
      </c>
      <c r="K243" s="5">
        <f>_xlfn.XLOOKUP(D243,Products!$A$1:$A$49,Products!$D$1:$D$49,,0)</f>
        <v>2.5</v>
      </c>
      <c r="L243">
        <f>_xlfn.XLOOKUP(D243,Products!$A$1:$A$49,Products!$E$1:$E$49,,0)</f>
        <v>22.884999999999998</v>
      </c>
      <c r="M243" s="11">
        <f>orders!L243*orders!E243</f>
        <v>45.769999999999996</v>
      </c>
      <c r="N243" t="str">
        <f t="shared" si="6"/>
        <v>Robusta</v>
      </c>
      <c r="O243" t="str">
        <f>_xlfn.XLOOKUP(Orders_Table[[#This Row],[Customer ID]],customers!$A$1:$A$1001,customers!$I$1:$I$1001,,0)</f>
        <v>No</v>
      </c>
      <c r="P243" t="str">
        <f t="shared" si="7"/>
        <v>Medium</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IF(_xlfn.XLOOKUP(C244,customers!$A$1:$A$1001,customers!$C$1:$C$1001)=0,"",_xlfn.XLOOKUP(C244,customers!$A$1:$A$1001,customers!$C$1:$C$1001))</f>
        <v>srushbrooke6q@youku.com</v>
      </c>
      <c r="H244" s="2" t="str">
        <f>_xlfn.XLOOKUP(C244,customers!$A$1:$A$1001,customers!$G$1:$G$1001,,0)</f>
        <v>United States</v>
      </c>
      <c r="I244" t="str">
        <f>_xlfn.XLOOKUP(orders!D244,Products!$A$1:$A$49,Products!$B$1:$B$49,,0)</f>
        <v>Exc</v>
      </c>
      <c r="J244" t="str">
        <f>_xlfn.XLOOKUP(orders!D244,Products!$A$1:$A$49,Products!$C$1:$C$49,,0)</f>
        <v>D</v>
      </c>
      <c r="K244" s="5">
        <f>_xlfn.XLOOKUP(D244,Products!$A$1:$A$49,Products!$D$1:$D$49,,0)</f>
        <v>1</v>
      </c>
      <c r="L244">
        <f>_xlfn.XLOOKUP(D244,Products!$A$1:$A$49,Products!$E$1:$E$49,,0)</f>
        <v>12.15</v>
      </c>
      <c r="M244" s="11">
        <f>orders!L244*orders!E244</f>
        <v>36.450000000000003</v>
      </c>
      <c r="N244" t="str">
        <f t="shared" si="6"/>
        <v>Excelsa</v>
      </c>
      <c r="O244" t="str">
        <f>_xlfn.XLOOKUP(Orders_Table[[#This Row],[Customer ID]],customers!$A$1:$A$1001,customers!$I$1:$I$1001,,0)</f>
        <v>Yes</v>
      </c>
      <c r="P244" t="str">
        <f t="shared" si="7"/>
        <v>Dark</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IF(_xlfn.XLOOKUP(C245,customers!$A$1:$A$1001,customers!$C$1:$C$1001)=0,"",_xlfn.XLOOKUP(C245,customers!$A$1:$A$1001,customers!$C$1:$C$1001))</f>
        <v>tdrynan6r@deviantart.com</v>
      </c>
      <c r="H245" s="2" t="str">
        <f>_xlfn.XLOOKUP(C245,customers!$A$1:$A$1001,customers!$G$1:$G$1001,,0)</f>
        <v>United States</v>
      </c>
      <c r="I245" t="str">
        <f>_xlfn.XLOOKUP(orders!D245,Products!$A$1:$A$49,Products!$B$1:$B$49,,0)</f>
        <v>Exc</v>
      </c>
      <c r="J245" t="str">
        <f>_xlfn.XLOOKUP(orders!D245,Products!$A$1:$A$49,Products!$C$1:$C$49,,0)</f>
        <v>D</v>
      </c>
      <c r="K245" s="5">
        <f>_xlfn.XLOOKUP(D245,Products!$A$1:$A$49,Products!$D$1:$D$49,,0)</f>
        <v>0.5</v>
      </c>
      <c r="L245">
        <f>_xlfn.XLOOKUP(D245,Products!$A$1:$A$49,Products!$E$1:$E$49,,0)</f>
        <v>7.29</v>
      </c>
      <c r="M245" s="11">
        <f>orders!L245*orders!E245</f>
        <v>29.16</v>
      </c>
      <c r="N245" t="str">
        <f t="shared" si="6"/>
        <v>Excelsa</v>
      </c>
      <c r="O245" t="str">
        <f>_xlfn.XLOOKUP(Orders_Table[[#This Row],[Customer ID]],customers!$A$1:$A$1001,customers!$I$1:$I$1001,,0)</f>
        <v>Yes</v>
      </c>
      <c r="P245" t="str">
        <f t="shared" si="7"/>
        <v>Dark</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IF(_xlfn.XLOOKUP(C246,customers!$A$1:$A$1001,customers!$C$1:$C$1001)=0,"",_xlfn.XLOOKUP(C246,customers!$A$1:$A$1001,customers!$C$1:$C$1001))</f>
        <v>eyurkov6s@hud.gov</v>
      </c>
      <c r="H246" s="2" t="str">
        <f>_xlfn.XLOOKUP(C246,customers!$A$1:$A$1001,customers!$G$1:$G$1001,,0)</f>
        <v>United States</v>
      </c>
      <c r="I246" t="str">
        <f>_xlfn.XLOOKUP(orders!D246,Products!$A$1:$A$49,Products!$B$1:$B$49,,0)</f>
        <v>Lib</v>
      </c>
      <c r="J246" t="str">
        <f>_xlfn.XLOOKUP(orders!D246,Products!$A$1:$A$49,Products!$C$1:$C$49,,0)</f>
        <v>M</v>
      </c>
      <c r="K246" s="5">
        <f>_xlfn.XLOOKUP(D246,Products!$A$1:$A$49,Products!$D$1:$D$49,,0)</f>
        <v>2.5</v>
      </c>
      <c r="L246">
        <f>_xlfn.XLOOKUP(D246,Products!$A$1:$A$49,Products!$E$1:$E$49,,0)</f>
        <v>33.464999999999996</v>
      </c>
      <c r="M246" s="11">
        <f>orders!L246*orders!E246</f>
        <v>133.85999999999999</v>
      </c>
      <c r="N246" t="str">
        <f t="shared" si="6"/>
        <v>Liberica</v>
      </c>
      <c r="O246" t="str">
        <f>_xlfn.XLOOKUP(Orders_Table[[#This Row],[Customer ID]],customers!$A$1:$A$1001,customers!$I$1:$I$1001,,0)</f>
        <v>No</v>
      </c>
      <c r="P246" t="str">
        <f t="shared" si="7"/>
        <v>Medium</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IF(_xlfn.XLOOKUP(C247,customers!$A$1:$A$1001,customers!$C$1:$C$1001)=0,"",_xlfn.XLOOKUP(C247,customers!$A$1:$A$1001,customers!$C$1:$C$1001))</f>
        <v>lmallan6t@state.gov</v>
      </c>
      <c r="H247" s="2" t="str">
        <f>_xlfn.XLOOKUP(C247,customers!$A$1:$A$1001,customers!$G$1:$G$1001,,0)</f>
        <v>United States</v>
      </c>
      <c r="I247" t="str">
        <f>_xlfn.XLOOKUP(orders!D247,Products!$A$1:$A$49,Products!$B$1:$B$49,,0)</f>
        <v>Lib</v>
      </c>
      <c r="J247" t="str">
        <f>_xlfn.XLOOKUP(orders!D247,Products!$A$1:$A$49,Products!$C$1:$C$49,,0)</f>
        <v>L</v>
      </c>
      <c r="K247" s="5">
        <f>_xlfn.XLOOKUP(D247,Products!$A$1:$A$49,Products!$D$1:$D$49,,0)</f>
        <v>0.2</v>
      </c>
      <c r="L247">
        <f>_xlfn.XLOOKUP(D247,Products!$A$1:$A$49,Products!$E$1:$E$49,,0)</f>
        <v>4.7549999999999999</v>
      </c>
      <c r="M247" s="11">
        <f>orders!L247*orders!E247</f>
        <v>23.774999999999999</v>
      </c>
      <c r="N247" t="str">
        <f t="shared" si="6"/>
        <v>Liberica</v>
      </c>
      <c r="O247" t="str">
        <f>_xlfn.XLOOKUP(Orders_Table[[#This Row],[Customer ID]],customers!$A$1:$A$1001,customers!$I$1:$I$1001,,0)</f>
        <v>Yes</v>
      </c>
      <c r="P247" t="str">
        <f t="shared" si="7"/>
        <v>Light</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IF(_xlfn.XLOOKUP(C248,customers!$A$1:$A$1001,customers!$C$1:$C$1001)=0,"",_xlfn.XLOOKUP(C248,customers!$A$1:$A$1001,customers!$C$1:$C$1001))</f>
        <v>gbentjens6u@netlog.com</v>
      </c>
      <c r="H248" s="2" t="str">
        <f>_xlfn.XLOOKUP(C248,customers!$A$1:$A$1001,customers!$G$1:$G$1001,,0)</f>
        <v>United Kingdom</v>
      </c>
      <c r="I248" t="str">
        <f>_xlfn.XLOOKUP(orders!D248,Products!$A$1:$A$49,Products!$B$1:$B$49,,0)</f>
        <v>Lib</v>
      </c>
      <c r="J248" t="str">
        <f>_xlfn.XLOOKUP(orders!D248,Products!$A$1:$A$49,Products!$C$1:$C$49,,0)</f>
        <v>D</v>
      </c>
      <c r="K248" s="5">
        <f>_xlfn.XLOOKUP(D248,Products!$A$1:$A$49,Products!$D$1:$D$49,,0)</f>
        <v>1</v>
      </c>
      <c r="L248">
        <f>_xlfn.XLOOKUP(D248,Products!$A$1:$A$49,Products!$E$1:$E$49,,0)</f>
        <v>12.95</v>
      </c>
      <c r="M248" s="11">
        <f>orders!L248*orders!E248</f>
        <v>38.849999999999994</v>
      </c>
      <c r="N248" t="str">
        <f t="shared" si="6"/>
        <v>Liberica</v>
      </c>
      <c r="O248" t="str">
        <f>_xlfn.XLOOKUP(Orders_Table[[#This Row],[Customer ID]],customers!$A$1:$A$1001,customers!$I$1:$I$1001,,0)</f>
        <v>No</v>
      </c>
      <c r="P248" t="str">
        <f t="shared" si="7"/>
        <v>Dark</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IF(_xlfn.XLOOKUP(C249,customers!$A$1:$A$1001,customers!$C$1:$C$1001)=0,"",_xlfn.XLOOKUP(C249,customers!$A$1:$A$1001,customers!$C$1:$C$1001))</f>
        <v/>
      </c>
      <c r="H249" s="2" t="str">
        <f>_xlfn.XLOOKUP(C249,customers!$A$1:$A$1001,customers!$G$1:$G$1001,,0)</f>
        <v>Ireland</v>
      </c>
      <c r="I249" t="str">
        <f>_xlfn.XLOOKUP(orders!D249,Products!$A$1:$A$49,Products!$B$1:$B$49,,0)</f>
        <v>Rob</v>
      </c>
      <c r="J249" t="str">
        <f>_xlfn.XLOOKUP(orders!D249,Products!$A$1:$A$49,Products!$C$1:$C$49,,0)</f>
        <v>L</v>
      </c>
      <c r="K249" s="5">
        <f>_xlfn.XLOOKUP(D249,Products!$A$1:$A$49,Products!$D$1:$D$49,,0)</f>
        <v>0.2</v>
      </c>
      <c r="L249">
        <f>_xlfn.XLOOKUP(D249,Products!$A$1:$A$49,Products!$E$1:$E$49,,0)</f>
        <v>3.5849999999999995</v>
      </c>
      <c r="M249" s="11">
        <f>orders!L249*orders!E249</f>
        <v>21.509999999999998</v>
      </c>
      <c r="N249" t="str">
        <f t="shared" si="6"/>
        <v>Robusta</v>
      </c>
      <c r="O249" t="str">
        <f>_xlfn.XLOOKUP(Orders_Table[[#This Row],[Customer ID]],customers!$A$1:$A$1001,customers!$I$1:$I$1001,,0)</f>
        <v>Yes</v>
      </c>
      <c r="P249" t="str">
        <f t="shared" si="7"/>
        <v>Light</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IF(_xlfn.XLOOKUP(C250,customers!$A$1:$A$1001,customers!$C$1:$C$1001)=0,"",_xlfn.XLOOKUP(C250,customers!$A$1:$A$1001,customers!$C$1:$C$1001))</f>
        <v>lentwistle6w@omniture.com</v>
      </c>
      <c r="H250" s="2" t="str">
        <f>_xlfn.XLOOKUP(C250,customers!$A$1:$A$1001,customers!$G$1:$G$1001,,0)</f>
        <v>United States</v>
      </c>
      <c r="I250" t="str">
        <f>_xlfn.XLOOKUP(orders!D250,Products!$A$1:$A$49,Products!$B$1:$B$49,,0)</f>
        <v>Ara</v>
      </c>
      <c r="J250" t="str">
        <f>_xlfn.XLOOKUP(orders!D250,Products!$A$1:$A$49,Products!$C$1:$C$49,,0)</f>
        <v>D</v>
      </c>
      <c r="K250" s="5">
        <f>_xlfn.XLOOKUP(D250,Products!$A$1:$A$49,Products!$D$1:$D$49,,0)</f>
        <v>1</v>
      </c>
      <c r="L250">
        <f>_xlfn.XLOOKUP(D250,Products!$A$1:$A$49,Products!$E$1:$E$49,,0)</f>
        <v>9.9499999999999993</v>
      </c>
      <c r="M250" s="11">
        <f>orders!L250*orders!E250</f>
        <v>9.9499999999999993</v>
      </c>
      <c r="N250" t="str">
        <f t="shared" si="6"/>
        <v>Arabica</v>
      </c>
      <c r="O250" t="str">
        <f>_xlfn.XLOOKUP(Orders_Table[[#This Row],[Customer ID]],customers!$A$1:$A$1001,customers!$I$1:$I$1001,,0)</f>
        <v>Yes</v>
      </c>
      <c r="P250" t="str">
        <f t="shared" si="7"/>
        <v>Dark</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IF(_xlfn.XLOOKUP(C251,customers!$A$1:$A$1001,customers!$C$1:$C$1001)=0,"",_xlfn.XLOOKUP(C251,customers!$A$1:$A$1001,customers!$C$1:$C$1001))</f>
        <v>zkiffe74@cyberchimps.com</v>
      </c>
      <c r="H251" s="2" t="str">
        <f>_xlfn.XLOOKUP(C251,customers!$A$1:$A$1001,customers!$G$1:$G$1001,,0)</f>
        <v>United States</v>
      </c>
      <c r="I251" t="str">
        <f>_xlfn.XLOOKUP(orders!D251,Products!$A$1:$A$49,Products!$B$1:$B$49,,0)</f>
        <v>Lib</v>
      </c>
      <c r="J251" t="str">
        <f>_xlfn.XLOOKUP(orders!D251,Products!$A$1:$A$49,Products!$C$1:$C$49,,0)</f>
        <v>L</v>
      </c>
      <c r="K251" s="5">
        <f>_xlfn.XLOOKUP(D251,Products!$A$1:$A$49,Products!$D$1:$D$49,,0)</f>
        <v>1</v>
      </c>
      <c r="L251">
        <f>_xlfn.XLOOKUP(D251,Products!$A$1:$A$49,Products!$E$1:$E$49,,0)</f>
        <v>15.85</v>
      </c>
      <c r="M251" s="11">
        <f>orders!L251*orders!E251</f>
        <v>15.85</v>
      </c>
      <c r="N251" t="str">
        <f t="shared" si="6"/>
        <v>Liberica</v>
      </c>
      <c r="O251" t="str">
        <f>_xlfn.XLOOKUP(Orders_Table[[#This Row],[Customer ID]],customers!$A$1:$A$1001,customers!$I$1:$I$1001,,0)</f>
        <v>Yes</v>
      </c>
      <c r="P251" t="str">
        <f t="shared" si="7"/>
        <v>Light</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IF(_xlfn.XLOOKUP(C252,customers!$A$1:$A$1001,customers!$C$1:$C$1001)=0,"",_xlfn.XLOOKUP(C252,customers!$A$1:$A$1001,customers!$C$1:$C$1001))</f>
        <v>macott6y@pagesperso-orange.fr</v>
      </c>
      <c r="H252" s="2" t="str">
        <f>_xlfn.XLOOKUP(C252,customers!$A$1:$A$1001,customers!$G$1:$G$1001,,0)</f>
        <v>United States</v>
      </c>
      <c r="I252" t="str">
        <f>_xlfn.XLOOKUP(orders!D252,Products!$A$1:$A$49,Products!$B$1:$B$49,,0)</f>
        <v>Rob</v>
      </c>
      <c r="J252" t="str">
        <f>_xlfn.XLOOKUP(orders!D252,Products!$A$1:$A$49,Products!$C$1:$C$49,,0)</f>
        <v>M</v>
      </c>
      <c r="K252" s="5">
        <f>_xlfn.XLOOKUP(D252,Products!$A$1:$A$49,Products!$D$1:$D$49,,0)</f>
        <v>0.2</v>
      </c>
      <c r="L252">
        <f>_xlfn.XLOOKUP(D252,Products!$A$1:$A$49,Products!$E$1:$E$49,,0)</f>
        <v>2.9849999999999999</v>
      </c>
      <c r="M252" s="11">
        <f>orders!L252*orders!E252</f>
        <v>2.9849999999999999</v>
      </c>
      <c r="N252" t="str">
        <f t="shared" si="6"/>
        <v>Robusta</v>
      </c>
      <c r="O252" t="str">
        <f>_xlfn.XLOOKUP(Orders_Table[[#This Row],[Customer ID]],customers!$A$1:$A$1001,customers!$I$1:$I$1001,,0)</f>
        <v>Yes</v>
      </c>
      <c r="P252" t="str">
        <f t="shared" si="7"/>
        <v>Medium</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IF(_xlfn.XLOOKUP(C253,customers!$A$1:$A$1001,customers!$C$1:$C$1001)=0,"",_xlfn.XLOOKUP(C253,customers!$A$1:$A$1001,customers!$C$1:$C$1001))</f>
        <v>cheaviside6z@rediff.com</v>
      </c>
      <c r="H253" s="2" t="str">
        <f>_xlfn.XLOOKUP(C253,customers!$A$1:$A$1001,customers!$G$1:$G$1001,,0)</f>
        <v>United States</v>
      </c>
      <c r="I253" t="str">
        <f>_xlfn.XLOOKUP(orders!D253,Products!$A$1:$A$49,Products!$B$1:$B$49,,0)</f>
        <v>Exc</v>
      </c>
      <c r="J253" t="str">
        <f>_xlfn.XLOOKUP(orders!D253,Products!$A$1:$A$49,Products!$C$1:$C$49,,0)</f>
        <v>M</v>
      </c>
      <c r="K253" s="5">
        <f>_xlfn.XLOOKUP(D253,Products!$A$1:$A$49,Products!$D$1:$D$49,,0)</f>
        <v>1</v>
      </c>
      <c r="L253">
        <f>_xlfn.XLOOKUP(D253,Products!$A$1:$A$49,Products!$E$1:$E$49,,0)</f>
        <v>13.75</v>
      </c>
      <c r="M253" s="11">
        <f>orders!L253*orders!E253</f>
        <v>68.75</v>
      </c>
      <c r="N253" t="str">
        <f t="shared" si="6"/>
        <v>Excelsa</v>
      </c>
      <c r="O253" t="str">
        <f>_xlfn.XLOOKUP(Orders_Table[[#This Row],[Customer ID]],customers!$A$1:$A$1001,customers!$I$1:$I$1001,,0)</f>
        <v>Yes</v>
      </c>
      <c r="P253" t="str">
        <f t="shared" si="7"/>
        <v>Medium</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IF(_xlfn.XLOOKUP(C254,customers!$A$1:$A$1001,customers!$C$1:$C$1001)=0,"",_xlfn.XLOOKUP(C254,customers!$A$1:$A$1001,customers!$C$1:$C$1001))</f>
        <v/>
      </c>
      <c r="H254" s="2" t="str">
        <f>_xlfn.XLOOKUP(C254,customers!$A$1:$A$1001,customers!$G$1:$G$1001,,0)</f>
        <v>United States</v>
      </c>
      <c r="I254" t="str">
        <f>_xlfn.XLOOKUP(orders!D254,Products!$A$1:$A$49,Products!$B$1:$B$49,,0)</f>
        <v>Ara</v>
      </c>
      <c r="J254" t="str">
        <f>_xlfn.XLOOKUP(orders!D254,Products!$A$1:$A$49,Products!$C$1:$C$49,,0)</f>
        <v>D</v>
      </c>
      <c r="K254" s="5">
        <f>_xlfn.XLOOKUP(D254,Products!$A$1:$A$49,Products!$D$1:$D$49,,0)</f>
        <v>1</v>
      </c>
      <c r="L254">
        <f>_xlfn.XLOOKUP(D254,Products!$A$1:$A$49,Products!$E$1:$E$49,,0)</f>
        <v>9.9499999999999993</v>
      </c>
      <c r="M254" s="11">
        <f>orders!L254*orders!E254</f>
        <v>29.849999999999998</v>
      </c>
      <c r="N254" t="str">
        <f t="shared" si="6"/>
        <v>Arabica</v>
      </c>
      <c r="O254" t="str">
        <f>_xlfn.XLOOKUP(Orders_Table[[#This Row],[Customer ID]],customers!$A$1:$A$1001,customers!$I$1:$I$1001,,0)</f>
        <v>No</v>
      </c>
      <c r="P254" t="str">
        <f t="shared" si="7"/>
        <v>Dark</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IF(_xlfn.XLOOKUP(C255,customers!$A$1:$A$1001,customers!$C$1:$C$1001)=0,"",_xlfn.XLOOKUP(C255,customers!$A$1:$A$1001,customers!$C$1:$C$1001))</f>
        <v>lkernan71@wsj.com</v>
      </c>
      <c r="H255" s="2" t="str">
        <f>_xlfn.XLOOKUP(C255,customers!$A$1:$A$1001,customers!$G$1:$G$1001,,0)</f>
        <v>United States</v>
      </c>
      <c r="I255" t="str">
        <f>_xlfn.XLOOKUP(orders!D255,Products!$A$1:$A$49,Products!$B$1:$B$49,,0)</f>
        <v>Lib</v>
      </c>
      <c r="J255" t="str">
        <f>_xlfn.XLOOKUP(orders!D255,Products!$A$1:$A$49,Products!$C$1:$C$49,,0)</f>
        <v>M</v>
      </c>
      <c r="K255" s="5">
        <f>_xlfn.XLOOKUP(D255,Products!$A$1:$A$49,Products!$D$1:$D$49,,0)</f>
        <v>1</v>
      </c>
      <c r="L255">
        <f>_xlfn.XLOOKUP(D255,Products!$A$1:$A$49,Products!$E$1:$E$49,,0)</f>
        <v>14.55</v>
      </c>
      <c r="M255" s="11">
        <f>orders!L255*orders!E255</f>
        <v>58.2</v>
      </c>
      <c r="N255" t="str">
        <f t="shared" si="6"/>
        <v>Liberica</v>
      </c>
      <c r="O255" t="str">
        <f>_xlfn.XLOOKUP(Orders_Table[[#This Row],[Customer ID]],customers!$A$1:$A$1001,customers!$I$1:$I$1001,,0)</f>
        <v>No</v>
      </c>
      <c r="P255" t="str">
        <f t="shared" si="7"/>
        <v>Medium</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IF(_xlfn.XLOOKUP(C256,customers!$A$1:$A$1001,customers!$C$1:$C$1001)=0,"",_xlfn.XLOOKUP(C256,customers!$A$1:$A$1001,customers!$C$1:$C$1001))</f>
        <v>rmclae72@dailymotion.com</v>
      </c>
      <c r="H256" s="2" t="str">
        <f>_xlfn.XLOOKUP(C256,customers!$A$1:$A$1001,customers!$G$1:$G$1001,,0)</f>
        <v>United Kingdom</v>
      </c>
      <c r="I256" t="str">
        <f>_xlfn.XLOOKUP(orders!D256,Products!$A$1:$A$49,Products!$B$1:$B$49,,0)</f>
        <v>Rob</v>
      </c>
      <c r="J256" t="str">
        <f>_xlfn.XLOOKUP(orders!D256,Products!$A$1:$A$49,Products!$C$1:$C$49,,0)</f>
        <v>L</v>
      </c>
      <c r="K256" s="5">
        <f>_xlfn.XLOOKUP(D256,Products!$A$1:$A$49,Products!$D$1:$D$49,,0)</f>
        <v>0.5</v>
      </c>
      <c r="L256">
        <f>_xlfn.XLOOKUP(D256,Products!$A$1:$A$49,Products!$E$1:$E$49,,0)</f>
        <v>7.169999999999999</v>
      </c>
      <c r="M256" s="11">
        <f>orders!L256*orders!E256</f>
        <v>28.679999999999996</v>
      </c>
      <c r="N256" t="str">
        <f t="shared" si="6"/>
        <v>Robusta</v>
      </c>
      <c r="O256" t="str">
        <f>_xlfn.XLOOKUP(Orders_Table[[#This Row],[Customer ID]],customers!$A$1:$A$1001,customers!$I$1:$I$1001,,0)</f>
        <v>No</v>
      </c>
      <c r="P256" t="str">
        <f t="shared" si="7"/>
        <v>Light</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IF(_xlfn.XLOOKUP(C257,customers!$A$1:$A$1001,customers!$C$1:$C$1001)=0,"",_xlfn.XLOOKUP(C257,customers!$A$1:$A$1001,customers!$C$1:$C$1001))</f>
        <v>cblowfelde73@ustream.tv</v>
      </c>
      <c r="H257" s="2" t="str">
        <f>_xlfn.XLOOKUP(C257,customers!$A$1:$A$1001,customers!$G$1:$G$1001,,0)</f>
        <v>United States</v>
      </c>
      <c r="I257" t="str">
        <f>_xlfn.XLOOKUP(orders!D257,Products!$A$1:$A$49,Products!$B$1:$B$49,,0)</f>
        <v>Rob</v>
      </c>
      <c r="J257" t="str">
        <f>_xlfn.XLOOKUP(orders!D257,Products!$A$1:$A$49,Products!$C$1:$C$49,,0)</f>
        <v>L</v>
      </c>
      <c r="K257" s="5">
        <f>_xlfn.XLOOKUP(D257,Products!$A$1:$A$49,Products!$D$1:$D$49,,0)</f>
        <v>0.5</v>
      </c>
      <c r="L257">
        <f>_xlfn.XLOOKUP(D257,Products!$A$1:$A$49,Products!$E$1:$E$49,,0)</f>
        <v>7.169999999999999</v>
      </c>
      <c r="M257" s="11">
        <f>orders!L257*orders!E257</f>
        <v>21.509999999999998</v>
      </c>
      <c r="N257" t="str">
        <f t="shared" si="6"/>
        <v>Robusta</v>
      </c>
      <c r="O257" t="str">
        <f>_xlfn.XLOOKUP(Orders_Table[[#This Row],[Customer ID]],customers!$A$1:$A$1001,customers!$I$1:$I$1001,,0)</f>
        <v>No</v>
      </c>
      <c r="P257" t="str">
        <f t="shared" si="7"/>
        <v>Light</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IF(_xlfn.XLOOKUP(C258,customers!$A$1:$A$1001,customers!$C$1:$C$1001)=0,"",_xlfn.XLOOKUP(C258,customers!$A$1:$A$1001,customers!$C$1:$C$1001))</f>
        <v>zkiffe74@cyberchimps.com</v>
      </c>
      <c r="H258" s="2" t="str">
        <f>_xlfn.XLOOKUP(C258,customers!$A$1:$A$1001,customers!$G$1:$G$1001,,0)</f>
        <v>United States</v>
      </c>
      <c r="I258" t="str">
        <f>_xlfn.XLOOKUP(orders!D258,Products!$A$1:$A$49,Products!$B$1:$B$49,,0)</f>
        <v>Lib</v>
      </c>
      <c r="J258" t="str">
        <f>_xlfn.XLOOKUP(orders!D258,Products!$A$1:$A$49,Products!$C$1:$C$49,,0)</f>
        <v>M</v>
      </c>
      <c r="K258" s="5">
        <f>_xlfn.XLOOKUP(D258,Products!$A$1:$A$49,Products!$D$1:$D$49,,0)</f>
        <v>0.5</v>
      </c>
      <c r="L258">
        <f>_xlfn.XLOOKUP(D258,Products!$A$1:$A$49,Products!$E$1:$E$49,,0)</f>
        <v>8.73</v>
      </c>
      <c r="M258" s="11">
        <f>orders!L258*orders!E258</f>
        <v>17.46</v>
      </c>
      <c r="N258" t="str">
        <f t="shared" si="6"/>
        <v>Liberica</v>
      </c>
      <c r="O258" t="str">
        <f>_xlfn.XLOOKUP(Orders_Table[[#This Row],[Customer ID]],customers!$A$1:$A$1001,customers!$I$1:$I$1001,,0)</f>
        <v>Yes</v>
      </c>
      <c r="P258" t="str">
        <f t="shared" si="7"/>
        <v>Medium</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IF(_xlfn.XLOOKUP(C259,customers!$A$1:$A$1001,customers!$C$1:$C$1001)=0,"",_xlfn.XLOOKUP(C259,customers!$A$1:$A$1001,customers!$C$1:$C$1001))</f>
        <v>docalleran75@ucla.edu</v>
      </c>
      <c r="H259" s="2" t="str">
        <f>_xlfn.XLOOKUP(C259,customers!$A$1:$A$1001,customers!$G$1:$G$1001,,0)</f>
        <v>United States</v>
      </c>
      <c r="I259" t="str">
        <f>_xlfn.XLOOKUP(orders!D259,Products!$A$1:$A$49,Products!$B$1:$B$49,,0)</f>
        <v>Exc</v>
      </c>
      <c r="J259" t="str">
        <f>_xlfn.XLOOKUP(orders!D259,Products!$A$1:$A$49,Products!$C$1:$C$49,,0)</f>
        <v>D</v>
      </c>
      <c r="K259" s="5">
        <f>_xlfn.XLOOKUP(D259,Products!$A$1:$A$49,Products!$D$1:$D$49,,0)</f>
        <v>2.5</v>
      </c>
      <c r="L259">
        <f>_xlfn.XLOOKUP(D259,Products!$A$1:$A$49,Products!$E$1:$E$49,,0)</f>
        <v>27.945</v>
      </c>
      <c r="M259" s="11">
        <f>orders!L259*orders!E259</f>
        <v>27.945</v>
      </c>
      <c r="N259" t="str">
        <f t="shared" ref="N259:N322" si="8">IF(I259="Rob","Robusta",IF(I259="Exc","Excelsa",IF(I259="Ara","Arabica",IF(I259="Lib","Liberica",""))))</f>
        <v>Excelsa</v>
      </c>
      <c r="O259" t="str">
        <f>_xlfn.XLOOKUP(Orders_Table[[#This Row],[Customer ID]],customers!$A$1:$A$1001,customers!$I$1:$I$1001,,0)</f>
        <v>Yes</v>
      </c>
      <c r="P259" t="str">
        <f t="shared" ref="P259:P322" si="9">IF(J259="M","Medium",IF(J259="D","Dark",IF(J259="L","Light","")))</f>
        <v>Dark</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IF(_xlfn.XLOOKUP(C260,customers!$A$1:$A$1001,customers!$C$1:$C$1001)=0,"",_xlfn.XLOOKUP(C260,customers!$A$1:$A$1001,customers!$C$1:$C$1001))</f>
        <v>ccromwell76@desdev.cn</v>
      </c>
      <c r="H260" s="2" t="str">
        <f>_xlfn.XLOOKUP(C260,customers!$A$1:$A$1001,customers!$G$1:$G$1001,,0)</f>
        <v>United States</v>
      </c>
      <c r="I260" t="str">
        <f>_xlfn.XLOOKUP(orders!D260,Products!$A$1:$A$49,Products!$B$1:$B$49,,0)</f>
        <v>Exc</v>
      </c>
      <c r="J260" t="str">
        <f>_xlfn.XLOOKUP(orders!D260,Products!$A$1:$A$49,Products!$C$1:$C$49,,0)</f>
        <v>D</v>
      </c>
      <c r="K260" s="5">
        <f>_xlfn.XLOOKUP(D260,Products!$A$1:$A$49,Products!$D$1:$D$49,,0)</f>
        <v>2.5</v>
      </c>
      <c r="L260">
        <f>_xlfn.XLOOKUP(D260,Products!$A$1:$A$49,Products!$E$1:$E$49,,0)</f>
        <v>27.945</v>
      </c>
      <c r="M260" s="11">
        <f>orders!L260*orders!E260</f>
        <v>139.72499999999999</v>
      </c>
      <c r="N260" t="str">
        <f t="shared" si="8"/>
        <v>Excelsa</v>
      </c>
      <c r="O260" t="str">
        <f>_xlfn.XLOOKUP(Orders_Table[[#This Row],[Customer ID]],customers!$A$1:$A$1001,customers!$I$1:$I$1001,,0)</f>
        <v>No</v>
      </c>
      <c r="P260" t="str">
        <f t="shared" si="9"/>
        <v>Dark</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IF(_xlfn.XLOOKUP(C261,customers!$A$1:$A$1001,customers!$C$1:$C$1001)=0,"",_xlfn.XLOOKUP(C261,customers!$A$1:$A$1001,customers!$C$1:$C$1001))</f>
        <v>ihay77@lulu.com</v>
      </c>
      <c r="H261" s="2" t="str">
        <f>_xlfn.XLOOKUP(C261,customers!$A$1:$A$1001,customers!$G$1:$G$1001,,0)</f>
        <v>United Kingdom</v>
      </c>
      <c r="I261" t="str">
        <f>_xlfn.XLOOKUP(orders!D261,Products!$A$1:$A$49,Products!$B$1:$B$49,,0)</f>
        <v>Rob</v>
      </c>
      <c r="J261" t="str">
        <f>_xlfn.XLOOKUP(orders!D261,Products!$A$1:$A$49,Products!$C$1:$C$49,,0)</f>
        <v>M</v>
      </c>
      <c r="K261" s="5">
        <f>_xlfn.XLOOKUP(D261,Products!$A$1:$A$49,Products!$D$1:$D$49,,0)</f>
        <v>0.2</v>
      </c>
      <c r="L261">
        <f>_xlfn.XLOOKUP(D261,Products!$A$1:$A$49,Products!$E$1:$E$49,,0)</f>
        <v>2.9849999999999999</v>
      </c>
      <c r="M261" s="11">
        <f>orders!L261*orders!E261</f>
        <v>5.97</v>
      </c>
      <c r="N261" t="str">
        <f t="shared" si="8"/>
        <v>Robusta</v>
      </c>
      <c r="O261" t="str">
        <f>_xlfn.XLOOKUP(Orders_Table[[#This Row],[Customer ID]],customers!$A$1:$A$1001,customers!$I$1:$I$1001,,0)</f>
        <v>No</v>
      </c>
      <c r="P261" t="str">
        <f t="shared" si="9"/>
        <v>Medium</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IF(_xlfn.XLOOKUP(C262,customers!$A$1:$A$1001,customers!$C$1:$C$1001)=0,"",_xlfn.XLOOKUP(C262,customers!$A$1:$A$1001,customers!$C$1:$C$1001))</f>
        <v>ttaffarello78@sciencedaily.com</v>
      </c>
      <c r="H262" s="2" t="str">
        <f>_xlfn.XLOOKUP(C262,customers!$A$1:$A$1001,customers!$G$1:$G$1001,,0)</f>
        <v>United States</v>
      </c>
      <c r="I262" t="str">
        <f>_xlfn.XLOOKUP(orders!D262,Products!$A$1:$A$49,Products!$B$1:$B$49,,0)</f>
        <v>Rob</v>
      </c>
      <c r="J262" t="str">
        <f>_xlfn.XLOOKUP(orders!D262,Products!$A$1:$A$49,Products!$C$1:$C$49,,0)</f>
        <v>L</v>
      </c>
      <c r="K262" s="5">
        <f>_xlfn.XLOOKUP(D262,Products!$A$1:$A$49,Products!$D$1:$D$49,,0)</f>
        <v>2.5</v>
      </c>
      <c r="L262">
        <f>_xlfn.XLOOKUP(D262,Products!$A$1:$A$49,Products!$E$1:$E$49,,0)</f>
        <v>27.484999999999996</v>
      </c>
      <c r="M262" s="11">
        <f>orders!L262*orders!E262</f>
        <v>27.484999999999996</v>
      </c>
      <c r="N262" t="str">
        <f t="shared" si="8"/>
        <v>Robusta</v>
      </c>
      <c r="O262" t="str">
        <f>_xlfn.XLOOKUP(Orders_Table[[#This Row],[Customer ID]],customers!$A$1:$A$1001,customers!$I$1:$I$1001,,0)</f>
        <v>Yes</v>
      </c>
      <c r="P262" t="str">
        <f t="shared" si="9"/>
        <v>Light</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IF(_xlfn.XLOOKUP(C263,customers!$A$1:$A$1001,customers!$C$1:$C$1001)=0,"",_xlfn.XLOOKUP(C263,customers!$A$1:$A$1001,customers!$C$1:$C$1001))</f>
        <v>mcanty79@jigsy.com</v>
      </c>
      <c r="H263" s="2" t="str">
        <f>_xlfn.XLOOKUP(C263,customers!$A$1:$A$1001,customers!$G$1:$G$1001,,0)</f>
        <v>United States</v>
      </c>
      <c r="I263" t="str">
        <f>_xlfn.XLOOKUP(orders!D263,Products!$A$1:$A$49,Products!$B$1:$B$49,,0)</f>
        <v>Rob</v>
      </c>
      <c r="J263" t="str">
        <f>_xlfn.XLOOKUP(orders!D263,Products!$A$1:$A$49,Products!$C$1:$C$49,,0)</f>
        <v>L</v>
      </c>
      <c r="K263" s="5">
        <f>_xlfn.XLOOKUP(D263,Products!$A$1:$A$49,Products!$D$1:$D$49,,0)</f>
        <v>1</v>
      </c>
      <c r="L263">
        <f>_xlfn.XLOOKUP(D263,Products!$A$1:$A$49,Products!$E$1:$E$49,,0)</f>
        <v>11.95</v>
      </c>
      <c r="M263" s="11">
        <f>orders!L263*orders!E263</f>
        <v>59.75</v>
      </c>
      <c r="N263" t="str">
        <f t="shared" si="8"/>
        <v>Robusta</v>
      </c>
      <c r="O263" t="str">
        <f>_xlfn.XLOOKUP(Orders_Table[[#This Row],[Customer ID]],customers!$A$1:$A$1001,customers!$I$1:$I$1001,,0)</f>
        <v>Yes</v>
      </c>
      <c r="P263" t="str">
        <f t="shared" si="9"/>
        <v>Light</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IF(_xlfn.XLOOKUP(C264,customers!$A$1:$A$1001,customers!$C$1:$C$1001)=0,"",_xlfn.XLOOKUP(C264,customers!$A$1:$A$1001,customers!$C$1:$C$1001))</f>
        <v>jkopke7a@auda.org.au</v>
      </c>
      <c r="H264" s="2" t="str">
        <f>_xlfn.XLOOKUP(C264,customers!$A$1:$A$1001,customers!$G$1:$G$1001,,0)</f>
        <v>United States</v>
      </c>
      <c r="I264" t="str">
        <f>_xlfn.XLOOKUP(orders!D264,Products!$A$1:$A$49,Products!$B$1:$B$49,,0)</f>
        <v>Exc</v>
      </c>
      <c r="J264" t="str">
        <f>_xlfn.XLOOKUP(orders!D264,Products!$A$1:$A$49,Products!$C$1:$C$49,,0)</f>
        <v>M</v>
      </c>
      <c r="K264" s="5">
        <f>_xlfn.XLOOKUP(D264,Products!$A$1:$A$49,Products!$D$1:$D$49,,0)</f>
        <v>1</v>
      </c>
      <c r="L264">
        <f>_xlfn.XLOOKUP(D264,Products!$A$1:$A$49,Products!$E$1:$E$49,,0)</f>
        <v>13.75</v>
      </c>
      <c r="M264" s="11">
        <f>orders!L264*orders!E264</f>
        <v>41.25</v>
      </c>
      <c r="N264" t="str">
        <f t="shared" si="8"/>
        <v>Excelsa</v>
      </c>
      <c r="O264" t="str">
        <f>_xlfn.XLOOKUP(Orders_Table[[#This Row],[Customer ID]],customers!$A$1:$A$1001,customers!$I$1:$I$1001,,0)</f>
        <v>No</v>
      </c>
      <c r="P264" t="str">
        <f t="shared" si="9"/>
        <v>Medium</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IF(_xlfn.XLOOKUP(C265,customers!$A$1:$A$1001,customers!$C$1:$C$1001)=0,"",_xlfn.XLOOKUP(C265,customers!$A$1:$A$1001,customers!$C$1:$C$1001))</f>
        <v/>
      </c>
      <c r="H265" s="2" t="str">
        <f>_xlfn.XLOOKUP(C265,customers!$A$1:$A$1001,customers!$G$1:$G$1001,,0)</f>
        <v>United States</v>
      </c>
      <c r="I265" t="str">
        <f>_xlfn.XLOOKUP(orders!D265,Products!$A$1:$A$49,Products!$B$1:$B$49,,0)</f>
        <v>Lib</v>
      </c>
      <c r="J265" t="str">
        <f>_xlfn.XLOOKUP(orders!D265,Products!$A$1:$A$49,Products!$C$1:$C$49,,0)</f>
        <v>M</v>
      </c>
      <c r="K265" s="5">
        <f>_xlfn.XLOOKUP(D265,Products!$A$1:$A$49,Products!$D$1:$D$49,,0)</f>
        <v>2.5</v>
      </c>
      <c r="L265">
        <f>_xlfn.XLOOKUP(D265,Products!$A$1:$A$49,Products!$E$1:$E$49,,0)</f>
        <v>33.464999999999996</v>
      </c>
      <c r="M265" s="11">
        <f>orders!L265*orders!E265</f>
        <v>133.85999999999999</v>
      </c>
      <c r="N265" t="str">
        <f t="shared" si="8"/>
        <v>Liberica</v>
      </c>
      <c r="O265" t="str">
        <f>_xlfn.XLOOKUP(Orders_Table[[#This Row],[Customer ID]],customers!$A$1:$A$1001,customers!$I$1:$I$1001,,0)</f>
        <v>No</v>
      </c>
      <c r="P265" t="str">
        <f t="shared" si="9"/>
        <v>Medium</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IF(_xlfn.XLOOKUP(C266,customers!$A$1:$A$1001,customers!$C$1:$C$1001)=0,"",_xlfn.XLOOKUP(C266,customers!$A$1:$A$1001,customers!$C$1:$C$1001))</f>
        <v/>
      </c>
      <c r="H266" s="2" t="str">
        <f>_xlfn.XLOOKUP(C266,customers!$A$1:$A$1001,customers!$G$1:$G$1001,,0)</f>
        <v>Ireland</v>
      </c>
      <c r="I266" t="str">
        <f>_xlfn.XLOOKUP(orders!D266,Products!$A$1:$A$49,Products!$B$1:$B$49,,0)</f>
        <v>Rob</v>
      </c>
      <c r="J266" t="str">
        <f>_xlfn.XLOOKUP(orders!D266,Products!$A$1:$A$49,Products!$C$1:$C$49,,0)</f>
        <v>L</v>
      </c>
      <c r="K266" s="5">
        <f>_xlfn.XLOOKUP(D266,Products!$A$1:$A$49,Products!$D$1:$D$49,,0)</f>
        <v>1</v>
      </c>
      <c r="L266">
        <f>_xlfn.XLOOKUP(D266,Products!$A$1:$A$49,Products!$E$1:$E$49,,0)</f>
        <v>11.95</v>
      </c>
      <c r="M266" s="11">
        <f>orders!L266*orders!E266</f>
        <v>59.75</v>
      </c>
      <c r="N266" t="str">
        <f t="shared" si="8"/>
        <v>Robusta</v>
      </c>
      <c r="O266" t="str">
        <f>_xlfn.XLOOKUP(Orders_Table[[#This Row],[Customer ID]],customers!$A$1:$A$1001,customers!$I$1:$I$1001,,0)</f>
        <v>Yes</v>
      </c>
      <c r="P266" t="str">
        <f t="shared" si="9"/>
        <v>Light</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IF(_xlfn.XLOOKUP(C267,customers!$A$1:$A$1001,customers!$C$1:$C$1001)=0,"",_xlfn.XLOOKUP(C267,customers!$A$1:$A$1001,customers!$C$1:$C$1001))</f>
        <v>vhellmore7d@bbc.co.uk</v>
      </c>
      <c r="H267" s="2" t="str">
        <f>_xlfn.XLOOKUP(C267,customers!$A$1:$A$1001,customers!$G$1:$G$1001,,0)</f>
        <v>United States</v>
      </c>
      <c r="I267" t="str">
        <f>_xlfn.XLOOKUP(orders!D267,Products!$A$1:$A$49,Products!$B$1:$B$49,,0)</f>
        <v>Ara</v>
      </c>
      <c r="J267" t="str">
        <f>_xlfn.XLOOKUP(orders!D267,Products!$A$1:$A$49,Products!$C$1:$C$49,,0)</f>
        <v>D</v>
      </c>
      <c r="K267" s="5">
        <f>_xlfn.XLOOKUP(D267,Products!$A$1:$A$49,Products!$D$1:$D$49,,0)</f>
        <v>0.5</v>
      </c>
      <c r="L267">
        <f>_xlfn.XLOOKUP(D267,Products!$A$1:$A$49,Products!$E$1:$E$49,,0)</f>
        <v>5.97</v>
      </c>
      <c r="M267" s="11">
        <f>orders!L267*orders!E267</f>
        <v>5.97</v>
      </c>
      <c r="N267" t="str">
        <f t="shared" si="8"/>
        <v>Arabica</v>
      </c>
      <c r="O267" t="str">
        <f>_xlfn.XLOOKUP(Orders_Table[[#This Row],[Customer ID]],customers!$A$1:$A$1001,customers!$I$1:$I$1001,,0)</f>
        <v>Yes</v>
      </c>
      <c r="P267" t="str">
        <f t="shared" si="9"/>
        <v>Dark</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IF(_xlfn.XLOOKUP(C268,customers!$A$1:$A$1001,customers!$C$1:$C$1001)=0,"",_xlfn.XLOOKUP(C268,customers!$A$1:$A$1001,customers!$C$1:$C$1001))</f>
        <v>mseawright7e@nbcnews.com</v>
      </c>
      <c r="H268" s="2" t="str">
        <f>_xlfn.XLOOKUP(C268,customers!$A$1:$A$1001,customers!$G$1:$G$1001,,0)</f>
        <v>United Kingdom</v>
      </c>
      <c r="I268" t="str">
        <f>_xlfn.XLOOKUP(orders!D268,Products!$A$1:$A$49,Products!$B$1:$B$49,,0)</f>
        <v>Exc</v>
      </c>
      <c r="J268" t="str">
        <f>_xlfn.XLOOKUP(orders!D268,Products!$A$1:$A$49,Products!$C$1:$C$49,,0)</f>
        <v>D</v>
      </c>
      <c r="K268" s="5">
        <f>_xlfn.XLOOKUP(D268,Products!$A$1:$A$49,Products!$D$1:$D$49,,0)</f>
        <v>1</v>
      </c>
      <c r="L268">
        <f>_xlfn.XLOOKUP(D268,Products!$A$1:$A$49,Products!$E$1:$E$49,,0)</f>
        <v>12.15</v>
      </c>
      <c r="M268" s="11">
        <f>orders!L268*orders!E268</f>
        <v>24.3</v>
      </c>
      <c r="N268" t="str">
        <f t="shared" si="8"/>
        <v>Excelsa</v>
      </c>
      <c r="O268" t="str">
        <f>_xlfn.XLOOKUP(Orders_Table[[#This Row],[Customer ID]],customers!$A$1:$A$1001,customers!$I$1:$I$1001,,0)</f>
        <v>No</v>
      </c>
      <c r="P268" t="str">
        <f t="shared" si="9"/>
        <v>Dark</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IF(_xlfn.XLOOKUP(C269,customers!$A$1:$A$1001,customers!$C$1:$C$1001)=0,"",_xlfn.XLOOKUP(C269,customers!$A$1:$A$1001,customers!$C$1:$C$1001))</f>
        <v>snortheast7f@mashable.com</v>
      </c>
      <c r="H269" s="2" t="str">
        <f>_xlfn.XLOOKUP(C269,customers!$A$1:$A$1001,customers!$G$1:$G$1001,,0)</f>
        <v>United States</v>
      </c>
      <c r="I269" t="str">
        <f>_xlfn.XLOOKUP(orders!D269,Products!$A$1:$A$49,Products!$B$1:$B$49,,0)</f>
        <v>Exc</v>
      </c>
      <c r="J269" t="str">
        <f>_xlfn.XLOOKUP(orders!D269,Products!$A$1:$A$49,Products!$C$1:$C$49,,0)</f>
        <v>D</v>
      </c>
      <c r="K269" s="5">
        <f>_xlfn.XLOOKUP(D269,Products!$A$1:$A$49,Products!$D$1:$D$49,,0)</f>
        <v>0.2</v>
      </c>
      <c r="L269">
        <f>_xlfn.XLOOKUP(D269,Products!$A$1:$A$49,Products!$E$1:$E$49,,0)</f>
        <v>3.645</v>
      </c>
      <c r="M269" s="11">
        <f>orders!L269*orders!E269</f>
        <v>21.87</v>
      </c>
      <c r="N269" t="str">
        <f t="shared" si="8"/>
        <v>Excelsa</v>
      </c>
      <c r="O269" t="str">
        <f>_xlfn.XLOOKUP(Orders_Table[[#This Row],[Customer ID]],customers!$A$1:$A$1001,customers!$I$1:$I$1001,,0)</f>
        <v>Yes</v>
      </c>
      <c r="P269" t="str">
        <f t="shared" si="9"/>
        <v>Dark</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IF(_xlfn.XLOOKUP(C270,customers!$A$1:$A$1001,customers!$C$1:$C$1001)=0,"",_xlfn.XLOOKUP(C270,customers!$A$1:$A$1001,customers!$C$1:$C$1001))</f>
        <v>aattwater5u@wikia.com</v>
      </c>
      <c r="H270" s="2" t="str">
        <f>_xlfn.XLOOKUP(C270,customers!$A$1:$A$1001,customers!$G$1:$G$1001,,0)</f>
        <v>United States</v>
      </c>
      <c r="I270" t="str">
        <f>_xlfn.XLOOKUP(orders!D270,Products!$A$1:$A$49,Products!$B$1:$B$49,,0)</f>
        <v>Ara</v>
      </c>
      <c r="J270" t="str">
        <f>_xlfn.XLOOKUP(orders!D270,Products!$A$1:$A$49,Products!$C$1:$C$49,,0)</f>
        <v>D</v>
      </c>
      <c r="K270" s="5">
        <f>_xlfn.XLOOKUP(D270,Products!$A$1:$A$49,Products!$D$1:$D$49,,0)</f>
        <v>1</v>
      </c>
      <c r="L270">
        <f>_xlfn.XLOOKUP(D270,Products!$A$1:$A$49,Products!$E$1:$E$49,,0)</f>
        <v>9.9499999999999993</v>
      </c>
      <c r="M270" s="11">
        <f>orders!L270*orders!E270</f>
        <v>19.899999999999999</v>
      </c>
      <c r="N270" t="str">
        <f t="shared" si="8"/>
        <v>Arabica</v>
      </c>
      <c r="O270" t="str">
        <f>_xlfn.XLOOKUP(Orders_Table[[#This Row],[Customer ID]],customers!$A$1:$A$1001,customers!$I$1:$I$1001,,0)</f>
        <v>Yes</v>
      </c>
      <c r="P270" t="str">
        <f t="shared" si="9"/>
        <v>Dark</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IF(_xlfn.XLOOKUP(C271,customers!$A$1:$A$1001,customers!$C$1:$C$1001)=0,"",_xlfn.XLOOKUP(C271,customers!$A$1:$A$1001,customers!$C$1:$C$1001))</f>
        <v>mfearon7h@reverbnation.com</v>
      </c>
      <c r="H271" s="2" t="str">
        <f>_xlfn.XLOOKUP(C271,customers!$A$1:$A$1001,customers!$G$1:$G$1001,,0)</f>
        <v>United States</v>
      </c>
      <c r="I271" t="str">
        <f>_xlfn.XLOOKUP(orders!D271,Products!$A$1:$A$49,Products!$B$1:$B$49,,0)</f>
        <v>Ara</v>
      </c>
      <c r="J271" t="str">
        <f>_xlfn.XLOOKUP(orders!D271,Products!$A$1:$A$49,Products!$C$1:$C$49,,0)</f>
        <v>D</v>
      </c>
      <c r="K271" s="5">
        <f>_xlfn.XLOOKUP(D271,Products!$A$1:$A$49,Products!$D$1:$D$49,,0)</f>
        <v>0.2</v>
      </c>
      <c r="L271">
        <f>_xlfn.XLOOKUP(D271,Products!$A$1:$A$49,Products!$E$1:$E$49,,0)</f>
        <v>2.9849999999999999</v>
      </c>
      <c r="M271" s="11">
        <f>orders!L271*orders!E271</f>
        <v>5.97</v>
      </c>
      <c r="N271" t="str">
        <f t="shared" si="8"/>
        <v>Arabica</v>
      </c>
      <c r="O271" t="str">
        <f>_xlfn.XLOOKUP(Orders_Table[[#This Row],[Customer ID]],customers!$A$1:$A$1001,customers!$I$1:$I$1001,,0)</f>
        <v>No</v>
      </c>
      <c r="P271" t="str">
        <f t="shared" si="9"/>
        <v>Dark</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IF(_xlfn.XLOOKUP(C272,customers!$A$1:$A$1001,customers!$C$1:$C$1001)=0,"",_xlfn.XLOOKUP(C272,customers!$A$1:$A$1001,customers!$C$1:$C$1001))</f>
        <v/>
      </c>
      <c r="H272" s="2" t="str">
        <f>_xlfn.XLOOKUP(C272,customers!$A$1:$A$1001,customers!$G$1:$G$1001,,0)</f>
        <v>Ireland</v>
      </c>
      <c r="I272" t="str">
        <f>_xlfn.XLOOKUP(orders!D272,Products!$A$1:$A$49,Products!$B$1:$B$49,,0)</f>
        <v>Exc</v>
      </c>
      <c r="J272" t="str">
        <f>_xlfn.XLOOKUP(orders!D272,Products!$A$1:$A$49,Products!$C$1:$C$49,,0)</f>
        <v>D</v>
      </c>
      <c r="K272" s="5">
        <f>_xlfn.XLOOKUP(D272,Products!$A$1:$A$49,Products!$D$1:$D$49,,0)</f>
        <v>0.5</v>
      </c>
      <c r="L272">
        <f>_xlfn.XLOOKUP(D272,Products!$A$1:$A$49,Products!$E$1:$E$49,,0)</f>
        <v>7.29</v>
      </c>
      <c r="M272" s="11">
        <f>orders!L272*orders!E272</f>
        <v>7.29</v>
      </c>
      <c r="N272" t="str">
        <f t="shared" si="8"/>
        <v>Excelsa</v>
      </c>
      <c r="O272" t="str">
        <f>_xlfn.XLOOKUP(Orders_Table[[#This Row],[Customer ID]],customers!$A$1:$A$1001,customers!$I$1:$I$1001,,0)</f>
        <v>Yes</v>
      </c>
      <c r="P272" t="str">
        <f t="shared" si="9"/>
        <v>Dark</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IF(_xlfn.XLOOKUP(C273,customers!$A$1:$A$1001,customers!$C$1:$C$1001)=0,"",_xlfn.XLOOKUP(C273,customers!$A$1:$A$1001,customers!$C$1:$C$1001))</f>
        <v>jsisneros7j@a8.net</v>
      </c>
      <c r="H273" s="2" t="str">
        <f>_xlfn.XLOOKUP(C273,customers!$A$1:$A$1001,customers!$G$1:$G$1001,,0)</f>
        <v>United States</v>
      </c>
      <c r="I273" t="str">
        <f>_xlfn.XLOOKUP(orders!D273,Products!$A$1:$A$49,Products!$B$1:$B$49,,0)</f>
        <v>Ara</v>
      </c>
      <c r="J273" t="str">
        <f>_xlfn.XLOOKUP(orders!D273,Products!$A$1:$A$49,Products!$C$1:$C$49,,0)</f>
        <v>D</v>
      </c>
      <c r="K273" s="5">
        <f>_xlfn.XLOOKUP(D273,Products!$A$1:$A$49,Products!$D$1:$D$49,,0)</f>
        <v>0.2</v>
      </c>
      <c r="L273">
        <f>_xlfn.XLOOKUP(D273,Products!$A$1:$A$49,Products!$E$1:$E$49,,0)</f>
        <v>2.9849999999999999</v>
      </c>
      <c r="M273" s="11">
        <f>orders!L273*orders!E273</f>
        <v>11.94</v>
      </c>
      <c r="N273" t="str">
        <f t="shared" si="8"/>
        <v>Arabica</v>
      </c>
      <c r="O273" t="str">
        <f>_xlfn.XLOOKUP(Orders_Table[[#This Row],[Customer ID]],customers!$A$1:$A$1001,customers!$I$1:$I$1001,,0)</f>
        <v>Yes</v>
      </c>
      <c r="P273" t="str">
        <f t="shared" si="9"/>
        <v>Dark</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IF(_xlfn.XLOOKUP(C274,customers!$A$1:$A$1001,customers!$C$1:$C$1001)=0,"",_xlfn.XLOOKUP(C274,customers!$A$1:$A$1001,customers!$C$1:$C$1001))</f>
        <v>zcarlson7k@bigcartel.com</v>
      </c>
      <c r="H274" s="2" t="str">
        <f>_xlfn.XLOOKUP(C274,customers!$A$1:$A$1001,customers!$G$1:$G$1001,,0)</f>
        <v>Ireland</v>
      </c>
      <c r="I274" t="str">
        <f>_xlfn.XLOOKUP(orders!D274,Products!$A$1:$A$49,Products!$B$1:$B$49,,0)</f>
        <v>Rob</v>
      </c>
      <c r="J274" t="str">
        <f>_xlfn.XLOOKUP(orders!D274,Products!$A$1:$A$49,Products!$C$1:$C$49,,0)</f>
        <v>L</v>
      </c>
      <c r="K274" s="5">
        <f>_xlfn.XLOOKUP(D274,Products!$A$1:$A$49,Products!$D$1:$D$49,,0)</f>
        <v>1</v>
      </c>
      <c r="L274">
        <f>_xlfn.XLOOKUP(D274,Products!$A$1:$A$49,Products!$E$1:$E$49,,0)</f>
        <v>11.95</v>
      </c>
      <c r="M274" s="11">
        <f>orders!L274*orders!E274</f>
        <v>71.699999999999989</v>
      </c>
      <c r="N274" t="str">
        <f t="shared" si="8"/>
        <v>Robusta</v>
      </c>
      <c r="O274" t="str">
        <f>_xlfn.XLOOKUP(Orders_Table[[#This Row],[Customer ID]],customers!$A$1:$A$1001,customers!$I$1:$I$1001,,0)</f>
        <v>Yes</v>
      </c>
      <c r="P274" t="str">
        <f t="shared" si="9"/>
        <v>Light</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IF(_xlfn.XLOOKUP(C275,customers!$A$1:$A$1001,customers!$C$1:$C$1001)=0,"",_xlfn.XLOOKUP(C275,customers!$A$1:$A$1001,customers!$C$1:$C$1001))</f>
        <v>wmaddox7l@timesonline.co.uk</v>
      </c>
      <c r="H275" s="2" t="str">
        <f>_xlfn.XLOOKUP(C275,customers!$A$1:$A$1001,customers!$G$1:$G$1001,,0)</f>
        <v>United States</v>
      </c>
      <c r="I275" t="str">
        <f>_xlfn.XLOOKUP(orders!D275,Products!$A$1:$A$49,Products!$B$1:$B$49,,0)</f>
        <v>Ara</v>
      </c>
      <c r="J275" t="str">
        <f>_xlfn.XLOOKUP(orders!D275,Products!$A$1:$A$49,Products!$C$1:$C$49,,0)</f>
        <v>L</v>
      </c>
      <c r="K275" s="5">
        <f>_xlfn.XLOOKUP(D275,Products!$A$1:$A$49,Products!$D$1:$D$49,,0)</f>
        <v>0.2</v>
      </c>
      <c r="L275">
        <f>_xlfn.XLOOKUP(D275,Products!$A$1:$A$49,Products!$E$1:$E$49,,0)</f>
        <v>3.8849999999999998</v>
      </c>
      <c r="M275" s="11">
        <f>orders!L275*orders!E275</f>
        <v>7.77</v>
      </c>
      <c r="N275" t="str">
        <f t="shared" si="8"/>
        <v>Arabica</v>
      </c>
      <c r="O275" t="str">
        <f>_xlfn.XLOOKUP(Orders_Table[[#This Row],[Customer ID]],customers!$A$1:$A$1001,customers!$I$1:$I$1001,,0)</f>
        <v>No</v>
      </c>
      <c r="P275" t="str">
        <f t="shared" si="9"/>
        <v>Light</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IF(_xlfn.XLOOKUP(C276,customers!$A$1:$A$1001,customers!$C$1:$C$1001)=0,"",_xlfn.XLOOKUP(C276,customers!$A$1:$A$1001,customers!$C$1:$C$1001))</f>
        <v>dhedlestone7m@craigslist.org</v>
      </c>
      <c r="H276" s="2" t="str">
        <f>_xlfn.XLOOKUP(C276,customers!$A$1:$A$1001,customers!$G$1:$G$1001,,0)</f>
        <v>United States</v>
      </c>
      <c r="I276" t="str">
        <f>_xlfn.XLOOKUP(orders!D276,Products!$A$1:$A$49,Products!$B$1:$B$49,,0)</f>
        <v>Ara</v>
      </c>
      <c r="J276" t="str">
        <f>_xlfn.XLOOKUP(orders!D276,Products!$A$1:$A$49,Products!$C$1:$C$49,,0)</f>
        <v>M</v>
      </c>
      <c r="K276" s="5">
        <f>_xlfn.XLOOKUP(D276,Products!$A$1:$A$49,Products!$D$1:$D$49,,0)</f>
        <v>2.5</v>
      </c>
      <c r="L276">
        <f>_xlfn.XLOOKUP(D276,Products!$A$1:$A$49,Products!$E$1:$E$49,,0)</f>
        <v>25.874999999999996</v>
      </c>
      <c r="M276" s="11">
        <f>orders!L276*orders!E276</f>
        <v>25.874999999999996</v>
      </c>
      <c r="N276" t="str">
        <f t="shared" si="8"/>
        <v>Arabica</v>
      </c>
      <c r="O276" t="str">
        <f>_xlfn.XLOOKUP(Orders_Table[[#This Row],[Customer ID]],customers!$A$1:$A$1001,customers!$I$1:$I$1001,,0)</f>
        <v>No</v>
      </c>
      <c r="P276" t="str">
        <f t="shared" si="9"/>
        <v>Medium</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IF(_xlfn.XLOOKUP(C277,customers!$A$1:$A$1001,customers!$C$1:$C$1001)=0,"",_xlfn.XLOOKUP(C277,customers!$A$1:$A$1001,customers!$C$1:$C$1001))</f>
        <v>tcrowthe7n@europa.eu</v>
      </c>
      <c r="H277" s="2" t="str">
        <f>_xlfn.XLOOKUP(C277,customers!$A$1:$A$1001,customers!$G$1:$G$1001,,0)</f>
        <v>United States</v>
      </c>
      <c r="I277" t="str">
        <f>_xlfn.XLOOKUP(orders!D277,Products!$A$1:$A$49,Products!$B$1:$B$49,,0)</f>
        <v>Exc</v>
      </c>
      <c r="J277" t="str">
        <f>_xlfn.XLOOKUP(orders!D277,Products!$A$1:$A$49,Products!$C$1:$C$49,,0)</f>
        <v>L</v>
      </c>
      <c r="K277" s="5">
        <f>_xlfn.XLOOKUP(D277,Products!$A$1:$A$49,Products!$D$1:$D$49,,0)</f>
        <v>2.5</v>
      </c>
      <c r="L277">
        <f>_xlfn.XLOOKUP(D277,Products!$A$1:$A$49,Products!$E$1:$E$49,,0)</f>
        <v>34.154999999999994</v>
      </c>
      <c r="M277" s="11">
        <f>orders!L277*orders!E277</f>
        <v>204.92999999999995</v>
      </c>
      <c r="N277" t="str">
        <f t="shared" si="8"/>
        <v>Excelsa</v>
      </c>
      <c r="O277" t="str">
        <f>_xlfn.XLOOKUP(Orders_Table[[#This Row],[Customer ID]],customers!$A$1:$A$1001,customers!$I$1:$I$1001,,0)</f>
        <v>No</v>
      </c>
      <c r="P277" t="str">
        <f t="shared" si="9"/>
        <v>Light</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IF(_xlfn.XLOOKUP(C278,customers!$A$1:$A$1001,customers!$C$1:$C$1001)=0,"",_xlfn.XLOOKUP(C278,customers!$A$1:$A$1001,customers!$C$1:$C$1001))</f>
        <v>dbury7o@tinyurl.com</v>
      </c>
      <c r="H278" s="2" t="str">
        <f>_xlfn.XLOOKUP(C278,customers!$A$1:$A$1001,customers!$G$1:$G$1001,,0)</f>
        <v>Ireland</v>
      </c>
      <c r="I278" t="str">
        <f>_xlfn.XLOOKUP(orders!D278,Products!$A$1:$A$49,Products!$B$1:$B$49,,0)</f>
        <v>Rob</v>
      </c>
      <c r="J278" t="str">
        <f>_xlfn.XLOOKUP(orders!D278,Products!$A$1:$A$49,Products!$C$1:$C$49,,0)</f>
        <v>L</v>
      </c>
      <c r="K278" s="5">
        <f>_xlfn.XLOOKUP(D278,Products!$A$1:$A$49,Products!$D$1:$D$49,,0)</f>
        <v>2.5</v>
      </c>
      <c r="L278">
        <f>_xlfn.XLOOKUP(D278,Products!$A$1:$A$49,Products!$E$1:$E$49,,0)</f>
        <v>27.484999999999996</v>
      </c>
      <c r="M278" s="11">
        <f>orders!L278*orders!E278</f>
        <v>109.93999999999998</v>
      </c>
      <c r="N278" t="str">
        <f t="shared" si="8"/>
        <v>Robusta</v>
      </c>
      <c r="O278" t="str">
        <f>_xlfn.XLOOKUP(Orders_Table[[#This Row],[Customer ID]],customers!$A$1:$A$1001,customers!$I$1:$I$1001,,0)</f>
        <v>Yes</v>
      </c>
      <c r="P278" t="str">
        <f t="shared" si="9"/>
        <v>Light</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IF(_xlfn.XLOOKUP(C279,customers!$A$1:$A$1001,customers!$C$1:$C$1001)=0,"",_xlfn.XLOOKUP(C279,customers!$A$1:$A$1001,customers!$C$1:$C$1001))</f>
        <v>gbroadbear7p@omniture.com</v>
      </c>
      <c r="H279" s="2" t="str">
        <f>_xlfn.XLOOKUP(C279,customers!$A$1:$A$1001,customers!$G$1:$G$1001,,0)</f>
        <v>United States</v>
      </c>
      <c r="I279" t="str">
        <f>_xlfn.XLOOKUP(orders!D279,Products!$A$1:$A$49,Products!$B$1:$B$49,,0)</f>
        <v>Exc</v>
      </c>
      <c r="J279" t="str">
        <f>_xlfn.XLOOKUP(orders!D279,Products!$A$1:$A$49,Products!$C$1:$C$49,,0)</f>
        <v>L</v>
      </c>
      <c r="K279" s="5">
        <f>_xlfn.XLOOKUP(D279,Products!$A$1:$A$49,Products!$D$1:$D$49,,0)</f>
        <v>1</v>
      </c>
      <c r="L279">
        <f>_xlfn.XLOOKUP(D279,Products!$A$1:$A$49,Products!$E$1:$E$49,,0)</f>
        <v>14.85</v>
      </c>
      <c r="M279" s="11">
        <f>orders!L279*orders!E279</f>
        <v>89.1</v>
      </c>
      <c r="N279" t="str">
        <f t="shared" si="8"/>
        <v>Excelsa</v>
      </c>
      <c r="O279" t="str">
        <f>_xlfn.XLOOKUP(Orders_Table[[#This Row],[Customer ID]],customers!$A$1:$A$1001,customers!$I$1:$I$1001,,0)</f>
        <v>No</v>
      </c>
      <c r="P279" t="str">
        <f t="shared" si="9"/>
        <v>Light</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IF(_xlfn.XLOOKUP(C280,customers!$A$1:$A$1001,customers!$C$1:$C$1001)=0,"",_xlfn.XLOOKUP(C280,customers!$A$1:$A$1001,customers!$C$1:$C$1001))</f>
        <v>epalfrey7q@devhub.com</v>
      </c>
      <c r="H280" s="2" t="str">
        <f>_xlfn.XLOOKUP(C280,customers!$A$1:$A$1001,customers!$G$1:$G$1001,,0)</f>
        <v>United States</v>
      </c>
      <c r="I280" t="str">
        <f>_xlfn.XLOOKUP(orders!D280,Products!$A$1:$A$49,Products!$B$1:$B$49,,0)</f>
        <v>Ara</v>
      </c>
      <c r="J280" t="str">
        <f>_xlfn.XLOOKUP(orders!D280,Products!$A$1:$A$49,Products!$C$1:$C$49,,0)</f>
        <v>L</v>
      </c>
      <c r="K280" s="5">
        <f>_xlfn.XLOOKUP(D280,Products!$A$1:$A$49,Products!$D$1:$D$49,,0)</f>
        <v>0.2</v>
      </c>
      <c r="L280">
        <f>_xlfn.XLOOKUP(D280,Products!$A$1:$A$49,Products!$E$1:$E$49,,0)</f>
        <v>3.8849999999999998</v>
      </c>
      <c r="M280" s="11">
        <f>orders!L280*orders!E280</f>
        <v>7.77</v>
      </c>
      <c r="N280" t="str">
        <f t="shared" si="8"/>
        <v>Arabica</v>
      </c>
      <c r="O280" t="str">
        <f>_xlfn.XLOOKUP(Orders_Table[[#This Row],[Customer ID]],customers!$A$1:$A$1001,customers!$I$1:$I$1001,,0)</f>
        <v>Yes</v>
      </c>
      <c r="P280" t="str">
        <f t="shared" si="9"/>
        <v>Light</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IF(_xlfn.XLOOKUP(C281,customers!$A$1:$A$1001,customers!$C$1:$C$1001)=0,"",_xlfn.XLOOKUP(C281,customers!$A$1:$A$1001,customers!$C$1:$C$1001))</f>
        <v>pmetrick7r@rakuten.co.jp</v>
      </c>
      <c r="H281" s="2" t="str">
        <f>_xlfn.XLOOKUP(C281,customers!$A$1:$A$1001,customers!$G$1:$G$1001,,0)</f>
        <v>United States</v>
      </c>
      <c r="I281" t="str">
        <f>_xlfn.XLOOKUP(orders!D281,Products!$A$1:$A$49,Products!$B$1:$B$49,,0)</f>
        <v>Lib</v>
      </c>
      <c r="J281" t="str">
        <f>_xlfn.XLOOKUP(orders!D281,Products!$A$1:$A$49,Products!$C$1:$C$49,,0)</f>
        <v>M</v>
      </c>
      <c r="K281" s="5">
        <f>_xlfn.XLOOKUP(D281,Products!$A$1:$A$49,Products!$D$1:$D$49,,0)</f>
        <v>2.5</v>
      </c>
      <c r="L281">
        <f>_xlfn.XLOOKUP(D281,Products!$A$1:$A$49,Products!$E$1:$E$49,,0)</f>
        <v>33.464999999999996</v>
      </c>
      <c r="M281" s="11">
        <f>orders!L281*orders!E281</f>
        <v>33.464999999999996</v>
      </c>
      <c r="N281" t="str">
        <f t="shared" si="8"/>
        <v>Liberica</v>
      </c>
      <c r="O281" t="str">
        <f>_xlfn.XLOOKUP(Orders_Table[[#This Row],[Customer ID]],customers!$A$1:$A$1001,customers!$I$1:$I$1001,,0)</f>
        <v>Yes</v>
      </c>
      <c r="P281" t="str">
        <f t="shared" si="9"/>
        <v>Medium</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IF(_xlfn.XLOOKUP(C282,customers!$A$1:$A$1001,customers!$C$1:$C$1001)=0,"",_xlfn.XLOOKUP(C282,customers!$A$1:$A$1001,customers!$C$1:$C$1001))</f>
        <v/>
      </c>
      <c r="H282" s="2" t="str">
        <f>_xlfn.XLOOKUP(C282,customers!$A$1:$A$1001,customers!$G$1:$G$1001,,0)</f>
        <v>United States</v>
      </c>
      <c r="I282" t="str">
        <f>_xlfn.XLOOKUP(orders!D282,Products!$A$1:$A$49,Products!$B$1:$B$49,,0)</f>
        <v>Exc</v>
      </c>
      <c r="J282" t="str">
        <f>_xlfn.XLOOKUP(orders!D282,Products!$A$1:$A$49,Products!$C$1:$C$49,,0)</f>
        <v>M</v>
      </c>
      <c r="K282" s="5">
        <f>_xlfn.XLOOKUP(D282,Products!$A$1:$A$49,Products!$D$1:$D$49,,0)</f>
        <v>0.5</v>
      </c>
      <c r="L282">
        <f>_xlfn.XLOOKUP(D282,Products!$A$1:$A$49,Products!$E$1:$E$49,,0)</f>
        <v>8.25</v>
      </c>
      <c r="M282" s="11">
        <f>orders!L282*orders!E282</f>
        <v>41.25</v>
      </c>
      <c r="N282" t="str">
        <f t="shared" si="8"/>
        <v>Excelsa</v>
      </c>
      <c r="O282" t="str">
        <f>_xlfn.XLOOKUP(Orders_Table[[#This Row],[Customer ID]],customers!$A$1:$A$1001,customers!$I$1:$I$1001,,0)</f>
        <v>Yes</v>
      </c>
      <c r="P282" t="str">
        <f t="shared" si="9"/>
        <v>Medium</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IF(_xlfn.XLOOKUP(C283,customers!$A$1:$A$1001,customers!$C$1:$C$1001)=0,"",_xlfn.XLOOKUP(C283,customers!$A$1:$A$1001,customers!$C$1:$C$1001))</f>
        <v>kkarby7t@sbwire.com</v>
      </c>
      <c r="H283" s="2" t="str">
        <f>_xlfn.XLOOKUP(C283,customers!$A$1:$A$1001,customers!$G$1:$G$1001,,0)</f>
        <v>United States</v>
      </c>
      <c r="I283" t="str">
        <f>_xlfn.XLOOKUP(orders!D283,Products!$A$1:$A$49,Products!$B$1:$B$49,,0)</f>
        <v>Exc</v>
      </c>
      <c r="J283" t="str">
        <f>_xlfn.XLOOKUP(orders!D283,Products!$A$1:$A$49,Products!$C$1:$C$49,,0)</f>
        <v>L</v>
      </c>
      <c r="K283" s="5">
        <f>_xlfn.XLOOKUP(D283,Products!$A$1:$A$49,Products!$D$1:$D$49,,0)</f>
        <v>1</v>
      </c>
      <c r="L283">
        <f>_xlfn.XLOOKUP(D283,Products!$A$1:$A$49,Products!$E$1:$E$49,,0)</f>
        <v>14.85</v>
      </c>
      <c r="M283" s="11">
        <f>orders!L283*orders!E283</f>
        <v>59.4</v>
      </c>
      <c r="N283" t="str">
        <f t="shared" si="8"/>
        <v>Excelsa</v>
      </c>
      <c r="O283" t="str">
        <f>_xlfn.XLOOKUP(Orders_Table[[#This Row],[Customer ID]],customers!$A$1:$A$1001,customers!$I$1:$I$1001,,0)</f>
        <v>Yes</v>
      </c>
      <c r="P283" t="str">
        <f t="shared" si="9"/>
        <v>Light</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IF(_xlfn.XLOOKUP(C284,customers!$A$1:$A$1001,customers!$C$1:$C$1001)=0,"",_xlfn.XLOOKUP(C284,customers!$A$1:$A$1001,customers!$C$1:$C$1001))</f>
        <v>fcrumpe7u@ftc.gov</v>
      </c>
      <c r="H284" s="2" t="str">
        <f>_xlfn.XLOOKUP(C284,customers!$A$1:$A$1001,customers!$G$1:$G$1001,,0)</f>
        <v>United Kingdom</v>
      </c>
      <c r="I284" t="str">
        <f>_xlfn.XLOOKUP(orders!D284,Products!$A$1:$A$49,Products!$B$1:$B$49,,0)</f>
        <v>Ara</v>
      </c>
      <c r="J284" t="str">
        <f>_xlfn.XLOOKUP(orders!D284,Products!$A$1:$A$49,Products!$C$1:$C$49,,0)</f>
        <v>L</v>
      </c>
      <c r="K284" s="5">
        <f>_xlfn.XLOOKUP(D284,Products!$A$1:$A$49,Products!$D$1:$D$49,,0)</f>
        <v>0.5</v>
      </c>
      <c r="L284">
        <f>_xlfn.XLOOKUP(D284,Products!$A$1:$A$49,Products!$E$1:$E$49,,0)</f>
        <v>7.77</v>
      </c>
      <c r="M284" s="11">
        <f>orders!L284*orders!E284</f>
        <v>7.77</v>
      </c>
      <c r="N284" t="str">
        <f t="shared" si="8"/>
        <v>Arabica</v>
      </c>
      <c r="O284" t="str">
        <f>_xlfn.XLOOKUP(Orders_Table[[#This Row],[Customer ID]],customers!$A$1:$A$1001,customers!$I$1:$I$1001,,0)</f>
        <v>No</v>
      </c>
      <c r="P284" t="str">
        <f t="shared" si="9"/>
        <v>Light</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IF(_xlfn.XLOOKUP(C285,customers!$A$1:$A$1001,customers!$C$1:$C$1001)=0,"",_xlfn.XLOOKUP(C285,customers!$A$1:$A$1001,customers!$C$1:$C$1001))</f>
        <v>achatto7v@sakura.ne.jp</v>
      </c>
      <c r="H285" s="2" t="str">
        <f>_xlfn.XLOOKUP(C285,customers!$A$1:$A$1001,customers!$G$1:$G$1001,,0)</f>
        <v>United Kingdom</v>
      </c>
      <c r="I285" t="str">
        <f>_xlfn.XLOOKUP(orders!D285,Products!$A$1:$A$49,Products!$B$1:$B$49,,0)</f>
        <v>Rob</v>
      </c>
      <c r="J285" t="str">
        <f>_xlfn.XLOOKUP(orders!D285,Products!$A$1:$A$49,Products!$C$1:$C$49,,0)</f>
        <v>D</v>
      </c>
      <c r="K285" s="5">
        <f>_xlfn.XLOOKUP(D285,Products!$A$1:$A$49,Products!$D$1:$D$49,,0)</f>
        <v>0.5</v>
      </c>
      <c r="L285">
        <f>_xlfn.XLOOKUP(D285,Products!$A$1:$A$49,Products!$E$1:$E$49,,0)</f>
        <v>5.3699999999999992</v>
      </c>
      <c r="M285" s="11">
        <f>orders!L285*orders!E285</f>
        <v>5.3699999999999992</v>
      </c>
      <c r="N285" t="str">
        <f t="shared" si="8"/>
        <v>Robusta</v>
      </c>
      <c r="O285" t="str">
        <f>_xlfn.XLOOKUP(Orders_Table[[#This Row],[Customer ID]],customers!$A$1:$A$1001,customers!$I$1:$I$1001,,0)</f>
        <v>Yes</v>
      </c>
      <c r="P285" t="str">
        <f t="shared" si="9"/>
        <v>Dark</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IF(_xlfn.XLOOKUP(C286,customers!$A$1:$A$1001,customers!$C$1:$C$1001)=0,"",_xlfn.XLOOKUP(C286,customers!$A$1:$A$1001,customers!$C$1:$C$1001))</f>
        <v/>
      </c>
      <c r="H286" s="2" t="str">
        <f>_xlfn.XLOOKUP(C286,customers!$A$1:$A$1001,customers!$G$1:$G$1001,,0)</f>
        <v>United States</v>
      </c>
      <c r="I286" t="str">
        <f>_xlfn.XLOOKUP(orders!D286,Products!$A$1:$A$49,Products!$B$1:$B$49,,0)</f>
        <v>Exc</v>
      </c>
      <c r="J286" t="str">
        <f>_xlfn.XLOOKUP(orders!D286,Products!$A$1:$A$49,Products!$C$1:$C$49,,0)</f>
        <v>M</v>
      </c>
      <c r="K286" s="5">
        <f>_xlfn.XLOOKUP(D286,Products!$A$1:$A$49,Products!$D$1:$D$49,,0)</f>
        <v>2.5</v>
      </c>
      <c r="L286">
        <f>_xlfn.XLOOKUP(D286,Products!$A$1:$A$49,Products!$E$1:$E$49,,0)</f>
        <v>31.624999999999996</v>
      </c>
      <c r="M286" s="11">
        <f>orders!L286*orders!E286</f>
        <v>94.874999999999986</v>
      </c>
      <c r="N286" t="str">
        <f t="shared" si="8"/>
        <v>Excelsa</v>
      </c>
      <c r="O286" t="str">
        <f>_xlfn.XLOOKUP(Orders_Table[[#This Row],[Customer ID]],customers!$A$1:$A$1001,customers!$I$1:$I$1001,,0)</f>
        <v>No</v>
      </c>
      <c r="P286" t="str">
        <f t="shared" si="9"/>
        <v>Medium</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IF(_xlfn.XLOOKUP(C287,customers!$A$1:$A$1001,customers!$C$1:$C$1001)=0,"",_xlfn.XLOOKUP(C287,customers!$A$1:$A$1001,customers!$C$1:$C$1001))</f>
        <v/>
      </c>
      <c r="H287" s="2" t="str">
        <f>_xlfn.XLOOKUP(C287,customers!$A$1:$A$1001,customers!$G$1:$G$1001,,0)</f>
        <v>United States</v>
      </c>
      <c r="I287" t="str">
        <f>_xlfn.XLOOKUP(orders!D287,Products!$A$1:$A$49,Products!$B$1:$B$49,,0)</f>
        <v>Lib</v>
      </c>
      <c r="J287" t="str">
        <f>_xlfn.XLOOKUP(orders!D287,Products!$A$1:$A$49,Products!$C$1:$C$49,,0)</f>
        <v>L</v>
      </c>
      <c r="K287" s="5">
        <f>_xlfn.XLOOKUP(D287,Products!$A$1:$A$49,Products!$D$1:$D$49,,0)</f>
        <v>2.5</v>
      </c>
      <c r="L287">
        <f>_xlfn.XLOOKUP(D287,Products!$A$1:$A$49,Products!$E$1:$E$49,,0)</f>
        <v>36.454999999999998</v>
      </c>
      <c r="M287" s="11">
        <f>orders!L287*orders!E287</f>
        <v>36.454999999999998</v>
      </c>
      <c r="N287" t="str">
        <f t="shared" si="8"/>
        <v>Liberica</v>
      </c>
      <c r="O287" t="str">
        <f>_xlfn.XLOOKUP(Orders_Table[[#This Row],[Customer ID]],customers!$A$1:$A$1001,customers!$I$1:$I$1001,,0)</f>
        <v>No</v>
      </c>
      <c r="P287" t="str">
        <f t="shared" si="9"/>
        <v>Light</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IF(_xlfn.XLOOKUP(C288,customers!$A$1:$A$1001,customers!$C$1:$C$1001)=0,"",_xlfn.XLOOKUP(C288,customers!$A$1:$A$1001,customers!$C$1:$C$1001))</f>
        <v>bmergue7y@umn.edu</v>
      </c>
      <c r="H288" s="2" t="str">
        <f>_xlfn.XLOOKUP(C288,customers!$A$1:$A$1001,customers!$G$1:$G$1001,,0)</f>
        <v>United States</v>
      </c>
      <c r="I288" t="str">
        <f>_xlfn.XLOOKUP(orders!D288,Products!$A$1:$A$49,Products!$B$1:$B$49,,0)</f>
        <v>Ara</v>
      </c>
      <c r="J288" t="str">
        <f>_xlfn.XLOOKUP(orders!D288,Products!$A$1:$A$49,Products!$C$1:$C$49,,0)</f>
        <v>M</v>
      </c>
      <c r="K288" s="5">
        <f>_xlfn.XLOOKUP(D288,Products!$A$1:$A$49,Products!$D$1:$D$49,,0)</f>
        <v>0.2</v>
      </c>
      <c r="L288">
        <f>_xlfn.XLOOKUP(D288,Products!$A$1:$A$49,Products!$E$1:$E$49,,0)</f>
        <v>3.375</v>
      </c>
      <c r="M288" s="11">
        <f>orders!L288*orders!E288</f>
        <v>13.5</v>
      </c>
      <c r="N288" t="str">
        <f t="shared" si="8"/>
        <v>Arabica</v>
      </c>
      <c r="O288" t="str">
        <f>_xlfn.XLOOKUP(Orders_Table[[#This Row],[Customer ID]],customers!$A$1:$A$1001,customers!$I$1:$I$1001,,0)</f>
        <v>Yes</v>
      </c>
      <c r="P288" t="str">
        <f t="shared" si="9"/>
        <v>Medium</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IF(_xlfn.XLOOKUP(C289,customers!$A$1:$A$1001,customers!$C$1:$C$1001)=0,"",_xlfn.XLOOKUP(C289,customers!$A$1:$A$1001,customers!$C$1:$C$1001))</f>
        <v>kpatise7z@jigsy.com</v>
      </c>
      <c r="H289" s="2" t="str">
        <f>_xlfn.XLOOKUP(C289,customers!$A$1:$A$1001,customers!$G$1:$G$1001,,0)</f>
        <v>United States</v>
      </c>
      <c r="I289" t="str">
        <f>_xlfn.XLOOKUP(orders!D289,Products!$A$1:$A$49,Products!$B$1:$B$49,,0)</f>
        <v>Rob</v>
      </c>
      <c r="J289" t="str">
        <f>_xlfn.XLOOKUP(orders!D289,Products!$A$1:$A$49,Products!$C$1:$C$49,,0)</f>
        <v>L</v>
      </c>
      <c r="K289" s="5">
        <f>_xlfn.XLOOKUP(D289,Products!$A$1:$A$49,Products!$D$1:$D$49,,0)</f>
        <v>0.2</v>
      </c>
      <c r="L289">
        <f>_xlfn.XLOOKUP(D289,Products!$A$1:$A$49,Products!$E$1:$E$49,,0)</f>
        <v>3.5849999999999995</v>
      </c>
      <c r="M289" s="11">
        <f>orders!L289*orders!E289</f>
        <v>14.339999999999998</v>
      </c>
      <c r="N289" t="str">
        <f t="shared" si="8"/>
        <v>Robusta</v>
      </c>
      <c r="O289" t="str">
        <f>_xlfn.XLOOKUP(Orders_Table[[#This Row],[Customer ID]],customers!$A$1:$A$1001,customers!$I$1:$I$1001,,0)</f>
        <v>No</v>
      </c>
      <c r="P289" t="str">
        <f t="shared" si="9"/>
        <v>Light</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IF(_xlfn.XLOOKUP(C290,customers!$A$1:$A$1001,customers!$C$1:$C$1001)=0,"",_xlfn.XLOOKUP(C290,customers!$A$1:$A$1001,customers!$C$1:$C$1001))</f>
        <v/>
      </c>
      <c r="H290" s="2" t="str">
        <f>_xlfn.XLOOKUP(C290,customers!$A$1:$A$1001,customers!$G$1:$G$1001,,0)</f>
        <v>Ireland</v>
      </c>
      <c r="I290" t="str">
        <f>_xlfn.XLOOKUP(orders!D290,Products!$A$1:$A$49,Products!$B$1:$B$49,,0)</f>
        <v>Exc</v>
      </c>
      <c r="J290" t="str">
        <f>_xlfn.XLOOKUP(orders!D290,Products!$A$1:$A$49,Products!$C$1:$C$49,,0)</f>
        <v>M</v>
      </c>
      <c r="K290" s="5">
        <f>_xlfn.XLOOKUP(D290,Products!$A$1:$A$49,Products!$D$1:$D$49,,0)</f>
        <v>0.5</v>
      </c>
      <c r="L290">
        <f>_xlfn.XLOOKUP(D290,Products!$A$1:$A$49,Products!$E$1:$E$49,,0)</f>
        <v>8.25</v>
      </c>
      <c r="M290" s="11">
        <f>orders!L290*orders!E290</f>
        <v>8.25</v>
      </c>
      <c r="N290" t="str">
        <f t="shared" si="8"/>
        <v>Excelsa</v>
      </c>
      <c r="O290" t="str">
        <f>_xlfn.XLOOKUP(Orders_Table[[#This Row],[Customer ID]],customers!$A$1:$A$1001,customers!$I$1:$I$1001,,0)</f>
        <v>Yes</v>
      </c>
      <c r="P290" t="str">
        <f t="shared" si="9"/>
        <v>Medium</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IF(_xlfn.XLOOKUP(C291,customers!$A$1:$A$1001,customers!$C$1:$C$1001)=0,"",_xlfn.XLOOKUP(C291,customers!$A$1:$A$1001,customers!$C$1:$C$1001))</f>
        <v/>
      </c>
      <c r="H291" s="2" t="str">
        <f>_xlfn.XLOOKUP(C291,customers!$A$1:$A$1001,customers!$G$1:$G$1001,,0)</f>
        <v>United States</v>
      </c>
      <c r="I291" t="str">
        <f>_xlfn.XLOOKUP(orders!D291,Products!$A$1:$A$49,Products!$B$1:$B$49,,0)</f>
        <v>Rob</v>
      </c>
      <c r="J291" t="str">
        <f>_xlfn.XLOOKUP(orders!D291,Products!$A$1:$A$49,Products!$C$1:$C$49,,0)</f>
        <v>D</v>
      </c>
      <c r="K291" s="5">
        <f>_xlfn.XLOOKUP(D291,Products!$A$1:$A$49,Products!$D$1:$D$49,,0)</f>
        <v>0.2</v>
      </c>
      <c r="L291">
        <f>_xlfn.XLOOKUP(D291,Products!$A$1:$A$49,Products!$E$1:$E$49,,0)</f>
        <v>2.6849999999999996</v>
      </c>
      <c r="M291" s="11">
        <f>orders!L291*orders!E291</f>
        <v>13.424999999999997</v>
      </c>
      <c r="N291" t="str">
        <f t="shared" si="8"/>
        <v>Robusta</v>
      </c>
      <c r="O291" t="str">
        <f>_xlfn.XLOOKUP(Orders_Table[[#This Row],[Customer ID]],customers!$A$1:$A$1001,customers!$I$1:$I$1001,,0)</f>
        <v>Yes</v>
      </c>
      <c r="P291" t="str">
        <f t="shared" si="9"/>
        <v>Dark</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IF(_xlfn.XLOOKUP(C292,customers!$A$1:$A$1001,customers!$C$1:$C$1001)=0,"",_xlfn.XLOOKUP(C292,customers!$A$1:$A$1001,customers!$C$1:$C$1001))</f>
        <v>dduke82@vkontakte.ru</v>
      </c>
      <c r="H292" s="2" t="str">
        <f>_xlfn.XLOOKUP(C292,customers!$A$1:$A$1001,customers!$G$1:$G$1001,,0)</f>
        <v>United States</v>
      </c>
      <c r="I292" t="str">
        <f>_xlfn.XLOOKUP(orders!D292,Products!$A$1:$A$49,Products!$B$1:$B$49,,0)</f>
        <v>Ara</v>
      </c>
      <c r="J292" t="str">
        <f>_xlfn.XLOOKUP(orders!D292,Products!$A$1:$A$49,Products!$C$1:$C$49,,0)</f>
        <v>D</v>
      </c>
      <c r="K292" s="5">
        <f>_xlfn.XLOOKUP(D292,Products!$A$1:$A$49,Products!$D$1:$D$49,,0)</f>
        <v>1</v>
      </c>
      <c r="L292">
        <f>_xlfn.XLOOKUP(D292,Products!$A$1:$A$49,Products!$E$1:$E$49,,0)</f>
        <v>9.9499999999999993</v>
      </c>
      <c r="M292" s="11">
        <f>orders!L292*orders!E292</f>
        <v>49.75</v>
      </c>
      <c r="N292" t="str">
        <f t="shared" si="8"/>
        <v>Arabica</v>
      </c>
      <c r="O292" t="str">
        <f>_xlfn.XLOOKUP(Orders_Table[[#This Row],[Customer ID]],customers!$A$1:$A$1001,customers!$I$1:$I$1001,,0)</f>
        <v>No</v>
      </c>
      <c r="P292" t="str">
        <f t="shared" si="9"/>
        <v>Dark</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IF(_xlfn.XLOOKUP(C293,customers!$A$1:$A$1001,customers!$C$1:$C$1001)=0,"",_xlfn.XLOOKUP(C293,customers!$A$1:$A$1001,customers!$C$1:$C$1001))</f>
        <v/>
      </c>
      <c r="H293" s="2" t="str">
        <f>_xlfn.XLOOKUP(C293,customers!$A$1:$A$1001,customers!$G$1:$G$1001,,0)</f>
        <v>Ireland</v>
      </c>
      <c r="I293" t="str">
        <f>_xlfn.XLOOKUP(orders!D293,Products!$A$1:$A$49,Products!$B$1:$B$49,,0)</f>
        <v>Exc</v>
      </c>
      <c r="J293" t="str">
        <f>_xlfn.XLOOKUP(orders!D293,Products!$A$1:$A$49,Products!$C$1:$C$49,,0)</f>
        <v>M</v>
      </c>
      <c r="K293" s="5">
        <f>_xlfn.XLOOKUP(D293,Products!$A$1:$A$49,Products!$D$1:$D$49,,0)</f>
        <v>0.5</v>
      </c>
      <c r="L293">
        <f>_xlfn.XLOOKUP(D293,Products!$A$1:$A$49,Products!$E$1:$E$49,,0)</f>
        <v>8.25</v>
      </c>
      <c r="M293" s="11">
        <f>orders!L293*orders!E293</f>
        <v>16.5</v>
      </c>
      <c r="N293" t="str">
        <f t="shared" si="8"/>
        <v>Excelsa</v>
      </c>
      <c r="O293" t="str">
        <f>_xlfn.XLOOKUP(Orders_Table[[#This Row],[Customer ID]],customers!$A$1:$A$1001,customers!$I$1:$I$1001,,0)</f>
        <v>No</v>
      </c>
      <c r="P293" t="str">
        <f t="shared" si="9"/>
        <v>Medium</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IF(_xlfn.XLOOKUP(C294,customers!$A$1:$A$1001,customers!$C$1:$C$1001)=0,"",_xlfn.XLOOKUP(C294,customers!$A$1:$A$1001,customers!$C$1:$C$1001))</f>
        <v>ihussey84@mapy.cz</v>
      </c>
      <c r="H294" s="2" t="str">
        <f>_xlfn.XLOOKUP(C294,customers!$A$1:$A$1001,customers!$G$1:$G$1001,,0)</f>
        <v>United States</v>
      </c>
      <c r="I294" t="str">
        <f>_xlfn.XLOOKUP(orders!D294,Products!$A$1:$A$49,Products!$B$1:$B$49,,0)</f>
        <v>Ara</v>
      </c>
      <c r="J294" t="str">
        <f>_xlfn.XLOOKUP(orders!D294,Products!$A$1:$A$49,Products!$C$1:$C$49,,0)</f>
        <v>D</v>
      </c>
      <c r="K294" s="5">
        <f>_xlfn.XLOOKUP(D294,Products!$A$1:$A$49,Products!$D$1:$D$49,,0)</f>
        <v>0.5</v>
      </c>
      <c r="L294">
        <f>_xlfn.XLOOKUP(D294,Products!$A$1:$A$49,Products!$E$1:$E$49,,0)</f>
        <v>5.97</v>
      </c>
      <c r="M294" s="11">
        <f>orders!L294*orders!E294</f>
        <v>17.91</v>
      </c>
      <c r="N294" t="str">
        <f t="shared" si="8"/>
        <v>Arabica</v>
      </c>
      <c r="O294" t="str">
        <f>_xlfn.XLOOKUP(Orders_Table[[#This Row],[Customer ID]],customers!$A$1:$A$1001,customers!$I$1:$I$1001,,0)</f>
        <v>No</v>
      </c>
      <c r="P294" t="str">
        <f t="shared" si="9"/>
        <v>Dark</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IF(_xlfn.XLOOKUP(C295,customers!$A$1:$A$1001,customers!$C$1:$C$1001)=0,"",_xlfn.XLOOKUP(C295,customers!$A$1:$A$1001,customers!$C$1:$C$1001))</f>
        <v>cpinkerton85@upenn.edu</v>
      </c>
      <c r="H295" s="2" t="str">
        <f>_xlfn.XLOOKUP(C295,customers!$A$1:$A$1001,customers!$G$1:$G$1001,,0)</f>
        <v>United States</v>
      </c>
      <c r="I295" t="str">
        <f>_xlfn.XLOOKUP(orders!D295,Products!$A$1:$A$49,Products!$B$1:$B$49,,0)</f>
        <v>Ara</v>
      </c>
      <c r="J295" t="str">
        <f>_xlfn.XLOOKUP(orders!D295,Products!$A$1:$A$49,Products!$C$1:$C$49,,0)</f>
        <v>D</v>
      </c>
      <c r="K295" s="5">
        <f>_xlfn.XLOOKUP(D295,Products!$A$1:$A$49,Products!$D$1:$D$49,,0)</f>
        <v>0.5</v>
      </c>
      <c r="L295">
        <f>_xlfn.XLOOKUP(D295,Products!$A$1:$A$49,Products!$E$1:$E$49,,0)</f>
        <v>5.97</v>
      </c>
      <c r="M295" s="11">
        <f>orders!L295*orders!E295</f>
        <v>29.849999999999998</v>
      </c>
      <c r="N295" t="str">
        <f t="shared" si="8"/>
        <v>Arabica</v>
      </c>
      <c r="O295" t="str">
        <f>_xlfn.XLOOKUP(Orders_Table[[#This Row],[Customer ID]],customers!$A$1:$A$1001,customers!$I$1:$I$1001,,0)</f>
        <v>No</v>
      </c>
      <c r="P295" t="str">
        <f t="shared" si="9"/>
        <v>Dark</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IF(_xlfn.XLOOKUP(C296,customers!$A$1:$A$1001,customers!$C$1:$C$1001)=0,"",_xlfn.XLOOKUP(C296,customers!$A$1:$A$1001,customers!$C$1:$C$1001))</f>
        <v/>
      </c>
      <c r="H296" s="2" t="str">
        <f>_xlfn.XLOOKUP(C296,customers!$A$1:$A$1001,customers!$G$1:$G$1001,,0)</f>
        <v>United States</v>
      </c>
      <c r="I296" t="str">
        <f>_xlfn.XLOOKUP(orders!D296,Products!$A$1:$A$49,Products!$B$1:$B$49,,0)</f>
        <v>Exc</v>
      </c>
      <c r="J296" t="str">
        <f>_xlfn.XLOOKUP(orders!D296,Products!$A$1:$A$49,Products!$C$1:$C$49,,0)</f>
        <v>L</v>
      </c>
      <c r="K296" s="5">
        <f>_xlfn.XLOOKUP(D296,Products!$A$1:$A$49,Products!$D$1:$D$49,,0)</f>
        <v>1</v>
      </c>
      <c r="L296">
        <f>_xlfn.XLOOKUP(D296,Products!$A$1:$A$49,Products!$E$1:$E$49,,0)</f>
        <v>14.85</v>
      </c>
      <c r="M296" s="11">
        <f>orders!L296*orders!E296</f>
        <v>44.55</v>
      </c>
      <c r="N296" t="str">
        <f t="shared" si="8"/>
        <v>Excelsa</v>
      </c>
      <c r="O296" t="str">
        <f>_xlfn.XLOOKUP(Orders_Table[[#This Row],[Customer ID]],customers!$A$1:$A$1001,customers!$I$1:$I$1001,,0)</f>
        <v>No</v>
      </c>
      <c r="P296" t="str">
        <f t="shared" si="9"/>
        <v>Light</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IF(_xlfn.XLOOKUP(C297,customers!$A$1:$A$1001,customers!$C$1:$C$1001)=0,"",_xlfn.XLOOKUP(C297,customers!$A$1:$A$1001,customers!$C$1:$C$1001))</f>
        <v/>
      </c>
      <c r="H297" s="2" t="str">
        <f>_xlfn.XLOOKUP(C297,customers!$A$1:$A$1001,customers!$G$1:$G$1001,,0)</f>
        <v>United States</v>
      </c>
      <c r="I297" t="str">
        <f>_xlfn.XLOOKUP(orders!D297,Products!$A$1:$A$49,Products!$B$1:$B$49,,0)</f>
        <v>Exc</v>
      </c>
      <c r="J297" t="str">
        <f>_xlfn.XLOOKUP(orders!D297,Products!$A$1:$A$49,Products!$C$1:$C$49,,0)</f>
        <v>M</v>
      </c>
      <c r="K297" s="5">
        <f>_xlfn.XLOOKUP(D297,Products!$A$1:$A$49,Products!$D$1:$D$49,,0)</f>
        <v>1</v>
      </c>
      <c r="L297">
        <f>_xlfn.XLOOKUP(D297,Products!$A$1:$A$49,Products!$E$1:$E$49,,0)</f>
        <v>13.75</v>
      </c>
      <c r="M297" s="11">
        <f>orders!L297*orders!E297</f>
        <v>27.5</v>
      </c>
      <c r="N297" t="str">
        <f t="shared" si="8"/>
        <v>Excelsa</v>
      </c>
      <c r="O297" t="str">
        <f>_xlfn.XLOOKUP(Orders_Table[[#This Row],[Customer ID]],customers!$A$1:$A$1001,customers!$I$1:$I$1001,,0)</f>
        <v>No</v>
      </c>
      <c r="P297" t="str">
        <f t="shared" si="9"/>
        <v>Medium</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IF(_xlfn.XLOOKUP(C298,customers!$A$1:$A$1001,customers!$C$1:$C$1001)=0,"",_xlfn.XLOOKUP(C298,customers!$A$1:$A$1001,customers!$C$1:$C$1001))</f>
        <v>dvizor88@furl.net</v>
      </c>
      <c r="H298" s="2" t="str">
        <f>_xlfn.XLOOKUP(C298,customers!$A$1:$A$1001,customers!$G$1:$G$1001,,0)</f>
        <v>United States</v>
      </c>
      <c r="I298" t="str">
        <f>_xlfn.XLOOKUP(orders!D298,Products!$A$1:$A$49,Products!$B$1:$B$49,,0)</f>
        <v>Rob</v>
      </c>
      <c r="J298" t="str">
        <f>_xlfn.XLOOKUP(orders!D298,Products!$A$1:$A$49,Products!$C$1:$C$49,,0)</f>
        <v>M</v>
      </c>
      <c r="K298" s="5">
        <f>_xlfn.XLOOKUP(D298,Products!$A$1:$A$49,Products!$D$1:$D$49,,0)</f>
        <v>0.5</v>
      </c>
      <c r="L298">
        <f>_xlfn.XLOOKUP(D298,Products!$A$1:$A$49,Products!$E$1:$E$49,,0)</f>
        <v>5.97</v>
      </c>
      <c r="M298" s="11">
        <f>orders!L298*orders!E298</f>
        <v>35.82</v>
      </c>
      <c r="N298" t="str">
        <f t="shared" si="8"/>
        <v>Robusta</v>
      </c>
      <c r="O298" t="str">
        <f>_xlfn.XLOOKUP(Orders_Table[[#This Row],[Customer ID]],customers!$A$1:$A$1001,customers!$I$1:$I$1001,,0)</f>
        <v>Yes</v>
      </c>
      <c r="P298" t="str">
        <f t="shared" si="9"/>
        <v>Medium</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IF(_xlfn.XLOOKUP(C299,customers!$A$1:$A$1001,customers!$C$1:$C$1001)=0,"",_xlfn.XLOOKUP(C299,customers!$A$1:$A$1001,customers!$C$1:$C$1001))</f>
        <v>esedgebeer89@oaic.gov.au</v>
      </c>
      <c r="H299" s="2" t="str">
        <f>_xlfn.XLOOKUP(C299,customers!$A$1:$A$1001,customers!$G$1:$G$1001,,0)</f>
        <v>United States</v>
      </c>
      <c r="I299" t="str">
        <f>_xlfn.XLOOKUP(orders!D299,Products!$A$1:$A$49,Products!$B$1:$B$49,,0)</f>
        <v>Rob</v>
      </c>
      <c r="J299" t="str">
        <f>_xlfn.XLOOKUP(orders!D299,Products!$A$1:$A$49,Products!$C$1:$C$49,,0)</f>
        <v>D</v>
      </c>
      <c r="K299" s="5">
        <f>_xlfn.XLOOKUP(D299,Products!$A$1:$A$49,Products!$D$1:$D$49,,0)</f>
        <v>0.5</v>
      </c>
      <c r="L299">
        <f>_xlfn.XLOOKUP(D299,Products!$A$1:$A$49,Products!$E$1:$E$49,,0)</f>
        <v>5.3699999999999992</v>
      </c>
      <c r="M299" s="11">
        <f>orders!L299*orders!E299</f>
        <v>16.11</v>
      </c>
      <c r="N299" t="str">
        <f t="shared" si="8"/>
        <v>Robusta</v>
      </c>
      <c r="O299" t="str">
        <f>_xlfn.XLOOKUP(Orders_Table[[#This Row],[Customer ID]],customers!$A$1:$A$1001,customers!$I$1:$I$1001,,0)</f>
        <v>Yes</v>
      </c>
      <c r="P299" t="str">
        <f t="shared" si="9"/>
        <v>Dark</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IF(_xlfn.XLOOKUP(C300,customers!$A$1:$A$1001,customers!$C$1:$C$1001)=0,"",_xlfn.XLOOKUP(C300,customers!$A$1:$A$1001,customers!$C$1:$C$1001))</f>
        <v>klestrange8a@lulu.com</v>
      </c>
      <c r="H300" s="2" t="str">
        <f>_xlfn.XLOOKUP(C300,customers!$A$1:$A$1001,customers!$G$1:$G$1001,,0)</f>
        <v>United States</v>
      </c>
      <c r="I300" t="str">
        <f>_xlfn.XLOOKUP(orders!D300,Products!$A$1:$A$49,Products!$B$1:$B$49,,0)</f>
        <v>Exc</v>
      </c>
      <c r="J300" t="str">
        <f>_xlfn.XLOOKUP(orders!D300,Products!$A$1:$A$49,Products!$C$1:$C$49,,0)</f>
        <v>L</v>
      </c>
      <c r="K300" s="5">
        <f>_xlfn.XLOOKUP(D300,Products!$A$1:$A$49,Products!$D$1:$D$49,,0)</f>
        <v>0.2</v>
      </c>
      <c r="L300">
        <f>_xlfn.XLOOKUP(D300,Products!$A$1:$A$49,Products!$E$1:$E$49,,0)</f>
        <v>4.4550000000000001</v>
      </c>
      <c r="M300" s="11">
        <f>orders!L300*orders!E300</f>
        <v>26.73</v>
      </c>
      <c r="N300" t="str">
        <f t="shared" si="8"/>
        <v>Excelsa</v>
      </c>
      <c r="O300" t="str">
        <f>_xlfn.XLOOKUP(Orders_Table[[#This Row],[Customer ID]],customers!$A$1:$A$1001,customers!$I$1:$I$1001,,0)</f>
        <v>Yes</v>
      </c>
      <c r="P300" t="str">
        <f t="shared" si="9"/>
        <v>Light</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IF(_xlfn.XLOOKUP(C301,customers!$A$1:$A$1001,customers!$C$1:$C$1001)=0,"",_xlfn.XLOOKUP(C301,customers!$A$1:$A$1001,customers!$C$1:$C$1001))</f>
        <v>ltanti8b@techcrunch.com</v>
      </c>
      <c r="H301" s="2" t="str">
        <f>_xlfn.XLOOKUP(C301,customers!$A$1:$A$1001,customers!$G$1:$G$1001,,0)</f>
        <v>United States</v>
      </c>
      <c r="I301" t="str">
        <f>_xlfn.XLOOKUP(orders!D301,Products!$A$1:$A$49,Products!$B$1:$B$49,,0)</f>
        <v>Exc</v>
      </c>
      <c r="J301" t="str">
        <f>_xlfn.XLOOKUP(orders!D301,Products!$A$1:$A$49,Products!$C$1:$C$49,,0)</f>
        <v>L</v>
      </c>
      <c r="K301" s="5">
        <f>_xlfn.XLOOKUP(D301,Products!$A$1:$A$49,Products!$D$1:$D$49,,0)</f>
        <v>2.5</v>
      </c>
      <c r="L301">
        <f>_xlfn.XLOOKUP(D301,Products!$A$1:$A$49,Products!$E$1:$E$49,,0)</f>
        <v>34.154999999999994</v>
      </c>
      <c r="M301" s="11">
        <f>orders!L301*orders!E301</f>
        <v>204.92999999999995</v>
      </c>
      <c r="N301" t="str">
        <f t="shared" si="8"/>
        <v>Excelsa</v>
      </c>
      <c r="O301" t="str">
        <f>_xlfn.XLOOKUP(Orders_Table[[#This Row],[Customer ID]],customers!$A$1:$A$1001,customers!$I$1:$I$1001,,0)</f>
        <v>Yes</v>
      </c>
      <c r="P301" t="str">
        <f t="shared" si="9"/>
        <v>Light</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IF(_xlfn.XLOOKUP(C302,customers!$A$1:$A$1001,customers!$C$1:$C$1001)=0,"",_xlfn.XLOOKUP(C302,customers!$A$1:$A$1001,customers!$C$1:$C$1001))</f>
        <v>ade8c@1und1.de</v>
      </c>
      <c r="H302" s="2" t="str">
        <f>_xlfn.XLOOKUP(C302,customers!$A$1:$A$1001,customers!$G$1:$G$1001,,0)</f>
        <v>United States</v>
      </c>
      <c r="I302" t="str">
        <f>_xlfn.XLOOKUP(orders!D302,Products!$A$1:$A$49,Products!$B$1:$B$49,,0)</f>
        <v>Ara</v>
      </c>
      <c r="J302" t="str">
        <f>_xlfn.XLOOKUP(orders!D302,Products!$A$1:$A$49,Products!$C$1:$C$49,,0)</f>
        <v>L</v>
      </c>
      <c r="K302" s="5">
        <f>_xlfn.XLOOKUP(D302,Products!$A$1:$A$49,Products!$D$1:$D$49,,0)</f>
        <v>1</v>
      </c>
      <c r="L302">
        <f>_xlfn.XLOOKUP(D302,Products!$A$1:$A$49,Products!$E$1:$E$49,,0)</f>
        <v>12.95</v>
      </c>
      <c r="M302" s="11">
        <f>orders!L302*orders!E302</f>
        <v>38.849999999999994</v>
      </c>
      <c r="N302" t="str">
        <f t="shared" si="8"/>
        <v>Arabica</v>
      </c>
      <c r="O302" t="str">
        <f>_xlfn.XLOOKUP(Orders_Table[[#This Row],[Customer ID]],customers!$A$1:$A$1001,customers!$I$1:$I$1001,,0)</f>
        <v>Yes</v>
      </c>
      <c r="P302" t="str">
        <f t="shared" si="9"/>
        <v>Light</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IF(_xlfn.XLOOKUP(C303,customers!$A$1:$A$1001,customers!$C$1:$C$1001)=0,"",_xlfn.XLOOKUP(C303,customers!$A$1:$A$1001,customers!$C$1:$C$1001))</f>
        <v>tjedrachowicz8d@acquirethisname.com</v>
      </c>
      <c r="H303" s="2" t="str">
        <f>_xlfn.XLOOKUP(C303,customers!$A$1:$A$1001,customers!$G$1:$G$1001,,0)</f>
        <v>United States</v>
      </c>
      <c r="I303" t="str">
        <f>_xlfn.XLOOKUP(orders!D303,Products!$A$1:$A$49,Products!$B$1:$B$49,,0)</f>
        <v>Lib</v>
      </c>
      <c r="J303" t="str">
        <f>_xlfn.XLOOKUP(orders!D303,Products!$A$1:$A$49,Products!$C$1:$C$49,,0)</f>
        <v>D</v>
      </c>
      <c r="K303" s="5">
        <f>_xlfn.XLOOKUP(D303,Products!$A$1:$A$49,Products!$D$1:$D$49,,0)</f>
        <v>0.2</v>
      </c>
      <c r="L303">
        <f>_xlfn.XLOOKUP(D303,Products!$A$1:$A$49,Products!$E$1:$E$49,,0)</f>
        <v>3.8849999999999998</v>
      </c>
      <c r="M303" s="11">
        <f>orders!L303*orders!E303</f>
        <v>15.54</v>
      </c>
      <c r="N303" t="str">
        <f t="shared" si="8"/>
        <v>Liberica</v>
      </c>
      <c r="O303" t="str">
        <f>_xlfn.XLOOKUP(Orders_Table[[#This Row],[Customer ID]],customers!$A$1:$A$1001,customers!$I$1:$I$1001,,0)</f>
        <v>Yes</v>
      </c>
      <c r="P303" t="str">
        <f t="shared" si="9"/>
        <v>Dark</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IF(_xlfn.XLOOKUP(C304,customers!$A$1:$A$1001,customers!$C$1:$C$1001)=0,"",_xlfn.XLOOKUP(C304,customers!$A$1:$A$1001,customers!$C$1:$C$1001))</f>
        <v>pstonner8e@moonfruit.com</v>
      </c>
      <c r="H304" s="2" t="str">
        <f>_xlfn.XLOOKUP(C304,customers!$A$1:$A$1001,customers!$G$1:$G$1001,,0)</f>
        <v>United States</v>
      </c>
      <c r="I304" t="str">
        <f>_xlfn.XLOOKUP(orders!D304,Products!$A$1:$A$49,Products!$B$1:$B$49,,0)</f>
        <v>Ara</v>
      </c>
      <c r="J304" t="str">
        <f>_xlfn.XLOOKUP(orders!D304,Products!$A$1:$A$49,Products!$C$1:$C$49,,0)</f>
        <v>M</v>
      </c>
      <c r="K304" s="5">
        <f>_xlfn.XLOOKUP(D304,Products!$A$1:$A$49,Products!$D$1:$D$49,,0)</f>
        <v>0.5</v>
      </c>
      <c r="L304">
        <f>_xlfn.XLOOKUP(D304,Products!$A$1:$A$49,Products!$E$1:$E$49,,0)</f>
        <v>6.75</v>
      </c>
      <c r="M304" s="11">
        <f>orders!L304*orders!E304</f>
        <v>6.75</v>
      </c>
      <c r="N304" t="str">
        <f t="shared" si="8"/>
        <v>Arabica</v>
      </c>
      <c r="O304" t="str">
        <f>_xlfn.XLOOKUP(Orders_Table[[#This Row],[Customer ID]],customers!$A$1:$A$1001,customers!$I$1:$I$1001,,0)</f>
        <v>No</v>
      </c>
      <c r="P304" t="str">
        <f t="shared" si="9"/>
        <v>Medium</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IF(_xlfn.XLOOKUP(C305,customers!$A$1:$A$1001,customers!$C$1:$C$1001)=0,"",_xlfn.XLOOKUP(C305,customers!$A$1:$A$1001,customers!$C$1:$C$1001))</f>
        <v>dtingly8f@goo.ne.jp</v>
      </c>
      <c r="H305" s="2" t="str">
        <f>_xlfn.XLOOKUP(C305,customers!$A$1:$A$1001,customers!$G$1:$G$1001,,0)</f>
        <v>United States</v>
      </c>
      <c r="I305" t="str">
        <f>_xlfn.XLOOKUP(orders!D305,Products!$A$1:$A$49,Products!$B$1:$B$49,,0)</f>
        <v>Exc</v>
      </c>
      <c r="J305" t="str">
        <f>_xlfn.XLOOKUP(orders!D305,Products!$A$1:$A$49,Products!$C$1:$C$49,,0)</f>
        <v>D</v>
      </c>
      <c r="K305" s="5">
        <f>_xlfn.XLOOKUP(D305,Products!$A$1:$A$49,Products!$D$1:$D$49,,0)</f>
        <v>2.5</v>
      </c>
      <c r="L305">
        <f>_xlfn.XLOOKUP(D305,Products!$A$1:$A$49,Products!$E$1:$E$49,,0)</f>
        <v>27.945</v>
      </c>
      <c r="M305" s="11">
        <f>orders!L305*orders!E305</f>
        <v>111.78</v>
      </c>
      <c r="N305" t="str">
        <f t="shared" si="8"/>
        <v>Excelsa</v>
      </c>
      <c r="O305" t="str">
        <f>_xlfn.XLOOKUP(Orders_Table[[#This Row],[Customer ID]],customers!$A$1:$A$1001,customers!$I$1:$I$1001,,0)</f>
        <v>Yes</v>
      </c>
      <c r="P305" t="str">
        <f t="shared" si="9"/>
        <v>Dark</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IF(_xlfn.XLOOKUP(C306,customers!$A$1:$A$1001,customers!$C$1:$C$1001)=0,"",_xlfn.XLOOKUP(C306,customers!$A$1:$A$1001,customers!$C$1:$C$1001))</f>
        <v>crushe8n@about.me</v>
      </c>
      <c r="H306" s="2" t="str">
        <f>_xlfn.XLOOKUP(C306,customers!$A$1:$A$1001,customers!$G$1:$G$1001,,0)</f>
        <v>United States</v>
      </c>
      <c r="I306" t="str">
        <f>_xlfn.XLOOKUP(orders!D306,Products!$A$1:$A$49,Products!$B$1:$B$49,,0)</f>
        <v>Ara</v>
      </c>
      <c r="J306" t="str">
        <f>_xlfn.XLOOKUP(orders!D306,Products!$A$1:$A$49,Products!$C$1:$C$49,,0)</f>
        <v>L</v>
      </c>
      <c r="K306" s="5">
        <f>_xlfn.XLOOKUP(D306,Products!$A$1:$A$49,Products!$D$1:$D$49,,0)</f>
        <v>0.2</v>
      </c>
      <c r="L306">
        <f>_xlfn.XLOOKUP(D306,Products!$A$1:$A$49,Products!$E$1:$E$49,,0)</f>
        <v>3.8849999999999998</v>
      </c>
      <c r="M306" s="11">
        <f>orders!L306*orders!E306</f>
        <v>3.8849999999999998</v>
      </c>
      <c r="N306" t="str">
        <f t="shared" si="8"/>
        <v>Arabica</v>
      </c>
      <c r="O306" t="str">
        <f>_xlfn.XLOOKUP(Orders_Table[[#This Row],[Customer ID]],customers!$A$1:$A$1001,customers!$I$1:$I$1001,,0)</f>
        <v>Yes</v>
      </c>
      <c r="P306" t="str">
        <f t="shared" si="9"/>
        <v>Light</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IF(_xlfn.XLOOKUP(C307,customers!$A$1:$A$1001,customers!$C$1:$C$1001)=0,"",_xlfn.XLOOKUP(C307,customers!$A$1:$A$1001,customers!$C$1:$C$1001))</f>
        <v>bchecci8h@usa.gov</v>
      </c>
      <c r="H307" s="2" t="str">
        <f>_xlfn.XLOOKUP(C307,customers!$A$1:$A$1001,customers!$G$1:$G$1001,,0)</f>
        <v>United Kingdom</v>
      </c>
      <c r="I307" t="str">
        <f>_xlfn.XLOOKUP(orders!D307,Products!$A$1:$A$49,Products!$B$1:$B$49,,0)</f>
        <v>Lib</v>
      </c>
      <c r="J307" t="str">
        <f>_xlfn.XLOOKUP(orders!D307,Products!$A$1:$A$49,Products!$C$1:$C$49,,0)</f>
        <v>M</v>
      </c>
      <c r="K307" s="5">
        <f>_xlfn.XLOOKUP(D307,Products!$A$1:$A$49,Products!$D$1:$D$49,,0)</f>
        <v>0.2</v>
      </c>
      <c r="L307">
        <f>_xlfn.XLOOKUP(D307,Products!$A$1:$A$49,Products!$E$1:$E$49,,0)</f>
        <v>4.3650000000000002</v>
      </c>
      <c r="M307" s="11">
        <f>orders!L307*orders!E307</f>
        <v>21.825000000000003</v>
      </c>
      <c r="N307" t="str">
        <f t="shared" si="8"/>
        <v>Liberica</v>
      </c>
      <c r="O307" t="str">
        <f>_xlfn.XLOOKUP(Orders_Table[[#This Row],[Customer ID]],customers!$A$1:$A$1001,customers!$I$1:$I$1001,,0)</f>
        <v>No</v>
      </c>
      <c r="P307" t="str">
        <f t="shared" si="9"/>
        <v>Medium</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IF(_xlfn.XLOOKUP(C308,customers!$A$1:$A$1001,customers!$C$1:$C$1001)=0,"",_xlfn.XLOOKUP(C308,customers!$A$1:$A$1001,customers!$C$1:$C$1001))</f>
        <v>jbagot8i@mac.com</v>
      </c>
      <c r="H308" s="2" t="str">
        <f>_xlfn.XLOOKUP(C308,customers!$A$1:$A$1001,customers!$G$1:$G$1001,,0)</f>
        <v>United States</v>
      </c>
      <c r="I308" t="str">
        <f>_xlfn.XLOOKUP(orders!D308,Products!$A$1:$A$49,Products!$B$1:$B$49,,0)</f>
        <v>Rob</v>
      </c>
      <c r="J308" t="str">
        <f>_xlfn.XLOOKUP(orders!D308,Products!$A$1:$A$49,Products!$C$1:$C$49,,0)</f>
        <v>M</v>
      </c>
      <c r="K308" s="5">
        <f>_xlfn.XLOOKUP(D308,Products!$A$1:$A$49,Products!$D$1:$D$49,,0)</f>
        <v>0.2</v>
      </c>
      <c r="L308">
        <f>_xlfn.XLOOKUP(D308,Products!$A$1:$A$49,Products!$E$1:$E$49,,0)</f>
        <v>2.9849999999999999</v>
      </c>
      <c r="M308" s="11">
        <f>orders!L308*orders!E308</f>
        <v>14.924999999999999</v>
      </c>
      <c r="N308" t="str">
        <f t="shared" si="8"/>
        <v>Robusta</v>
      </c>
      <c r="O308" t="str">
        <f>_xlfn.XLOOKUP(Orders_Table[[#This Row],[Customer ID]],customers!$A$1:$A$1001,customers!$I$1:$I$1001,,0)</f>
        <v>No</v>
      </c>
      <c r="P308" t="str">
        <f t="shared" si="9"/>
        <v>Medium</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IF(_xlfn.XLOOKUP(C309,customers!$A$1:$A$1001,customers!$C$1:$C$1001)=0,"",_xlfn.XLOOKUP(C309,customers!$A$1:$A$1001,customers!$C$1:$C$1001))</f>
        <v>ebeeble8j@soundcloud.com</v>
      </c>
      <c r="H309" s="2" t="str">
        <f>_xlfn.XLOOKUP(C309,customers!$A$1:$A$1001,customers!$G$1:$G$1001,,0)</f>
        <v>United States</v>
      </c>
      <c r="I309" t="str">
        <f>_xlfn.XLOOKUP(orders!D309,Products!$A$1:$A$49,Products!$B$1:$B$49,,0)</f>
        <v>Ara</v>
      </c>
      <c r="J309" t="str">
        <f>_xlfn.XLOOKUP(orders!D309,Products!$A$1:$A$49,Products!$C$1:$C$49,,0)</f>
        <v>M</v>
      </c>
      <c r="K309" s="5">
        <f>_xlfn.XLOOKUP(D309,Products!$A$1:$A$49,Products!$D$1:$D$49,,0)</f>
        <v>1</v>
      </c>
      <c r="L309">
        <f>_xlfn.XLOOKUP(D309,Products!$A$1:$A$49,Products!$E$1:$E$49,,0)</f>
        <v>11.25</v>
      </c>
      <c r="M309" s="11">
        <f>orders!L309*orders!E309</f>
        <v>33.75</v>
      </c>
      <c r="N309" t="str">
        <f t="shared" si="8"/>
        <v>Arabica</v>
      </c>
      <c r="O309" t="str">
        <f>_xlfn.XLOOKUP(Orders_Table[[#This Row],[Customer ID]],customers!$A$1:$A$1001,customers!$I$1:$I$1001,,0)</f>
        <v>Yes</v>
      </c>
      <c r="P309" t="str">
        <f t="shared" si="9"/>
        <v>Medium</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IF(_xlfn.XLOOKUP(C310,customers!$A$1:$A$1001,customers!$C$1:$C$1001)=0,"",_xlfn.XLOOKUP(C310,customers!$A$1:$A$1001,customers!$C$1:$C$1001))</f>
        <v>cfluin8k@flickr.com</v>
      </c>
      <c r="H310" s="2" t="str">
        <f>_xlfn.XLOOKUP(C310,customers!$A$1:$A$1001,customers!$G$1:$G$1001,,0)</f>
        <v>United Kingdom</v>
      </c>
      <c r="I310" t="str">
        <f>_xlfn.XLOOKUP(orders!D310,Products!$A$1:$A$49,Products!$B$1:$B$49,,0)</f>
        <v>Ara</v>
      </c>
      <c r="J310" t="str">
        <f>_xlfn.XLOOKUP(orders!D310,Products!$A$1:$A$49,Products!$C$1:$C$49,,0)</f>
        <v>M</v>
      </c>
      <c r="K310" s="5">
        <f>_xlfn.XLOOKUP(D310,Products!$A$1:$A$49,Products!$D$1:$D$49,,0)</f>
        <v>1</v>
      </c>
      <c r="L310">
        <f>_xlfn.XLOOKUP(D310,Products!$A$1:$A$49,Products!$E$1:$E$49,,0)</f>
        <v>11.25</v>
      </c>
      <c r="M310" s="11">
        <f>orders!L310*orders!E310</f>
        <v>33.75</v>
      </c>
      <c r="N310" t="str">
        <f t="shared" si="8"/>
        <v>Arabica</v>
      </c>
      <c r="O310" t="str">
        <f>_xlfn.XLOOKUP(Orders_Table[[#This Row],[Customer ID]],customers!$A$1:$A$1001,customers!$I$1:$I$1001,,0)</f>
        <v>No</v>
      </c>
      <c r="P310" t="str">
        <f t="shared" si="9"/>
        <v>Medium</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IF(_xlfn.XLOOKUP(C311,customers!$A$1:$A$1001,customers!$C$1:$C$1001)=0,"",_xlfn.XLOOKUP(C311,customers!$A$1:$A$1001,customers!$C$1:$C$1001))</f>
        <v>ebletsor8l@vinaora.com</v>
      </c>
      <c r="H311" s="2" t="str">
        <f>_xlfn.XLOOKUP(C311,customers!$A$1:$A$1001,customers!$G$1:$G$1001,,0)</f>
        <v>United States</v>
      </c>
      <c r="I311" t="str">
        <f>_xlfn.XLOOKUP(orders!D311,Products!$A$1:$A$49,Products!$B$1:$B$49,,0)</f>
        <v>Lib</v>
      </c>
      <c r="J311" t="str">
        <f>_xlfn.XLOOKUP(orders!D311,Products!$A$1:$A$49,Products!$C$1:$C$49,,0)</f>
        <v>M</v>
      </c>
      <c r="K311" s="5">
        <f>_xlfn.XLOOKUP(D311,Products!$A$1:$A$49,Products!$D$1:$D$49,,0)</f>
        <v>0.2</v>
      </c>
      <c r="L311">
        <f>_xlfn.XLOOKUP(D311,Products!$A$1:$A$49,Products!$E$1:$E$49,,0)</f>
        <v>4.3650000000000002</v>
      </c>
      <c r="M311" s="11">
        <f>orders!L311*orders!E311</f>
        <v>26.19</v>
      </c>
      <c r="N311" t="str">
        <f t="shared" si="8"/>
        <v>Liberica</v>
      </c>
      <c r="O311" t="str">
        <f>_xlfn.XLOOKUP(Orders_Table[[#This Row],[Customer ID]],customers!$A$1:$A$1001,customers!$I$1:$I$1001,,0)</f>
        <v>Yes</v>
      </c>
      <c r="P311" t="str">
        <f t="shared" si="9"/>
        <v>Medium</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IF(_xlfn.XLOOKUP(C312,customers!$A$1:$A$1001,customers!$C$1:$C$1001)=0,"",_xlfn.XLOOKUP(C312,customers!$A$1:$A$1001,customers!$C$1:$C$1001))</f>
        <v>pbrydell8m@bloglovin.com</v>
      </c>
      <c r="H312" s="2" t="str">
        <f>_xlfn.XLOOKUP(C312,customers!$A$1:$A$1001,customers!$G$1:$G$1001,,0)</f>
        <v>Ireland</v>
      </c>
      <c r="I312" t="str">
        <f>_xlfn.XLOOKUP(orders!D312,Products!$A$1:$A$49,Products!$B$1:$B$49,,0)</f>
        <v>Exc</v>
      </c>
      <c r="J312" t="str">
        <f>_xlfn.XLOOKUP(orders!D312,Products!$A$1:$A$49,Products!$C$1:$C$49,,0)</f>
        <v>L</v>
      </c>
      <c r="K312" s="5">
        <f>_xlfn.XLOOKUP(D312,Products!$A$1:$A$49,Products!$D$1:$D$49,,0)</f>
        <v>1</v>
      </c>
      <c r="L312">
        <f>_xlfn.XLOOKUP(D312,Products!$A$1:$A$49,Products!$E$1:$E$49,,0)</f>
        <v>14.85</v>
      </c>
      <c r="M312" s="11">
        <f>orders!L312*orders!E312</f>
        <v>14.85</v>
      </c>
      <c r="N312" t="str">
        <f t="shared" si="8"/>
        <v>Excelsa</v>
      </c>
      <c r="O312" t="str">
        <f>_xlfn.XLOOKUP(Orders_Table[[#This Row],[Customer ID]],customers!$A$1:$A$1001,customers!$I$1:$I$1001,,0)</f>
        <v>No</v>
      </c>
      <c r="P312" t="str">
        <f t="shared" si="9"/>
        <v>Light</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IF(_xlfn.XLOOKUP(C313,customers!$A$1:$A$1001,customers!$C$1:$C$1001)=0,"",_xlfn.XLOOKUP(C313,customers!$A$1:$A$1001,customers!$C$1:$C$1001))</f>
        <v>crushe8n@about.me</v>
      </c>
      <c r="H313" s="2" t="str">
        <f>_xlfn.XLOOKUP(C313,customers!$A$1:$A$1001,customers!$G$1:$G$1001,,0)</f>
        <v>United States</v>
      </c>
      <c r="I313" t="str">
        <f>_xlfn.XLOOKUP(orders!D313,Products!$A$1:$A$49,Products!$B$1:$B$49,,0)</f>
        <v>Exc</v>
      </c>
      <c r="J313" t="str">
        <f>_xlfn.XLOOKUP(orders!D313,Products!$A$1:$A$49,Products!$C$1:$C$49,,0)</f>
        <v>M</v>
      </c>
      <c r="K313" s="5">
        <f>_xlfn.XLOOKUP(D313,Products!$A$1:$A$49,Products!$D$1:$D$49,,0)</f>
        <v>2.5</v>
      </c>
      <c r="L313">
        <f>_xlfn.XLOOKUP(D313,Products!$A$1:$A$49,Products!$E$1:$E$49,,0)</f>
        <v>31.624999999999996</v>
      </c>
      <c r="M313" s="11">
        <f>orders!L313*orders!E313</f>
        <v>189.74999999999997</v>
      </c>
      <c r="N313" t="str">
        <f t="shared" si="8"/>
        <v>Excelsa</v>
      </c>
      <c r="O313" t="str">
        <f>_xlfn.XLOOKUP(Orders_Table[[#This Row],[Customer ID]],customers!$A$1:$A$1001,customers!$I$1:$I$1001,,0)</f>
        <v>Yes</v>
      </c>
      <c r="P313" t="str">
        <f t="shared" si="9"/>
        <v>Medium</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IF(_xlfn.XLOOKUP(C314,customers!$A$1:$A$1001,customers!$C$1:$C$1001)=0,"",_xlfn.XLOOKUP(C314,customers!$A$1:$A$1001,customers!$C$1:$C$1001))</f>
        <v>nleethem8o@mac.com</v>
      </c>
      <c r="H314" s="2" t="str">
        <f>_xlfn.XLOOKUP(C314,customers!$A$1:$A$1001,customers!$G$1:$G$1001,,0)</f>
        <v>United States</v>
      </c>
      <c r="I314" t="str">
        <f>_xlfn.XLOOKUP(orders!D314,Products!$A$1:$A$49,Products!$B$1:$B$49,,0)</f>
        <v>Rob</v>
      </c>
      <c r="J314" t="str">
        <f>_xlfn.XLOOKUP(orders!D314,Products!$A$1:$A$49,Products!$C$1:$C$49,,0)</f>
        <v>M</v>
      </c>
      <c r="K314" s="5">
        <f>_xlfn.XLOOKUP(D314,Products!$A$1:$A$49,Products!$D$1:$D$49,,0)</f>
        <v>0.5</v>
      </c>
      <c r="L314">
        <f>_xlfn.XLOOKUP(D314,Products!$A$1:$A$49,Products!$E$1:$E$49,,0)</f>
        <v>5.97</v>
      </c>
      <c r="M314" s="11">
        <f>orders!L314*orders!E314</f>
        <v>5.97</v>
      </c>
      <c r="N314" t="str">
        <f t="shared" si="8"/>
        <v>Robusta</v>
      </c>
      <c r="O314" t="str">
        <f>_xlfn.XLOOKUP(Orders_Table[[#This Row],[Customer ID]],customers!$A$1:$A$1001,customers!$I$1:$I$1001,,0)</f>
        <v>Yes</v>
      </c>
      <c r="P314" t="str">
        <f t="shared" si="9"/>
        <v>Medium</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IF(_xlfn.XLOOKUP(C315,customers!$A$1:$A$1001,customers!$C$1:$C$1001)=0,"",_xlfn.XLOOKUP(C315,customers!$A$1:$A$1001,customers!$C$1:$C$1001))</f>
        <v>anesfield8p@people.com.cn</v>
      </c>
      <c r="H315" s="2" t="str">
        <f>_xlfn.XLOOKUP(C315,customers!$A$1:$A$1001,customers!$G$1:$G$1001,,0)</f>
        <v>United Kingdom</v>
      </c>
      <c r="I315" t="str">
        <f>_xlfn.XLOOKUP(orders!D315,Products!$A$1:$A$49,Products!$B$1:$B$49,,0)</f>
        <v>Rob</v>
      </c>
      <c r="J315" t="str">
        <f>_xlfn.XLOOKUP(orders!D315,Products!$A$1:$A$49,Products!$C$1:$C$49,,0)</f>
        <v>M</v>
      </c>
      <c r="K315" s="5">
        <f>_xlfn.XLOOKUP(D315,Products!$A$1:$A$49,Products!$D$1:$D$49,,0)</f>
        <v>1</v>
      </c>
      <c r="L315">
        <f>_xlfn.XLOOKUP(D315,Products!$A$1:$A$49,Products!$E$1:$E$49,,0)</f>
        <v>9.9499999999999993</v>
      </c>
      <c r="M315" s="11">
        <f>orders!L315*orders!E315</f>
        <v>29.849999999999998</v>
      </c>
      <c r="N315" t="str">
        <f t="shared" si="8"/>
        <v>Robusta</v>
      </c>
      <c r="O315" t="str">
        <f>_xlfn.XLOOKUP(Orders_Table[[#This Row],[Customer ID]],customers!$A$1:$A$1001,customers!$I$1:$I$1001,,0)</f>
        <v>Yes</v>
      </c>
      <c r="P315" t="str">
        <f t="shared" si="9"/>
        <v>Medium</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IF(_xlfn.XLOOKUP(C316,customers!$A$1:$A$1001,customers!$C$1:$C$1001)=0,"",_xlfn.XLOOKUP(C316,customers!$A$1:$A$1001,customers!$C$1:$C$1001))</f>
        <v/>
      </c>
      <c r="H316" s="2" t="str">
        <f>_xlfn.XLOOKUP(C316,customers!$A$1:$A$1001,customers!$G$1:$G$1001,,0)</f>
        <v>United States</v>
      </c>
      <c r="I316" t="str">
        <f>_xlfn.XLOOKUP(orders!D316,Products!$A$1:$A$49,Products!$B$1:$B$49,,0)</f>
        <v>Rob</v>
      </c>
      <c r="J316" t="str">
        <f>_xlfn.XLOOKUP(orders!D316,Products!$A$1:$A$49,Products!$C$1:$C$49,,0)</f>
        <v>D</v>
      </c>
      <c r="K316" s="5">
        <f>_xlfn.XLOOKUP(D316,Products!$A$1:$A$49,Products!$D$1:$D$49,,0)</f>
        <v>1</v>
      </c>
      <c r="L316">
        <f>_xlfn.XLOOKUP(D316,Products!$A$1:$A$49,Products!$E$1:$E$49,,0)</f>
        <v>8.9499999999999993</v>
      </c>
      <c r="M316" s="11">
        <f>orders!L316*orders!E316</f>
        <v>44.75</v>
      </c>
      <c r="N316" t="str">
        <f t="shared" si="8"/>
        <v>Robusta</v>
      </c>
      <c r="O316" t="str">
        <f>_xlfn.XLOOKUP(Orders_Table[[#This Row],[Customer ID]],customers!$A$1:$A$1001,customers!$I$1:$I$1001,,0)</f>
        <v>No</v>
      </c>
      <c r="P316" t="str">
        <f t="shared" si="9"/>
        <v>Dark</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IF(_xlfn.XLOOKUP(C317,customers!$A$1:$A$1001,customers!$C$1:$C$1001)=0,"",_xlfn.XLOOKUP(C317,customers!$A$1:$A$1001,customers!$C$1:$C$1001))</f>
        <v>mbrockway8r@ibm.com</v>
      </c>
      <c r="H317" s="2" t="str">
        <f>_xlfn.XLOOKUP(C317,customers!$A$1:$A$1001,customers!$G$1:$G$1001,,0)</f>
        <v>United States</v>
      </c>
      <c r="I317" t="str">
        <f>_xlfn.XLOOKUP(orders!D317,Products!$A$1:$A$49,Products!$B$1:$B$49,,0)</f>
        <v>Exc</v>
      </c>
      <c r="J317" t="str">
        <f>_xlfn.XLOOKUP(orders!D317,Products!$A$1:$A$49,Products!$C$1:$C$49,,0)</f>
        <v>L</v>
      </c>
      <c r="K317" s="5">
        <f>_xlfn.XLOOKUP(D317,Products!$A$1:$A$49,Products!$D$1:$D$49,,0)</f>
        <v>2.5</v>
      </c>
      <c r="L317">
        <f>_xlfn.XLOOKUP(D317,Products!$A$1:$A$49,Products!$E$1:$E$49,,0)</f>
        <v>34.154999999999994</v>
      </c>
      <c r="M317" s="11">
        <f>orders!L317*orders!E317</f>
        <v>34.154999999999994</v>
      </c>
      <c r="N317" t="str">
        <f t="shared" si="8"/>
        <v>Excelsa</v>
      </c>
      <c r="O317" t="str">
        <f>_xlfn.XLOOKUP(Orders_Table[[#This Row],[Customer ID]],customers!$A$1:$A$1001,customers!$I$1:$I$1001,,0)</f>
        <v>Yes</v>
      </c>
      <c r="P317" t="str">
        <f t="shared" si="9"/>
        <v>Light</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IF(_xlfn.XLOOKUP(C318,customers!$A$1:$A$1001,customers!$C$1:$C$1001)=0,"",_xlfn.XLOOKUP(C318,customers!$A$1:$A$1001,customers!$C$1:$C$1001))</f>
        <v>nlush8s@dedecms.com</v>
      </c>
      <c r="H318" s="2" t="str">
        <f>_xlfn.XLOOKUP(C318,customers!$A$1:$A$1001,customers!$G$1:$G$1001,,0)</f>
        <v>Ireland</v>
      </c>
      <c r="I318" t="str">
        <f>_xlfn.XLOOKUP(orders!D318,Products!$A$1:$A$49,Products!$B$1:$B$49,,0)</f>
        <v>Exc</v>
      </c>
      <c r="J318" t="str">
        <f>_xlfn.XLOOKUP(orders!D318,Products!$A$1:$A$49,Products!$C$1:$C$49,,0)</f>
        <v>L</v>
      </c>
      <c r="K318" s="5">
        <f>_xlfn.XLOOKUP(D318,Products!$A$1:$A$49,Products!$D$1:$D$49,,0)</f>
        <v>2.5</v>
      </c>
      <c r="L318">
        <f>_xlfn.XLOOKUP(D318,Products!$A$1:$A$49,Products!$E$1:$E$49,,0)</f>
        <v>34.154999999999994</v>
      </c>
      <c r="M318" s="11">
        <f>orders!L318*orders!E318</f>
        <v>204.92999999999995</v>
      </c>
      <c r="N318" t="str">
        <f t="shared" si="8"/>
        <v>Excelsa</v>
      </c>
      <c r="O318" t="str">
        <f>_xlfn.XLOOKUP(Orders_Table[[#This Row],[Customer ID]],customers!$A$1:$A$1001,customers!$I$1:$I$1001,,0)</f>
        <v>No</v>
      </c>
      <c r="P318" t="str">
        <f t="shared" si="9"/>
        <v>Light</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IF(_xlfn.XLOOKUP(C319,customers!$A$1:$A$1001,customers!$C$1:$C$1001)=0,"",_xlfn.XLOOKUP(C319,customers!$A$1:$A$1001,customers!$C$1:$C$1001))</f>
        <v>smcmillian8t@csmonitor.com</v>
      </c>
      <c r="H319" s="2" t="str">
        <f>_xlfn.XLOOKUP(C319,customers!$A$1:$A$1001,customers!$G$1:$G$1001,,0)</f>
        <v>United States</v>
      </c>
      <c r="I319" t="str">
        <f>_xlfn.XLOOKUP(orders!D319,Products!$A$1:$A$49,Products!$B$1:$B$49,,0)</f>
        <v>Exc</v>
      </c>
      <c r="J319" t="str">
        <f>_xlfn.XLOOKUP(orders!D319,Products!$A$1:$A$49,Products!$C$1:$C$49,,0)</f>
        <v>D</v>
      </c>
      <c r="K319" s="5">
        <f>_xlfn.XLOOKUP(D319,Products!$A$1:$A$49,Products!$D$1:$D$49,,0)</f>
        <v>0.5</v>
      </c>
      <c r="L319">
        <f>_xlfn.XLOOKUP(D319,Products!$A$1:$A$49,Products!$E$1:$E$49,,0)</f>
        <v>7.29</v>
      </c>
      <c r="M319" s="11">
        <f>orders!L319*orders!E319</f>
        <v>21.87</v>
      </c>
      <c r="N319" t="str">
        <f t="shared" si="8"/>
        <v>Excelsa</v>
      </c>
      <c r="O319" t="str">
        <f>_xlfn.XLOOKUP(Orders_Table[[#This Row],[Customer ID]],customers!$A$1:$A$1001,customers!$I$1:$I$1001,,0)</f>
        <v>No</v>
      </c>
      <c r="P319" t="str">
        <f t="shared" si="9"/>
        <v>Dark</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IF(_xlfn.XLOOKUP(C320,customers!$A$1:$A$1001,customers!$C$1:$C$1001)=0,"",_xlfn.XLOOKUP(C320,customers!$A$1:$A$1001,customers!$C$1:$C$1001))</f>
        <v>tbennison8u@google.cn</v>
      </c>
      <c r="H320" s="2" t="str">
        <f>_xlfn.XLOOKUP(C320,customers!$A$1:$A$1001,customers!$G$1:$G$1001,,0)</f>
        <v>United States</v>
      </c>
      <c r="I320" t="str">
        <f>_xlfn.XLOOKUP(orders!D320,Products!$A$1:$A$49,Products!$B$1:$B$49,,0)</f>
        <v>Ara</v>
      </c>
      <c r="J320" t="str">
        <f>_xlfn.XLOOKUP(orders!D320,Products!$A$1:$A$49,Products!$C$1:$C$49,,0)</f>
        <v>M</v>
      </c>
      <c r="K320" s="5">
        <f>_xlfn.XLOOKUP(D320,Products!$A$1:$A$49,Products!$D$1:$D$49,,0)</f>
        <v>2.5</v>
      </c>
      <c r="L320">
        <f>_xlfn.XLOOKUP(D320,Products!$A$1:$A$49,Products!$E$1:$E$49,,0)</f>
        <v>25.874999999999996</v>
      </c>
      <c r="M320" s="11">
        <f>orders!L320*orders!E320</f>
        <v>51.749999999999993</v>
      </c>
      <c r="N320" t="str">
        <f t="shared" si="8"/>
        <v>Arabica</v>
      </c>
      <c r="O320" t="str">
        <f>_xlfn.XLOOKUP(Orders_Table[[#This Row],[Customer ID]],customers!$A$1:$A$1001,customers!$I$1:$I$1001,,0)</f>
        <v>Yes</v>
      </c>
      <c r="P320" t="str">
        <f t="shared" si="9"/>
        <v>Medium</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IF(_xlfn.XLOOKUP(C321,customers!$A$1:$A$1001,customers!$C$1:$C$1001)=0,"",_xlfn.XLOOKUP(C321,customers!$A$1:$A$1001,customers!$C$1:$C$1001))</f>
        <v>gtweed8v@yolasite.com</v>
      </c>
      <c r="H321" s="2" t="str">
        <f>_xlfn.XLOOKUP(C321,customers!$A$1:$A$1001,customers!$G$1:$G$1001,,0)</f>
        <v>United States</v>
      </c>
      <c r="I321" t="str">
        <f>_xlfn.XLOOKUP(orders!D321,Products!$A$1:$A$49,Products!$B$1:$B$49,,0)</f>
        <v>Exc</v>
      </c>
      <c r="J321" t="str">
        <f>_xlfn.XLOOKUP(orders!D321,Products!$A$1:$A$49,Products!$C$1:$C$49,,0)</f>
        <v>M</v>
      </c>
      <c r="K321" s="5">
        <f>_xlfn.XLOOKUP(D321,Products!$A$1:$A$49,Products!$D$1:$D$49,,0)</f>
        <v>0.2</v>
      </c>
      <c r="L321">
        <f>_xlfn.XLOOKUP(D321,Products!$A$1:$A$49,Products!$E$1:$E$49,,0)</f>
        <v>4.125</v>
      </c>
      <c r="M321" s="11">
        <f>orders!L321*orders!E321</f>
        <v>8.25</v>
      </c>
      <c r="N321" t="str">
        <f t="shared" si="8"/>
        <v>Excelsa</v>
      </c>
      <c r="O321" t="str">
        <f>_xlfn.XLOOKUP(Orders_Table[[#This Row],[Customer ID]],customers!$A$1:$A$1001,customers!$I$1:$I$1001,,0)</f>
        <v>Yes</v>
      </c>
      <c r="P321" t="str">
        <f t="shared" si="9"/>
        <v>Medium</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IF(_xlfn.XLOOKUP(C322,customers!$A$1:$A$1001,customers!$C$1:$C$1001)=0,"",_xlfn.XLOOKUP(C322,customers!$A$1:$A$1001,customers!$C$1:$C$1001))</f>
        <v>gtweed8v@yolasite.com</v>
      </c>
      <c r="H322" s="2" t="str">
        <f>_xlfn.XLOOKUP(C322,customers!$A$1:$A$1001,customers!$G$1:$G$1001,,0)</f>
        <v>United States</v>
      </c>
      <c r="I322" t="str">
        <f>_xlfn.XLOOKUP(orders!D322,Products!$A$1:$A$49,Products!$B$1:$B$49,,0)</f>
        <v>Ara</v>
      </c>
      <c r="J322" t="str">
        <f>_xlfn.XLOOKUP(orders!D322,Products!$A$1:$A$49,Products!$C$1:$C$49,,0)</f>
        <v>L</v>
      </c>
      <c r="K322" s="5">
        <f>_xlfn.XLOOKUP(D322,Products!$A$1:$A$49,Products!$D$1:$D$49,,0)</f>
        <v>0.2</v>
      </c>
      <c r="L322">
        <f>_xlfn.XLOOKUP(D322,Products!$A$1:$A$49,Products!$E$1:$E$49,,0)</f>
        <v>3.8849999999999998</v>
      </c>
      <c r="M322" s="11">
        <f>orders!L322*orders!E322</f>
        <v>19.424999999999997</v>
      </c>
      <c r="N322" t="str">
        <f t="shared" si="8"/>
        <v>Arabica</v>
      </c>
      <c r="O322" t="str">
        <f>_xlfn.XLOOKUP(Orders_Table[[#This Row],[Customer ID]],customers!$A$1:$A$1001,customers!$I$1:$I$1001,,0)</f>
        <v>Yes</v>
      </c>
      <c r="P322" t="str">
        <f t="shared" si="9"/>
        <v>Light</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IF(_xlfn.XLOOKUP(C323,customers!$A$1:$A$1001,customers!$C$1:$C$1001)=0,"",_xlfn.XLOOKUP(C323,customers!$A$1:$A$1001,customers!$C$1:$C$1001))</f>
        <v>ggoggin8x@wix.com</v>
      </c>
      <c r="H323" s="2" t="str">
        <f>_xlfn.XLOOKUP(C323,customers!$A$1:$A$1001,customers!$G$1:$G$1001,,0)</f>
        <v>Ireland</v>
      </c>
      <c r="I323" t="str">
        <f>_xlfn.XLOOKUP(orders!D323,Products!$A$1:$A$49,Products!$B$1:$B$49,,0)</f>
        <v>Ara</v>
      </c>
      <c r="J323" t="str">
        <f>_xlfn.XLOOKUP(orders!D323,Products!$A$1:$A$49,Products!$C$1:$C$49,,0)</f>
        <v>M</v>
      </c>
      <c r="K323" s="5">
        <f>_xlfn.XLOOKUP(D323,Products!$A$1:$A$49,Products!$D$1:$D$49,,0)</f>
        <v>0.2</v>
      </c>
      <c r="L323">
        <f>_xlfn.XLOOKUP(D323,Products!$A$1:$A$49,Products!$E$1:$E$49,,0)</f>
        <v>3.375</v>
      </c>
      <c r="M323" s="11">
        <f>orders!L323*orders!E323</f>
        <v>20.25</v>
      </c>
      <c r="N323" t="str">
        <f t="shared" ref="N323:N386" si="10">IF(I323="Rob","Robusta",IF(I323="Exc","Excelsa",IF(I323="Ara","Arabica",IF(I323="Lib","Liberica",""))))</f>
        <v>Arabica</v>
      </c>
      <c r="O323" t="str">
        <f>_xlfn.XLOOKUP(Orders_Table[[#This Row],[Customer ID]],customers!$A$1:$A$1001,customers!$I$1:$I$1001,,0)</f>
        <v>Yes</v>
      </c>
      <c r="P323" t="str">
        <f t="shared" ref="P323:P386" si="11">IF(J323="M","Medium",IF(J323="D","Dark",IF(J323="L","Light","")))</f>
        <v>Medium</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IF(_xlfn.XLOOKUP(C324,customers!$A$1:$A$1001,customers!$C$1:$C$1001)=0,"",_xlfn.XLOOKUP(C324,customers!$A$1:$A$1001,customers!$C$1:$C$1001))</f>
        <v>sjeyness8y@biglobe.ne.jp</v>
      </c>
      <c r="H324" s="2" t="str">
        <f>_xlfn.XLOOKUP(C324,customers!$A$1:$A$1001,customers!$G$1:$G$1001,,0)</f>
        <v>Ireland</v>
      </c>
      <c r="I324" t="str">
        <f>_xlfn.XLOOKUP(orders!D324,Products!$A$1:$A$49,Products!$B$1:$B$49,,0)</f>
        <v>Lib</v>
      </c>
      <c r="J324" t="str">
        <f>_xlfn.XLOOKUP(orders!D324,Products!$A$1:$A$49,Products!$C$1:$C$49,,0)</f>
        <v>D</v>
      </c>
      <c r="K324" s="5">
        <f>_xlfn.XLOOKUP(D324,Products!$A$1:$A$49,Products!$D$1:$D$49,,0)</f>
        <v>0.5</v>
      </c>
      <c r="L324">
        <f>_xlfn.XLOOKUP(D324,Products!$A$1:$A$49,Products!$E$1:$E$49,,0)</f>
        <v>7.77</v>
      </c>
      <c r="M324" s="11">
        <f>orders!L324*orders!E324</f>
        <v>23.31</v>
      </c>
      <c r="N324" t="str">
        <f t="shared" si="10"/>
        <v>Liberica</v>
      </c>
      <c r="O324" t="str">
        <f>_xlfn.XLOOKUP(Orders_Table[[#This Row],[Customer ID]],customers!$A$1:$A$1001,customers!$I$1:$I$1001,,0)</f>
        <v>No</v>
      </c>
      <c r="P324" t="str">
        <f t="shared" si="11"/>
        <v>Dark</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IF(_xlfn.XLOOKUP(C325,customers!$A$1:$A$1001,customers!$C$1:$C$1001)=0,"",_xlfn.XLOOKUP(C325,customers!$A$1:$A$1001,customers!$C$1:$C$1001))</f>
        <v>dbonhome8z@shinystat.com</v>
      </c>
      <c r="H325" s="2" t="str">
        <f>_xlfn.XLOOKUP(C325,customers!$A$1:$A$1001,customers!$G$1:$G$1001,,0)</f>
        <v>United States</v>
      </c>
      <c r="I325" t="str">
        <f>_xlfn.XLOOKUP(orders!D325,Products!$A$1:$A$49,Products!$B$1:$B$49,,0)</f>
        <v>Exc</v>
      </c>
      <c r="J325" t="str">
        <f>_xlfn.XLOOKUP(orders!D325,Products!$A$1:$A$49,Products!$C$1:$C$49,,0)</f>
        <v>D</v>
      </c>
      <c r="K325" s="5">
        <f>_xlfn.XLOOKUP(D325,Products!$A$1:$A$49,Products!$D$1:$D$49,,0)</f>
        <v>0.2</v>
      </c>
      <c r="L325">
        <f>_xlfn.XLOOKUP(D325,Products!$A$1:$A$49,Products!$E$1:$E$49,,0)</f>
        <v>3.645</v>
      </c>
      <c r="M325" s="11">
        <f>orders!L325*orders!E325</f>
        <v>18.225000000000001</v>
      </c>
      <c r="N325" t="str">
        <f t="shared" si="10"/>
        <v>Excelsa</v>
      </c>
      <c r="O325" t="str">
        <f>_xlfn.XLOOKUP(Orders_Table[[#This Row],[Customer ID]],customers!$A$1:$A$1001,customers!$I$1:$I$1001,,0)</f>
        <v>Yes</v>
      </c>
      <c r="P325" t="str">
        <f t="shared" si="11"/>
        <v>Dark</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IF(_xlfn.XLOOKUP(C326,customers!$A$1:$A$1001,customers!$C$1:$C$1001)=0,"",_xlfn.XLOOKUP(C326,customers!$A$1:$A$1001,customers!$C$1:$C$1001))</f>
        <v/>
      </c>
      <c r="H326" s="2" t="str">
        <f>_xlfn.XLOOKUP(C326,customers!$A$1:$A$1001,customers!$G$1:$G$1001,,0)</f>
        <v>United States</v>
      </c>
      <c r="I326" t="str">
        <f>_xlfn.XLOOKUP(orders!D326,Products!$A$1:$A$49,Products!$B$1:$B$49,,0)</f>
        <v>Exc</v>
      </c>
      <c r="J326" t="str">
        <f>_xlfn.XLOOKUP(orders!D326,Products!$A$1:$A$49,Products!$C$1:$C$49,,0)</f>
        <v>M</v>
      </c>
      <c r="K326" s="5">
        <f>_xlfn.XLOOKUP(D326,Products!$A$1:$A$49,Products!$D$1:$D$49,,0)</f>
        <v>1</v>
      </c>
      <c r="L326">
        <f>_xlfn.XLOOKUP(D326,Products!$A$1:$A$49,Products!$E$1:$E$49,,0)</f>
        <v>13.75</v>
      </c>
      <c r="M326" s="11">
        <f>orders!L326*orders!E326</f>
        <v>13.75</v>
      </c>
      <c r="N326" t="str">
        <f t="shared" si="10"/>
        <v>Excelsa</v>
      </c>
      <c r="O326" t="str">
        <f>_xlfn.XLOOKUP(Orders_Table[[#This Row],[Customer ID]],customers!$A$1:$A$1001,customers!$I$1:$I$1001,,0)</f>
        <v>No</v>
      </c>
      <c r="P326" t="str">
        <f t="shared" si="11"/>
        <v>Medium</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IF(_xlfn.XLOOKUP(C327,customers!$A$1:$A$1001,customers!$C$1:$C$1001)=0,"",_xlfn.XLOOKUP(C327,customers!$A$1:$A$1001,customers!$C$1:$C$1001))</f>
        <v>tle91@epa.gov</v>
      </c>
      <c r="H327" s="2" t="str">
        <f>_xlfn.XLOOKUP(C327,customers!$A$1:$A$1001,customers!$G$1:$G$1001,,0)</f>
        <v>United States</v>
      </c>
      <c r="I327" t="str">
        <f>_xlfn.XLOOKUP(orders!D327,Products!$A$1:$A$49,Products!$B$1:$B$49,,0)</f>
        <v>Ara</v>
      </c>
      <c r="J327" t="str">
        <f>_xlfn.XLOOKUP(orders!D327,Products!$A$1:$A$49,Products!$C$1:$C$49,,0)</f>
        <v>L</v>
      </c>
      <c r="K327" s="5">
        <f>_xlfn.XLOOKUP(D327,Products!$A$1:$A$49,Products!$D$1:$D$49,,0)</f>
        <v>2.5</v>
      </c>
      <c r="L327">
        <f>_xlfn.XLOOKUP(D327,Products!$A$1:$A$49,Products!$E$1:$E$49,,0)</f>
        <v>29.784999999999997</v>
      </c>
      <c r="M327" s="11">
        <f>orders!L327*orders!E327</f>
        <v>29.784999999999997</v>
      </c>
      <c r="N327" t="str">
        <f t="shared" si="10"/>
        <v>Arabica</v>
      </c>
      <c r="O327" t="str">
        <f>_xlfn.XLOOKUP(Orders_Table[[#This Row],[Customer ID]],customers!$A$1:$A$1001,customers!$I$1:$I$1001,,0)</f>
        <v>Yes</v>
      </c>
      <c r="P327" t="str">
        <f t="shared" si="11"/>
        <v>Light</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IF(_xlfn.XLOOKUP(C328,customers!$A$1:$A$1001,customers!$C$1:$C$1001)=0,"",_xlfn.XLOOKUP(C328,customers!$A$1:$A$1001,customers!$C$1:$C$1001))</f>
        <v/>
      </c>
      <c r="H328" s="2" t="str">
        <f>_xlfn.XLOOKUP(C328,customers!$A$1:$A$1001,customers!$G$1:$G$1001,,0)</f>
        <v>United States</v>
      </c>
      <c r="I328" t="str">
        <f>_xlfn.XLOOKUP(orders!D328,Products!$A$1:$A$49,Products!$B$1:$B$49,,0)</f>
        <v>Rob</v>
      </c>
      <c r="J328" t="str">
        <f>_xlfn.XLOOKUP(orders!D328,Products!$A$1:$A$49,Products!$C$1:$C$49,,0)</f>
        <v>D</v>
      </c>
      <c r="K328" s="5">
        <f>_xlfn.XLOOKUP(D328,Products!$A$1:$A$49,Products!$D$1:$D$49,,0)</f>
        <v>1</v>
      </c>
      <c r="L328">
        <f>_xlfn.XLOOKUP(D328,Products!$A$1:$A$49,Products!$E$1:$E$49,,0)</f>
        <v>8.9499999999999993</v>
      </c>
      <c r="M328" s="11">
        <f>orders!L328*orders!E328</f>
        <v>44.75</v>
      </c>
      <c r="N328" t="str">
        <f t="shared" si="10"/>
        <v>Robusta</v>
      </c>
      <c r="O328" t="str">
        <f>_xlfn.XLOOKUP(Orders_Table[[#This Row],[Customer ID]],customers!$A$1:$A$1001,customers!$I$1:$I$1001,,0)</f>
        <v>No</v>
      </c>
      <c r="P328" t="str">
        <f t="shared" si="11"/>
        <v>Dark</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IF(_xlfn.XLOOKUP(C329,customers!$A$1:$A$1001,customers!$C$1:$C$1001)=0,"",_xlfn.XLOOKUP(C329,customers!$A$1:$A$1001,customers!$C$1:$C$1001))</f>
        <v>balldridge93@yandex.ru</v>
      </c>
      <c r="H329" s="2" t="str">
        <f>_xlfn.XLOOKUP(C329,customers!$A$1:$A$1001,customers!$G$1:$G$1001,,0)</f>
        <v>United States</v>
      </c>
      <c r="I329" t="str">
        <f>_xlfn.XLOOKUP(orders!D329,Products!$A$1:$A$49,Products!$B$1:$B$49,,0)</f>
        <v>Rob</v>
      </c>
      <c r="J329" t="str">
        <f>_xlfn.XLOOKUP(orders!D329,Products!$A$1:$A$49,Products!$C$1:$C$49,,0)</f>
        <v>D</v>
      </c>
      <c r="K329" s="5">
        <f>_xlfn.XLOOKUP(D329,Products!$A$1:$A$49,Products!$D$1:$D$49,,0)</f>
        <v>1</v>
      </c>
      <c r="L329">
        <f>_xlfn.XLOOKUP(D329,Products!$A$1:$A$49,Products!$E$1:$E$49,,0)</f>
        <v>8.9499999999999993</v>
      </c>
      <c r="M329" s="11">
        <f>orders!L329*orders!E329</f>
        <v>44.75</v>
      </c>
      <c r="N329" t="str">
        <f t="shared" si="10"/>
        <v>Robusta</v>
      </c>
      <c r="O329" t="str">
        <f>_xlfn.XLOOKUP(Orders_Table[[#This Row],[Customer ID]],customers!$A$1:$A$1001,customers!$I$1:$I$1001,,0)</f>
        <v>Yes</v>
      </c>
      <c r="P329" t="str">
        <f t="shared" si="11"/>
        <v>Dark</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IF(_xlfn.XLOOKUP(C330,customers!$A$1:$A$1001,customers!$C$1:$C$1001)=0,"",_xlfn.XLOOKUP(C330,customers!$A$1:$A$1001,customers!$C$1:$C$1001))</f>
        <v/>
      </c>
      <c r="H330" s="2" t="str">
        <f>_xlfn.XLOOKUP(C330,customers!$A$1:$A$1001,customers!$G$1:$G$1001,,0)</f>
        <v>United States</v>
      </c>
      <c r="I330" t="str">
        <f>_xlfn.XLOOKUP(orders!D330,Products!$A$1:$A$49,Products!$B$1:$B$49,,0)</f>
        <v>Lib</v>
      </c>
      <c r="J330" t="str">
        <f>_xlfn.XLOOKUP(orders!D330,Products!$A$1:$A$49,Products!$C$1:$C$49,,0)</f>
        <v>L</v>
      </c>
      <c r="K330" s="5">
        <f>_xlfn.XLOOKUP(D330,Products!$A$1:$A$49,Products!$D$1:$D$49,,0)</f>
        <v>0.5</v>
      </c>
      <c r="L330">
        <f>_xlfn.XLOOKUP(D330,Products!$A$1:$A$49,Products!$E$1:$E$49,,0)</f>
        <v>9.51</v>
      </c>
      <c r="M330" s="11">
        <f>orders!L330*orders!E330</f>
        <v>38.04</v>
      </c>
      <c r="N330" t="str">
        <f t="shared" si="10"/>
        <v>Liberica</v>
      </c>
      <c r="O330" t="str">
        <f>_xlfn.XLOOKUP(Orders_Table[[#This Row],[Customer ID]],customers!$A$1:$A$1001,customers!$I$1:$I$1001,,0)</f>
        <v>Yes</v>
      </c>
      <c r="P330" t="str">
        <f t="shared" si="11"/>
        <v>Light</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IF(_xlfn.XLOOKUP(C331,customers!$A$1:$A$1001,customers!$C$1:$C$1001)=0,"",_xlfn.XLOOKUP(C331,customers!$A$1:$A$1001,customers!$C$1:$C$1001))</f>
        <v>lgoodger95@guardian.co.uk</v>
      </c>
      <c r="H331" s="2" t="str">
        <f>_xlfn.XLOOKUP(C331,customers!$A$1:$A$1001,customers!$G$1:$G$1001,,0)</f>
        <v>United States</v>
      </c>
      <c r="I331" t="str">
        <f>_xlfn.XLOOKUP(orders!D331,Products!$A$1:$A$49,Products!$B$1:$B$49,,0)</f>
        <v>Rob</v>
      </c>
      <c r="J331" t="str">
        <f>_xlfn.XLOOKUP(orders!D331,Products!$A$1:$A$49,Products!$C$1:$C$49,,0)</f>
        <v>D</v>
      </c>
      <c r="K331" s="5">
        <f>_xlfn.XLOOKUP(D331,Products!$A$1:$A$49,Products!$D$1:$D$49,,0)</f>
        <v>0.5</v>
      </c>
      <c r="L331">
        <f>_xlfn.XLOOKUP(D331,Products!$A$1:$A$49,Products!$E$1:$E$49,,0)</f>
        <v>5.3699999999999992</v>
      </c>
      <c r="M331" s="11">
        <f>orders!L331*orders!E331</f>
        <v>21.479999999999997</v>
      </c>
      <c r="N331" t="str">
        <f t="shared" si="10"/>
        <v>Robusta</v>
      </c>
      <c r="O331" t="str">
        <f>_xlfn.XLOOKUP(Orders_Table[[#This Row],[Customer ID]],customers!$A$1:$A$1001,customers!$I$1:$I$1001,,0)</f>
        <v>Yes</v>
      </c>
      <c r="P331" t="str">
        <f t="shared" si="11"/>
        <v>Dark</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IF(_xlfn.XLOOKUP(C332,customers!$A$1:$A$1001,customers!$C$1:$C$1001)=0,"",_xlfn.XLOOKUP(C332,customers!$A$1:$A$1001,customers!$C$1:$C$1001))</f>
        <v>smcmillian8t@csmonitor.com</v>
      </c>
      <c r="H332" s="2" t="str">
        <f>_xlfn.XLOOKUP(C332,customers!$A$1:$A$1001,customers!$G$1:$G$1001,,0)</f>
        <v>United States</v>
      </c>
      <c r="I332" t="str">
        <f>_xlfn.XLOOKUP(orders!D332,Products!$A$1:$A$49,Products!$B$1:$B$49,,0)</f>
        <v>Rob</v>
      </c>
      <c r="J332" t="str">
        <f>_xlfn.XLOOKUP(orders!D332,Products!$A$1:$A$49,Products!$C$1:$C$49,,0)</f>
        <v>D</v>
      </c>
      <c r="K332" s="5">
        <f>_xlfn.XLOOKUP(D332,Products!$A$1:$A$49,Products!$D$1:$D$49,,0)</f>
        <v>0.5</v>
      </c>
      <c r="L332">
        <f>_xlfn.XLOOKUP(D332,Products!$A$1:$A$49,Products!$E$1:$E$49,,0)</f>
        <v>5.3699999999999992</v>
      </c>
      <c r="M332" s="11">
        <f>orders!L332*orders!E332</f>
        <v>16.11</v>
      </c>
      <c r="N332" t="str">
        <f t="shared" si="10"/>
        <v>Robusta</v>
      </c>
      <c r="O332" t="str">
        <f>_xlfn.XLOOKUP(Orders_Table[[#This Row],[Customer ID]],customers!$A$1:$A$1001,customers!$I$1:$I$1001,,0)</f>
        <v>No</v>
      </c>
      <c r="P332" t="str">
        <f t="shared" si="11"/>
        <v>Dark</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IF(_xlfn.XLOOKUP(C333,customers!$A$1:$A$1001,customers!$C$1:$C$1001)=0,"",_xlfn.XLOOKUP(C333,customers!$A$1:$A$1001,customers!$C$1:$C$1001))</f>
        <v>cdrewett97@wikipedia.org</v>
      </c>
      <c r="H333" s="2" t="str">
        <f>_xlfn.XLOOKUP(C333,customers!$A$1:$A$1001,customers!$G$1:$G$1001,,0)</f>
        <v>United States</v>
      </c>
      <c r="I333" t="str">
        <f>_xlfn.XLOOKUP(orders!D333,Products!$A$1:$A$49,Products!$B$1:$B$49,,0)</f>
        <v>Rob</v>
      </c>
      <c r="J333" t="str">
        <f>_xlfn.XLOOKUP(orders!D333,Products!$A$1:$A$49,Products!$C$1:$C$49,,0)</f>
        <v>M</v>
      </c>
      <c r="K333" s="5">
        <f>_xlfn.XLOOKUP(D333,Products!$A$1:$A$49,Products!$D$1:$D$49,,0)</f>
        <v>2.5</v>
      </c>
      <c r="L333">
        <f>_xlfn.XLOOKUP(D333,Products!$A$1:$A$49,Products!$E$1:$E$49,,0)</f>
        <v>22.884999999999998</v>
      </c>
      <c r="M333" s="11">
        <f>orders!L333*orders!E333</f>
        <v>22.884999999999998</v>
      </c>
      <c r="N333" t="str">
        <f t="shared" si="10"/>
        <v>Robusta</v>
      </c>
      <c r="O333" t="str">
        <f>_xlfn.XLOOKUP(Orders_Table[[#This Row],[Customer ID]],customers!$A$1:$A$1001,customers!$I$1:$I$1001,,0)</f>
        <v>Yes</v>
      </c>
      <c r="P333" t="str">
        <f t="shared" si="11"/>
        <v>Medium</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IF(_xlfn.XLOOKUP(C334,customers!$A$1:$A$1001,customers!$C$1:$C$1001)=0,"",_xlfn.XLOOKUP(C334,customers!$A$1:$A$1001,customers!$C$1:$C$1001))</f>
        <v>qparsons98@blogtalkradio.com</v>
      </c>
      <c r="H334" s="2" t="str">
        <f>_xlfn.XLOOKUP(C334,customers!$A$1:$A$1001,customers!$G$1:$G$1001,,0)</f>
        <v>United States</v>
      </c>
      <c r="I334" t="str">
        <f>_xlfn.XLOOKUP(orders!D334,Products!$A$1:$A$49,Products!$B$1:$B$49,,0)</f>
        <v>Ara</v>
      </c>
      <c r="J334" t="str">
        <f>_xlfn.XLOOKUP(orders!D334,Products!$A$1:$A$49,Products!$C$1:$C$49,,0)</f>
        <v>D</v>
      </c>
      <c r="K334" s="5">
        <f>_xlfn.XLOOKUP(D334,Products!$A$1:$A$49,Products!$D$1:$D$49,,0)</f>
        <v>0.5</v>
      </c>
      <c r="L334">
        <f>_xlfn.XLOOKUP(D334,Products!$A$1:$A$49,Products!$E$1:$E$49,,0)</f>
        <v>5.97</v>
      </c>
      <c r="M334" s="11">
        <f>orders!L334*orders!E334</f>
        <v>17.91</v>
      </c>
      <c r="N334" t="str">
        <f t="shared" si="10"/>
        <v>Arabica</v>
      </c>
      <c r="O334" t="str">
        <f>_xlfn.XLOOKUP(Orders_Table[[#This Row],[Customer ID]],customers!$A$1:$A$1001,customers!$I$1:$I$1001,,0)</f>
        <v>Yes</v>
      </c>
      <c r="P334" t="str">
        <f t="shared" si="11"/>
        <v>Dark</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IF(_xlfn.XLOOKUP(C335,customers!$A$1:$A$1001,customers!$C$1:$C$1001)=0,"",_xlfn.XLOOKUP(C335,customers!$A$1:$A$1001,customers!$C$1:$C$1001))</f>
        <v>vceely99@auda.org.au</v>
      </c>
      <c r="H335" s="2" t="str">
        <f>_xlfn.XLOOKUP(C335,customers!$A$1:$A$1001,customers!$G$1:$G$1001,,0)</f>
        <v>United States</v>
      </c>
      <c r="I335" t="str">
        <f>_xlfn.XLOOKUP(orders!D335,Products!$A$1:$A$49,Products!$B$1:$B$49,,0)</f>
        <v>Rob</v>
      </c>
      <c r="J335" t="str">
        <f>_xlfn.XLOOKUP(orders!D335,Products!$A$1:$A$49,Products!$C$1:$C$49,,0)</f>
        <v>M</v>
      </c>
      <c r="K335" s="5">
        <f>_xlfn.XLOOKUP(D335,Products!$A$1:$A$49,Products!$D$1:$D$49,,0)</f>
        <v>0.5</v>
      </c>
      <c r="L335">
        <f>_xlfn.XLOOKUP(D335,Products!$A$1:$A$49,Products!$E$1:$E$49,,0)</f>
        <v>5.97</v>
      </c>
      <c r="M335" s="11">
        <f>orders!L335*orders!E335</f>
        <v>23.88</v>
      </c>
      <c r="N335" t="str">
        <f t="shared" si="10"/>
        <v>Robusta</v>
      </c>
      <c r="O335" t="str">
        <f>_xlfn.XLOOKUP(Orders_Table[[#This Row],[Customer ID]],customers!$A$1:$A$1001,customers!$I$1:$I$1001,,0)</f>
        <v>Yes</v>
      </c>
      <c r="P335" t="str">
        <f t="shared" si="11"/>
        <v>Medium</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IF(_xlfn.XLOOKUP(C336,customers!$A$1:$A$1001,customers!$C$1:$C$1001)=0,"",_xlfn.XLOOKUP(C336,customers!$A$1:$A$1001,customers!$C$1:$C$1001))</f>
        <v/>
      </c>
      <c r="H336" s="2" t="str">
        <f>_xlfn.XLOOKUP(C336,customers!$A$1:$A$1001,customers!$G$1:$G$1001,,0)</f>
        <v>United States</v>
      </c>
      <c r="I336" t="str">
        <f>_xlfn.XLOOKUP(orders!D336,Products!$A$1:$A$49,Products!$B$1:$B$49,,0)</f>
        <v>Rob</v>
      </c>
      <c r="J336" t="str">
        <f>_xlfn.XLOOKUP(orders!D336,Products!$A$1:$A$49,Products!$C$1:$C$49,,0)</f>
        <v>L</v>
      </c>
      <c r="K336" s="5">
        <f>_xlfn.XLOOKUP(D336,Products!$A$1:$A$49,Products!$D$1:$D$49,,0)</f>
        <v>1</v>
      </c>
      <c r="L336">
        <f>_xlfn.XLOOKUP(D336,Products!$A$1:$A$49,Products!$E$1:$E$49,,0)</f>
        <v>11.95</v>
      </c>
      <c r="M336" s="11">
        <f>orders!L336*orders!E336</f>
        <v>59.75</v>
      </c>
      <c r="N336" t="str">
        <f t="shared" si="10"/>
        <v>Robusta</v>
      </c>
      <c r="O336" t="str">
        <f>_xlfn.XLOOKUP(Orders_Table[[#This Row],[Customer ID]],customers!$A$1:$A$1001,customers!$I$1:$I$1001,,0)</f>
        <v>No</v>
      </c>
      <c r="P336" t="str">
        <f t="shared" si="11"/>
        <v>Light</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IF(_xlfn.XLOOKUP(C337,customers!$A$1:$A$1001,customers!$C$1:$C$1001)=0,"",_xlfn.XLOOKUP(C337,customers!$A$1:$A$1001,customers!$C$1:$C$1001))</f>
        <v>cvasiliev9b@discuz.net</v>
      </c>
      <c r="H337" s="2" t="str">
        <f>_xlfn.XLOOKUP(C337,customers!$A$1:$A$1001,customers!$G$1:$G$1001,,0)</f>
        <v>United States</v>
      </c>
      <c r="I337" t="str">
        <f>_xlfn.XLOOKUP(orders!D337,Products!$A$1:$A$49,Products!$B$1:$B$49,,0)</f>
        <v>Lib</v>
      </c>
      <c r="J337" t="str">
        <f>_xlfn.XLOOKUP(orders!D337,Products!$A$1:$A$49,Products!$C$1:$C$49,,0)</f>
        <v>L</v>
      </c>
      <c r="K337" s="5">
        <f>_xlfn.XLOOKUP(D337,Products!$A$1:$A$49,Products!$D$1:$D$49,,0)</f>
        <v>0.2</v>
      </c>
      <c r="L337">
        <f>_xlfn.XLOOKUP(D337,Products!$A$1:$A$49,Products!$E$1:$E$49,,0)</f>
        <v>4.7549999999999999</v>
      </c>
      <c r="M337" s="11">
        <f>orders!L337*orders!E337</f>
        <v>28.53</v>
      </c>
      <c r="N337" t="str">
        <f t="shared" si="10"/>
        <v>Liberica</v>
      </c>
      <c r="O337" t="str">
        <f>_xlfn.XLOOKUP(Orders_Table[[#This Row],[Customer ID]],customers!$A$1:$A$1001,customers!$I$1:$I$1001,,0)</f>
        <v>Yes</v>
      </c>
      <c r="P337" t="str">
        <f t="shared" si="11"/>
        <v>Light</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IF(_xlfn.XLOOKUP(C338,customers!$A$1:$A$1001,customers!$C$1:$C$1001)=0,"",_xlfn.XLOOKUP(C338,customers!$A$1:$A$1001,customers!$C$1:$C$1001))</f>
        <v>tomoylan9c@liveinternet.ru</v>
      </c>
      <c r="H338" s="2" t="str">
        <f>_xlfn.XLOOKUP(C338,customers!$A$1:$A$1001,customers!$G$1:$G$1001,,0)</f>
        <v>United Kingdom</v>
      </c>
      <c r="I338" t="str">
        <f>_xlfn.XLOOKUP(orders!D338,Products!$A$1:$A$49,Products!$B$1:$B$49,,0)</f>
        <v>Ara</v>
      </c>
      <c r="J338" t="str">
        <f>_xlfn.XLOOKUP(orders!D338,Products!$A$1:$A$49,Products!$C$1:$C$49,,0)</f>
        <v>M</v>
      </c>
      <c r="K338" s="5">
        <f>_xlfn.XLOOKUP(D338,Products!$A$1:$A$49,Products!$D$1:$D$49,,0)</f>
        <v>1</v>
      </c>
      <c r="L338">
        <f>_xlfn.XLOOKUP(D338,Products!$A$1:$A$49,Products!$E$1:$E$49,,0)</f>
        <v>11.25</v>
      </c>
      <c r="M338" s="11">
        <f>orders!L338*orders!E338</f>
        <v>45</v>
      </c>
      <c r="N338" t="str">
        <f t="shared" si="10"/>
        <v>Arabica</v>
      </c>
      <c r="O338" t="str">
        <f>_xlfn.XLOOKUP(Orders_Table[[#This Row],[Customer ID]],customers!$A$1:$A$1001,customers!$I$1:$I$1001,,0)</f>
        <v>No</v>
      </c>
      <c r="P338" t="str">
        <f t="shared" si="11"/>
        <v>Medium</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IF(_xlfn.XLOOKUP(C339,customers!$A$1:$A$1001,customers!$C$1:$C$1001)=0,"",_xlfn.XLOOKUP(C339,customers!$A$1:$A$1001,customers!$C$1:$C$1001))</f>
        <v/>
      </c>
      <c r="H339" s="2" t="str">
        <f>_xlfn.XLOOKUP(C339,customers!$A$1:$A$1001,customers!$G$1:$G$1001,,0)</f>
        <v>United States</v>
      </c>
      <c r="I339" t="str">
        <f>_xlfn.XLOOKUP(orders!D339,Products!$A$1:$A$49,Products!$B$1:$B$49,,0)</f>
        <v>Exc</v>
      </c>
      <c r="J339" t="str">
        <f>_xlfn.XLOOKUP(orders!D339,Products!$A$1:$A$49,Products!$C$1:$C$49,,0)</f>
        <v>D</v>
      </c>
      <c r="K339" s="5">
        <f>_xlfn.XLOOKUP(D339,Products!$A$1:$A$49,Products!$D$1:$D$49,,0)</f>
        <v>2.5</v>
      </c>
      <c r="L339">
        <f>_xlfn.XLOOKUP(D339,Products!$A$1:$A$49,Products!$E$1:$E$49,,0)</f>
        <v>27.945</v>
      </c>
      <c r="M339" s="11">
        <f>orders!L339*orders!E339</f>
        <v>55.89</v>
      </c>
      <c r="N339" t="str">
        <f t="shared" si="10"/>
        <v>Excelsa</v>
      </c>
      <c r="O339" t="str">
        <f>_xlfn.XLOOKUP(Orders_Table[[#This Row],[Customer ID]],customers!$A$1:$A$1001,customers!$I$1:$I$1001,,0)</f>
        <v>No</v>
      </c>
      <c r="P339" t="str">
        <f t="shared" si="11"/>
        <v>Dark</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IF(_xlfn.XLOOKUP(C340,customers!$A$1:$A$1001,customers!$C$1:$C$1001)=0,"",_xlfn.XLOOKUP(C340,customers!$A$1:$A$1001,customers!$C$1:$C$1001))</f>
        <v>wfetherston9e@constantcontact.com</v>
      </c>
      <c r="H340" s="2" t="str">
        <f>_xlfn.XLOOKUP(C340,customers!$A$1:$A$1001,customers!$G$1:$G$1001,,0)</f>
        <v>United States</v>
      </c>
      <c r="I340" t="str">
        <f>_xlfn.XLOOKUP(orders!D340,Products!$A$1:$A$49,Products!$B$1:$B$49,,0)</f>
        <v>Exc</v>
      </c>
      <c r="J340" t="str">
        <f>_xlfn.XLOOKUP(orders!D340,Products!$A$1:$A$49,Products!$C$1:$C$49,,0)</f>
        <v>L</v>
      </c>
      <c r="K340" s="5">
        <f>_xlfn.XLOOKUP(D340,Products!$A$1:$A$49,Products!$D$1:$D$49,,0)</f>
        <v>1</v>
      </c>
      <c r="L340">
        <f>_xlfn.XLOOKUP(D340,Products!$A$1:$A$49,Products!$E$1:$E$49,,0)</f>
        <v>14.85</v>
      </c>
      <c r="M340" s="11">
        <f>orders!L340*orders!E340</f>
        <v>59.4</v>
      </c>
      <c r="N340" t="str">
        <f t="shared" si="10"/>
        <v>Excelsa</v>
      </c>
      <c r="O340" t="str">
        <f>_xlfn.XLOOKUP(Orders_Table[[#This Row],[Customer ID]],customers!$A$1:$A$1001,customers!$I$1:$I$1001,,0)</f>
        <v>No</v>
      </c>
      <c r="P340" t="str">
        <f t="shared" si="11"/>
        <v>Light</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IF(_xlfn.XLOOKUP(C341,customers!$A$1:$A$1001,customers!$C$1:$C$1001)=0,"",_xlfn.XLOOKUP(C341,customers!$A$1:$A$1001,customers!$C$1:$C$1001))</f>
        <v>erasmus9f@techcrunch.com</v>
      </c>
      <c r="H341" s="2" t="str">
        <f>_xlfn.XLOOKUP(C341,customers!$A$1:$A$1001,customers!$G$1:$G$1001,,0)</f>
        <v>United States</v>
      </c>
      <c r="I341" t="str">
        <f>_xlfn.XLOOKUP(orders!D341,Products!$A$1:$A$49,Products!$B$1:$B$49,,0)</f>
        <v>Exc</v>
      </c>
      <c r="J341" t="str">
        <f>_xlfn.XLOOKUP(orders!D341,Products!$A$1:$A$49,Products!$C$1:$C$49,,0)</f>
        <v>D</v>
      </c>
      <c r="K341" s="5">
        <f>_xlfn.XLOOKUP(D341,Products!$A$1:$A$49,Products!$D$1:$D$49,,0)</f>
        <v>0.2</v>
      </c>
      <c r="L341">
        <f>_xlfn.XLOOKUP(D341,Products!$A$1:$A$49,Products!$E$1:$E$49,,0)</f>
        <v>3.645</v>
      </c>
      <c r="M341" s="11">
        <f>orders!L341*orders!E341</f>
        <v>7.29</v>
      </c>
      <c r="N341" t="str">
        <f t="shared" si="10"/>
        <v>Excelsa</v>
      </c>
      <c r="O341" t="str">
        <f>_xlfn.XLOOKUP(Orders_Table[[#This Row],[Customer ID]],customers!$A$1:$A$1001,customers!$I$1:$I$1001,,0)</f>
        <v>Yes</v>
      </c>
      <c r="P341" t="str">
        <f t="shared" si="11"/>
        <v>Dark</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IF(_xlfn.XLOOKUP(C342,customers!$A$1:$A$1001,customers!$C$1:$C$1001)=0,"",_xlfn.XLOOKUP(C342,customers!$A$1:$A$1001,customers!$C$1:$C$1001))</f>
        <v>wgiorgioni9g@wikipedia.org</v>
      </c>
      <c r="H342" s="2" t="str">
        <f>_xlfn.XLOOKUP(C342,customers!$A$1:$A$1001,customers!$G$1:$G$1001,,0)</f>
        <v>United States</v>
      </c>
      <c r="I342" t="str">
        <f>_xlfn.XLOOKUP(orders!D342,Products!$A$1:$A$49,Products!$B$1:$B$49,,0)</f>
        <v>Exc</v>
      </c>
      <c r="J342" t="str">
        <f>_xlfn.XLOOKUP(orders!D342,Products!$A$1:$A$49,Products!$C$1:$C$49,,0)</f>
        <v>D</v>
      </c>
      <c r="K342" s="5">
        <f>_xlfn.XLOOKUP(D342,Products!$A$1:$A$49,Products!$D$1:$D$49,,0)</f>
        <v>0.5</v>
      </c>
      <c r="L342">
        <f>_xlfn.XLOOKUP(D342,Products!$A$1:$A$49,Products!$E$1:$E$49,,0)</f>
        <v>7.29</v>
      </c>
      <c r="M342" s="11">
        <f>orders!L342*orders!E342</f>
        <v>7.29</v>
      </c>
      <c r="N342" t="str">
        <f t="shared" si="10"/>
        <v>Excelsa</v>
      </c>
      <c r="O342" t="str">
        <f>_xlfn.XLOOKUP(Orders_Table[[#This Row],[Customer ID]],customers!$A$1:$A$1001,customers!$I$1:$I$1001,,0)</f>
        <v>Yes</v>
      </c>
      <c r="P342" t="str">
        <f t="shared" si="11"/>
        <v>Dark</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IF(_xlfn.XLOOKUP(C343,customers!$A$1:$A$1001,customers!$C$1:$C$1001)=0,"",_xlfn.XLOOKUP(C343,customers!$A$1:$A$1001,customers!$C$1:$C$1001))</f>
        <v>lscargle9h@myspace.com</v>
      </c>
      <c r="H343" s="2" t="str">
        <f>_xlfn.XLOOKUP(C343,customers!$A$1:$A$1001,customers!$G$1:$G$1001,,0)</f>
        <v>United States</v>
      </c>
      <c r="I343" t="str">
        <f>_xlfn.XLOOKUP(orders!D343,Products!$A$1:$A$49,Products!$B$1:$B$49,,0)</f>
        <v>Exc</v>
      </c>
      <c r="J343" t="str">
        <f>_xlfn.XLOOKUP(orders!D343,Products!$A$1:$A$49,Products!$C$1:$C$49,,0)</f>
        <v>L</v>
      </c>
      <c r="K343" s="5">
        <f>_xlfn.XLOOKUP(D343,Products!$A$1:$A$49,Products!$D$1:$D$49,,0)</f>
        <v>0.5</v>
      </c>
      <c r="L343">
        <f>_xlfn.XLOOKUP(D343,Products!$A$1:$A$49,Products!$E$1:$E$49,,0)</f>
        <v>8.91</v>
      </c>
      <c r="M343" s="11">
        <f>orders!L343*orders!E343</f>
        <v>17.82</v>
      </c>
      <c r="N343" t="str">
        <f t="shared" si="10"/>
        <v>Excelsa</v>
      </c>
      <c r="O343" t="str">
        <f>_xlfn.XLOOKUP(Orders_Table[[#This Row],[Customer ID]],customers!$A$1:$A$1001,customers!$I$1:$I$1001,,0)</f>
        <v>No</v>
      </c>
      <c r="P343" t="str">
        <f t="shared" si="11"/>
        <v>Light</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IF(_xlfn.XLOOKUP(C344,customers!$A$1:$A$1001,customers!$C$1:$C$1001)=0,"",_xlfn.XLOOKUP(C344,customers!$A$1:$A$1001,customers!$C$1:$C$1001))</f>
        <v>lscargle9h@myspace.com</v>
      </c>
      <c r="H344" s="2" t="str">
        <f>_xlfn.XLOOKUP(C344,customers!$A$1:$A$1001,customers!$G$1:$G$1001,,0)</f>
        <v>United States</v>
      </c>
      <c r="I344" t="str">
        <f>_xlfn.XLOOKUP(orders!D344,Products!$A$1:$A$49,Products!$B$1:$B$49,,0)</f>
        <v>Lib</v>
      </c>
      <c r="J344" t="str">
        <f>_xlfn.XLOOKUP(orders!D344,Products!$A$1:$A$49,Products!$C$1:$C$49,,0)</f>
        <v>D</v>
      </c>
      <c r="K344" s="5">
        <f>_xlfn.XLOOKUP(D344,Products!$A$1:$A$49,Products!$D$1:$D$49,,0)</f>
        <v>0.5</v>
      </c>
      <c r="L344">
        <f>_xlfn.XLOOKUP(D344,Products!$A$1:$A$49,Products!$E$1:$E$49,,0)</f>
        <v>7.77</v>
      </c>
      <c r="M344" s="11">
        <f>orders!L344*orders!E344</f>
        <v>38.849999999999994</v>
      </c>
      <c r="N344" t="str">
        <f t="shared" si="10"/>
        <v>Liberica</v>
      </c>
      <c r="O344" t="str">
        <f>_xlfn.XLOOKUP(Orders_Table[[#This Row],[Customer ID]],customers!$A$1:$A$1001,customers!$I$1:$I$1001,,0)</f>
        <v>No</v>
      </c>
      <c r="P344" t="str">
        <f t="shared" si="11"/>
        <v>Dark</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IF(_xlfn.XLOOKUP(C345,customers!$A$1:$A$1001,customers!$C$1:$C$1001)=0,"",_xlfn.XLOOKUP(C345,customers!$A$1:$A$1001,customers!$C$1:$C$1001))</f>
        <v>nclimance9j@europa.eu</v>
      </c>
      <c r="H345" s="2" t="str">
        <f>_xlfn.XLOOKUP(C345,customers!$A$1:$A$1001,customers!$G$1:$G$1001,,0)</f>
        <v>United States</v>
      </c>
      <c r="I345" t="str">
        <f>_xlfn.XLOOKUP(orders!D345,Products!$A$1:$A$49,Products!$B$1:$B$49,,0)</f>
        <v>Rob</v>
      </c>
      <c r="J345" t="str">
        <f>_xlfn.XLOOKUP(orders!D345,Products!$A$1:$A$49,Products!$C$1:$C$49,,0)</f>
        <v>D</v>
      </c>
      <c r="K345" s="5">
        <f>_xlfn.XLOOKUP(D345,Products!$A$1:$A$49,Products!$D$1:$D$49,,0)</f>
        <v>0.5</v>
      </c>
      <c r="L345">
        <f>_xlfn.XLOOKUP(D345,Products!$A$1:$A$49,Products!$E$1:$E$49,,0)</f>
        <v>5.3699999999999992</v>
      </c>
      <c r="M345" s="11">
        <f>orders!L345*orders!E345</f>
        <v>32.22</v>
      </c>
      <c r="N345" t="str">
        <f t="shared" si="10"/>
        <v>Robusta</v>
      </c>
      <c r="O345" t="str">
        <f>_xlfn.XLOOKUP(Orders_Table[[#This Row],[Customer ID]],customers!$A$1:$A$1001,customers!$I$1:$I$1001,,0)</f>
        <v>No</v>
      </c>
      <c r="P345" t="str">
        <f t="shared" si="11"/>
        <v>Dark</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IF(_xlfn.XLOOKUP(C346,customers!$A$1:$A$1001,customers!$C$1:$C$1001)=0,"",_xlfn.XLOOKUP(C346,customers!$A$1:$A$1001,customers!$C$1:$C$1001))</f>
        <v/>
      </c>
      <c r="H346" s="2" t="str">
        <f>_xlfn.XLOOKUP(C346,customers!$A$1:$A$1001,customers!$G$1:$G$1001,,0)</f>
        <v>Ireland</v>
      </c>
      <c r="I346" t="str">
        <f>_xlfn.XLOOKUP(orders!D346,Products!$A$1:$A$49,Products!$B$1:$B$49,,0)</f>
        <v>Rob</v>
      </c>
      <c r="J346" t="str">
        <f>_xlfn.XLOOKUP(orders!D346,Products!$A$1:$A$49,Products!$C$1:$C$49,,0)</f>
        <v>M</v>
      </c>
      <c r="K346" s="5">
        <f>_xlfn.XLOOKUP(D346,Products!$A$1:$A$49,Products!$D$1:$D$49,,0)</f>
        <v>1</v>
      </c>
      <c r="L346">
        <f>_xlfn.XLOOKUP(D346,Products!$A$1:$A$49,Products!$E$1:$E$49,,0)</f>
        <v>9.9499999999999993</v>
      </c>
      <c r="M346" s="11">
        <f>orders!L346*orders!E346</f>
        <v>19.899999999999999</v>
      </c>
      <c r="N346" t="str">
        <f t="shared" si="10"/>
        <v>Robusta</v>
      </c>
      <c r="O346" t="str">
        <f>_xlfn.XLOOKUP(Orders_Table[[#This Row],[Customer ID]],customers!$A$1:$A$1001,customers!$I$1:$I$1001,,0)</f>
        <v>Yes</v>
      </c>
      <c r="P346" t="str">
        <f t="shared" si="11"/>
        <v>Medium</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IF(_xlfn.XLOOKUP(C347,customers!$A$1:$A$1001,customers!$C$1:$C$1001)=0,"",_xlfn.XLOOKUP(C347,customers!$A$1:$A$1001,customers!$C$1:$C$1001))</f>
        <v>asnazle9l@oracle.com</v>
      </c>
      <c r="H347" s="2" t="str">
        <f>_xlfn.XLOOKUP(C347,customers!$A$1:$A$1001,customers!$G$1:$G$1001,,0)</f>
        <v>United States</v>
      </c>
      <c r="I347" t="str">
        <f>_xlfn.XLOOKUP(orders!D347,Products!$A$1:$A$49,Products!$B$1:$B$49,,0)</f>
        <v>Rob</v>
      </c>
      <c r="J347" t="str">
        <f>_xlfn.XLOOKUP(orders!D347,Products!$A$1:$A$49,Products!$C$1:$C$49,,0)</f>
        <v>L</v>
      </c>
      <c r="K347" s="5">
        <f>_xlfn.XLOOKUP(D347,Products!$A$1:$A$49,Products!$D$1:$D$49,,0)</f>
        <v>1</v>
      </c>
      <c r="L347">
        <f>_xlfn.XLOOKUP(D347,Products!$A$1:$A$49,Products!$E$1:$E$49,,0)</f>
        <v>11.95</v>
      </c>
      <c r="M347" s="11">
        <f>orders!L347*orders!E347</f>
        <v>59.75</v>
      </c>
      <c r="N347" t="str">
        <f t="shared" si="10"/>
        <v>Robusta</v>
      </c>
      <c r="O347" t="str">
        <f>_xlfn.XLOOKUP(Orders_Table[[#This Row],[Customer ID]],customers!$A$1:$A$1001,customers!$I$1:$I$1001,,0)</f>
        <v>No</v>
      </c>
      <c r="P347" t="str">
        <f t="shared" si="11"/>
        <v>Light</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IF(_xlfn.XLOOKUP(C348,customers!$A$1:$A$1001,customers!$C$1:$C$1001)=0,"",_xlfn.XLOOKUP(C348,customers!$A$1:$A$1001,customers!$C$1:$C$1001))</f>
        <v>rworg9m@arstechnica.com</v>
      </c>
      <c r="H348" s="2" t="str">
        <f>_xlfn.XLOOKUP(C348,customers!$A$1:$A$1001,customers!$G$1:$G$1001,,0)</f>
        <v>United States</v>
      </c>
      <c r="I348" t="str">
        <f>_xlfn.XLOOKUP(orders!D348,Products!$A$1:$A$49,Products!$B$1:$B$49,,0)</f>
        <v>Ara</v>
      </c>
      <c r="J348" t="str">
        <f>_xlfn.XLOOKUP(orders!D348,Products!$A$1:$A$49,Products!$C$1:$C$49,,0)</f>
        <v>L</v>
      </c>
      <c r="K348" s="5">
        <f>_xlfn.XLOOKUP(D348,Products!$A$1:$A$49,Products!$D$1:$D$49,,0)</f>
        <v>0.5</v>
      </c>
      <c r="L348">
        <f>_xlfn.XLOOKUP(D348,Products!$A$1:$A$49,Products!$E$1:$E$49,,0)</f>
        <v>7.77</v>
      </c>
      <c r="M348" s="11">
        <f>orders!L348*orders!E348</f>
        <v>23.31</v>
      </c>
      <c r="N348" t="str">
        <f t="shared" si="10"/>
        <v>Arabica</v>
      </c>
      <c r="O348" t="str">
        <f>_xlfn.XLOOKUP(Orders_Table[[#This Row],[Customer ID]],customers!$A$1:$A$1001,customers!$I$1:$I$1001,,0)</f>
        <v>Yes</v>
      </c>
      <c r="P348" t="str">
        <f t="shared" si="11"/>
        <v>Light</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IF(_xlfn.XLOOKUP(C349,customers!$A$1:$A$1001,customers!$C$1:$C$1001)=0,"",_xlfn.XLOOKUP(C349,customers!$A$1:$A$1001,customers!$C$1:$C$1001))</f>
        <v>ldanes9n@umn.edu</v>
      </c>
      <c r="H349" s="2" t="str">
        <f>_xlfn.XLOOKUP(C349,customers!$A$1:$A$1001,customers!$G$1:$G$1001,,0)</f>
        <v>United States</v>
      </c>
      <c r="I349" t="str">
        <f>_xlfn.XLOOKUP(orders!D349,Products!$A$1:$A$49,Products!$B$1:$B$49,,0)</f>
        <v>Lib</v>
      </c>
      <c r="J349" t="str">
        <f>_xlfn.XLOOKUP(orders!D349,Products!$A$1:$A$49,Products!$C$1:$C$49,,0)</f>
        <v>M</v>
      </c>
      <c r="K349" s="5">
        <f>_xlfn.XLOOKUP(D349,Products!$A$1:$A$49,Products!$D$1:$D$49,,0)</f>
        <v>1</v>
      </c>
      <c r="L349">
        <f>_xlfn.XLOOKUP(D349,Products!$A$1:$A$49,Products!$E$1:$E$49,,0)</f>
        <v>14.55</v>
      </c>
      <c r="M349" s="11">
        <f>orders!L349*orders!E349</f>
        <v>43.650000000000006</v>
      </c>
      <c r="N349" t="str">
        <f t="shared" si="10"/>
        <v>Liberica</v>
      </c>
      <c r="O349" t="str">
        <f>_xlfn.XLOOKUP(Orders_Table[[#This Row],[Customer ID]],customers!$A$1:$A$1001,customers!$I$1:$I$1001,,0)</f>
        <v>No</v>
      </c>
      <c r="P349" t="str">
        <f t="shared" si="11"/>
        <v>Medium</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IF(_xlfn.XLOOKUP(C350,customers!$A$1:$A$1001,customers!$C$1:$C$1001)=0,"",_xlfn.XLOOKUP(C350,customers!$A$1:$A$1001,customers!$C$1:$C$1001))</f>
        <v>skeynd9o@narod.ru</v>
      </c>
      <c r="H350" s="2" t="str">
        <f>_xlfn.XLOOKUP(C350,customers!$A$1:$A$1001,customers!$G$1:$G$1001,,0)</f>
        <v>United States</v>
      </c>
      <c r="I350" t="str">
        <f>_xlfn.XLOOKUP(orders!D350,Products!$A$1:$A$49,Products!$B$1:$B$49,,0)</f>
        <v>Exc</v>
      </c>
      <c r="J350" t="str">
        <f>_xlfn.XLOOKUP(orders!D350,Products!$A$1:$A$49,Products!$C$1:$C$49,,0)</f>
        <v>L</v>
      </c>
      <c r="K350" s="5">
        <f>_xlfn.XLOOKUP(D350,Products!$A$1:$A$49,Products!$D$1:$D$49,,0)</f>
        <v>2.5</v>
      </c>
      <c r="L350">
        <f>_xlfn.XLOOKUP(D350,Products!$A$1:$A$49,Products!$E$1:$E$49,,0)</f>
        <v>34.154999999999994</v>
      </c>
      <c r="M350" s="11">
        <f>orders!L350*orders!E350</f>
        <v>204.92999999999995</v>
      </c>
      <c r="N350" t="str">
        <f t="shared" si="10"/>
        <v>Excelsa</v>
      </c>
      <c r="O350" t="str">
        <f>_xlfn.XLOOKUP(Orders_Table[[#This Row],[Customer ID]],customers!$A$1:$A$1001,customers!$I$1:$I$1001,,0)</f>
        <v>No</v>
      </c>
      <c r="P350" t="str">
        <f t="shared" si="11"/>
        <v>Light</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IF(_xlfn.XLOOKUP(C351,customers!$A$1:$A$1001,customers!$C$1:$C$1001)=0,"",_xlfn.XLOOKUP(C351,customers!$A$1:$A$1001,customers!$C$1:$C$1001))</f>
        <v>ddaveridge9p@arstechnica.com</v>
      </c>
      <c r="H351" s="2" t="str">
        <f>_xlfn.XLOOKUP(C351,customers!$A$1:$A$1001,customers!$G$1:$G$1001,,0)</f>
        <v>United States</v>
      </c>
      <c r="I351" t="str">
        <f>_xlfn.XLOOKUP(orders!D351,Products!$A$1:$A$49,Products!$B$1:$B$49,,0)</f>
        <v>Rob</v>
      </c>
      <c r="J351" t="str">
        <f>_xlfn.XLOOKUP(orders!D351,Products!$A$1:$A$49,Products!$C$1:$C$49,,0)</f>
        <v>L</v>
      </c>
      <c r="K351" s="5">
        <f>_xlfn.XLOOKUP(D351,Products!$A$1:$A$49,Products!$D$1:$D$49,,0)</f>
        <v>0.2</v>
      </c>
      <c r="L351">
        <f>_xlfn.XLOOKUP(D351,Products!$A$1:$A$49,Products!$E$1:$E$49,,0)</f>
        <v>3.5849999999999995</v>
      </c>
      <c r="M351" s="11">
        <f>orders!L351*orders!E351</f>
        <v>14.339999999999998</v>
      </c>
      <c r="N351" t="str">
        <f t="shared" si="10"/>
        <v>Robusta</v>
      </c>
      <c r="O351" t="str">
        <f>_xlfn.XLOOKUP(Orders_Table[[#This Row],[Customer ID]],customers!$A$1:$A$1001,customers!$I$1:$I$1001,,0)</f>
        <v>No</v>
      </c>
      <c r="P351" t="str">
        <f t="shared" si="11"/>
        <v>Light</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IF(_xlfn.XLOOKUP(C352,customers!$A$1:$A$1001,customers!$C$1:$C$1001)=0,"",_xlfn.XLOOKUP(C352,customers!$A$1:$A$1001,customers!$C$1:$C$1001))</f>
        <v>jawdry9q@utexas.edu</v>
      </c>
      <c r="H352" s="2" t="str">
        <f>_xlfn.XLOOKUP(C352,customers!$A$1:$A$1001,customers!$G$1:$G$1001,,0)</f>
        <v>United States</v>
      </c>
      <c r="I352" t="str">
        <f>_xlfn.XLOOKUP(orders!D352,Products!$A$1:$A$49,Products!$B$1:$B$49,,0)</f>
        <v>Ara</v>
      </c>
      <c r="J352" t="str">
        <f>_xlfn.XLOOKUP(orders!D352,Products!$A$1:$A$49,Products!$C$1:$C$49,,0)</f>
        <v>D</v>
      </c>
      <c r="K352" s="5">
        <f>_xlfn.XLOOKUP(D352,Products!$A$1:$A$49,Products!$D$1:$D$49,,0)</f>
        <v>0.5</v>
      </c>
      <c r="L352">
        <f>_xlfn.XLOOKUP(D352,Products!$A$1:$A$49,Products!$E$1:$E$49,,0)</f>
        <v>5.97</v>
      </c>
      <c r="M352" s="11">
        <f>orders!L352*orders!E352</f>
        <v>23.88</v>
      </c>
      <c r="N352" t="str">
        <f t="shared" si="10"/>
        <v>Arabica</v>
      </c>
      <c r="O352" t="str">
        <f>_xlfn.XLOOKUP(Orders_Table[[#This Row],[Customer ID]],customers!$A$1:$A$1001,customers!$I$1:$I$1001,,0)</f>
        <v>No</v>
      </c>
      <c r="P352" t="str">
        <f t="shared" si="11"/>
        <v>Dark</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IF(_xlfn.XLOOKUP(C353,customers!$A$1:$A$1001,customers!$C$1:$C$1001)=0,"",_xlfn.XLOOKUP(C353,customers!$A$1:$A$1001,customers!$C$1:$C$1001))</f>
        <v>eryles9r@fastcompany.com</v>
      </c>
      <c r="H353" s="2" t="str">
        <f>_xlfn.XLOOKUP(C353,customers!$A$1:$A$1001,customers!$G$1:$G$1001,,0)</f>
        <v>United States</v>
      </c>
      <c r="I353" t="str">
        <f>_xlfn.XLOOKUP(orders!D353,Products!$A$1:$A$49,Products!$B$1:$B$49,,0)</f>
        <v>Ara</v>
      </c>
      <c r="J353" t="str">
        <f>_xlfn.XLOOKUP(orders!D353,Products!$A$1:$A$49,Products!$C$1:$C$49,,0)</f>
        <v>M</v>
      </c>
      <c r="K353" s="5">
        <f>_xlfn.XLOOKUP(D353,Products!$A$1:$A$49,Products!$D$1:$D$49,,0)</f>
        <v>1</v>
      </c>
      <c r="L353">
        <f>_xlfn.XLOOKUP(D353,Products!$A$1:$A$49,Products!$E$1:$E$49,,0)</f>
        <v>11.25</v>
      </c>
      <c r="M353" s="11">
        <f>orders!L353*orders!E353</f>
        <v>22.5</v>
      </c>
      <c r="N353" t="str">
        <f t="shared" si="10"/>
        <v>Arabica</v>
      </c>
      <c r="O353" t="str">
        <f>_xlfn.XLOOKUP(Orders_Table[[#This Row],[Customer ID]],customers!$A$1:$A$1001,customers!$I$1:$I$1001,,0)</f>
        <v>No</v>
      </c>
      <c r="P353" t="str">
        <f t="shared" si="11"/>
        <v>Medium</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IF(_xlfn.XLOOKUP(C354,customers!$A$1:$A$1001,customers!$C$1:$C$1001)=0,"",_xlfn.XLOOKUP(C354,customers!$A$1:$A$1001,customers!$C$1:$C$1001))</f>
        <v/>
      </c>
      <c r="H354" s="2" t="str">
        <f>_xlfn.XLOOKUP(C354,customers!$A$1:$A$1001,customers!$G$1:$G$1001,,0)</f>
        <v>United States</v>
      </c>
      <c r="I354" t="str">
        <f>_xlfn.XLOOKUP(orders!D354,Products!$A$1:$A$49,Products!$B$1:$B$49,,0)</f>
        <v>Exc</v>
      </c>
      <c r="J354" t="str">
        <f>_xlfn.XLOOKUP(orders!D354,Products!$A$1:$A$49,Products!$C$1:$C$49,,0)</f>
        <v>D</v>
      </c>
      <c r="K354" s="5">
        <f>_xlfn.XLOOKUP(D354,Products!$A$1:$A$49,Products!$D$1:$D$49,,0)</f>
        <v>0.5</v>
      </c>
      <c r="L354">
        <f>_xlfn.XLOOKUP(D354,Products!$A$1:$A$49,Products!$E$1:$E$49,,0)</f>
        <v>7.29</v>
      </c>
      <c r="M354" s="11">
        <f>orders!L354*orders!E354</f>
        <v>36.450000000000003</v>
      </c>
      <c r="N354" t="str">
        <f t="shared" si="10"/>
        <v>Excelsa</v>
      </c>
      <c r="O354" t="str">
        <f>_xlfn.XLOOKUP(Orders_Table[[#This Row],[Customer ID]],customers!$A$1:$A$1001,customers!$I$1:$I$1001,,0)</f>
        <v>No</v>
      </c>
      <c r="P354" t="str">
        <f t="shared" si="11"/>
        <v>Dark</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IF(_xlfn.XLOOKUP(C355,customers!$A$1:$A$1001,customers!$C$1:$C$1001)=0,"",_xlfn.XLOOKUP(C355,customers!$A$1:$A$1001,customers!$C$1:$C$1001))</f>
        <v/>
      </c>
      <c r="H355" s="2" t="str">
        <f>_xlfn.XLOOKUP(C355,customers!$A$1:$A$1001,customers!$G$1:$G$1001,,0)</f>
        <v>United States</v>
      </c>
      <c r="I355" t="str">
        <f>_xlfn.XLOOKUP(orders!D355,Products!$A$1:$A$49,Products!$B$1:$B$49,,0)</f>
        <v>Ara</v>
      </c>
      <c r="J355" t="str">
        <f>_xlfn.XLOOKUP(orders!D355,Products!$A$1:$A$49,Products!$C$1:$C$49,,0)</f>
        <v>M</v>
      </c>
      <c r="K355" s="5">
        <f>_xlfn.XLOOKUP(D355,Products!$A$1:$A$49,Products!$D$1:$D$49,,0)</f>
        <v>0.5</v>
      </c>
      <c r="L355">
        <f>_xlfn.XLOOKUP(D355,Products!$A$1:$A$49,Products!$E$1:$E$49,,0)</f>
        <v>6.75</v>
      </c>
      <c r="M355" s="11">
        <f>orders!L355*orders!E355</f>
        <v>27</v>
      </c>
      <c r="N355" t="str">
        <f t="shared" si="10"/>
        <v>Arabica</v>
      </c>
      <c r="O355" t="str">
        <f>_xlfn.XLOOKUP(Orders_Table[[#This Row],[Customer ID]],customers!$A$1:$A$1001,customers!$I$1:$I$1001,,0)</f>
        <v>Yes</v>
      </c>
      <c r="P355" t="str">
        <f t="shared" si="11"/>
        <v>Medium</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IF(_xlfn.XLOOKUP(C356,customers!$A$1:$A$1001,customers!$C$1:$C$1001)=0,"",_xlfn.XLOOKUP(C356,customers!$A$1:$A$1001,customers!$C$1:$C$1001))</f>
        <v>jcaldicott9u@usda.gov</v>
      </c>
      <c r="H356" s="2" t="str">
        <f>_xlfn.XLOOKUP(C356,customers!$A$1:$A$1001,customers!$G$1:$G$1001,,0)</f>
        <v>United States</v>
      </c>
      <c r="I356" t="str">
        <f>_xlfn.XLOOKUP(orders!D356,Products!$A$1:$A$49,Products!$B$1:$B$49,,0)</f>
        <v>Ara</v>
      </c>
      <c r="J356" t="str">
        <f>_xlfn.XLOOKUP(orders!D356,Products!$A$1:$A$49,Products!$C$1:$C$49,,0)</f>
        <v>M</v>
      </c>
      <c r="K356" s="5">
        <f>_xlfn.XLOOKUP(D356,Products!$A$1:$A$49,Products!$D$1:$D$49,,0)</f>
        <v>2.5</v>
      </c>
      <c r="L356">
        <f>_xlfn.XLOOKUP(D356,Products!$A$1:$A$49,Products!$E$1:$E$49,,0)</f>
        <v>25.874999999999996</v>
      </c>
      <c r="M356" s="11">
        <f>orders!L356*orders!E356</f>
        <v>155.24999999999997</v>
      </c>
      <c r="N356" t="str">
        <f t="shared" si="10"/>
        <v>Arabica</v>
      </c>
      <c r="O356" t="str">
        <f>_xlfn.XLOOKUP(Orders_Table[[#This Row],[Customer ID]],customers!$A$1:$A$1001,customers!$I$1:$I$1001,,0)</f>
        <v>No</v>
      </c>
      <c r="P356" t="str">
        <f t="shared" si="11"/>
        <v>Medium</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IF(_xlfn.XLOOKUP(C357,customers!$A$1:$A$1001,customers!$C$1:$C$1001)=0,"",_xlfn.XLOOKUP(C357,customers!$A$1:$A$1001,customers!$C$1:$C$1001))</f>
        <v>mvedmore9v@a8.net</v>
      </c>
      <c r="H357" s="2" t="str">
        <f>_xlfn.XLOOKUP(C357,customers!$A$1:$A$1001,customers!$G$1:$G$1001,,0)</f>
        <v>United States</v>
      </c>
      <c r="I357" t="str">
        <f>_xlfn.XLOOKUP(orders!D357,Products!$A$1:$A$49,Products!$B$1:$B$49,,0)</f>
        <v>Ara</v>
      </c>
      <c r="J357" t="str">
        <f>_xlfn.XLOOKUP(orders!D357,Products!$A$1:$A$49,Products!$C$1:$C$49,,0)</f>
        <v>D</v>
      </c>
      <c r="K357" s="5">
        <f>_xlfn.XLOOKUP(D357,Products!$A$1:$A$49,Products!$D$1:$D$49,,0)</f>
        <v>2.5</v>
      </c>
      <c r="L357">
        <f>_xlfn.XLOOKUP(D357,Products!$A$1:$A$49,Products!$E$1:$E$49,,0)</f>
        <v>22.884999999999998</v>
      </c>
      <c r="M357" s="11">
        <f>orders!L357*orders!E357</f>
        <v>114.42499999999998</v>
      </c>
      <c r="N357" t="str">
        <f t="shared" si="10"/>
        <v>Arabica</v>
      </c>
      <c r="O357" t="str">
        <f>_xlfn.XLOOKUP(Orders_Table[[#This Row],[Customer ID]],customers!$A$1:$A$1001,customers!$I$1:$I$1001,,0)</f>
        <v>Yes</v>
      </c>
      <c r="P357" t="str">
        <f t="shared" si="11"/>
        <v>Dark</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IF(_xlfn.XLOOKUP(C358,customers!$A$1:$A$1001,customers!$C$1:$C$1001)=0,"",_xlfn.XLOOKUP(C358,customers!$A$1:$A$1001,customers!$C$1:$C$1001))</f>
        <v>wromao9w@chronoengine.com</v>
      </c>
      <c r="H358" s="2" t="str">
        <f>_xlfn.XLOOKUP(C358,customers!$A$1:$A$1001,customers!$G$1:$G$1001,,0)</f>
        <v>United States</v>
      </c>
      <c r="I358" t="str">
        <f>_xlfn.XLOOKUP(orders!D358,Products!$A$1:$A$49,Products!$B$1:$B$49,,0)</f>
        <v>Lib</v>
      </c>
      <c r="J358" t="str">
        <f>_xlfn.XLOOKUP(orders!D358,Products!$A$1:$A$49,Products!$C$1:$C$49,,0)</f>
        <v>D</v>
      </c>
      <c r="K358" s="5">
        <f>_xlfn.XLOOKUP(D358,Products!$A$1:$A$49,Products!$D$1:$D$49,,0)</f>
        <v>1</v>
      </c>
      <c r="L358">
        <f>_xlfn.XLOOKUP(D358,Products!$A$1:$A$49,Products!$E$1:$E$49,,0)</f>
        <v>12.95</v>
      </c>
      <c r="M358" s="11">
        <f>orders!L358*orders!E358</f>
        <v>51.8</v>
      </c>
      <c r="N358" t="str">
        <f t="shared" si="10"/>
        <v>Liberica</v>
      </c>
      <c r="O358" t="str">
        <f>_xlfn.XLOOKUP(Orders_Table[[#This Row],[Customer ID]],customers!$A$1:$A$1001,customers!$I$1:$I$1001,,0)</f>
        <v>Yes</v>
      </c>
      <c r="P358" t="str">
        <f t="shared" si="11"/>
        <v>Dark</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IF(_xlfn.XLOOKUP(C359,customers!$A$1:$A$1001,customers!$C$1:$C$1001)=0,"",_xlfn.XLOOKUP(C359,customers!$A$1:$A$1001,customers!$C$1:$C$1001))</f>
        <v/>
      </c>
      <c r="H359" s="2" t="str">
        <f>_xlfn.XLOOKUP(C359,customers!$A$1:$A$1001,customers!$G$1:$G$1001,,0)</f>
        <v>United States</v>
      </c>
      <c r="I359" t="str">
        <f>_xlfn.XLOOKUP(orders!D359,Products!$A$1:$A$49,Products!$B$1:$B$49,,0)</f>
        <v>Ara</v>
      </c>
      <c r="J359" t="str">
        <f>_xlfn.XLOOKUP(orders!D359,Products!$A$1:$A$49,Products!$C$1:$C$49,,0)</f>
        <v>M</v>
      </c>
      <c r="K359" s="5">
        <f>_xlfn.XLOOKUP(D359,Products!$A$1:$A$49,Products!$D$1:$D$49,,0)</f>
        <v>2.5</v>
      </c>
      <c r="L359">
        <f>_xlfn.XLOOKUP(D359,Products!$A$1:$A$49,Products!$E$1:$E$49,,0)</f>
        <v>25.874999999999996</v>
      </c>
      <c r="M359" s="11">
        <f>orders!L359*orders!E359</f>
        <v>155.24999999999997</v>
      </c>
      <c r="N359" t="str">
        <f t="shared" si="10"/>
        <v>Arabica</v>
      </c>
      <c r="O359" t="str">
        <f>_xlfn.XLOOKUP(Orders_Table[[#This Row],[Customer ID]],customers!$A$1:$A$1001,customers!$I$1:$I$1001,,0)</f>
        <v>No</v>
      </c>
      <c r="P359" t="str">
        <f t="shared" si="11"/>
        <v>Medium</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IF(_xlfn.XLOOKUP(C360,customers!$A$1:$A$1001,customers!$C$1:$C$1001)=0,"",_xlfn.XLOOKUP(C360,customers!$A$1:$A$1001,customers!$C$1:$C$1001))</f>
        <v>tcotmore9y@amazonaws.com</v>
      </c>
      <c r="H360" s="2" t="str">
        <f>_xlfn.XLOOKUP(C360,customers!$A$1:$A$1001,customers!$G$1:$G$1001,,0)</f>
        <v>United States</v>
      </c>
      <c r="I360" t="str">
        <f>_xlfn.XLOOKUP(orders!D360,Products!$A$1:$A$49,Products!$B$1:$B$49,,0)</f>
        <v>Ara</v>
      </c>
      <c r="J360" t="str">
        <f>_xlfn.XLOOKUP(orders!D360,Products!$A$1:$A$49,Products!$C$1:$C$49,,0)</f>
        <v>L</v>
      </c>
      <c r="K360" s="5">
        <f>_xlfn.XLOOKUP(D360,Products!$A$1:$A$49,Products!$D$1:$D$49,,0)</f>
        <v>2.5</v>
      </c>
      <c r="L360">
        <f>_xlfn.XLOOKUP(D360,Products!$A$1:$A$49,Products!$E$1:$E$49,,0)</f>
        <v>29.784999999999997</v>
      </c>
      <c r="M360" s="11">
        <f>orders!L360*orders!E360</f>
        <v>29.784999999999997</v>
      </c>
      <c r="N360" t="str">
        <f t="shared" si="10"/>
        <v>Arabica</v>
      </c>
      <c r="O360" t="str">
        <f>_xlfn.XLOOKUP(Orders_Table[[#This Row],[Customer ID]],customers!$A$1:$A$1001,customers!$I$1:$I$1001,,0)</f>
        <v>No</v>
      </c>
      <c r="P360" t="str">
        <f t="shared" si="11"/>
        <v>Light</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IF(_xlfn.XLOOKUP(C361,customers!$A$1:$A$1001,customers!$C$1:$C$1001)=0,"",_xlfn.XLOOKUP(C361,customers!$A$1:$A$1001,customers!$C$1:$C$1001))</f>
        <v>yskipsey9z@spotify.com</v>
      </c>
      <c r="H361" s="2" t="str">
        <f>_xlfn.XLOOKUP(C361,customers!$A$1:$A$1001,customers!$G$1:$G$1001,,0)</f>
        <v>United Kingdom</v>
      </c>
      <c r="I361" t="str">
        <f>_xlfn.XLOOKUP(orders!D361,Products!$A$1:$A$49,Products!$B$1:$B$49,,0)</f>
        <v>Rob</v>
      </c>
      <c r="J361" t="str">
        <f>_xlfn.XLOOKUP(orders!D361,Products!$A$1:$A$49,Products!$C$1:$C$49,,0)</f>
        <v>L</v>
      </c>
      <c r="K361" s="5">
        <f>_xlfn.XLOOKUP(D361,Products!$A$1:$A$49,Products!$D$1:$D$49,,0)</f>
        <v>0.2</v>
      </c>
      <c r="L361">
        <f>_xlfn.XLOOKUP(D361,Products!$A$1:$A$49,Products!$E$1:$E$49,,0)</f>
        <v>3.5849999999999995</v>
      </c>
      <c r="M361" s="11">
        <f>orders!L361*orders!E361</f>
        <v>21.509999999999998</v>
      </c>
      <c r="N361" t="str">
        <f t="shared" si="10"/>
        <v>Robusta</v>
      </c>
      <c r="O361" t="str">
        <f>_xlfn.XLOOKUP(Orders_Table[[#This Row],[Customer ID]],customers!$A$1:$A$1001,customers!$I$1:$I$1001,,0)</f>
        <v>No</v>
      </c>
      <c r="P361" t="str">
        <f t="shared" si="11"/>
        <v>Light</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IF(_xlfn.XLOOKUP(C362,customers!$A$1:$A$1001,customers!$C$1:$C$1001)=0,"",_xlfn.XLOOKUP(C362,customers!$A$1:$A$1001,customers!$C$1:$C$1001))</f>
        <v>ncorpsa0@gmpg.org</v>
      </c>
      <c r="H362" s="2" t="str">
        <f>_xlfn.XLOOKUP(C362,customers!$A$1:$A$1001,customers!$G$1:$G$1001,,0)</f>
        <v>United States</v>
      </c>
      <c r="I362" t="str">
        <f>_xlfn.XLOOKUP(orders!D362,Products!$A$1:$A$49,Products!$B$1:$B$49,,0)</f>
        <v>Rob</v>
      </c>
      <c r="J362" t="str">
        <f>_xlfn.XLOOKUP(orders!D362,Products!$A$1:$A$49,Products!$C$1:$C$49,,0)</f>
        <v>D</v>
      </c>
      <c r="K362" s="5">
        <f>_xlfn.XLOOKUP(D362,Products!$A$1:$A$49,Products!$D$1:$D$49,,0)</f>
        <v>2.5</v>
      </c>
      <c r="L362">
        <f>_xlfn.XLOOKUP(D362,Products!$A$1:$A$49,Products!$E$1:$E$49,,0)</f>
        <v>20.584999999999997</v>
      </c>
      <c r="M362" s="11">
        <f>orders!L362*orders!E362</f>
        <v>41.169999999999995</v>
      </c>
      <c r="N362" t="str">
        <f t="shared" si="10"/>
        <v>Robusta</v>
      </c>
      <c r="O362" t="str">
        <f>_xlfn.XLOOKUP(Orders_Table[[#This Row],[Customer ID]],customers!$A$1:$A$1001,customers!$I$1:$I$1001,,0)</f>
        <v>No</v>
      </c>
      <c r="P362" t="str">
        <f t="shared" si="11"/>
        <v>Dark</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IF(_xlfn.XLOOKUP(C363,customers!$A$1:$A$1001,customers!$C$1:$C$1001)=0,"",_xlfn.XLOOKUP(C363,customers!$A$1:$A$1001,customers!$C$1:$C$1001))</f>
        <v>ncorpsa0@gmpg.org</v>
      </c>
      <c r="H363" s="2" t="str">
        <f>_xlfn.XLOOKUP(C363,customers!$A$1:$A$1001,customers!$G$1:$G$1001,,0)</f>
        <v>United States</v>
      </c>
      <c r="I363" t="str">
        <f>_xlfn.XLOOKUP(orders!D363,Products!$A$1:$A$49,Products!$B$1:$B$49,,0)</f>
        <v>Rob</v>
      </c>
      <c r="J363" t="str">
        <f>_xlfn.XLOOKUP(orders!D363,Products!$A$1:$A$49,Products!$C$1:$C$49,,0)</f>
        <v>M</v>
      </c>
      <c r="K363" s="5">
        <f>_xlfn.XLOOKUP(D363,Products!$A$1:$A$49,Products!$D$1:$D$49,,0)</f>
        <v>0.5</v>
      </c>
      <c r="L363">
        <f>_xlfn.XLOOKUP(D363,Products!$A$1:$A$49,Products!$E$1:$E$49,,0)</f>
        <v>5.97</v>
      </c>
      <c r="M363" s="11">
        <f>orders!L363*orders!E363</f>
        <v>5.97</v>
      </c>
      <c r="N363" t="str">
        <f t="shared" si="10"/>
        <v>Robusta</v>
      </c>
      <c r="O363" t="str">
        <f>_xlfn.XLOOKUP(Orders_Table[[#This Row],[Customer ID]],customers!$A$1:$A$1001,customers!$I$1:$I$1001,,0)</f>
        <v>No</v>
      </c>
      <c r="P363" t="str">
        <f t="shared" si="11"/>
        <v>Medium</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IF(_xlfn.XLOOKUP(C364,customers!$A$1:$A$1001,customers!$C$1:$C$1001)=0,"",_xlfn.XLOOKUP(C364,customers!$A$1:$A$1001,customers!$C$1:$C$1001))</f>
        <v>fbabbera2@stanford.edu</v>
      </c>
      <c r="H364" s="2" t="str">
        <f>_xlfn.XLOOKUP(C364,customers!$A$1:$A$1001,customers!$G$1:$G$1001,,0)</f>
        <v>United States</v>
      </c>
      <c r="I364" t="str">
        <f>_xlfn.XLOOKUP(orders!D364,Products!$A$1:$A$49,Products!$B$1:$B$49,,0)</f>
        <v>Exc</v>
      </c>
      <c r="J364" t="str">
        <f>_xlfn.XLOOKUP(orders!D364,Products!$A$1:$A$49,Products!$C$1:$C$49,,0)</f>
        <v>L</v>
      </c>
      <c r="K364" s="5">
        <f>_xlfn.XLOOKUP(D364,Products!$A$1:$A$49,Products!$D$1:$D$49,,0)</f>
        <v>1</v>
      </c>
      <c r="L364">
        <f>_xlfn.XLOOKUP(D364,Products!$A$1:$A$49,Products!$E$1:$E$49,,0)</f>
        <v>14.85</v>
      </c>
      <c r="M364" s="11">
        <f>orders!L364*orders!E364</f>
        <v>74.25</v>
      </c>
      <c r="N364" t="str">
        <f t="shared" si="10"/>
        <v>Excelsa</v>
      </c>
      <c r="O364" t="str">
        <f>_xlfn.XLOOKUP(Orders_Table[[#This Row],[Customer ID]],customers!$A$1:$A$1001,customers!$I$1:$I$1001,,0)</f>
        <v>Yes</v>
      </c>
      <c r="P364" t="str">
        <f t="shared" si="11"/>
        <v>Light</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IF(_xlfn.XLOOKUP(C365,customers!$A$1:$A$1001,customers!$C$1:$C$1001)=0,"",_xlfn.XLOOKUP(C365,customers!$A$1:$A$1001,customers!$C$1:$C$1001))</f>
        <v>kloxtona3@opensource.org</v>
      </c>
      <c r="H365" s="2" t="str">
        <f>_xlfn.XLOOKUP(C365,customers!$A$1:$A$1001,customers!$G$1:$G$1001,,0)</f>
        <v>United States</v>
      </c>
      <c r="I365" t="str">
        <f>_xlfn.XLOOKUP(orders!D365,Products!$A$1:$A$49,Products!$B$1:$B$49,,0)</f>
        <v>Lib</v>
      </c>
      <c r="J365" t="str">
        <f>_xlfn.XLOOKUP(orders!D365,Products!$A$1:$A$49,Products!$C$1:$C$49,,0)</f>
        <v>M</v>
      </c>
      <c r="K365" s="5">
        <f>_xlfn.XLOOKUP(D365,Products!$A$1:$A$49,Products!$D$1:$D$49,,0)</f>
        <v>1</v>
      </c>
      <c r="L365">
        <f>_xlfn.XLOOKUP(D365,Products!$A$1:$A$49,Products!$E$1:$E$49,,0)</f>
        <v>14.55</v>
      </c>
      <c r="M365" s="11">
        <f>orders!L365*orders!E365</f>
        <v>87.300000000000011</v>
      </c>
      <c r="N365" t="str">
        <f t="shared" si="10"/>
        <v>Liberica</v>
      </c>
      <c r="O365" t="str">
        <f>_xlfn.XLOOKUP(Orders_Table[[#This Row],[Customer ID]],customers!$A$1:$A$1001,customers!$I$1:$I$1001,,0)</f>
        <v>No</v>
      </c>
      <c r="P365" t="str">
        <f t="shared" si="11"/>
        <v>Medium</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IF(_xlfn.XLOOKUP(C366,customers!$A$1:$A$1001,customers!$C$1:$C$1001)=0,"",_xlfn.XLOOKUP(C366,customers!$A$1:$A$1001,customers!$C$1:$C$1001))</f>
        <v>ptoffula4@posterous.com</v>
      </c>
      <c r="H366" s="2" t="str">
        <f>_xlfn.XLOOKUP(C366,customers!$A$1:$A$1001,customers!$G$1:$G$1001,,0)</f>
        <v>United States</v>
      </c>
      <c r="I366" t="str">
        <f>_xlfn.XLOOKUP(orders!D366,Products!$A$1:$A$49,Products!$B$1:$B$49,,0)</f>
        <v>Exc</v>
      </c>
      <c r="J366" t="str">
        <f>_xlfn.XLOOKUP(orders!D366,Products!$A$1:$A$49,Products!$C$1:$C$49,,0)</f>
        <v>D</v>
      </c>
      <c r="K366" s="5">
        <f>_xlfn.XLOOKUP(D366,Products!$A$1:$A$49,Products!$D$1:$D$49,,0)</f>
        <v>1</v>
      </c>
      <c r="L366">
        <f>_xlfn.XLOOKUP(D366,Products!$A$1:$A$49,Products!$E$1:$E$49,,0)</f>
        <v>12.15</v>
      </c>
      <c r="M366" s="11">
        <f>orders!L366*orders!E366</f>
        <v>72.900000000000006</v>
      </c>
      <c r="N366" t="str">
        <f t="shared" si="10"/>
        <v>Excelsa</v>
      </c>
      <c r="O366" t="str">
        <f>_xlfn.XLOOKUP(Orders_Table[[#This Row],[Customer ID]],customers!$A$1:$A$1001,customers!$I$1:$I$1001,,0)</f>
        <v>Yes</v>
      </c>
      <c r="P366" t="str">
        <f t="shared" si="11"/>
        <v>Dark</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IF(_xlfn.XLOOKUP(C367,customers!$A$1:$A$1001,customers!$C$1:$C$1001)=0,"",_xlfn.XLOOKUP(C367,customers!$A$1:$A$1001,customers!$C$1:$C$1001))</f>
        <v>cgwinnetta5@behance.net</v>
      </c>
      <c r="H367" s="2" t="str">
        <f>_xlfn.XLOOKUP(C367,customers!$A$1:$A$1001,customers!$G$1:$G$1001,,0)</f>
        <v>United States</v>
      </c>
      <c r="I367" t="str">
        <f>_xlfn.XLOOKUP(orders!D367,Products!$A$1:$A$49,Products!$B$1:$B$49,,0)</f>
        <v>Lib</v>
      </c>
      <c r="J367" t="str">
        <f>_xlfn.XLOOKUP(orders!D367,Products!$A$1:$A$49,Products!$C$1:$C$49,,0)</f>
        <v>D</v>
      </c>
      <c r="K367" s="5">
        <f>_xlfn.XLOOKUP(D367,Products!$A$1:$A$49,Products!$D$1:$D$49,,0)</f>
        <v>0.5</v>
      </c>
      <c r="L367">
        <f>_xlfn.XLOOKUP(D367,Products!$A$1:$A$49,Products!$E$1:$E$49,,0)</f>
        <v>7.77</v>
      </c>
      <c r="M367" s="11">
        <f>orders!L367*orders!E367</f>
        <v>7.77</v>
      </c>
      <c r="N367" t="str">
        <f t="shared" si="10"/>
        <v>Liberica</v>
      </c>
      <c r="O367" t="str">
        <f>_xlfn.XLOOKUP(Orders_Table[[#This Row],[Customer ID]],customers!$A$1:$A$1001,customers!$I$1:$I$1001,,0)</f>
        <v>No</v>
      </c>
      <c r="P367" t="str">
        <f t="shared" si="11"/>
        <v>Dark</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IF(_xlfn.XLOOKUP(C368,customers!$A$1:$A$1001,customers!$C$1:$C$1001)=0,"",_xlfn.XLOOKUP(C368,customers!$A$1:$A$1001,customers!$C$1:$C$1001))</f>
        <v/>
      </c>
      <c r="H368" s="2" t="str">
        <f>_xlfn.XLOOKUP(C368,customers!$A$1:$A$1001,customers!$G$1:$G$1001,,0)</f>
        <v>United States</v>
      </c>
      <c r="I368" t="str">
        <f>_xlfn.XLOOKUP(orders!D368,Products!$A$1:$A$49,Products!$B$1:$B$49,,0)</f>
        <v>Exc</v>
      </c>
      <c r="J368" t="str">
        <f>_xlfn.XLOOKUP(orders!D368,Products!$A$1:$A$49,Products!$C$1:$C$49,,0)</f>
        <v>D</v>
      </c>
      <c r="K368" s="5">
        <f>_xlfn.XLOOKUP(D368,Products!$A$1:$A$49,Products!$D$1:$D$49,,0)</f>
        <v>0.5</v>
      </c>
      <c r="L368">
        <f>_xlfn.XLOOKUP(D368,Products!$A$1:$A$49,Products!$E$1:$E$49,,0)</f>
        <v>7.29</v>
      </c>
      <c r="M368" s="11">
        <f>orders!L368*orders!E368</f>
        <v>43.74</v>
      </c>
      <c r="N368" t="str">
        <f t="shared" si="10"/>
        <v>Excelsa</v>
      </c>
      <c r="O368" t="str">
        <f>_xlfn.XLOOKUP(Orders_Table[[#This Row],[Customer ID]],customers!$A$1:$A$1001,customers!$I$1:$I$1001,,0)</f>
        <v>No</v>
      </c>
      <c r="P368" t="str">
        <f t="shared" si="11"/>
        <v>Dark</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IF(_xlfn.XLOOKUP(C369,customers!$A$1:$A$1001,customers!$C$1:$C$1001)=0,"",_xlfn.XLOOKUP(C369,customers!$A$1:$A$1001,customers!$C$1:$C$1001))</f>
        <v/>
      </c>
      <c r="H369" s="2" t="str">
        <f>_xlfn.XLOOKUP(C369,customers!$A$1:$A$1001,customers!$G$1:$G$1001,,0)</f>
        <v>United States</v>
      </c>
      <c r="I369" t="str">
        <f>_xlfn.XLOOKUP(orders!D369,Products!$A$1:$A$49,Products!$B$1:$B$49,,0)</f>
        <v>Lib</v>
      </c>
      <c r="J369" t="str">
        <f>_xlfn.XLOOKUP(orders!D369,Products!$A$1:$A$49,Products!$C$1:$C$49,,0)</f>
        <v>M</v>
      </c>
      <c r="K369" s="5">
        <f>_xlfn.XLOOKUP(D369,Products!$A$1:$A$49,Products!$D$1:$D$49,,0)</f>
        <v>0.2</v>
      </c>
      <c r="L369">
        <f>_xlfn.XLOOKUP(D369,Products!$A$1:$A$49,Products!$E$1:$E$49,,0)</f>
        <v>4.3650000000000002</v>
      </c>
      <c r="M369" s="11">
        <f>orders!L369*orders!E369</f>
        <v>8.73</v>
      </c>
      <c r="N369" t="str">
        <f t="shared" si="10"/>
        <v>Liberica</v>
      </c>
      <c r="O369" t="str">
        <f>_xlfn.XLOOKUP(Orders_Table[[#This Row],[Customer ID]],customers!$A$1:$A$1001,customers!$I$1:$I$1001,,0)</f>
        <v>Yes</v>
      </c>
      <c r="P369" t="str">
        <f t="shared" si="11"/>
        <v>Medium</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IF(_xlfn.XLOOKUP(C370,customers!$A$1:$A$1001,customers!$C$1:$C$1001)=0,"",_xlfn.XLOOKUP(C370,customers!$A$1:$A$1001,customers!$C$1:$C$1001))</f>
        <v>lflaoniera8@wordpress.org</v>
      </c>
      <c r="H370" s="2" t="str">
        <f>_xlfn.XLOOKUP(C370,customers!$A$1:$A$1001,customers!$G$1:$G$1001,,0)</f>
        <v>United States</v>
      </c>
      <c r="I370" t="str">
        <f>_xlfn.XLOOKUP(orders!D370,Products!$A$1:$A$49,Products!$B$1:$B$49,,0)</f>
        <v>Exc</v>
      </c>
      <c r="J370" t="str">
        <f>_xlfn.XLOOKUP(orders!D370,Products!$A$1:$A$49,Products!$C$1:$C$49,,0)</f>
        <v>M</v>
      </c>
      <c r="K370" s="5">
        <f>_xlfn.XLOOKUP(D370,Products!$A$1:$A$49,Products!$D$1:$D$49,,0)</f>
        <v>2.5</v>
      </c>
      <c r="L370">
        <f>_xlfn.XLOOKUP(D370,Products!$A$1:$A$49,Products!$E$1:$E$49,,0)</f>
        <v>31.624999999999996</v>
      </c>
      <c r="M370" s="11">
        <f>orders!L370*orders!E370</f>
        <v>63.249999999999993</v>
      </c>
      <c r="N370" t="str">
        <f t="shared" si="10"/>
        <v>Excelsa</v>
      </c>
      <c r="O370" t="str">
        <f>_xlfn.XLOOKUP(Orders_Table[[#This Row],[Customer ID]],customers!$A$1:$A$1001,customers!$I$1:$I$1001,,0)</f>
        <v>No</v>
      </c>
      <c r="P370" t="str">
        <f t="shared" si="11"/>
        <v>Medium</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IF(_xlfn.XLOOKUP(C371,customers!$A$1:$A$1001,customers!$C$1:$C$1001)=0,"",_xlfn.XLOOKUP(C371,customers!$A$1:$A$1001,customers!$C$1:$C$1001))</f>
        <v/>
      </c>
      <c r="H371" s="2" t="str">
        <f>_xlfn.XLOOKUP(C371,customers!$A$1:$A$1001,customers!$G$1:$G$1001,,0)</f>
        <v>United States</v>
      </c>
      <c r="I371" t="str">
        <f>_xlfn.XLOOKUP(orders!D371,Products!$A$1:$A$49,Products!$B$1:$B$49,,0)</f>
        <v>Exc</v>
      </c>
      <c r="J371" t="str">
        <f>_xlfn.XLOOKUP(orders!D371,Products!$A$1:$A$49,Products!$C$1:$C$49,,0)</f>
        <v>L</v>
      </c>
      <c r="K371" s="5">
        <f>_xlfn.XLOOKUP(D371,Products!$A$1:$A$49,Products!$D$1:$D$49,,0)</f>
        <v>0.5</v>
      </c>
      <c r="L371">
        <f>_xlfn.XLOOKUP(D371,Products!$A$1:$A$49,Products!$E$1:$E$49,,0)</f>
        <v>8.91</v>
      </c>
      <c r="M371" s="11">
        <f>orders!L371*orders!E371</f>
        <v>8.91</v>
      </c>
      <c r="N371" t="str">
        <f t="shared" si="10"/>
        <v>Excelsa</v>
      </c>
      <c r="O371" t="str">
        <f>_xlfn.XLOOKUP(Orders_Table[[#This Row],[Customer ID]],customers!$A$1:$A$1001,customers!$I$1:$I$1001,,0)</f>
        <v>Yes</v>
      </c>
      <c r="P371" t="str">
        <f t="shared" si="11"/>
        <v>Light</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IF(_xlfn.XLOOKUP(C372,customers!$A$1:$A$1001,customers!$C$1:$C$1001)=0,"",_xlfn.XLOOKUP(C372,customers!$A$1:$A$1001,customers!$C$1:$C$1001))</f>
        <v>ccatchesideaa@macromedia.com</v>
      </c>
      <c r="H372" s="2" t="str">
        <f>_xlfn.XLOOKUP(C372,customers!$A$1:$A$1001,customers!$G$1:$G$1001,,0)</f>
        <v>United States</v>
      </c>
      <c r="I372" t="str">
        <f>_xlfn.XLOOKUP(orders!D372,Products!$A$1:$A$49,Products!$B$1:$B$49,,0)</f>
        <v>Exc</v>
      </c>
      <c r="J372" t="str">
        <f>_xlfn.XLOOKUP(orders!D372,Products!$A$1:$A$49,Products!$C$1:$C$49,,0)</f>
        <v>D</v>
      </c>
      <c r="K372" s="5">
        <f>_xlfn.XLOOKUP(D372,Products!$A$1:$A$49,Products!$D$1:$D$49,,0)</f>
        <v>1</v>
      </c>
      <c r="L372">
        <f>_xlfn.XLOOKUP(D372,Products!$A$1:$A$49,Products!$E$1:$E$49,,0)</f>
        <v>12.15</v>
      </c>
      <c r="M372" s="11">
        <f>orders!L372*orders!E372</f>
        <v>24.3</v>
      </c>
      <c r="N372" t="str">
        <f t="shared" si="10"/>
        <v>Excelsa</v>
      </c>
      <c r="O372" t="str">
        <f>_xlfn.XLOOKUP(Orders_Table[[#This Row],[Customer ID]],customers!$A$1:$A$1001,customers!$I$1:$I$1001,,0)</f>
        <v>Yes</v>
      </c>
      <c r="P372" t="str">
        <f t="shared" si="11"/>
        <v>Dark</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IF(_xlfn.XLOOKUP(C373,customers!$A$1:$A$1001,customers!$C$1:$C$1001)=0,"",_xlfn.XLOOKUP(C373,customers!$A$1:$A$1001,customers!$C$1:$C$1001))</f>
        <v>cgibbonsonab@accuweather.com</v>
      </c>
      <c r="H373" s="2" t="str">
        <f>_xlfn.XLOOKUP(C373,customers!$A$1:$A$1001,customers!$G$1:$G$1001,,0)</f>
        <v>United States</v>
      </c>
      <c r="I373" t="str">
        <f>_xlfn.XLOOKUP(orders!D373,Products!$A$1:$A$49,Products!$B$1:$B$49,,0)</f>
        <v>Ara</v>
      </c>
      <c r="J373" t="str">
        <f>_xlfn.XLOOKUP(orders!D373,Products!$A$1:$A$49,Products!$C$1:$C$49,,0)</f>
        <v>L</v>
      </c>
      <c r="K373" s="5">
        <f>_xlfn.XLOOKUP(D373,Products!$A$1:$A$49,Products!$D$1:$D$49,,0)</f>
        <v>0.5</v>
      </c>
      <c r="L373">
        <f>_xlfn.XLOOKUP(D373,Products!$A$1:$A$49,Products!$E$1:$E$49,,0)</f>
        <v>7.77</v>
      </c>
      <c r="M373" s="11">
        <f>orders!L373*orders!E373</f>
        <v>46.62</v>
      </c>
      <c r="N373" t="str">
        <f t="shared" si="10"/>
        <v>Arabica</v>
      </c>
      <c r="O373" t="str">
        <f>_xlfn.XLOOKUP(Orders_Table[[#This Row],[Customer ID]],customers!$A$1:$A$1001,customers!$I$1:$I$1001,,0)</f>
        <v>Yes</v>
      </c>
      <c r="P373" t="str">
        <f t="shared" si="11"/>
        <v>Light</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IF(_xlfn.XLOOKUP(C374,customers!$A$1:$A$1001,customers!$C$1:$C$1001)=0,"",_xlfn.XLOOKUP(C374,customers!$A$1:$A$1001,customers!$C$1:$C$1001))</f>
        <v>tfarraac@behance.net</v>
      </c>
      <c r="H374" s="2" t="str">
        <f>_xlfn.XLOOKUP(C374,customers!$A$1:$A$1001,customers!$G$1:$G$1001,,0)</f>
        <v>United States</v>
      </c>
      <c r="I374" t="str">
        <f>_xlfn.XLOOKUP(orders!D374,Products!$A$1:$A$49,Products!$B$1:$B$49,,0)</f>
        <v>Rob</v>
      </c>
      <c r="J374" t="str">
        <f>_xlfn.XLOOKUP(orders!D374,Products!$A$1:$A$49,Products!$C$1:$C$49,,0)</f>
        <v>L</v>
      </c>
      <c r="K374" s="5">
        <f>_xlfn.XLOOKUP(D374,Products!$A$1:$A$49,Products!$D$1:$D$49,,0)</f>
        <v>0.5</v>
      </c>
      <c r="L374">
        <f>_xlfn.XLOOKUP(D374,Products!$A$1:$A$49,Products!$E$1:$E$49,,0)</f>
        <v>7.169999999999999</v>
      </c>
      <c r="M374" s="11">
        <f>orders!L374*orders!E374</f>
        <v>43.019999999999996</v>
      </c>
      <c r="N374" t="str">
        <f t="shared" si="10"/>
        <v>Robusta</v>
      </c>
      <c r="O374" t="str">
        <f>_xlfn.XLOOKUP(Orders_Table[[#This Row],[Customer ID]],customers!$A$1:$A$1001,customers!$I$1:$I$1001,,0)</f>
        <v>No</v>
      </c>
      <c r="P374" t="str">
        <f t="shared" si="11"/>
        <v>Light</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IF(_xlfn.XLOOKUP(C375,customers!$A$1:$A$1001,customers!$C$1:$C$1001)=0,"",_xlfn.XLOOKUP(C375,customers!$A$1:$A$1001,customers!$C$1:$C$1001))</f>
        <v/>
      </c>
      <c r="H375" s="2" t="str">
        <f>_xlfn.XLOOKUP(C375,customers!$A$1:$A$1001,customers!$G$1:$G$1001,,0)</f>
        <v>Ireland</v>
      </c>
      <c r="I375" t="str">
        <f>_xlfn.XLOOKUP(orders!D375,Products!$A$1:$A$49,Products!$B$1:$B$49,,0)</f>
        <v>Ara</v>
      </c>
      <c r="J375" t="str">
        <f>_xlfn.XLOOKUP(orders!D375,Products!$A$1:$A$49,Products!$C$1:$C$49,,0)</f>
        <v>D</v>
      </c>
      <c r="K375" s="5">
        <f>_xlfn.XLOOKUP(D375,Products!$A$1:$A$49,Products!$D$1:$D$49,,0)</f>
        <v>0.5</v>
      </c>
      <c r="L375">
        <f>_xlfn.XLOOKUP(D375,Products!$A$1:$A$49,Products!$E$1:$E$49,,0)</f>
        <v>5.97</v>
      </c>
      <c r="M375" s="11">
        <f>orders!L375*orders!E375</f>
        <v>17.91</v>
      </c>
      <c r="N375" t="str">
        <f t="shared" si="10"/>
        <v>Arabica</v>
      </c>
      <c r="O375" t="str">
        <f>_xlfn.XLOOKUP(Orders_Table[[#This Row],[Customer ID]],customers!$A$1:$A$1001,customers!$I$1:$I$1001,,0)</f>
        <v>Yes</v>
      </c>
      <c r="P375" t="str">
        <f t="shared" si="11"/>
        <v>Dark</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IF(_xlfn.XLOOKUP(C376,customers!$A$1:$A$1001,customers!$C$1:$C$1001)=0,"",_xlfn.XLOOKUP(C376,customers!$A$1:$A$1001,customers!$C$1:$C$1001))</f>
        <v>gbamfieldae@yellowpages.com</v>
      </c>
      <c r="H376" s="2" t="str">
        <f>_xlfn.XLOOKUP(C376,customers!$A$1:$A$1001,customers!$G$1:$G$1001,,0)</f>
        <v>United States</v>
      </c>
      <c r="I376" t="str">
        <f>_xlfn.XLOOKUP(orders!D376,Products!$A$1:$A$49,Products!$B$1:$B$49,,0)</f>
        <v>Lib</v>
      </c>
      <c r="J376" t="str">
        <f>_xlfn.XLOOKUP(orders!D376,Products!$A$1:$A$49,Products!$C$1:$C$49,,0)</f>
        <v>L</v>
      </c>
      <c r="K376" s="5">
        <f>_xlfn.XLOOKUP(D376,Products!$A$1:$A$49,Products!$D$1:$D$49,,0)</f>
        <v>0.5</v>
      </c>
      <c r="L376">
        <f>_xlfn.XLOOKUP(D376,Products!$A$1:$A$49,Products!$E$1:$E$49,,0)</f>
        <v>9.51</v>
      </c>
      <c r="M376" s="11">
        <f>orders!L376*orders!E376</f>
        <v>38.04</v>
      </c>
      <c r="N376" t="str">
        <f t="shared" si="10"/>
        <v>Liberica</v>
      </c>
      <c r="O376" t="str">
        <f>_xlfn.XLOOKUP(Orders_Table[[#This Row],[Customer ID]],customers!$A$1:$A$1001,customers!$I$1:$I$1001,,0)</f>
        <v>Yes</v>
      </c>
      <c r="P376" t="str">
        <f t="shared" si="11"/>
        <v>Light</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IF(_xlfn.XLOOKUP(C377,customers!$A$1:$A$1001,customers!$C$1:$C$1001)=0,"",_xlfn.XLOOKUP(C377,customers!$A$1:$A$1001,customers!$C$1:$C$1001))</f>
        <v>whollingdaleaf@about.me</v>
      </c>
      <c r="H377" s="2" t="str">
        <f>_xlfn.XLOOKUP(C377,customers!$A$1:$A$1001,customers!$G$1:$G$1001,,0)</f>
        <v>United States</v>
      </c>
      <c r="I377" t="str">
        <f>_xlfn.XLOOKUP(orders!D377,Products!$A$1:$A$49,Products!$B$1:$B$49,,0)</f>
        <v>Ara</v>
      </c>
      <c r="J377" t="str">
        <f>_xlfn.XLOOKUP(orders!D377,Products!$A$1:$A$49,Products!$C$1:$C$49,,0)</f>
        <v>M</v>
      </c>
      <c r="K377" s="5">
        <f>_xlfn.XLOOKUP(D377,Products!$A$1:$A$49,Products!$D$1:$D$49,,0)</f>
        <v>0.2</v>
      </c>
      <c r="L377">
        <f>_xlfn.XLOOKUP(D377,Products!$A$1:$A$49,Products!$E$1:$E$49,,0)</f>
        <v>3.375</v>
      </c>
      <c r="M377" s="11">
        <f>orders!L377*orders!E377</f>
        <v>6.75</v>
      </c>
      <c r="N377" t="str">
        <f t="shared" si="10"/>
        <v>Arabica</v>
      </c>
      <c r="O377" t="str">
        <f>_xlfn.XLOOKUP(Orders_Table[[#This Row],[Customer ID]],customers!$A$1:$A$1001,customers!$I$1:$I$1001,,0)</f>
        <v>Yes</v>
      </c>
      <c r="P377" t="str">
        <f t="shared" si="11"/>
        <v>Medium</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IF(_xlfn.XLOOKUP(C378,customers!$A$1:$A$1001,customers!$C$1:$C$1001)=0,"",_xlfn.XLOOKUP(C378,customers!$A$1:$A$1001,customers!$C$1:$C$1001))</f>
        <v>jdeag@xrea.com</v>
      </c>
      <c r="H378" s="2" t="str">
        <f>_xlfn.XLOOKUP(C378,customers!$A$1:$A$1001,customers!$G$1:$G$1001,,0)</f>
        <v>United States</v>
      </c>
      <c r="I378" t="str">
        <f>_xlfn.XLOOKUP(orders!D378,Products!$A$1:$A$49,Products!$B$1:$B$49,,0)</f>
        <v>Rob</v>
      </c>
      <c r="J378" t="str">
        <f>_xlfn.XLOOKUP(orders!D378,Products!$A$1:$A$49,Products!$C$1:$C$49,,0)</f>
        <v>M</v>
      </c>
      <c r="K378" s="5">
        <f>_xlfn.XLOOKUP(D378,Products!$A$1:$A$49,Products!$D$1:$D$49,,0)</f>
        <v>0.5</v>
      </c>
      <c r="L378">
        <f>_xlfn.XLOOKUP(D378,Products!$A$1:$A$49,Products!$E$1:$E$49,,0)</f>
        <v>5.97</v>
      </c>
      <c r="M378" s="11">
        <f>orders!L378*orders!E378</f>
        <v>5.97</v>
      </c>
      <c r="N378" t="str">
        <f t="shared" si="10"/>
        <v>Robusta</v>
      </c>
      <c r="O378" t="str">
        <f>_xlfn.XLOOKUP(Orders_Table[[#This Row],[Customer ID]],customers!$A$1:$A$1001,customers!$I$1:$I$1001,,0)</f>
        <v>Yes</v>
      </c>
      <c r="P378" t="str">
        <f t="shared" si="11"/>
        <v>Medium</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IF(_xlfn.XLOOKUP(C379,customers!$A$1:$A$1001,customers!$C$1:$C$1001)=0,"",_xlfn.XLOOKUP(C379,customers!$A$1:$A$1001,customers!$C$1:$C$1001))</f>
        <v>vskulletah@tinyurl.com</v>
      </c>
      <c r="H379" s="2" t="str">
        <f>_xlfn.XLOOKUP(C379,customers!$A$1:$A$1001,customers!$G$1:$G$1001,,0)</f>
        <v>Ireland</v>
      </c>
      <c r="I379" t="str">
        <f>_xlfn.XLOOKUP(orders!D379,Products!$A$1:$A$49,Products!$B$1:$B$49,,0)</f>
        <v>Rob</v>
      </c>
      <c r="J379" t="str">
        <f>_xlfn.XLOOKUP(orders!D379,Products!$A$1:$A$49,Products!$C$1:$C$49,,0)</f>
        <v>D</v>
      </c>
      <c r="K379" s="5">
        <f>_xlfn.XLOOKUP(D379,Products!$A$1:$A$49,Products!$D$1:$D$49,,0)</f>
        <v>0.2</v>
      </c>
      <c r="L379">
        <f>_xlfn.XLOOKUP(D379,Products!$A$1:$A$49,Products!$E$1:$E$49,,0)</f>
        <v>2.6849999999999996</v>
      </c>
      <c r="M379" s="11">
        <f>orders!L379*orders!E379</f>
        <v>8.0549999999999997</v>
      </c>
      <c r="N379" t="str">
        <f t="shared" si="10"/>
        <v>Robusta</v>
      </c>
      <c r="O379" t="str">
        <f>_xlfn.XLOOKUP(Orders_Table[[#This Row],[Customer ID]],customers!$A$1:$A$1001,customers!$I$1:$I$1001,,0)</f>
        <v>No</v>
      </c>
      <c r="P379" t="str">
        <f t="shared" si="11"/>
        <v>Dark</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IF(_xlfn.XLOOKUP(C380,customers!$A$1:$A$1001,customers!$C$1:$C$1001)=0,"",_xlfn.XLOOKUP(C380,customers!$A$1:$A$1001,customers!$C$1:$C$1001))</f>
        <v>jrudeforthai@wunderground.com</v>
      </c>
      <c r="H380" s="2" t="str">
        <f>_xlfn.XLOOKUP(C380,customers!$A$1:$A$1001,customers!$G$1:$G$1001,,0)</f>
        <v>Ireland</v>
      </c>
      <c r="I380" t="str">
        <f>_xlfn.XLOOKUP(orders!D380,Products!$A$1:$A$49,Products!$B$1:$B$49,,0)</f>
        <v>Ara</v>
      </c>
      <c r="J380" t="str">
        <f>_xlfn.XLOOKUP(orders!D380,Products!$A$1:$A$49,Products!$C$1:$C$49,,0)</f>
        <v>L</v>
      </c>
      <c r="K380" s="5">
        <f>_xlfn.XLOOKUP(D380,Products!$A$1:$A$49,Products!$D$1:$D$49,,0)</f>
        <v>0.5</v>
      </c>
      <c r="L380">
        <f>_xlfn.XLOOKUP(D380,Products!$A$1:$A$49,Products!$E$1:$E$49,,0)</f>
        <v>7.77</v>
      </c>
      <c r="M380" s="11">
        <f>orders!L380*orders!E380</f>
        <v>23.31</v>
      </c>
      <c r="N380" t="str">
        <f t="shared" si="10"/>
        <v>Arabica</v>
      </c>
      <c r="O380" t="str">
        <f>_xlfn.XLOOKUP(Orders_Table[[#This Row],[Customer ID]],customers!$A$1:$A$1001,customers!$I$1:$I$1001,,0)</f>
        <v>Yes</v>
      </c>
      <c r="P380" t="str">
        <f t="shared" si="11"/>
        <v>Light</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IF(_xlfn.XLOOKUP(C381,customers!$A$1:$A$1001,customers!$C$1:$C$1001)=0,"",_xlfn.XLOOKUP(C381,customers!$A$1:$A$1001,customers!$C$1:$C$1001))</f>
        <v>atomaszewskiaj@answers.com</v>
      </c>
      <c r="H381" s="2" t="str">
        <f>_xlfn.XLOOKUP(C381,customers!$A$1:$A$1001,customers!$G$1:$G$1001,,0)</f>
        <v>United Kingdom</v>
      </c>
      <c r="I381" t="str">
        <f>_xlfn.XLOOKUP(orders!D381,Products!$A$1:$A$49,Products!$B$1:$B$49,,0)</f>
        <v>Rob</v>
      </c>
      <c r="J381" t="str">
        <f>_xlfn.XLOOKUP(orders!D381,Products!$A$1:$A$49,Products!$C$1:$C$49,,0)</f>
        <v>L</v>
      </c>
      <c r="K381" s="5">
        <f>_xlfn.XLOOKUP(D381,Products!$A$1:$A$49,Products!$D$1:$D$49,,0)</f>
        <v>0.5</v>
      </c>
      <c r="L381">
        <f>_xlfn.XLOOKUP(D381,Products!$A$1:$A$49,Products!$E$1:$E$49,,0)</f>
        <v>7.169999999999999</v>
      </c>
      <c r="M381" s="11">
        <f>orders!L381*orders!E381</f>
        <v>43.019999999999996</v>
      </c>
      <c r="N381" t="str">
        <f t="shared" si="10"/>
        <v>Robusta</v>
      </c>
      <c r="O381" t="str">
        <f>_xlfn.XLOOKUP(Orders_Table[[#This Row],[Customer ID]],customers!$A$1:$A$1001,customers!$I$1:$I$1001,,0)</f>
        <v>Yes</v>
      </c>
      <c r="P381" t="str">
        <f t="shared" si="11"/>
        <v>Light</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IF(_xlfn.XLOOKUP(C382,customers!$A$1:$A$1001,customers!$C$1:$C$1001)=0,"",_xlfn.XLOOKUP(C382,customers!$A$1:$A$1001,customers!$C$1:$C$1001))</f>
        <v/>
      </c>
      <c r="H382" s="2" t="str">
        <f>_xlfn.XLOOKUP(C382,customers!$A$1:$A$1001,customers!$G$1:$G$1001,,0)</f>
        <v>United States</v>
      </c>
      <c r="I382" t="str">
        <f>_xlfn.XLOOKUP(orders!D382,Products!$A$1:$A$49,Products!$B$1:$B$49,,0)</f>
        <v>Lib</v>
      </c>
      <c r="J382" t="str">
        <f>_xlfn.XLOOKUP(orders!D382,Products!$A$1:$A$49,Products!$C$1:$C$49,,0)</f>
        <v>D</v>
      </c>
      <c r="K382" s="5">
        <f>_xlfn.XLOOKUP(D382,Products!$A$1:$A$49,Products!$D$1:$D$49,,0)</f>
        <v>0.5</v>
      </c>
      <c r="L382">
        <f>_xlfn.XLOOKUP(D382,Products!$A$1:$A$49,Products!$E$1:$E$49,,0)</f>
        <v>7.77</v>
      </c>
      <c r="M382" s="11">
        <f>orders!L382*orders!E382</f>
        <v>23.31</v>
      </c>
      <c r="N382" t="str">
        <f t="shared" si="10"/>
        <v>Liberica</v>
      </c>
      <c r="O382" t="str">
        <f>_xlfn.XLOOKUP(Orders_Table[[#This Row],[Customer ID]],customers!$A$1:$A$1001,customers!$I$1:$I$1001,,0)</f>
        <v>No</v>
      </c>
      <c r="P382" t="str">
        <f t="shared" si="11"/>
        <v>Dark</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IF(_xlfn.XLOOKUP(C383,customers!$A$1:$A$1001,customers!$C$1:$C$1001)=0,"",_xlfn.XLOOKUP(C383,customers!$A$1:$A$1001,customers!$C$1:$C$1001))</f>
        <v>pbessal@qq.com</v>
      </c>
      <c r="H383" s="2" t="str">
        <f>_xlfn.XLOOKUP(C383,customers!$A$1:$A$1001,customers!$G$1:$G$1001,,0)</f>
        <v>United States</v>
      </c>
      <c r="I383" t="str">
        <f>_xlfn.XLOOKUP(orders!D383,Products!$A$1:$A$49,Products!$B$1:$B$49,,0)</f>
        <v>Ara</v>
      </c>
      <c r="J383" t="str">
        <f>_xlfn.XLOOKUP(orders!D383,Products!$A$1:$A$49,Products!$C$1:$C$49,,0)</f>
        <v>D</v>
      </c>
      <c r="K383" s="5">
        <f>_xlfn.XLOOKUP(D383,Products!$A$1:$A$49,Products!$D$1:$D$49,,0)</f>
        <v>0.2</v>
      </c>
      <c r="L383">
        <f>_xlfn.XLOOKUP(D383,Products!$A$1:$A$49,Products!$E$1:$E$49,,0)</f>
        <v>2.9849999999999999</v>
      </c>
      <c r="M383" s="11">
        <f>orders!L383*orders!E383</f>
        <v>14.924999999999999</v>
      </c>
      <c r="N383" t="str">
        <f t="shared" si="10"/>
        <v>Arabica</v>
      </c>
      <c r="O383" t="str">
        <f>_xlfn.XLOOKUP(Orders_Table[[#This Row],[Customer ID]],customers!$A$1:$A$1001,customers!$I$1:$I$1001,,0)</f>
        <v>Yes</v>
      </c>
      <c r="P383" t="str">
        <f t="shared" si="11"/>
        <v>Dark</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IF(_xlfn.XLOOKUP(C384,customers!$A$1:$A$1001,customers!$C$1:$C$1001)=0,"",_xlfn.XLOOKUP(C384,customers!$A$1:$A$1001,customers!$C$1:$C$1001))</f>
        <v>ewindressam@marketwatch.com</v>
      </c>
      <c r="H384" s="2" t="str">
        <f>_xlfn.XLOOKUP(C384,customers!$A$1:$A$1001,customers!$G$1:$G$1001,,0)</f>
        <v>United States</v>
      </c>
      <c r="I384" t="str">
        <f>_xlfn.XLOOKUP(orders!D384,Products!$A$1:$A$49,Products!$B$1:$B$49,,0)</f>
        <v>Exc</v>
      </c>
      <c r="J384" t="str">
        <f>_xlfn.XLOOKUP(orders!D384,Products!$A$1:$A$49,Products!$C$1:$C$49,,0)</f>
        <v>D</v>
      </c>
      <c r="K384" s="5">
        <f>_xlfn.XLOOKUP(D384,Products!$A$1:$A$49,Products!$D$1:$D$49,,0)</f>
        <v>0.5</v>
      </c>
      <c r="L384">
        <f>_xlfn.XLOOKUP(D384,Products!$A$1:$A$49,Products!$E$1:$E$49,,0)</f>
        <v>7.29</v>
      </c>
      <c r="M384" s="11">
        <f>orders!L384*orders!E384</f>
        <v>21.87</v>
      </c>
      <c r="N384" t="str">
        <f t="shared" si="10"/>
        <v>Excelsa</v>
      </c>
      <c r="O384" t="str">
        <f>_xlfn.XLOOKUP(Orders_Table[[#This Row],[Customer ID]],customers!$A$1:$A$1001,customers!$I$1:$I$1001,,0)</f>
        <v>No</v>
      </c>
      <c r="P384" t="str">
        <f t="shared" si="11"/>
        <v>Dark</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IF(_xlfn.XLOOKUP(C385,customers!$A$1:$A$1001,customers!$C$1:$C$1001)=0,"",_xlfn.XLOOKUP(C385,customers!$A$1:$A$1001,customers!$C$1:$C$1001))</f>
        <v/>
      </c>
      <c r="H385" s="2" t="str">
        <f>_xlfn.XLOOKUP(C385,customers!$A$1:$A$1001,customers!$G$1:$G$1001,,0)</f>
        <v>United States</v>
      </c>
      <c r="I385" t="str">
        <f>_xlfn.XLOOKUP(orders!D385,Products!$A$1:$A$49,Products!$B$1:$B$49,,0)</f>
        <v>Exc</v>
      </c>
      <c r="J385" t="str">
        <f>_xlfn.XLOOKUP(orders!D385,Products!$A$1:$A$49,Products!$C$1:$C$49,,0)</f>
        <v>L</v>
      </c>
      <c r="K385" s="5">
        <f>_xlfn.XLOOKUP(D385,Products!$A$1:$A$49,Products!$D$1:$D$49,,0)</f>
        <v>0.5</v>
      </c>
      <c r="L385">
        <f>_xlfn.XLOOKUP(D385,Products!$A$1:$A$49,Products!$E$1:$E$49,,0)</f>
        <v>8.91</v>
      </c>
      <c r="M385" s="11">
        <f>orders!L385*orders!E385</f>
        <v>53.46</v>
      </c>
      <c r="N385" t="str">
        <f t="shared" si="10"/>
        <v>Excelsa</v>
      </c>
      <c r="O385" t="str">
        <f>_xlfn.XLOOKUP(Orders_Table[[#This Row],[Customer ID]],customers!$A$1:$A$1001,customers!$I$1:$I$1001,,0)</f>
        <v>Yes</v>
      </c>
      <c r="P385" t="str">
        <f t="shared" si="11"/>
        <v>Light</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IF(_xlfn.XLOOKUP(C386,customers!$A$1:$A$1001,customers!$C$1:$C$1001)=0,"",_xlfn.XLOOKUP(C386,customers!$A$1:$A$1001,customers!$C$1:$C$1001))</f>
        <v/>
      </c>
      <c r="H386" s="2" t="str">
        <f>_xlfn.XLOOKUP(C386,customers!$A$1:$A$1001,customers!$G$1:$G$1001,,0)</f>
        <v>United States</v>
      </c>
      <c r="I386" t="str">
        <f>_xlfn.XLOOKUP(orders!D386,Products!$A$1:$A$49,Products!$B$1:$B$49,,0)</f>
        <v>Ara</v>
      </c>
      <c r="J386" t="str">
        <f>_xlfn.XLOOKUP(orders!D386,Products!$A$1:$A$49,Products!$C$1:$C$49,,0)</f>
        <v>L</v>
      </c>
      <c r="K386" s="5">
        <f>_xlfn.XLOOKUP(D386,Products!$A$1:$A$49,Products!$D$1:$D$49,,0)</f>
        <v>2.5</v>
      </c>
      <c r="L386">
        <f>_xlfn.XLOOKUP(D386,Products!$A$1:$A$49,Products!$E$1:$E$49,,0)</f>
        <v>29.784999999999997</v>
      </c>
      <c r="M386" s="11">
        <f>orders!L386*orders!E386</f>
        <v>119.13999999999999</v>
      </c>
      <c r="N386" t="str">
        <f t="shared" si="10"/>
        <v>Arabica</v>
      </c>
      <c r="O386" t="str">
        <f>_xlfn.XLOOKUP(Orders_Table[[#This Row],[Customer ID]],customers!$A$1:$A$1001,customers!$I$1:$I$1001,,0)</f>
        <v>No</v>
      </c>
      <c r="P386" t="str">
        <f t="shared" si="11"/>
        <v>Light</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IF(_xlfn.XLOOKUP(C387,customers!$A$1:$A$1001,customers!$C$1:$C$1001)=0,"",_xlfn.XLOOKUP(C387,customers!$A$1:$A$1001,customers!$C$1:$C$1001))</f>
        <v>vbaumadierap@google.cn</v>
      </c>
      <c r="H387" s="2" t="str">
        <f>_xlfn.XLOOKUP(C387,customers!$A$1:$A$1001,customers!$G$1:$G$1001,,0)</f>
        <v>United States</v>
      </c>
      <c r="I387" t="str">
        <f>_xlfn.XLOOKUP(orders!D387,Products!$A$1:$A$49,Products!$B$1:$B$49,,0)</f>
        <v>Lib</v>
      </c>
      <c r="J387" t="str">
        <f>_xlfn.XLOOKUP(orders!D387,Products!$A$1:$A$49,Products!$C$1:$C$49,,0)</f>
        <v>M</v>
      </c>
      <c r="K387" s="5">
        <f>_xlfn.XLOOKUP(D387,Products!$A$1:$A$49,Products!$D$1:$D$49,,0)</f>
        <v>0.5</v>
      </c>
      <c r="L387">
        <f>_xlfn.XLOOKUP(D387,Products!$A$1:$A$49,Products!$E$1:$E$49,,0)</f>
        <v>8.73</v>
      </c>
      <c r="M387" s="11">
        <f>orders!L387*orders!E387</f>
        <v>43.650000000000006</v>
      </c>
      <c r="N387" t="str">
        <f t="shared" ref="N387:N450" si="12">IF(I387="Rob","Robusta",IF(I387="Exc","Excelsa",IF(I387="Ara","Arabica",IF(I387="Lib","Liberica",""))))</f>
        <v>Liberica</v>
      </c>
      <c r="O387" t="str">
        <f>_xlfn.XLOOKUP(Orders_Table[[#This Row],[Customer ID]],customers!$A$1:$A$1001,customers!$I$1:$I$1001,,0)</f>
        <v>Yes</v>
      </c>
      <c r="P387" t="str">
        <f t="shared" ref="P387:P450" si="13">IF(J387="M","Medium",IF(J387="D","Dark",IF(J387="L","Light","")))</f>
        <v>Medium</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IF(_xlfn.XLOOKUP(C388,customers!$A$1:$A$1001,customers!$C$1:$C$1001)=0,"",_xlfn.XLOOKUP(C388,customers!$A$1:$A$1001,customers!$C$1:$C$1001))</f>
        <v/>
      </c>
      <c r="H388" s="2" t="str">
        <f>_xlfn.XLOOKUP(C388,customers!$A$1:$A$1001,customers!$G$1:$G$1001,,0)</f>
        <v>United States</v>
      </c>
      <c r="I388" t="str">
        <f>_xlfn.XLOOKUP(orders!D388,Products!$A$1:$A$49,Products!$B$1:$B$49,,0)</f>
        <v>Ara</v>
      </c>
      <c r="J388" t="str">
        <f>_xlfn.XLOOKUP(orders!D388,Products!$A$1:$A$49,Products!$C$1:$C$49,,0)</f>
        <v>D</v>
      </c>
      <c r="K388" s="5">
        <f>_xlfn.XLOOKUP(D388,Products!$A$1:$A$49,Products!$D$1:$D$49,,0)</f>
        <v>0.2</v>
      </c>
      <c r="L388">
        <f>_xlfn.XLOOKUP(D388,Products!$A$1:$A$49,Products!$E$1:$E$49,,0)</f>
        <v>2.9849999999999999</v>
      </c>
      <c r="M388" s="11">
        <f>orders!L388*orders!E388</f>
        <v>17.91</v>
      </c>
      <c r="N388" t="str">
        <f t="shared" si="12"/>
        <v>Arabica</v>
      </c>
      <c r="O388" t="str">
        <f>_xlfn.XLOOKUP(Orders_Table[[#This Row],[Customer ID]],customers!$A$1:$A$1001,customers!$I$1:$I$1001,,0)</f>
        <v>Yes</v>
      </c>
      <c r="P388" t="str">
        <f t="shared" si="13"/>
        <v>Dark</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IF(_xlfn.XLOOKUP(C389,customers!$A$1:$A$1001,customers!$C$1:$C$1001)=0,"",_xlfn.XLOOKUP(C389,customers!$A$1:$A$1001,customers!$C$1:$C$1001))</f>
        <v>sweldsar@wired.com</v>
      </c>
      <c r="H389" s="2" t="str">
        <f>_xlfn.XLOOKUP(C389,customers!$A$1:$A$1001,customers!$G$1:$G$1001,,0)</f>
        <v>United States</v>
      </c>
      <c r="I389" t="str">
        <f>_xlfn.XLOOKUP(orders!D389,Products!$A$1:$A$49,Products!$B$1:$B$49,,0)</f>
        <v>Exc</v>
      </c>
      <c r="J389" t="str">
        <f>_xlfn.XLOOKUP(orders!D389,Products!$A$1:$A$49,Products!$C$1:$C$49,,0)</f>
        <v>L</v>
      </c>
      <c r="K389" s="5">
        <f>_xlfn.XLOOKUP(D389,Products!$A$1:$A$49,Products!$D$1:$D$49,,0)</f>
        <v>1</v>
      </c>
      <c r="L389">
        <f>_xlfn.XLOOKUP(D389,Products!$A$1:$A$49,Products!$E$1:$E$49,,0)</f>
        <v>14.85</v>
      </c>
      <c r="M389" s="11">
        <f>orders!L389*orders!E389</f>
        <v>74.25</v>
      </c>
      <c r="N389" t="str">
        <f t="shared" si="12"/>
        <v>Excelsa</v>
      </c>
      <c r="O389" t="str">
        <f>_xlfn.XLOOKUP(Orders_Table[[#This Row],[Customer ID]],customers!$A$1:$A$1001,customers!$I$1:$I$1001,,0)</f>
        <v>Yes</v>
      </c>
      <c r="P389" t="str">
        <f t="shared" si="13"/>
        <v>Light</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IF(_xlfn.XLOOKUP(C390,customers!$A$1:$A$1001,customers!$C$1:$C$1001)=0,"",_xlfn.XLOOKUP(C390,customers!$A$1:$A$1001,customers!$C$1:$C$1001))</f>
        <v>msarvaras@artisteer.com</v>
      </c>
      <c r="H390" s="2" t="str">
        <f>_xlfn.XLOOKUP(C390,customers!$A$1:$A$1001,customers!$G$1:$G$1001,,0)</f>
        <v>United States</v>
      </c>
      <c r="I390" t="str">
        <f>_xlfn.XLOOKUP(orders!D390,Products!$A$1:$A$49,Products!$B$1:$B$49,,0)</f>
        <v>Lib</v>
      </c>
      <c r="J390" t="str">
        <f>_xlfn.XLOOKUP(orders!D390,Products!$A$1:$A$49,Products!$C$1:$C$49,,0)</f>
        <v>D</v>
      </c>
      <c r="K390" s="5">
        <f>_xlfn.XLOOKUP(D390,Products!$A$1:$A$49,Products!$D$1:$D$49,,0)</f>
        <v>0.2</v>
      </c>
      <c r="L390">
        <f>_xlfn.XLOOKUP(D390,Products!$A$1:$A$49,Products!$E$1:$E$49,,0)</f>
        <v>3.8849999999999998</v>
      </c>
      <c r="M390" s="11">
        <f>orders!L390*orders!E390</f>
        <v>11.654999999999999</v>
      </c>
      <c r="N390" t="str">
        <f t="shared" si="12"/>
        <v>Liberica</v>
      </c>
      <c r="O390" t="str">
        <f>_xlfn.XLOOKUP(Orders_Table[[#This Row],[Customer ID]],customers!$A$1:$A$1001,customers!$I$1:$I$1001,,0)</f>
        <v>Yes</v>
      </c>
      <c r="P390" t="str">
        <f t="shared" si="13"/>
        <v>Dark</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IF(_xlfn.XLOOKUP(C391,customers!$A$1:$A$1001,customers!$C$1:$C$1001)=0,"",_xlfn.XLOOKUP(C391,customers!$A$1:$A$1001,customers!$C$1:$C$1001))</f>
        <v>ahavickat@nsw.gov.au</v>
      </c>
      <c r="H391" s="2" t="str">
        <f>_xlfn.XLOOKUP(C391,customers!$A$1:$A$1001,customers!$G$1:$G$1001,,0)</f>
        <v>United States</v>
      </c>
      <c r="I391" t="str">
        <f>_xlfn.XLOOKUP(orders!D391,Products!$A$1:$A$49,Products!$B$1:$B$49,,0)</f>
        <v>Lib</v>
      </c>
      <c r="J391" t="str">
        <f>_xlfn.XLOOKUP(orders!D391,Products!$A$1:$A$49,Products!$C$1:$C$49,,0)</f>
        <v>D</v>
      </c>
      <c r="K391" s="5">
        <f>_xlfn.XLOOKUP(D391,Products!$A$1:$A$49,Products!$D$1:$D$49,,0)</f>
        <v>0.5</v>
      </c>
      <c r="L391">
        <f>_xlfn.XLOOKUP(D391,Products!$A$1:$A$49,Products!$E$1:$E$49,,0)</f>
        <v>7.77</v>
      </c>
      <c r="M391" s="11">
        <f>orders!L391*orders!E391</f>
        <v>23.31</v>
      </c>
      <c r="N391" t="str">
        <f t="shared" si="12"/>
        <v>Liberica</v>
      </c>
      <c r="O391" t="str">
        <f>_xlfn.XLOOKUP(Orders_Table[[#This Row],[Customer ID]],customers!$A$1:$A$1001,customers!$I$1:$I$1001,,0)</f>
        <v>Yes</v>
      </c>
      <c r="P391" t="str">
        <f t="shared" si="13"/>
        <v>Dark</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IF(_xlfn.XLOOKUP(C392,customers!$A$1:$A$1001,customers!$C$1:$C$1001)=0,"",_xlfn.XLOOKUP(C392,customers!$A$1:$A$1001,customers!$C$1:$C$1001))</f>
        <v>sdivinyau@ask.com</v>
      </c>
      <c r="H392" s="2" t="str">
        <f>_xlfn.XLOOKUP(C392,customers!$A$1:$A$1001,customers!$G$1:$G$1001,,0)</f>
        <v>United States</v>
      </c>
      <c r="I392" t="str">
        <f>_xlfn.XLOOKUP(orders!D392,Products!$A$1:$A$49,Products!$B$1:$B$49,,0)</f>
        <v>Exc</v>
      </c>
      <c r="J392" t="str">
        <f>_xlfn.XLOOKUP(orders!D392,Products!$A$1:$A$49,Products!$C$1:$C$49,,0)</f>
        <v>D</v>
      </c>
      <c r="K392" s="5">
        <f>_xlfn.XLOOKUP(D392,Products!$A$1:$A$49,Products!$D$1:$D$49,,0)</f>
        <v>0.5</v>
      </c>
      <c r="L392">
        <f>_xlfn.XLOOKUP(D392,Products!$A$1:$A$49,Products!$E$1:$E$49,,0)</f>
        <v>7.29</v>
      </c>
      <c r="M392" s="11">
        <f>orders!L392*orders!E392</f>
        <v>14.58</v>
      </c>
      <c r="N392" t="str">
        <f t="shared" si="12"/>
        <v>Excelsa</v>
      </c>
      <c r="O392" t="str">
        <f>_xlfn.XLOOKUP(Orders_Table[[#This Row],[Customer ID]],customers!$A$1:$A$1001,customers!$I$1:$I$1001,,0)</f>
        <v>Yes</v>
      </c>
      <c r="P392" t="str">
        <f t="shared" si="13"/>
        <v>Dark</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IF(_xlfn.XLOOKUP(C393,customers!$A$1:$A$1001,customers!$C$1:$C$1001)=0,"",_xlfn.XLOOKUP(C393,customers!$A$1:$A$1001,customers!$C$1:$C$1001))</f>
        <v>inorquoyav@businessweek.com</v>
      </c>
      <c r="H393" s="2" t="str">
        <f>_xlfn.XLOOKUP(C393,customers!$A$1:$A$1001,customers!$G$1:$G$1001,,0)</f>
        <v>United States</v>
      </c>
      <c r="I393" t="str">
        <f>_xlfn.XLOOKUP(orders!D393,Products!$A$1:$A$49,Products!$B$1:$B$49,,0)</f>
        <v>Ara</v>
      </c>
      <c r="J393" t="str">
        <f>_xlfn.XLOOKUP(orders!D393,Products!$A$1:$A$49,Products!$C$1:$C$49,,0)</f>
        <v>M</v>
      </c>
      <c r="K393" s="5">
        <f>_xlfn.XLOOKUP(D393,Products!$A$1:$A$49,Products!$D$1:$D$49,,0)</f>
        <v>0.5</v>
      </c>
      <c r="L393">
        <f>_xlfn.XLOOKUP(D393,Products!$A$1:$A$49,Products!$E$1:$E$49,,0)</f>
        <v>6.75</v>
      </c>
      <c r="M393" s="11">
        <f>orders!L393*orders!E393</f>
        <v>13.5</v>
      </c>
      <c r="N393" t="str">
        <f t="shared" si="12"/>
        <v>Arabica</v>
      </c>
      <c r="O393" t="str">
        <f>_xlfn.XLOOKUP(Orders_Table[[#This Row],[Customer ID]],customers!$A$1:$A$1001,customers!$I$1:$I$1001,,0)</f>
        <v>No</v>
      </c>
      <c r="P393" t="str">
        <f t="shared" si="13"/>
        <v>Medium</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IF(_xlfn.XLOOKUP(C394,customers!$A$1:$A$1001,customers!$C$1:$C$1001)=0,"",_xlfn.XLOOKUP(C394,customers!$A$1:$A$1001,customers!$C$1:$C$1001))</f>
        <v>aiddisonaw@usa.gov</v>
      </c>
      <c r="H394" s="2" t="str">
        <f>_xlfn.XLOOKUP(C394,customers!$A$1:$A$1001,customers!$G$1:$G$1001,,0)</f>
        <v>United States</v>
      </c>
      <c r="I394" t="str">
        <f>_xlfn.XLOOKUP(orders!D394,Products!$A$1:$A$49,Products!$B$1:$B$49,,0)</f>
        <v>Exc</v>
      </c>
      <c r="J394" t="str">
        <f>_xlfn.XLOOKUP(orders!D394,Products!$A$1:$A$49,Products!$C$1:$C$49,,0)</f>
        <v>L</v>
      </c>
      <c r="K394" s="5">
        <f>_xlfn.XLOOKUP(D394,Products!$A$1:$A$49,Products!$D$1:$D$49,,0)</f>
        <v>1</v>
      </c>
      <c r="L394">
        <f>_xlfn.XLOOKUP(D394,Products!$A$1:$A$49,Products!$E$1:$E$49,,0)</f>
        <v>14.85</v>
      </c>
      <c r="M394" s="11">
        <f>orders!L394*orders!E394</f>
        <v>89.1</v>
      </c>
      <c r="N394" t="str">
        <f t="shared" si="12"/>
        <v>Excelsa</v>
      </c>
      <c r="O394" t="str">
        <f>_xlfn.XLOOKUP(Orders_Table[[#This Row],[Customer ID]],customers!$A$1:$A$1001,customers!$I$1:$I$1001,,0)</f>
        <v>No</v>
      </c>
      <c r="P394" t="str">
        <f t="shared" si="13"/>
        <v>Light</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IF(_xlfn.XLOOKUP(C395,customers!$A$1:$A$1001,customers!$C$1:$C$1001)=0,"",_xlfn.XLOOKUP(C395,customers!$A$1:$A$1001,customers!$C$1:$C$1001))</f>
        <v>aiddisonaw@usa.gov</v>
      </c>
      <c r="H395" s="2" t="str">
        <f>_xlfn.XLOOKUP(C395,customers!$A$1:$A$1001,customers!$G$1:$G$1001,,0)</f>
        <v>United States</v>
      </c>
      <c r="I395" t="str">
        <f>_xlfn.XLOOKUP(orders!D395,Products!$A$1:$A$49,Products!$B$1:$B$49,,0)</f>
        <v>Ara</v>
      </c>
      <c r="J395" t="str">
        <f>_xlfn.XLOOKUP(orders!D395,Products!$A$1:$A$49,Products!$C$1:$C$49,,0)</f>
        <v>L</v>
      </c>
      <c r="K395" s="5">
        <f>_xlfn.XLOOKUP(D395,Products!$A$1:$A$49,Products!$D$1:$D$49,,0)</f>
        <v>0.2</v>
      </c>
      <c r="L395">
        <f>_xlfn.XLOOKUP(D395,Products!$A$1:$A$49,Products!$E$1:$E$49,,0)</f>
        <v>3.8849999999999998</v>
      </c>
      <c r="M395" s="11">
        <f>orders!L395*orders!E395</f>
        <v>3.8849999999999998</v>
      </c>
      <c r="N395" t="str">
        <f t="shared" si="12"/>
        <v>Arabica</v>
      </c>
      <c r="O395" t="str">
        <f>_xlfn.XLOOKUP(Orders_Table[[#This Row],[Customer ID]],customers!$A$1:$A$1001,customers!$I$1:$I$1001,,0)</f>
        <v>No</v>
      </c>
      <c r="P395" t="str">
        <f t="shared" si="13"/>
        <v>Light</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IF(_xlfn.XLOOKUP(C396,customers!$A$1:$A$1001,customers!$C$1:$C$1001)=0,"",_xlfn.XLOOKUP(C396,customers!$A$1:$A$1001,customers!$C$1:$C$1001))</f>
        <v>rlongfielday@bluehost.com</v>
      </c>
      <c r="H396" s="2" t="str">
        <f>_xlfn.XLOOKUP(C396,customers!$A$1:$A$1001,customers!$G$1:$G$1001,,0)</f>
        <v>United States</v>
      </c>
      <c r="I396" t="str">
        <f>_xlfn.XLOOKUP(orders!D396,Products!$A$1:$A$49,Products!$B$1:$B$49,,0)</f>
        <v>Rob</v>
      </c>
      <c r="J396" t="str">
        <f>_xlfn.XLOOKUP(orders!D396,Products!$A$1:$A$49,Products!$C$1:$C$49,,0)</f>
        <v>L</v>
      </c>
      <c r="K396" s="5">
        <f>_xlfn.XLOOKUP(D396,Products!$A$1:$A$49,Products!$D$1:$D$49,,0)</f>
        <v>2.5</v>
      </c>
      <c r="L396">
        <f>_xlfn.XLOOKUP(D396,Products!$A$1:$A$49,Products!$E$1:$E$49,,0)</f>
        <v>27.484999999999996</v>
      </c>
      <c r="M396" s="11">
        <f>orders!L396*orders!E396</f>
        <v>109.93999999999998</v>
      </c>
      <c r="N396" t="str">
        <f t="shared" si="12"/>
        <v>Robusta</v>
      </c>
      <c r="O396" t="str">
        <f>_xlfn.XLOOKUP(Orders_Table[[#This Row],[Customer ID]],customers!$A$1:$A$1001,customers!$I$1:$I$1001,,0)</f>
        <v>No</v>
      </c>
      <c r="P396" t="str">
        <f t="shared" si="13"/>
        <v>Light</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IF(_xlfn.XLOOKUP(C397,customers!$A$1:$A$1001,customers!$C$1:$C$1001)=0,"",_xlfn.XLOOKUP(C397,customers!$A$1:$A$1001,customers!$C$1:$C$1001))</f>
        <v>gkislingburyaz@samsung.com</v>
      </c>
      <c r="H397" s="2" t="str">
        <f>_xlfn.XLOOKUP(C397,customers!$A$1:$A$1001,customers!$G$1:$G$1001,,0)</f>
        <v>United States</v>
      </c>
      <c r="I397" t="str">
        <f>_xlfn.XLOOKUP(orders!D397,Products!$A$1:$A$49,Products!$B$1:$B$49,,0)</f>
        <v>Lib</v>
      </c>
      <c r="J397" t="str">
        <f>_xlfn.XLOOKUP(orders!D397,Products!$A$1:$A$49,Products!$C$1:$C$49,,0)</f>
        <v>D</v>
      </c>
      <c r="K397" s="5">
        <f>_xlfn.XLOOKUP(D397,Products!$A$1:$A$49,Products!$D$1:$D$49,,0)</f>
        <v>0.5</v>
      </c>
      <c r="L397">
        <f>_xlfn.XLOOKUP(D397,Products!$A$1:$A$49,Products!$E$1:$E$49,,0)</f>
        <v>7.77</v>
      </c>
      <c r="M397" s="11">
        <f>orders!L397*orders!E397</f>
        <v>46.62</v>
      </c>
      <c r="N397" t="str">
        <f t="shared" si="12"/>
        <v>Liberica</v>
      </c>
      <c r="O397" t="str">
        <f>_xlfn.XLOOKUP(Orders_Table[[#This Row],[Customer ID]],customers!$A$1:$A$1001,customers!$I$1:$I$1001,,0)</f>
        <v>Yes</v>
      </c>
      <c r="P397" t="str">
        <f t="shared" si="13"/>
        <v>Dark</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IF(_xlfn.XLOOKUP(C398,customers!$A$1:$A$1001,customers!$C$1:$C$1001)=0,"",_xlfn.XLOOKUP(C398,customers!$A$1:$A$1001,customers!$C$1:$C$1001))</f>
        <v>xgibbonsb0@artisteer.com</v>
      </c>
      <c r="H398" s="2" t="str">
        <f>_xlfn.XLOOKUP(C398,customers!$A$1:$A$1001,customers!$G$1:$G$1001,,0)</f>
        <v>United States</v>
      </c>
      <c r="I398" t="str">
        <f>_xlfn.XLOOKUP(orders!D398,Products!$A$1:$A$49,Products!$B$1:$B$49,,0)</f>
        <v>Ara</v>
      </c>
      <c r="J398" t="str">
        <f>_xlfn.XLOOKUP(orders!D398,Products!$A$1:$A$49,Products!$C$1:$C$49,,0)</f>
        <v>L</v>
      </c>
      <c r="K398" s="5">
        <f>_xlfn.XLOOKUP(D398,Products!$A$1:$A$49,Products!$D$1:$D$49,,0)</f>
        <v>0.5</v>
      </c>
      <c r="L398">
        <f>_xlfn.XLOOKUP(D398,Products!$A$1:$A$49,Products!$E$1:$E$49,,0)</f>
        <v>7.77</v>
      </c>
      <c r="M398" s="11">
        <f>orders!L398*orders!E398</f>
        <v>38.849999999999994</v>
      </c>
      <c r="N398" t="str">
        <f t="shared" si="12"/>
        <v>Arabica</v>
      </c>
      <c r="O398" t="str">
        <f>_xlfn.XLOOKUP(Orders_Table[[#This Row],[Customer ID]],customers!$A$1:$A$1001,customers!$I$1:$I$1001,,0)</f>
        <v>No</v>
      </c>
      <c r="P398" t="str">
        <f t="shared" si="13"/>
        <v>Light</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IF(_xlfn.XLOOKUP(C399,customers!$A$1:$A$1001,customers!$C$1:$C$1001)=0,"",_xlfn.XLOOKUP(C399,customers!$A$1:$A$1001,customers!$C$1:$C$1001))</f>
        <v>fparresb1@imageshack.us</v>
      </c>
      <c r="H399" s="2" t="str">
        <f>_xlfn.XLOOKUP(C399,customers!$A$1:$A$1001,customers!$G$1:$G$1001,,0)</f>
        <v>United States</v>
      </c>
      <c r="I399" t="str">
        <f>_xlfn.XLOOKUP(orders!D399,Products!$A$1:$A$49,Products!$B$1:$B$49,,0)</f>
        <v>Lib</v>
      </c>
      <c r="J399" t="str">
        <f>_xlfn.XLOOKUP(orders!D399,Products!$A$1:$A$49,Products!$C$1:$C$49,,0)</f>
        <v>D</v>
      </c>
      <c r="K399" s="5">
        <f>_xlfn.XLOOKUP(D399,Products!$A$1:$A$49,Products!$D$1:$D$49,,0)</f>
        <v>0.5</v>
      </c>
      <c r="L399">
        <f>_xlfn.XLOOKUP(D399,Products!$A$1:$A$49,Products!$E$1:$E$49,,0)</f>
        <v>7.77</v>
      </c>
      <c r="M399" s="11">
        <f>orders!L399*orders!E399</f>
        <v>31.08</v>
      </c>
      <c r="N399" t="str">
        <f t="shared" si="12"/>
        <v>Liberica</v>
      </c>
      <c r="O399" t="str">
        <f>_xlfn.XLOOKUP(Orders_Table[[#This Row],[Customer ID]],customers!$A$1:$A$1001,customers!$I$1:$I$1001,,0)</f>
        <v>Yes</v>
      </c>
      <c r="P399" t="str">
        <f t="shared" si="13"/>
        <v>Dark</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IF(_xlfn.XLOOKUP(C400,customers!$A$1:$A$1001,customers!$C$1:$C$1001)=0,"",_xlfn.XLOOKUP(C400,customers!$A$1:$A$1001,customers!$C$1:$C$1001))</f>
        <v>gsibrayb2@wsj.com</v>
      </c>
      <c r="H400" s="2" t="str">
        <f>_xlfn.XLOOKUP(C400,customers!$A$1:$A$1001,customers!$G$1:$G$1001,,0)</f>
        <v>United States</v>
      </c>
      <c r="I400" t="str">
        <f>_xlfn.XLOOKUP(orders!D400,Products!$A$1:$A$49,Products!$B$1:$B$49,,0)</f>
        <v>Ara</v>
      </c>
      <c r="J400" t="str">
        <f>_xlfn.XLOOKUP(orders!D400,Products!$A$1:$A$49,Products!$C$1:$C$49,,0)</f>
        <v>D</v>
      </c>
      <c r="K400" s="5">
        <f>_xlfn.XLOOKUP(D400,Products!$A$1:$A$49,Products!$D$1:$D$49,,0)</f>
        <v>0.2</v>
      </c>
      <c r="L400">
        <f>_xlfn.XLOOKUP(D400,Products!$A$1:$A$49,Products!$E$1:$E$49,,0)</f>
        <v>2.9849999999999999</v>
      </c>
      <c r="M400" s="11">
        <f>orders!L400*orders!E400</f>
        <v>17.91</v>
      </c>
      <c r="N400" t="str">
        <f t="shared" si="12"/>
        <v>Arabica</v>
      </c>
      <c r="O400" t="str">
        <f>_xlfn.XLOOKUP(Orders_Table[[#This Row],[Customer ID]],customers!$A$1:$A$1001,customers!$I$1:$I$1001,,0)</f>
        <v>Yes</v>
      </c>
      <c r="P400" t="str">
        <f t="shared" si="13"/>
        <v>Dark</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IF(_xlfn.XLOOKUP(C401,customers!$A$1:$A$1001,customers!$C$1:$C$1001)=0,"",_xlfn.XLOOKUP(C401,customers!$A$1:$A$1001,customers!$C$1:$C$1001))</f>
        <v>ihotchkinb3@mit.edu</v>
      </c>
      <c r="H401" s="2" t="str">
        <f>_xlfn.XLOOKUP(C401,customers!$A$1:$A$1001,customers!$G$1:$G$1001,,0)</f>
        <v>United Kingdom</v>
      </c>
      <c r="I401" t="str">
        <f>_xlfn.XLOOKUP(orders!D401,Products!$A$1:$A$49,Products!$B$1:$B$49,,0)</f>
        <v>Exc</v>
      </c>
      <c r="J401" t="str">
        <f>_xlfn.XLOOKUP(orders!D401,Products!$A$1:$A$49,Products!$C$1:$C$49,,0)</f>
        <v>D</v>
      </c>
      <c r="K401" s="5">
        <f>_xlfn.XLOOKUP(D401,Products!$A$1:$A$49,Products!$D$1:$D$49,,0)</f>
        <v>2.5</v>
      </c>
      <c r="L401">
        <f>_xlfn.XLOOKUP(D401,Products!$A$1:$A$49,Products!$E$1:$E$49,,0)</f>
        <v>27.945</v>
      </c>
      <c r="M401" s="11">
        <f>orders!L401*orders!E401</f>
        <v>167.67000000000002</v>
      </c>
      <c r="N401" t="str">
        <f t="shared" si="12"/>
        <v>Excelsa</v>
      </c>
      <c r="O401" t="str">
        <f>_xlfn.XLOOKUP(Orders_Table[[#This Row],[Customer ID]],customers!$A$1:$A$1001,customers!$I$1:$I$1001,,0)</f>
        <v>No</v>
      </c>
      <c r="P401" t="str">
        <f t="shared" si="13"/>
        <v>Dark</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IF(_xlfn.XLOOKUP(C402,customers!$A$1:$A$1001,customers!$C$1:$C$1001)=0,"",_xlfn.XLOOKUP(C402,customers!$A$1:$A$1001,customers!$C$1:$C$1001))</f>
        <v>nbroadberrieb4@gnu.org</v>
      </c>
      <c r="H402" s="2" t="str">
        <f>_xlfn.XLOOKUP(C402,customers!$A$1:$A$1001,customers!$G$1:$G$1001,,0)</f>
        <v>United States</v>
      </c>
      <c r="I402" t="str">
        <f>_xlfn.XLOOKUP(orders!D402,Products!$A$1:$A$49,Products!$B$1:$B$49,,0)</f>
        <v>Lib</v>
      </c>
      <c r="J402" t="str">
        <f>_xlfn.XLOOKUP(orders!D402,Products!$A$1:$A$49,Products!$C$1:$C$49,,0)</f>
        <v>L</v>
      </c>
      <c r="K402" s="5">
        <f>_xlfn.XLOOKUP(D402,Products!$A$1:$A$49,Products!$D$1:$D$49,,0)</f>
        <v>1</v>
      </c>
      <c r="L402">
        <f>_xlfn.XLOOKUP(D402,Products!$A$1:$A$49,Products!$E$1:$E$49,,0)</f>
        <v>15.85</v>
      </c>
      <c r="M402" s="11">
        <f>orders!L402*orders!E402</f>
        <v>63.4</v>
      </c>
      <c r="N402" t="str">
        <f t="shared" si="12"/>
        <v>Liberica</v>
      </c>
      <c r="O402" t="str">
        <f>_xlfn.XLOOKUP(Orders_Table[[#This Row],[Customer ID]],customers!$A$1:$A$1001,customers!$I$1:$I$1001,,0)</f>
        <v>No</v>
      </c>
      <c r="P402" t="str">
        <f t="shared" si="13"/>
        <v>Light</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IF(_xlfn.XLOOKUP(C403,customers!$A$1:$A$1001,customers!$C$1:$C$1001)=0,"",_xlfn.XLOOKUP(C403,customers!$A$1:$A$1001,customers!$C$1:$C$1001))</f>
        <v>rpithcockb5@yellowbook.com</v>
      </c>
      <c r="H403" s="2" t="str">
        <f>_xlfn.XLOOKUP(C403,customers!$A$1:$A$1001,customers!$G$1:$G$1001,,0)</f>
        <v>United States</v>
      </c>
      <c r="I403" t="str">
        <f>_xlfn.XLOOKUP(orders!D403,Products!$A$1:$A$49,Products!$B$1:$B$49,,0)</f>
        <v>Lib</v>
      </c>
      <c r="J403" t="str">
        <f>_xlfn.XLOOKUP(orders!D403,Products!$A$1:$A$49,Products!$C$1:$C$49,,0)</f>
        <v>M</v>
      </c>
      <c r="K403" s="5">
        <f>_xlfn.XLOOKUP(D403,Products!$A$1:$A$49,Products!$D$1:$D$49,,0)</f>
        <v>0.2</v>
      </c>
      <c r="L403">
        <f>_xlfn.XLOOKUP(D403,Products!$A$1:$A$49,Products!$E$1:$E$49,,0)</f>
        <v>4.3650000000000002</v>
      </c>
      <c r="M403" s="11">
        <f>orders!L403*orders!E403</f>
        <v>8.73</v>
      </c>
      <c r="N403" t="str">
        <f t="shared" si="12"/>
        <v>Liberica</v>
      </c>
      <c r="O403" t="str">
        <f>_xlfn.XLOOKUP(Orders_Table[[#This Row],[Customer ID]],customers!$A$1:$A$1001,customers!$I$1:$I$1001,,0)</f>
        <v>Yes</v>
      </c>
      <c r="P403" t="str">
        <f t="shared" si="13"/>
        <v>Medium</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IF(_xlfn.XLOOKUP(C404,customers!$A$1:$A$1001,customers!$C$1:$C$1001)=0,"",_xlfn.XLOOKUP(C404,customers!$A$1:$A$1001,customers!$C$1:$C$1001))</f>
        <v>gcroysdaleb6@nih.gov</v>
      </c>
      <c r="H404" s="2" t="str">
        <f>_xlfn.XLOOKUP(C404,customers!$A$1:$A$1001,customers!$G$1:$G$1001,,0)</f>
        <v>United States</v>
      </c>
      <c r="I404" t="str">
        <f>_xlfn.XLOOKUP(orders!D404,Products!$A$1:$A$49,Products!$B$1:$B$49,,0)</f>
        <v>Rob</v>
      </c>
      <c r="J404" t="str">
        <f>_xlfn.XLOOKUP(orders!D404,Products!$A$1:$A$49,Products!$C$1:$C$49,,0)</f>
        <v>D</v>
      </c>
      <c r="K404" s="5">
        <f>_xlfn.XLOOKUP(D404,Products!$A$1:$A$49,Products!$D$1:$D$49,,0)</f>
        <v>1</v>
      </c>
      <c r="L404">
        <f>_xlfn.XLOOKUP(D404,Products!$A$1:$A$49,Products!$E$1:$E$49,,0)</f>
        <v>8.9499999999999993</v>
      </c>
      <c r="M404" s="11">
        <f>orders!L404*orders!E404</f>
        <v>26.849999999999998</v>
      </c>
      <c r="N404" t="str">
        <f t="shared" si="12"/>
        <v>Robusta</v>
      </c>
      <c r="O404" t="str">
        <f>_xlfn.XLOOKUP(Orders_Table[[#This Row],[Customer ID]],customers!$A$1:$A$1001,customers!$I$1:$I$1001,,0)</f>
        <v>Yes</v>
      </c>
      <c r="P404" t="str">
        <f t="shared" si="13"/>
        <v>Dark</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IF(_xlfn.XLOOKUP(C405,customers!$A$1:$A$1001,customers!$C$1:$C$1001)=0,"",_xlfn.XLOOKUP(C405,customers!$A$1:$A$1001,customers!$C$1:$C$1001))</f>
        <v>bgozzettb7@github.com</v>
      </c>
      <c r="H405" s="2" t="str">
        <f>_xlfn.XLOOKUP(C405,customers!$A$1:$A$1001,customers!$G$1:$G$1001,,0)</f>
        <v>United States</v>
      </c>
      <c r="I405" t="str">
        <f>_xlfn.XLOOKUP(orders!D405,Products!$A$1:$A$49,Products!$B$1:$B$49,,0)</f>
        <v>Lib</v>
      </c>
      <c r="J405" t="str">
        <f>_xlfn.XLOOKUP(orders!D405,Products!$A$1:$A$49,Products!$C$1:$C$49,,0)</f>
        <v>L</v>
      </c>
      <c r="K405" s="5">
        <f>_xlfn.XLOOKUP(D405,Products!$A$1:$A$49,Products!$D$1:$D$49,,0)</f>
        <v>0.2</v>
      </c>
      <c r="L405">
        <f>_xlfn.XLOOKUP(D405,Products!$A$1:$A$49,Products!$E$1:$E$49,,0)</f>
        <v>4.7549999999999999</v>
      </c>
      <c r="M405" s="11">
        <f>orders!L405*orders!E405</f>
        <v>9.51</v>
      </c>
      <c r="N405" t="str">
        <f t="shared" si="12"/>
        <v>Liberica</v>
      </c>
      <c r="O405" t="str">
        <f>_xlfn.XLOOKUP(Orders_Table[[#This Row],[Customer ID]],customers!$A$1:$A$1001,customers!$I$1:$I$1001,,0)</f>
        <v>No</v>
      </c>
      <c r="P405" t="str">
        <f t="shared" si="13"/>
        <v>Light</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IF(_xlfn.XLOOKUP(C406,customers!$A$1:$A$1001,customers!$C$1:$C$1001)=0,"",_xlfn.XLOOKUP(C406,customers!$A$1:$A$1001,customers!$C$1:$C$1001))</f>
        <v>tcraggsb8@house.gov</v>
      </c>
      <c r="H406" s="2" t="str">
        <f>_xlfn.XLOOKUP(C406,customers!$A$1:$A$1001,customers!$G$1:$G$1001,,0)</f>
        <v>Ireland</v>
      </c>
      <c r="I406" t="str">
        <f>_xlfn.XLOOKUP(orders!D406,Products!$A$1:$A$49,Products!$B$1:$B$49,,0)</f>
        <v>Ara</v>
      </c>
      <c r="J406" t="str">
        <f>_xlfn.XLOOKUP(orders!D406,Products!$A$1:$A$49,Products!$C$1:$C$49,,0)</f>
        <v>D</v>
      </c>
      <c r="K406" s="5">
        <f>_xlfn.XLOOKUP(D406,Products!$A$1:$A$49,Products!$D$1:$D$49,,0)</f>
        <v>1</v>
      </c>
      <c r="L406">
        <f>_xlfn.XLOOKUP(D406,Products!$A$1:$A$49,Products!$E$1:$E$49,,0)</f>
        <v>9.9499999999999993</v>
      </c>
      <c r="M406" s="11">
        <f>orders!L406*orders!E406</f>
        <v>39.799999999999997</v>
      </c>
      <c r="N406" t="str">
        <f t="shared" si="12"/>
        <v>Arabica</v>
      </c>
      <c r="O406" t="str">
        <f>_xlfn.XLOOKUP(Orders_Table[[#This Row],[Customer ID]],customers!$A$1:$A$1001,customers!$I$1:$I$1001,,0)</f>
        <v>No</v>
      </c>
      <c r="P406" t="str">
        <f t="shared" si="13"/>
        <v>Dark</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IF(_xlfn.XLOOKUP(C407,customers!$A$1:$A$1001,customers!$C$1:$C$1001)=0,"",_xlfn.XLOOKUP(C407,customers!$A$1:$A$1001,customers!$C$1:$C$1001))</f>
        <v>lcullrfordb9@xing.com</v>
      </c>
      <c r="H407" s="2" t="str">
        <f>_xlfn.XLOOKUP(C407,customers!$A$1:$A$1001,customers!$G$1:$G$1001,,0)</f>
        <v>United States</v>
      </c>
      <c r="I407" t="str">
        <f>_xlfn.XLOOKUP(orders!D407,Products!$A$1:$A$49,Products!$B$1:$B$49,,0)</f>
        <v>Exc</v>
      </c>
      <c r="J407" t="str">
        <f>_xlfn.XLOOKUP(orders!D407,Products!$A$1:$A$49,Products!$C$1:$C$49,,0)</f>
        <v>M</v>
      </c>
      <c r="K407" s="5">
        <f>_xlfn.XLOOKUP(D407,Products!$A$1:$A$49,Products!$D$1:$D$49,,0)</f>
        <v>0.5</v>
      </c>
      <c r="L407">
        <f>_xlfn.XLOOKUP(D407,Products!$A$1:$A$49,Products!$E$1:$E$49,,0)</f>
        <v>8.25</v>
      </c>
      <c r="M407" s="11">
        <f>orders!L407*orders!E407</f>
        <v>24.75</v>
      </c>
      <c r="N407" t="str">
        <f t="shared" si="12"/>
        <v>Excelsa</v>
      </c>
      <c r="O407" t="str">
        <f>_xlfn.XLOOKUP(Orders_Table[[#This Row],[Customer ID]],customers!$A$1:$A$1001,customers!$I$1:$I$1001,,0)</f>
        <v>Yes</v>
      </c>
      <c r="P407" t="str">
        <f t="shared" si="13"/>
        <v>Medium</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IF(_xlfn.XLOOKUP(C408,customers!$A$1:$A$1001,customers!$C$1:$C$1001)=0,"",_xlfn.XLOOKUP(C408,customers!$A$1:$A$1001,customers!$C$1:$C$1001))</f>
        <v>arizonba@xing.com</v>
      </c>
      <c r="H408" s="2" t="str">
        <f>_xlfn.XLOOKUP(C408,customers!$A$1:$A$1001,customers!$G$1:$G$1001,,0)</f>
        <v>United States</v>
      </c>
      <c r="I408" t="str">
        <f>_xlfn.XLOOKUP(orders!D408,Products!$A$1:$A$49,Products!$B$1:$B$49,,0)</f>
        <v>Exc</v>
      </c>
      <c r="J408" t="str">
        <f>_xlfn.XLOOKUP(orders!D408,Products!$A$1:$A$49,Products!$C$1:$C$49,,0)</f>
        <v>M</v>
      </c>
      <c r="K408" s="5">
        <f>_xlfn.XLOOKUP(D408,Products!$A$1:$A$49,Products!$D$1:$D$49,,0)</f>
        <v>1</v>
      </c>
      <c r="L408">
        <f>_xlfn.XLOOKUP(D408,Products!$A$1:$A$49,Products!$E$1:$E$49,,0)</f>
        <v>13.75</v>
      </c>
      <c r="M408" s="11">
        <f>orders!L408*orders!E408</f>
        <v>68.75</v>
      </c>
      <c r="N408" t="str">
        <f t="shared" si="12"/>
        <v>Excelsa</v>
      </c>
      <c r="O408" t="str">
        <f>_xlfn.XLOOKUP(Orders_Table[[#This Row],[Customer ID]],customers!$A$1:$A$1001,customers!$I$1:$I$1001,,0)</f>
        <v>Yes</v>
      </c>
      <c r="P408" t="str">
        <f t="shared" si="13"/>
        <v>Medium</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IF(_xlfn.XLOOKUP(C409,customers!$A$1:$A$1001,customers!$C$1:$C$1001)=0,"",_xlfn.XLOOKUP(C409,customers!$A$1:$A$1001,customers!$C$1:$C$1001))</f>
        <v/>
      </c>
      <c r="H409" s="2" t="str">
        <f>_xlfn.XLOOKUP(C409,customers!$A$1:$A$1001,customers!$G$1:$G$1001,,0)</f>
        <v>Ireland</v>
      </c>
      <c r="I409" t="str">
        <f>_xlfn.XLOOKUP(orders!D409,Products!$A$1:$A$49,Products!$B$1:$B$49,,0)</f>
        <v>Exc</v>
      </c>
      <c r="J409" t="str">
        <f>_xlfn.XLOOKUP(orders!D409,Products!$A$1:$A$49,Products!$C$1:$C$49,,0)</f>
        <v>M</v>
      </c>
      <c r="K409" s="5">
        <f>_xlfn.XLOOKUP(D409,Products!$A$1:$A$49,Products!$D$1:$D$49,,0)</f>
        <v>0.5</v>
      </c>
      <c r="L409">
        <f>_xlfn.XLOOKUP(D409,Products!$A$1:$A$49,Products!$E$1:$E$49,,0)</f>
        <v>8.25</v>
      </c>
      <c r="M409" s="11">
        <f>orders!L409*orders!E409</f>
        <v>49.5</v>
      </c>
      <c r="N409" t="str">
        <f t="shared" si="12"/>
        <v>Excelsa</v>
      </c>
      <c r="O409" t="str">
        <f>_xlfn.XLOOKUP(Orders_Table[[#This Row],[Customer ID]],customers!$A$1:$A$1001,customers!$I$1:$I$1001,,0)</f>
        <v>No</v>
      </c>
      <c r="P409" t="str">
        <f t="shared" si="13"/>
        <v>Medium</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IF(_xlfn.XLOOKUP(C410,customers!$A$1:$A$1001,customers!$C$1:$C$1001)=0,"",_xlfn.XLOOKUP(C410,customers!$A$1:$A$1001,customers!$C$1:$C$1001))</f>
        <v>fmiellbc@spiegel.de</v>
      </c>
      <c r="H410" s="2" t="str">
        <f>_xlfn.XLOOKUP(C410,customers!$A$1:$A$1001,customers!$G$1:$G$1001,,0)</f>
        <v>United States</v>
      </c>
      <c r="I410" t="str">
        <f>_xlfn.XLOOKUP(orders!D410,Products!$A$1:$A$49,Products!$B$1:$B$49,,0)</f>
        <v>Ara</v>
      </c>
      <c r="J410" t="str">
        <f>_xlfn.XLOOKUP(orders!D410,Products!$A$1:$A$49,Products!$C$1:$C$49,,0)</f>
        <v>M</v>
      </c>
      <c r="K410" s="5">
        <f>_xlfn.XLOOKUP(D410,Products!$A$1:$A$49,Products!$D$1:$D$49,,0)</f>
        <v>2.5</v>
      </c>
      <c r="L410">
        <f>_xlfn.XLOOKUP(D410,Products!$A$1:$A$49,Products!$E$1:$E$49,,0)</f>
        <v>25.874999999999996</v>
      </c>
      <c r="M410" s="11">
        <f>orders!L410*orders!E410</f>
        <v>51.749999999999993</v>
      </c>
      <c r="N410" t="str">
        <f t="shared" si="12"/>
        <v>Arabica</v>
      </c>
      <c r="O410" t="str">
        <f>_xlfn.XLOOKUP(Orders_Table[[#This Row],[Customer ID]],customers!$A$1:$A$1001,customers!$I$1:$I$1001,,0)</f>
        <v>Yes</v>
      </c>
      <c r="P410" t="str">
        <f t="shared" si="13"/>
        <v>Medium</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IF(_xlfn.XLOOKUP(C411,customers!$A$1:$A$1001,customers!$C$1:$C$1001)=0,"",_xlfn.XLOOKUP(C411,customers!$A$1:$A$1001,customers!$C$1:$C$1001))</f>
        <v/>
      </c>
      <c r="H411" s="2" t="str">
        <f>_xlfn.XLOOKUP(C411,customers!$A$1:$A$1001,customers!$G$1:$G$1001,,0)</f>
        <v>Ireland</v>
      </c>
      <c r="I411" t="str">
        <f>_xlfn.XLOOKUP(orders!D411,Products!$A$1:$A$49,Products!$B$1:$B$49,,0)</f>
        <v>Lib</v>
      </c>
      <c r="J411" t="str">
        <f>_xlfn.XLOOKUP(orders!D411,Products!$A$1:$A$49,Products!$C$1:$C$49,,0)</f>
        <v>L</v>
      </c>
      <c r="K411" s="5">
        <f>_xlfn.XLOOKUP(D411,Products!$A$1:$A$49,Products!$D$1:$D$49,,0)</f>
        <v>1</v>
      </c>
      <c r="L411">
        <f>_xlfn.XLOOKUP(D411,Products!$A$1:$A$49,Products!$E$1:$E$49,,0)</f>
        <v>15.85</v>
      </c>
      <c r="M411" s="11">
        <f>orders!L411*orders!E411</f>
        <v>47.55</v>
      </c>
      <c r="N411" t="str">
        <f t="shared" si="12"/>
        <v>Liberica</v>
      </c>
      <c r="O411" t="str">
        <f>_xlfn.XLOOKUP(Orders_Table[[#This Row],[Customer ID]],customers!$A$1:$A$1001,customers!$I$1:$I$1001,,0)</f>
        <v>Yes</v>
      </c>
      <c r="P411" t="str">
        <f t="shared" si="13"/>
        <v>Light</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IF(_xlfn.XLOOKUP(C412,customers!$A$1:$A$1001,customers!$C$1:$C$1001)=0,"",_xlfn.XLOOKUP(C412,customers!$A$1:$A$1001,customers!$C$1:$C$1001))</f>
        <v/>
      </c>
      <c r="H412" s="2" t="str">
        <f>_xlfn.XLOOKUP(C412,customers!$A$1:$A$1001,customers!$G$1:$G$1001,,0)</f>
        <v>United States</v>
      </c>
      <c r="I412" t="str">
        <f>_xlfn.XLOOKUP(orders!D412,Products!$A$1:$A$49,Products!$B$1:$B$49,,0)</f>
        <v>Ara</v>
      </c>
      <c r="J412" t="str">
        <f>_xlfn.XLOOKUP(orders!D412,Products!$A$1:$A$49,Products!$C$1:$C$49,,0)</f>
        <v>L</v>
      </c>
      <c r="K412" s="5">
        <f>_xlfn.XLOOKUP(D412,Products!$A$1:$A$49,Products!$D$1:$D$49,,0)</f>
        <v>0.2</v>
      </c>
      <c r="L412">
        <f>_xlfn.XLOOKUP(D412,Products!$A$1:$A$49,Products!$E$1:$E$49,,0)</f>
        <v>3.8849999999999998</v>
      </c>
      <c r="M412" s="11">
        <f>orders!L412*orders!E412</f>
        <v>15.54</v>
      </c>
      <c r="N412" t="str">
        <f t="shared" si="12"/>
        <v>Arabica</v>
      </c>
      <c r="O412" t="str">
        <f>_xlfn.XLOOKUP(Orders_Table[[#This Row],[Customer ID]],customers!$A$1:$A$1001,customers!$I$1:$I$1001,,0)</f>
        <v>No</v>
      </c>
      <c r="P412" t="str">
        <f t="shared" si="13"/>
        <v>Light</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IF(_xlfn.XLOOKUP(C413,customers!$A$1:$A$1001,customers!$C$1:$C$1001)=0,"",_xlfn.XLOOKUP(C413,customers!$A$1:$A$1001,customers!$C$1:$C$1001))</f>
        <v/>
      </c>
      <c r="H413" s="2" t="str">
        <f>_xlfn.XLOOKUP(C413,customers!$A$1:$A$1001,customers!$G$1:$G$1001,,0)</f>
        <v>United States</v>
      </c>
      <c r="I413" t="str">
        <f>_xlfn.XLOOKUP(orders!D413,Products!$A$1:$A$49,Products!$B$1:$B$49,,0)</f>
        <v>Lib</v>
      </c>
      <c r="J413" t="str">
        <f>_xlfn.XLOOKUP(orders!D413,Products!$A$1:$A$49,Products!$C$1:$C$49,,0)</f>
        <v>M</v>
      </c>
      <c r="K413" s="5">
        <f>_xlfn.XLOOKUP(D413,Products!$A$1:$A$49,Products!$D$1:$D$49,,0)</f>
        <v>1</v>
      </c>
      <c r="L413">
        <f>_xlfn.XLOOKUP(D413,Products!$A$1:$A$49,Products!$E$1:$E$49,,0)</f>
        <v>14.55</v>
      </c>
      <c r="M413" s="11">
        <f>orders!L413*orders!E413</f>
        <v>87.300000000000011</v>
      </c>
      <c r="N413" t="str">
        <f t="shared" si="12"/>
        <v>Liberica</v>
      </c>
      <c r="O413" t="str">
        <f>_xlfn.XLOOKUP(Orders_Table[[#This Row],[Customer ID]],customers!$A$1:$A$1001,customers!$I$1:$I$1001,,0)</f>
        <v>Yes</v>
      </c>
      <c r="P413" t="str">
        <f t="shared" si="13"/>
        <v>Medium</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IF(_xlfn.XLOOKUP(C414,customers!$A$1:$A$1001,customers!$C$1:$C$1001)=0,"",_xlfn.XLOOKUP(C414,customers!$A$1:$A$1001,customers!$C$1:$C$1001))</f>
        <v/>
      </c>
      <c r="H414" s="2" t="str">
        <f>_xlfn.XLOOKUP(C414,customers!$A$1:$A$1001,customers!$G$1:$G$1001,,0)</f>
        <v>United States</v>
      </c>
      <c r="I414" t="str">
        <f>_xlfn.XLOOKUP(orders!D414,Products!$A$1:$A$49,Products!$B$1:$B$49,,0)</f>
        <v>Ara</v>
      </c>
      <c r="J414" t="str">
        <f>_xlfn.XLOOKUP(orders!D414,Products!$A$1:$A$49,Products!$C$1:$C$49,,0)</f>
        <v>M</v>
      </c>
      <c r="K414" s="5">
        <f>_xlfn.XLOOKUP(D414,Products!$A$1:$A$49,Products!$D$1:$D$49,,0)</f>
        <v>1</v>
      </c>
      <c r="L414">
        <f>_xlfn.XLOOKUP(D414,Products!$A$1:$A$49,Products!$E$1:$E$49,,0)</f>
        <v>11.25</v>
      </c>
      <c r="M414" s="11">
        <f>orders!L414*orders!E414</f>
        <v>56.25</v>
      </c>
      <c r="N414" t="str">
        <f t="shared" si="12"/>
        <v>Arabica</v>
      </c>
      <c r="O414" t="str">
        <f>_xlfn.XLOOKUP(Orders_Table[[#This Row],[Customer ID]],customers!$A$1:$A$1001,customers!$I$1:$I$1001,,0)</f>
        <v>Yes</v>
      </c>
      <c r="P414" t="str">
        <f t="shared" si="13"/>
        <v>Medium</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IF(_xlfn.XLOOKUP(C415,customers!$A$1:$A$1001,customers!$C$1:$C$1001)=0,"",_xlfn.XLOOKUP(C415,customers!$A$1:$A$1001,customers!$C$1:$C$1001))</f>
        <v>wspringallbh@jugem.jp</v>
      </c>
      <c r="H415" s="2" t="str">
        <f>_xlfn.XLOOKUP(C415,customers!$A$1:$A$1001,customers!$G$1:$G$1001,,0)</f>
        <v>United States</v>
      </c>
      <c r="I415" t="str">
        <f>_xlfn.XLOOKUP(orders!D415,Products!$A$1:$A$49,Products!$B$1:$B$49,,0)</f>
        <v>Lib</v>
      </c>
      <c r="J415" t="str">
        <f>_xlfn.XLOOKUP(orders!D415,Products!$A$1:$A$49,Products!$C$1:$C$49,,0)</f>
        <v>L</v>
      </c>
      <c r="K415" s="5">
        <f>_xlfn.XLOOKUP(D415,Products!$A$1:$A$49,Products!$D$1:$D$49,,0)</f>
        <v>2.5</v>
      </c>
      <c r="L415">
        <f>_xlfn.XLOOKUP(D415,Products!$A$1:$A$49,Products!$E$1:$E$49,,0)</f>
        <v>36.454999999999998</v>
      </c>
      <c r="M415" s="11">
        <f>orders!L415*orders!E415</f>
        <v>36.454999999999998</v>
      </c>
      <c r="N415" t="str">
        <f t="shared" si="12"/>
        <v>Liberica</v>
      </c>
      <c r="O415" t="str">
        <f>_xlfn.XLOOKUP(Orders_Table[[#This Row],[Customer ID]],customers!$A$1:$A$1001,customers!$I$1:$I$1001,,0)</f>
        <v>Yes</v>
      </c>
      <c r="P415" t="str">
        <f t="shared" si="13"/>
        <v>Light</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IF(_xlfn.XLOOKUP(C416,customers!$A$1:$A$1001,customers!$C$1:$C$1001)=0,"",_xlfn.XLOOKUP(C416,customers!$A$1:$A$1001,customers!$C$1:$C$1001))</f>
        <v/>
      </c>
      <c r="H416" s="2" t="str">
        <f>_xlfn.XLOOKUP(C416,customers!$A$1:$A$1001,customers!$G$1:$G$1001,,0)</f>
        <v>United States</v>
      </c>
      <c r="I416" t="str">
        <f>_xlfn.XLOOKUP(orders!D416,Products!$A$1:$A$49,Products!$B$1:$B$49,,0)</f>
        <v>Rob</v>
      </c>
      <c r="J416" t="str">
        <f>_xlfn.XLOOKUP(orders!D416,Products!$A$1:$A$49,Products!$C$1:$C$49,,0)</f>
        <v>L</v>
      </c>
      <c r="K416" s="5">
        <f>_xlfn.XLOOKUP(D416,Products!$A$1:$A$49,Products!$D$1:$D$49,,0)</f>
        <v>0.2</v>
      </c>
      <c r="L416">
        <f>_xlfn.XLOOKUP(D416,Products!$A$1:$A$49,Products!$E$1:$E$49,,0)</f>
        <v>3.5849999999999995</v>
      </c>
      <c r="M416" s="11">
        <f>orders!L416*orders!E416</f>
        <v>10.754999999999999</v>
      </c>
      <c r="N416" t="str">
        <f t="shared" si="12"/>
        <v>Robusta</v>
      </c>
      <c r="O416" t="str">
        <f>_xlfn.XLOOKUP(Orders_Table[[#This Row],[Customer ID]],customers!$A$1:$A$1001,customers!$I$1:$I$1001,,0)</f>
        <v>Yes</v>
      </c>
      <c r="P416" t="str">
        <f t="shared" si="13"/>
        <v>Light</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IF(_xlfn.XLOOKUP(C417,customers!$A$1:$A$1001,customers!$C$1:$C$1001)=0,"",_xlfn.XLOOKUP(C417,customers!$A$1:$A$1001,customers!$C$1:$C$1001))</f>
        <v>ghawkyensbj@census.gov</v>
      </c>
      <c r="H417" s="2" t="str">
        <f>_xlfn.XLOOKUP(C417,customers!$A$1:$A$1001,customers!$G$1:$G$1001,,0)</f>
        <v>United States</v>
      </c>
      <c r="I417" t="str">
        <f>_xlfn.XLOOKUP(orders!D417,Products!$A$1:$A$49,Products!$B$1:$B$49,,0)</f>
        <v>Rob</v>
      </c>
      <c r="J417" t="str">
        <f>_xlfn.XLOOKUP(orders!D417,Products!$A$1:$A$49,Products!$C$1:$C$49,,0)</f>
        <v>M</v>
      </c>
      <c r="K417" s="5">
        <f>_xlfn.XLOOKUP(D417,Products!$A$1:$A$49,Products!$D$1:$D$49,,0)</f>
        <v>0.2</v>
      </c>
      <c r="L417">
        <f>_xlfn.XLOOKUP(D417,Products!$A$1:$A$49,Products!$E$1:$E$49,,0)</f>
        <v>2.9849999999999999</v>
      </c>
      <c r="M417" s="11">
        <f>orders!L417*orders!E417</f>
        <v>8.9550000000000001</v>
      </c>
      <c r="N417" t="str">
        <f t="shared" si="12"/>
        <v>Robusta</v>
      </c>
      <c r="O417" t="str">
        <f>_xlfn.XLOOKUP(Orders_Table[[#This Row],[Customer ID]],customers!$A$1:$A$1001,customers!$I$1:$I$1001,,0)</f>
        <v>No</v>
      </c>
      <c r="P417" t="str">
        <f t="shared" si="13"/>
        <v>Medium</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IF(_xlfn.XLOOKUP(C418,customers!$A$1:$A$1001,customers!$C$1:$C$1001)=0,"",_xlfn.XLOOKUP(C418,customers!$A$1:$A$1001,customers!$C$1:$C$1001))</f>
        <v/>
      </c>
      <c r="H418" s="2" t="str">
        <f>_xlfn.XLOOKUP(C418,customers!$A$1:$A$1001,customers!$G$1:$G$1001,,0)</f>
        <v>United States</v>
      </c>
      <c r="I418" t="str">
        <f>_xlfn.XLOOKUP(orders!D418,Products!$A$1:$A$49,Products!$B$1:$B$49,,0)</f>
        <v>Ara</v>
      </c>
      <c r="J418" t="str">
        <f>_xlfn.XLOOKUP(orders!D418,Products!$A$1:$A$49,Products!$C$1:$C$49,,0)</f>
        <v>L</v>
      </c>
      <c r="K418" s="5">
        <f>_xlfn.XLOOKUP(D418,Products!$A$1:$A$49,Products!$D$1:$D$49,,0)</f>
        <v>0.5</v>
      </c>
      <c r="L418">
        <f>_xlfn.XLOOKUP(D418,Products!$A$1:$A$49,Products!$E$1:$E$49,,0)</f>
        <v>7.77</v>
      </c>
      <c r="M418" s="11">
        <f>orders!L418*orders!E418</f>
        <v>23.31</v>
      </c>
      <c r="N418" t="str">
        <f t="shared" si="12"/>
        <v>Arabica</v>
      </c>
      <c r="O418" t="str">
        <f>_xlfn.XLOOKUP(Orders_Table[[#This Row],[Customer ID]],customers!$A$1:$A$1001,customers!$I$1:$I$1001,,0)</f>
        <v>Yes</v>
      </c>
      <c r="P418" t="str">
        <f t="shared" si="13"/>
        <v>Light</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IF(_xlfn.XLOOKUP(C419,customers!$A$1:$A$1001,customers!$C$1:$C$1001)=0,"",_xlfn.XLOOKUP(C419,customers!$A$1:$A$1001,customers!$C$1:$C$1001))</f>
        <v/>
      </c>
      <c r="H419" s="2" t="str">
        <f>_xlfn.XLOOKUP(C419,customers!$A$1:$A$1001,customers!$G$1:$G$1001,,0)</f>
        <v>United States</v>
      </c>
      <c r="I419" t="str">
        <f>_xlfn.XLOOKUP(orders!D419,Products!$A$1:$A$49,Products!$B$1:$B$49,,0)</f>
        <v>Ara</v>
      </c>
      <c r="J419" t="str">
        <f>_xlfn.XLOOKUP(orders!D419,Products!$A$1:$A$49,Products!$C$1:$C$49,,0)</f>
        <v>L</v>
      </c>
      <c r="K419" s="5">
        <f>_xlfn.XLOOKUP(D419,Products!$A$1:$A$49,Products!$D$1:$D$49,,0)</f>
        <v>2.5</v>
      </c>
      <c r="L419">
        <f>_xlfn.XLOOKUP(D419,Products!$A$1:$A$49,Products!$E$1:$E$49,,0)</f>
        <v>29.784999999999997</v>
      </c>
      <c r="M419" s="11">
        <f>orders!L419*orders!E419</f>
        <v>29.784999999999997</v>
      </c>
      <c r="N419" t="str">
        <f t="shared" si="12"/>
        <v>Arabica</v>
      </c>
      <c r="O419" t="str">
        <f>_xlfn.XLOOKUP(Orders_Table[[#This Row],[Customer ID]],customers!$A$1:$A$1001,customers!$I$1:$I$1001,,0)</f>
        <v>Yes</v>
      </c>
      <c r="P419" t="str">
        <f t="shared" si="13"/>
        <v>Light</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IF(_xlfn.XLOOKUP(C420,customers!$A$1:$A$1001,customers!$C$1:$C$1001)=0,"",_xlfn.XLOOKUP(C420,customers!$A$1:$A$1001,customers!$C$1:$C$1001))</f>
        <v>bmcgilvrabm@so-net.ne.jp</v>
      </c>
      <c r="H420" s="2" t="str">
        <f>_xlfn.XLOOKUP(C420,customers!$A$1:$A$1001,customers!$G$1:$G$1001,,0)</f>
        <v>United States</v>
      </c>
      <c r="I420" t="str">
        <f>_xlfn.XLOOKUP(orders!D420,Products!$A$1:$A$49,Products!$B$1:$B$49,,0)</f>
        <v>Ara</v>
      </c>
      <c r="J420" t="str">
        <f>_xlfn.XLOOKUP(orders!D420,Products!$A$1:$A$49,Products!$C$1:$C$49,,0)</f>
        <v>L</v>
      </c>
      <c r="K420" s="5">
        <f>_xlfn.XLOOKUP(D420,Products!$A$1:$A$49,Products!$D$1:$D$49,,0)</f>
        <v>2.5</v>
      </c>
      <c r="L420">
        <f>_xlfn.XLOOKUP(D420,Products!$A$1:$A$49,Products!$E$1:$E$49,,0)</f>
        <v>29.784999999999997</v>
      </c>
      <c r="M420" s="11">
        <f>orders!L420*orders!E420</f>
        <v>148.92499999999998</v>
      </c>
      <c r="N420" t="str">
        <f t="shared" si="12"/>
        <v>Arabica</v>
      </c>
      <c r="O420" t="str">
        <f>_xlfn.XLOOKUP(Orders_Table[[#This Row],[Customer ID]],customers!$A$1:$A$1001,customers!$I$1:$I$1001,,0)</f>
        <v>Yes</v>
      </c>
      <c r="P420" t="str">
        <f t="shared" si="13"/>
        <v>Light</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IF(_xlfn.XLOOKUP(C421,customers!$A$1:$A$1001,customers!$C$1:$C$1001)=0,"",_xlfn.XLOOKUP(C421,customers!$A$1:$A$1001,customers!$C$1:$C$1001))</f>
        <v>adanzeybn@github.com</v>
      </c>
      <c r="H421" s="2" t="str">
        <f>_xlfn.XLOOKUP(C421,customers!$A$1:$A$1001,customers!$G$1:$G$1001,,0)</f>
        <v>United States</v>
      </c>
      <c r="I421" t="str">
        <f>_xlfn.XLOOKUP(orders!D421,Products!$A$1:$A$49,Products!$B$1:$B$49,,0)</f>
        <v>Lib</v>
      </c>
      <c r="J421" t="str">
        <f>_xlfn.XLOOKUP(orders!D421,Products!$A$1:$A$49,Products!$C$1:$C$49,,0)</f>
        <v>M</v>
      </c>
      <c r="K421" s="5">
        <f>_xlfn.XLOOKUP(D421,Products!$A$1:$A$49,Products!$D$1:$D$49,,0)</f>
        <v>0.5</v>
      </c>
      <c r="L421">
        <f>_xlfn.XLOOKUP(D421,Products!$A$1:$A$49,Products!$E$1:$E$49,,0)</f>
        <v>8.73</v>
      </c>
      <c r="M421" s="11">
        <f>orders!L421*orders!E421</f>
        <v>8.73</v>
      </c>
      <c r="N421" t="str">
        <f t="shared" si="12"/>
        <v>Liberica</v>
      </c>
      <c r="O421" t="str">
        <f>_xlfn.XLOOKUP(Orders_Table[[#This Row],[Customer ID]],customers!$A$1:$A$1001,customers!$I$1:$I$1001,,0)</f>
        <v>Yes</v>
      </c>
      <c r="P421" t="str">
        <f t="shared" si="13"/>
        <v>Medium</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IF(_xlfn.XLOOKUP(C422,customers!$A$1:$A$1001,customers!$C$1:$C$1001)=0,"",_xlfn.XLOOKUP(C422,customers!$A$1:$A$1001,customers!$C$1:$C$1001))</f>
        <v>tfarraac@behance.net</v>
      </c>
      <c r="H422" s="2" t="str">
        <f>_xlfn.XLOOKUP(C422,customers!$A$1:$A$1001,customers!$G$1:$G$1001,,0)</f>
        <v>United States</v>
      </c>
      <c r="I422" t="str">
        <f>_xlfn.XLOOKUP(orders!D422,Products!$A$1:$A$49,Products!$B$1:$B$49,,0)</f>
        <v>Lib</v>
      </c>
      <c r="J422" t="str">
        <f>_xlfn.XLOOKUP(orders!D422,Products!$A$1:$A$49,Products!$C$1:$C$49,,0)</f>
        <v>D</v>
      </c>
      <c r="K422" s="5">
        <f>_xlfn.XLOOKUP(D422,Products!$A$1:$A$49,Products!$D$1:$D$49,,0)</f>
        <v>0.5</v>
      </c>
      <c r="L422">
        <f>_xlfn.XLOOKUP(D422,Products!$A$1:$A$49,Products!$E$1:$E$49,,0)</f>
        <v>7.77</v>
      </c>
      <c r="M422" s="11">
        <f>orders!L422*orders!E422</f>
        <v>31.08</v>
      </c>
      <c r="N422" t="str">
        <f t="shared" si="12"/>
        <v>Liberica</v>
      </c>
      <c r="O422" t="str">
        <f>_xlfn.XLOOKUP(Orders_Table[[#This Row],[Customer ID]],customers!$A$1:$A$1001,customers!$I$1:$I$1001,,0)</f>
        <v>No</v>
      </c>
      <c r="P422" t="str">
        <f t="shared" si="13"/>
        <v>Dark</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IF(_xlfn.XLOOKUP(C423,customers!$A$1:$A$1001,customers!$C$1:$C$1001)=0,"",_xlfn.XLOOKUP(C423,customers!$A$1:$A$1001,customers!$C$1:$C$1001))</f>
        <v>tfarraac@behance.net</v>
      </c>
      <c r="H423" s="2" t="str">
        <f>_xlfn.XLOOKUP(C423,customers!$A$1:$A$1001,customers!$G$1:$G$1001,,0)</f>
        <v>United States</v>
      </c>
      <c r="I423" t="str">
        <f>_xlfn.XLOOKUP(orders!D423,Products!$A$1:$A$49,Products!$B$1:$B$49,,0)</f>
        <v>Ara</v>
      </c>
      <c r="J423" t="str">
        <f>_xlfn.XLOOKUP(orders!D423,Products!$A$1:$A$49,Products!$C$1:$C$49,,0)</f>
        <v>D</v>
      </c>
      <c r="K423" s="5">
        <f>_xlfn.XLOOKUP(D423,Products!$A$1:$A$49,Products!$D$1:$D$49,,0)</f>
        <v>2.5</v>
      </c>
      <c r="L423">
        <f>_xlfn.XLOOKUP(D423,Products!$A$1:$A$49,Products!$E$1:$E$49,,0)</f>
        <v>22.884999999999998</v>
      </c>
      <c r="M423" s="11">
        <f>orders!L423*orders!E423</f>
        <v>137.31</v>
      </c>
      <c r="N423" t="str">
        <f t="shared" si="12"/>
        <v>Arabica</v>
      </c>
      <c r="O423" t="str">
        <f>_xlfn.XLOOKUP(Orders_Table[[#This Row],[Customer ID]],customers!$A$1:$A$1001,customers!$I$1:$I$1001,,0)</f>
        <v>No</v>
      </c>
      <c r="P423" t="str">
        <f t="shared" si="13"/>
        <v>Dark</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IF(_xlfn.XLOOKUP(C424,customers!$A$1:$A$1001,customers!$C$1:$C$1001)=0,"",_xlfn.XLOOKUP(C424,customers!$A$1:$A$1001,customers!$C$1:$C$1001))</f>
        <v/>
      </c>
      <c r="H424" s="2" t="str">
        <f>_xlfn.XLOOKUP(C424,customers!$A$1:$A$1001,customers!$G$1:$G$1001,,0)</f>
        <v>United States</v>
      </c>
      <c r="I424" t="str">
        <f>_xlfn.XLOOKUP(orders!D424,Products!$A$1:$A$49,Products!$B$1:$B$49,,0)</f>
        <v>Ara</v>
      </c>
      <c r="J424" t="str">
        <f>_xlfn.XLOOKUP(orders!D424,Products!$A$1:$A$49,Products!$C$1:$C$49,,0)</f>
        <v>D</v>
      </c>
      <c r="K424" s="5">
        <f>_xlfn.XLOOKUP(D424,Products!$A$1:$A$49,Products!$D$1:$D$49,,0)</f>
        <v>0.5</v>
      </c>
      <c r="L424">
        <f>_xlfn.XLOOKUP(D424,Products!$A$1:$A$49,Products!$E$1:$E$49,,0)</f>
        <v>5.97</v>
      </c>
      <c r="M424" s="11">
        <f>orders!L424*orders!E424</f>
        <v>29.849999999999998</v>
      </c>
      <c r="N424" t="str">
        <f t="shared" si="12"/>
        <v>Arabica</v>
      </c>
      <c r="O424" t="str">
        <f>_xlfn.XLOOKUP(Orders_Table[[#This Row],[Customer ID]],customers!$A$1:$A$1001,customers!$I$1:$I$1001,,0)</f>
        <v>No</v>
      </c>
      <c r="P424" t="str">
        <f t="shared" si="13"/>
        <v>Dark</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IF(_xlfn.XLOOKUP(C425,customers!$A$1:$A$1001,customers!$C$1:$C$1001)=0,"",_xlfn.XLOOKUP(C425,customers!$A$1:$A$1001,customers!$C$1:$C$1001))</f>
        <v/>
      </c>
      <c r="H425" s="2" t="str">
        <f>_xlfn.XLOOKUP(C425,customers!$A$1:$A$1001,customers!$G$1:$G$1001,,0)</f>
        <v>United States</v>
      </c>
      <c r="I425" t="str">
        <f>_xlfn.XLOOKUP(orders!D425,Products!$A$1:$A$49,Products!$B$1:$B$49,,0)</f>
        <v>Rob</v>
      </c>
      <c r="J425" t="str">
        <f>_xlfn.XLOOKUP(orders!D425,Products!$A$1:$A$49,Products!$C$1:$C$49,,0)</f>
        <v>M</v>
      </c>
      <c r="K425" s="5">
        <f>_xlfn.XLOOKUP(D425,Products!$A$1:$A$49,Products!$D$1:$D$49,,0)</f>
        <v>0.5</v>
      </c>
      <c r="L425">
        <f>_xlfn.XLOOKUP(D425,Products!$A$1:$A$49,Products!$E$1:$E$49,,0)</f>
        <v>5.97</v>
      </c>
      <c r="M425" s="11">
        <f>orders!L425*orders!E425</f>
        <v>17.91</v>
      </c>
      <c r="N425" t="str">
        <f t="shared" si="12"/>
        <v>Robusta</v>
      </c>
      <c r="O425" t="str">
        <f>_xlfn.XLOOKUP(Orders_Table[[#This Row],[Customer ID]],customers!$A$1:$A$1001,customers!$I$1:$I$1001,,0)</f>
        <v>No</v>
      </c>
      <c r="P425" t="str">
        <f t="shared" si="13"/>
        <v>Medium</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IF(_xlfn.XLOOKUP(C426,customers!$A$1:$A$1001,customers!$C$1:$C$1001)=0,"",_xlfn.XLOOKUP(C426,customers!$A$1:$A$1001,customers!$C$1:$C$1001))</f>
        <v>ydombrellbs@dedecms.com</v>
      </c>
      <c r="H426" s="2" t="str">
        <f>_xlfn.XLOOKUP(C426,customers!$A$1:$A$1001,customers!$G$1:$G$1001,,0)</f>
        <v>United States</v>
      </c>
      <c r="I426" t="str">
        <f>_xlfn.XLOOKUP(orders!D426,Products!$A$1:$A$49,Products!$B$1:$B$49,,0)</f>
        <v>Exc</v>
      </c>
      <c r="J426" t="str">
        <f>_xlfn.XLOOKUP(orders!D426,Products!$A$1:$A$49,Products!$C$1:$C$49,,0)</f>
        <v>L</v>
      </c>
      <c r="K426" s="5">
        <f>_xlfn.XLOOKUP(D426,Products!$A$1:$A$49,Products!$D$1:$D$49,,0)</f>
        <v>0.5</v>
      </c>
      <c r="L426">
        <f>_xlfn.XLOOKUP(D426,Products!$A$1:$A$49,Products!$E$1:$E$49,,0)</f>
        <v>8.91</v>
      </c>
      <c r="M426" s="11">
        <f>orders!L426*orders!E426</f>
        <v>26.73</v>
      </c>
      <c r="N426" t="str">
        <f t="shared" si="12"/>
        <v>Excelsa</v>
      </c>
      <c r="O426" t="str">
        <f>_xlfn.XLOOKUP(Orders_Table[[#This Row],[Customer ID]],customers!$A$1:$A$1001,customers!$I$1:$I$1001,,0)</f>
        <v>Yes</v>
      </c>
      <c r="P426" t="str">
        <f t="shared" si="13"/>
        <v>Light</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IF(_xlfn.XLOOKUP(C427,customers!$A$1:$A$1001,customers!$C$1:$C$1001)=0,"",_xlfn.XLOOKUP(C427,customers!$A$1:$A$1001,customers!$C$1:$C$1001))</f>
        <v>adarthbt@t.co</v>
      </c>
      <c r="H427" s="2" t="str">
        <f>_xlfn.XLOOKUP(C427,customers!$A$1:$A$1001,customers!$G$1:$G$1001,,0)</f>
        <v>United States</v>
      </c>
      <c r="I427" t="str">
        <f>_xlfn.XLOOKUP(orders!D427,Products!$A$1:$A$49,Products!$B$1:$B$49,,0)</f>
        <v>Rob</v>
      </c>
      <c r="J427" t="str">
        <f>_xlfn.XLOOKUP(orders!D427,Products!$A$1:$A$49,Products!$C$1:$C$49,,0)</f>
        <v>D</v>
      </c>
      <c r="K427" s="5">
        <f>_xlfn.XLOOKUP(D427,Products!$A$1:$A$49,Products!$D$1:$D$49,,0)</f>
        <v>1</v>
      </c>
      <c r="L427">
        <f>_xlfn.XLOOKUP(D427,Products!$A$1:$A$49,Products!$E$1:$E$49,,0)</f>
        <v>8.9499999999999993</v>
      </c>
      <c r="M427" s="11">
        <f>orders!L427*orders!E427</f>
        <v>17.899999999999999</v>
      </c>
      <c r="N427" t="str">
        <f t="shared" si="12"/>
        <v>Robusta</v>
      </c>
      <c r="O427" t="str">
        <f>_xlfn.XLOOKUP(Orders_Table[[#This Row],[Customer ID]],customers!$A$1:$A$1001,customers!$I$1:$I$1001,,0)</f>
        <v>No</v>
      </c>
      <c r="P427" t="str">
        <f t="shared" si="13"/>
        <v>Dark</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IF(_xlfn.XLOOKUP(C428,customers!$A$1:$A$1001,customers!$C$1:$C$1001)=0,"",_xlfn.XLOOKUP(C428,customers!$A$1:$A$1001,customers!$C$1:$C$1001))</f>
        <v>mdarrigoebu@hud.gov</v>
      </c>
      <c r="H428" s="2" t="str">
        <f>_xlfn.XLOOKUP(C428,customers!$A$1:$A$1001,customers!$G$1:$G$1001,,0)</f>
        <v>Ireland</v>
      </c>
      <c r="I428" t="str">
        <f>_xlfn.XLOOKUP(orders!D428,Products!$A$1:$A$49,Products!$B$1:$B$49,,0)</f>
        <v>Rob</v>
      </c>
      <c r="J428" t="str">
        <f>_xlfn.XLOOKUP(orders!D428,Products!$A$1:$A$49,Products!$C$1:$C$49,,0)</f>
        <v>L</v>
      </c>
      <c r="K428" s="5">
        <f>_xlfn.XLOOKUP(D428,Products!$A$1:$A$49,Products!$D$1:$D$49,,0)</f>
        <v>0.2</v>
      </c>
      <c r="L428">
        <f>_xlfn.XLOOKUP(D428,Products!$A$1:$A$49,Products!$E$1:$E$49,,0)</f>
        <v>3.5849999999999995</v>
      </c>
      <c r="M428" s="11">
        <f>orders!L428*orders!E428</f>
        <v>14.339999999999998</v>
      </c>
      <c r="N428" t="str">
        <f t="shared" si="12"/>
        <v>Robusta</v>
      </c>
      <c r="O428" t="str">
        <f>_xlfn.XLOOKUP(Orders_Table[[#This Row],[Customer ID]],customers!$A$1:$A$1001,customers!$I$1:$I$1001,,0)</f>
        <v>Yes</v>
      </c>
      <c r="P428" t="str">
        <f t="shared" si="13"/>
        <v>Light</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IF(_xlfn.XLOOKUP(C429,customers!$A$1:$A$1001,customers!$C$1:$C$1001)=0,"",_xlfn.XLOOKUP(C429,customers!$A$1:$A$1001,customers!$C$1:$C$1001))</f>
        <v/>
      </c>
      <c r="H429" s="2" t="str">
        <f>_xlfn.XLOOKUP(C429,customers!$A$1:$A$1001,customers!$G$1:$G$1001,,0)</f>
        <v>United States</v>
      </c>
      <c r="I429" t="str">
        <f>_xlfn.XLOOKUP(orders!D429,Products!$A$1:$A$49,Products!$B$1:$B$49,,0)</f>
        <v>Ara</v>
      </c>
      <c r="J429" t="str">
        <f>_xlfn.XLOOKUP(orders!D429,Products!$A$1:$A$49,Products!$C$1:$C$49,,0)</f>
        <v>M</v>
      </c>
      <c r="K429" s="5">
        <f>_xlfn.XLOOKUP(D429,Products!$A$1:$A$49,Products!$D$1:$D$49,,0)</f>
        <v>2.5</v>
      </c>
      <c r="L429">
        <f>_xlfn.XLOOKUP(D429,Products!$A$1:$A$49,Products!$E$1:$E$49,,0)</f>
        <v>25.874999999999996</v>
      </c>
      <c r="M429" s="11">
        <f>orders!L429*orders!E429</f>
        <v>77.624999999999986</v>
      </c>
      <c r="N429" t="str">
        <f t="shared" si="12"/>
        <v>Arabica</v>
      </c>
      <c r="O429" t="str">
        <f>_xlfn.XLOOKUP(Orders_Table[[#This Row],[Customer ID]],customers!$A$1:$A$1001,customers!$I$1:$I$1001,,0)</f>
        <v>Yes</v>
      </c>
      <c r="P429" t="str">
        <f t="shared" si="13"/>
        <v>Medium</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IF(_xlfn.XLOOKUP(C430,customers!$A$1:$A$1001,customers!$C$1:$C$1001)=0,"",_xlfn.XLOOKUP(C430,customers!$A$1:$A$1001,customers!$C$1:$C$1001))</f>
        <v>mackrillbw@bandcamp.com</v>
      </c>
      <c r="H430" s="2" t="str">
        <f>_xlfn.XLOOKUP(C430,customers!$A$1:$A$1001,customers!$G$1:$G$1001,,0)</f>
        <v>United States</v>
      </c>
      <c r="I430" t="str">
        <f>_xlfn.XLOOKUP(orders!D430,Products!$A$1:$A$49,Products!$B$1:$B$49,,0)</f>
        <v>Rob</v>
      </c>
      <c r="J430" t="str">
        <f>_xlfn.XLOOKUP(orders!D430,Products!$A$1:$A$49,Products!$C$1:$C$49,,0)</f>
        <v>L</v>
      </c>
      <c r="K430" s="5">
        <f>_xlfn.XLOOKUP(D430,Products!$A$1:$A$49,Products!$D$1:$D$49,,0)</f>
        <v>1</v>
      </c>
      <c r="L430">
        <f>_xlfn.XLOOKUP(D430,Products!$A$1:$A$49,Products!$E$1:$E$49,,0)</f>
        <v>11.95</v>
      </c>
      <c r="M430" s="11">
        <f>orders!L430*orders!E430</f>
        <v>59.75</v>
      </c>
      <c r="N430" t="str">
        <f t="shared" si="12"/>
        <v>Robusta</v>
      </c>
      <c r="O430" t="str">
        <f>_xlfn.XLOOKUP(Orders_Table[[#This Row],[Customer ID]],customers!$A$1:$A$1001,customers!$I$1:$I$1001,,0)</f>
        <v>No</v>
      </c>
      <c r="P430" t="str">
        <f t="shared" si="13"/>
        <v>Light</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IF(_xlfn.XLOOKUP(C431,customers!$A$1:$A$1001,customers!$C$1:$C$1001)=0,"",_xlfn.XLOOKUP(C431,customers!$A$1:$A$1001,customers!$C$1:$C$1001))</f>
        <v>tfarraac@behance.net</v>
      </c>
      <c r="H431" s="2" t="str">
        <f>_xlfn.XLOOKUP(C431,customers!$A$1:$A$1001,customers!$G$1:$G$1001,,0)</f>
        <v>United States</v>
      </c>
      <c r="I431" t="str">
        <f>_xlfn.XLOOKUP(orders!D431,Products!$A$1:$A$49,Products!$B$1:$B$49,,0)</f>
        <v>Ara</v>
      </c>
      <c r="J431" t="str">
        <f>_xlfn.XLOOKUP(orders!D431,Products!$A$1:$A$49,Products!$C$1:$C$49,,0)</f>
        <v>L</v>
      </c>
      <c r="K431" s="5">
        <f>_xlfn.XLOOKUP(D431,Products!$A$1:$A$49,Products!$D$1:$D$49,,0)</f>
        <v>1</v>
      </c>
      <c r="L431">
        <f>_xlfn.XLOOKUP(D431,Products!$A$1:$A$49,Products!$E$1:$E$49,,0)</f>
        <v>12.95</v>
      </c>
      <c r="M431" s="11">
        <f>orders!L431*orders!E431</f>
        <v>77.699999999999989</v>
      </c>
      <c r="N431" t="str">
        <f t="shared" si="12"/>
        <v>Arabica</v>
      </c>
      <c r="O431" t="str">
        <f>_xlfn.XLOOKUP(Orders_Table[[#This Row],[Customer ID]],customers!$A$1:$A$1001,customers!$I$1:$I$1001,,0)</f>
        <v>No</v>
      </c>
      <c r="P431" t="str">
        <f t="shared" si="13"/>
        <v>Light</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IF(_xlfn.XLOOKUP(C432,customers!$A$1:$A$1001,customers!$C$1:$C$1001)=0,"",_xlfn.XLOOKUP(C432,customers!$A$1:$A$1001,customers!$C$1:$C$1001))</f>
        <v>mkippenby@dion.ne.jp</v>
      </c>
      <c r="H432" s="2" t="str">
        <f>_xlfn.XLOOKUP(C432,customers!$A$1:$A$1001,customers!$G$1:$G$1001,,0)</f>
        <v>United States</v>
      </c>
      <c r="I432" t="str">
        <f>_xlfn.XLOOKUP(orders!D432,Products!$A$1:$A$49,Products!$B$1:$B$49,,0)</f>
        <v>Rob</v>
      </c>
      <c r="J432" t="str">
        <f>_xlfn.XLOOKUP(orders!D432,Products!$A$1:$A$49,Products!$C$1:$C$49,,0)</f>
        <v>D</v>
      </c>
      <c r="K432" s="5">
        <f>_xlfn.XLOOKUP(D432,Products!$A$1:$A$49,Products!$D$1:$D$49,,0)</f>
        <v>0.2</v>
      </c>
      <c r="L432">
        <f>_xlfn.XLOOKUP(D432,Products!$A$1:$A$49,Products!$E$1:$E$49,,0)</f>
        <v>2.6849999999999996</v>
      </c>
      <c r="M432" s="11">
        <f>orders!L432*orders!E432</f>
        <v>5.3699999999999992</v>
      </c>
      <c r="N432" t="str">
        <f t="shared" si="12"/>
        <v>Robusta</v>
      </c>
      <c r="O432" t="str">
        <f>_xlfn.XLOOKUP(Orders_Table[[#This Row],[Customer ID]],customers!$A$1:$A$1001,customers!$I$1:$I$1001,,0)</f>
        <v>Yes</v>
      </c>
      <c r="P432" t="str">
        <f t="shared" si="13"/>
        <v>Dark</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IF(_xlfn.XLOOKUP(C433,customers!$A$1:$A$1001,customers!$C$1:$C$1001)=0,"",_xlfn.XLOOKUP(C433,customers!$A$1:$A$1001,customers!$C$1:$C$1001))</f>
        <v>wransonbz@ted.com</v>
      </c>
      <c r="H433" s="2" t="str">
        <f>_xlfn.XLOOKUP(C433,customers!$A$1:$A$1001,customers!$G$1:$G$1001,,0)</f>
        <v>Ireland</v>
      </c>
      <c r="I433" t="str">
        <f>_xlfn.XLOOKUP(orders!D433,Products!$A$1:$A$49,Products!$B$1:$B$49,,0)</f>
        <v>Exc</v>
      </c>
      <c r="J433" t="str">
        <f>_xlfn.XLOOKUP(orders!D433,Products!$A$1:$A$49,Products!$C$1:$C$49,,0)</f>
        <v>D</v>
      </c>
      <c r="K433" s="5">
        <f>_xlfn.XLOOKUP(D433,Products!$A$1:$A$49,Products!$D$1:$D$49,,0)</f>
        <v>2.5</v>
      </c>
      <c r="L433">
        <f>_xlfn.XLOOKUP(D433,Products!$A$1:$A$49,Products!$E$1:$E$49,,0)</f>
        <v>27.945</v>
      </c>
      <c r="M433" s="11">
        <f>orders!L433*orders!E433</f>
        <v>83.835000000000008</v>
      </c>
      <c r="N433" t="str">
        <f t="shared" si="12"/>
        <v>Excelsa</v>
      </c>
      <c r="O433" t="str">
        <f>_xlfn.XLOOKUP(Orders_Table[[#This Row],[Customer ID]],customers!$A$1:$A$1001,customers!$I$1:$I$1001,,0)</f>
        <v>Yes</v>
      </c>
      <c r="P433" t="str">
        <f t="shared" si="13"/>
        <v>Dark</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IF(_xlfn.XLOOKUP(C434,customers!$A$1:$A$1001,customers!$C$1:$C$1001)=0,"",_xlfn.XLOOKUP(C434,customers!$A$1:$A$1001,customers!$C$1:$C$1001))</f>
        <v/>
      </c>
      <c r="H434" s="2" t="str">
        <f>_xlfn.XLOOKUP(C434,customers!$A$1:$A$1001,customers!$G$1:$G$1001,,0)</f>
        <v>United States</v>
      </c>
      <c r="I434" t="str">
        <f>_xlfn.XLOOKUP(orders!D434,Products!$A$1:$A$49,Products!$B$1:$B$49,,0)</f>
        <v>Ara</v>
      </c>
      <c r="J434" t="str">
        <f>_xlfn.XLOOKUP(orders!D434,Products!$A$1:$A$49,Products!$C$1:$C$49,,0)</f>
        <v>M</v>
      </c>
      <c r="K434" s="5">
        <f>_xlfn.XLOOKUP(D434,Products!$A$1:$A$49,Products!$D$1:$D$49,,0)</f>
        <v>1</v>
      </c>
      <c r="L434">
        <f>_xlfn.XLOOKUP(D434,Products!$A$1:$A$49,Products!$E$1:$E$49,,0)</f>
        <v>11.25</v>
      </c>
      <c r="M434" s="11">
        <f>orders!L434*orders!E434</f>
        <v>22.5</v>
      </c>
      <c r="N434" t="str">
        <f t="shared" si="12"/>
        <v>Arabica</v>
      </c>
      <c r="O434" t="str">
        <f>_xlfn.XLOOKUP(Orders_Table[[#This Row],[Customer ID]],customers!$A$1:$A$1001,customers!$I$1:$I$1001,,0)</f>
        <v>No</v>
      </c>
      <c r="P434" t="str">
        <f t="shared" si="13"/>
        <v>Medium</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IF(_xlfn.XLOOKUP(C435,customers!$A$1:$A$1001,customers!$C$1:$C$1001)=0,"",_xlfn.XLOOKUP(C435,customers!$A$1:$A$1001,customers!$C$1:$C$1001))</f>
        <v>lrignoldc1@miibeian.gov.cn</v>
      </c>
      <c r="H435" s="2" t="str">
        <f>_xlfn.XLOOKUP(C435,customers!$A$1:$A$1001,customers!$G$1:$G$1001,,0)</f>
        <v>United States</v>
      </c>
      <c r="I435" t="str">
        <f>_xlfn.XLOOKUP(orders!D435,Products!$A$1:$A$49,Products!$B$1:$B$49,,0)</f>
        <v>Lib</v>
      </c>
      <c r="J435" t="str">
        <f>_xlfn.XLOOKUP(orders!D435,Products!$A$1:$A$49,Products!$C$1:$C$49,,0)</f>
        <v>M</v>
      </c>
      <c r="K435" s="5">
        <f>_xlfn.XLOOKUP(D435,Products!$A$1:$A$49,Products!$D$1:$D$49,,0)</f>
        <v>2.5</v>
      </c>
      <c r="L435">
        <f>_xlfn.XLOOKUP(D435,Products!$A$1:$A$49,Products!$E$1:$E$49,,0)</f>
        <v>33.464999999999996</v>
      </c>
      <c r="M435" s="11">
        <f>orders!L435*orders!E435</f>
        <v>200.78999999999996</v>
      </c>
      <c r="N435" t="str">
        <f t="shared" si="12"/>
        <v>Liberica</v>
      </c>
      <c r="O435" t="str">
        <f>_xlfn.XLOOKUP(Orders_Table[[#This Row],[Customer ID]],customers!$A$1:$A$1001,customers!$I$1:$I$1001,,0)</f>
        <v>Yes</v>
      </c>
      <c r="P435" t="str">
        <f t="shared" si="13"/>
        <v>Medium</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IF(_xlfn.XLOOKUP(C436,customers!$A$1:$A$1001,customers!$C$1:$C$1001)=0,"",_xlfn.XLOOKUP(C436,customers!$A$1:$A$1001,customers!$C$1:$C$1001))</f>
        <v/>
      </c>
      <c r="H436" s="2" t="str">
        <f>_xlfn.XLOOKUP(C436,customers!$A$1:$A$1001,customers!$G$1:$G$1001,,0)</f>
        <v>United States</v>
      </c>
      <c r="I436" t="str">
        <f>_xlfn.XLOOKUP(orders!D436,Products!$A$1:$A$49,Products!$B$1:$B$49,,0)</f>
        <v>Ara</v>
      </c>
      <c r="J436" t="str">
        <f>_xlfn.XLOOKUP(orders!D436,Products!$A$1:$A$49,Products!$C$1:$C$49,,0)</f>
        <v>M</v>
      </c>
      <c r="K436" s="5">
        <f>_xlfn.XLOOKUP(D436,Products!$A$1:$A$49,Products!$D$1:$D$49,,0)</f>
        <v>1</v>
      </c>
      <c r="L436">
        <f>_xlfn.XLOOKUP(D436,Products!$A$1:$A$49,Products!$E$1:$E$49,,0)</f>
        <v>11.25</v>
      </c>
      <c r="M436" s="11">
        <f>orders!L436*orders!E436</f>
        <v>67.5</v>
      </c>
      <c r="N436" t="str">
        <f t="shared" si="12"/>
        <v>Arabica</v>
      </c>
      <c r="O436" t="str">
        <f>_xlfn.XLOOKUP(Orders_Table[[#This Row],[Customer ID]],customers!$A$1:$A$1001,customers!$I$1:$I$1001,,0)</f>
        <v>No</v>
      </c>
      <c r="P436" t="str">
        <f t="shared" si="13"/>
        <v>Medium</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IF(_xlfn.XLOOKUP(C437,customers!$A$1:$A$1001,customers!$C$1:$C$1001)=0,"",_xlfn.XLOOKUP(C437,customers!$A$1:$A$1001,customers!$C$1:$C$1001))</f>
        <v>crowthornc3@msn.com</v>
      </c>
      <c r="H437" s="2" t="str">
        <f>_xlfn.XLOOKUP(C437,customers!$A$1:$A$1001,customers!$G$1:$G$1001,,0)</f>
        <v>United States</v>
      </c>
      <c r="I437" t="str">
        <f>_xlfn.XLOOKUP(orders!D437,Products!$A$1:$A$49,Products!$B$1:$B$49,,0)</f>
        <v>Exc</v>
      </c>
      <c r="J437" t="str">
        <f>_xlfn.XLOOKUP(orders!D437,Products!$A$1:$A$49,Products!$C$1:$C$49,,0)</f>
        <v>M</v>
      </c>
      <c r="K437" s="5">
        <f>_xlfn.XLOOKUP(D437,Products!$A$1:$A$49,Products!$D$1:$D$49,,0)</f>
        <v>0.5</v>
      </c>
      <c r="L437">
        <f>_xlfn.XLOOKUP(D437,Products!$A$1:$A$49,Products!$E$1:$E$49,,0)</f>
        <v>8.25</v>
      </c>
      <c r="M437" s="11">
        <f>orders!L437*orders!E437</f>
        <v>8.25</v>
      </c>
      <c r="N437" t="str">
        <f t="shared" si="12"/>
        <v>Excelsa</v>
      </c>
      <c r="O437" t="str">
        <f>_xlfn.XLOOKUP(Orders_Table[[#This Row],[Customer ID]],customers!$A$1:$A$1001,customers!$I$1:$I$1001,,0)</f>
        <v>No</v>
      </c>
      <c r="P437" t="str">
        <f t="shared" si="13"/>
        <v>Medium</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IF(_xlfn.XLOOKUP(C438,customers!$A$1:$A$1001,customers!$C$1:$C$1001)=0,"",_xlfn.XLOOKUP(C438,customers!$A$1:$A$1001,customers!$C$1:$C$1001))</f>
        <v>orylandc4@deviantart.com</v>
      </c>
      <c r="H438" s="2" t="str">
        <f>_xlfn.XLOOKUP(C438,customers!$A$1:$A$1001,customers!$G$1:$G$1001,,0)</f>
        <v>United States</v>
      </c>
      <c r="I438" t="str">
        <f>_xlfn.XLOOKUP(orders!D438,Products!$A$1:$A$49,Products!$B$1:$B$49,,0)</f>
        <v>Lib</v>
      </c>
      <c r="J438" t="str">
        <f>_xlfn.XLOOKUP(orders!D438,Products!$A$1:$A$49,Products!$C$1:$C$49,,0)</f>
        <v>L</v>
      </c>
      <c r="K438" s="5">
        <f>_xlfn.XLOOKUP(D438,Products!$A$1:$A$49,Products!$D$1:$D$49,,0)</f>
        <v>0.2</v>
      </c>
      <c r="L438">
        <f>_xlfn.XLOOKUP(D438,Products!$A$1:$A$49,Products!$E$1:$E$49,,0)</f>
        <v>4.7549999999999999</v>
      </c>
      <c r="M438" s="11">
        <f>orders!L438*orders!E438</f>
        <v>9.51</v>
      </c>
      <c r="N438" t="str">
        <f t="shared" si="12"/>
        <v>Liberica</v>
      </c>
      <c r="O438" t="str">
        <f>_xlfn.XLOOKUP(Orders_Table[[#This Row],[Customer ID]],customers!$A$1:$A$1001,customers!$I$1:$I$1001,,0)</f>
        <v>Yes</v>
      </c>
      <c r="P438" t="str">
        <f t="shared" si="13"/>
        <v>Light</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IF(_xlfn.XLOOKUP(C439,customers!$A$1:$A$1001,customers!$C$1:$C$1001)=0,"",_xlfn.XLOOKUP(C439,customers!$A$1:$A$1001,customers!$C$1:$C$1001))</f>
        <v/>
      </c>
      <c r="H439" s="2" t="str">
        <f>_xlfn.XLOOKUP(C439,customers!$A$1:$A$1001,customers!$G$1:$G$1001,,0)</f>
        <v>United States</v>
      </c>
      <c r="I439" t="str">
        <f>_xlfn.XLOOKUP(orders!D439,Products!$A$1:$A$49,Products!$B$1:$B$49,,0)</f>
        <v>Lib</v>
      </c>
      <c r="J439" t="str">
        <f>_xlfn.XLOOKUP(orders!D439,Products!$A$1:$A$49,Products!$C$1:$C$49,,0)</f>
        <v>D</v>
      </c>
      <c r="K439" s="5">
        <f>_xlfn.XLOOKUP(D439,Products!$A$1:$A$49,Products!$D$1:$D$49,,0)</f>
        <v>2.5</v>
      </c>
      <c r="L439">
        <f>_xlfn.XLOOKUP(D439,Products!$A$1:$A$49,Products!$E$1:$E$49,,0)</f>
        <v>29.784999999999997</v>
      </c>
      <c r="M439" s="11">
        <f>orders!L439*orders!E439</f>
        <v>29.784999999999997</v>
      </c>
      <c r="N439" t="str">
        <f t="shared" si="12"/>
        <v>Liberica</v>
      </c>
      <c r="O439" t="str">
        <f>_xlfn.XLOOKUP(Orders_Table[[#This Row],[Customer ID]],customers!$A$1:$A$1001,customers!$I$1:$I$1001,,0)</f>
        <v>No</v>
      </c>
      <c r="P439" t="str">
        <f t="shared" si="13"/>
        <v>Dark</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IF(_xlfn.XLOOKUP(C440,customers!$A$1:$A$1001,customers!$C$1:$C$1001)=0,"",_xlfn.XLOOKUP(C440,customers!$A$1:$A$1001,customers!$C$1:$C$1001))</f>
        <v>msesonck@census.gov</v>
      </c>
      <c r="H440" s="2" t="str">
        <f>_xlfn.XLOOKUP(C440,customers!$A$1:$A$1001,customers!$G$1:$G$1001,,0)</f>
        <v>United States</v>
      </c>
      <c r="I440" t="str">
        <f>_xlfn.XLOOKUP(orders!D440,Products!$A$1:$A$49,Products!$B$1:$B$49,,0)</f>
        <v>Lib</v>
      </c>
      <c r="J440" t="str">
        <f>_xlfn.XLOOKUP(orders!D440,Products!$A$1:$A$49,Products!$C$1:$C$49,,0)</f>
        <v>D</v>
      </c>
      <c r="K440" s="5">
        <f>_xlfn.XLOOKUP(D440,Products!$A$1:$A$49,Products!$D$1:$D$49,,0)</f>
        <v>0.5</v>
      </c>
      <c r="L440">
        <f>_xlfn.XLOOKUP(D440,Products!$A$1:$A$49,Products!$E$1:$E$49,,0)</f>
        <v>7.77</v>
      </c>
      <c r="M440" s="11">
        <f>orders!L440*orders!E440</f>
        <v>15.54</v>
      </c>
      <c r="N440" t="str">
        <f t="shared" si="12"/>
        <v>Liberica</v>
      </c>
      <c r="O440" t="str">
        <f>_xlfn.XLOOKUP(Orders_Table[[#This Row],[Customer ID]],customers!$A$1:$A$1001,customers!$I$1:$I$1001,,0)</f>
        <v>No</v>
      </c>
      <c r="P440" t="str">
        <f t="shared" si="13"/>
        <v>Dark</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IF(_xlfn.XLOOKUP(C441,customers!$A$1:$A$1001,customers!$C$1:$C$1001)=0,"",_xlfn.XLOOKUP(C441,customers!$A$1:$A$1001,customers!$C$1:$C$1001))</f>
        <v>craglessc7@webmd.com</v>
      </c>
      <c r="H441" s="2" t="str">
        <f>_xlfn.XLOOKUP(C441,customers!$A$1:$A$1001,customers!$G$1:$G$1001,,0)</f>
        <v>Ireland</v>
      </c>
      <c r="I441" t="str">
        <f>_xlfn.XLOOKUP(orders!D441,Products!$A$1:$A$49,Products!$B$1:$B$49,,0)</f>
        <v>Exc</v>
      </c>
      <c r="J441" t="str">
        <f>_xlfn.XLOOKUP(orders!D441,Products!$A$1:$A$49,Products!$C$1:$C$49,,0)</f>
        <v>L</v>
      </c>
      <c r="K441" s="5">
        <f>_xlfn.XLOOKUP(D441,Products!$A$1:$A$49,Products!$D$1:$D$49,,0)</f>
        <v>0.5</v>
      </c>
      <c r="L441">
        <f>_xlfn.XLOOKUP(D441,Products!$A$1:$A$49,Products!$E$1:$E$49,,0)</f>
        <v>8.91</v>
      </c>
      <c r="M441" s="11">
        <f>orders!L441*orders!E441</f>
        <v>35.64</v>
      </c>
      <c r="N441" t="str">
        <f t="shared" si="12"/>
        <v>Excelsa</v>
      </c>
      <c r="O441" t="str">
        <f>_xlfn.XLOOKUP(Orders_Table[[#This Row],[Customer ID]],customers!$A$1:$A$1001,customers!$I$1:$I$1001,,0)</f>
        <v>No</v>
      </c>
      <c r="P441" t="str">
        <f t="shared" si="13"/>
        <v>Light</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IF(_xlfn.XLOOKUP(C442,customers!$A$1:$A$1001,customers!$C$1:$C$1001)=0,"",_xlfn.XLOOKUP(C442,customers!$A$1:$A$1001,customers!$C$1:$C$1001))</f>
        <v>fhollowsc8@blogtalkradio.com</v>
      </c>
      <c r="H442" s="2" t="str">
        <f>_xlfn.XLOOKUP(C442,customers!$A$1:$A$1001,customers!$G$1:$G$1001,,0)</f>
        <v>United States</v>
      </c>
      <c r="I442" t="str">
        <f>_xlfn.XLOOKUP(orders!D442,Products!$A$1:$A$49,Products!$B$1:$B$49,,0)</f>
        <v>Ara</v>
      </c>
      <c r="J442" t="str">
        <f>_xlfn.XLOOKUP(orders!D442,Products!$A$1:$A$49,Products!$C$1:$C$49,,0)</f>
        <v>M</v>
      </c>
      <c r="K442" s="5">
        <f>_xlfn.XLOOKUP(D442,Products!$A$1:$A$49,Products!$D$1:$D$49,,0)</f>
        <v>2.5</v>
      </c>
      <c r="L442">
        <f>_xlfn.XLOOKUP(D442,Products!$A$1:$A$49,Products!$E$1:$E$49,,0)</f>
        <v>25.874999999999996</v>
      </c>
      <c r="M442" s="11">
        <f>orders!L442*orders!E442</f>
        <v>103.49999999999999</v>
      </c>
      <c r="N442" t="str">
        <f t="shared" si="12"/>
        <v>Arabica</v>
      </c>
      <c r="O442" t="str">
        <f>_xlfn.XLOOKUP(Orders_Table[[#This Row],[Customer ID]],customers!$A$1:$A$1001,customers!$I$1:$I$1001,,0)</f>
        <v>Yes</v>
      </c>
      <c r="P442" t="str">
        <f t="shared" si="13"/>
        <v>Medium</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IF(_xlfn.XLOOKUP(C443,customers!$A$1:$A$1001,customers!$C$1:$C$1001)=0,"",_xlfn.XLOOKUP(C443,customers!$A$1:$A$1001,customers!$C$1:$C$1001))</f>
        <v>llathleiffc9@nationalgeographic.com</v>
      </c>
      <c r="H443" s="2" t="str">
        <f>_xlfn.XLOOKUP(C443,customers!$A$1:$A$1001,customers!$G$1:$G$1001,,0)</f>
        <v>Ireland</v>
      </c>
      <c r="I443" t="str">
        <f>_xlfn.XLOOKUP(orders!D443,Products!$A$1:$A$49,Products!$B$1:$B$49,,0)</f>
        <v>Exc</v>
      </c>
      <c r="J443" t="str">
        <f>_xlfn.XLOOKUP(orders!D443,Products!$A$1:$A$49,Products!$C$1:$C$49,,0)</f>
        <v>D</v>
      </c>
      <c r="K443" s="5">
        <f>_xlfn.XLOOKUP(D443,Products!$A$1:$A$49,Products!$D$1:$D$49,,0)</f>
        <v>1</v>
      </c>
      <c r="L443">
        <f>_xlfn.XLOOKUP(D443,Products!$A$1:$A$49,Products!$E$1:$E$49,,0)</f>
        <v>12.15</v>
      </c>
      <c r="M443" s="11">
        <f>orders!L443*orders!E443</f>
        <v>36.450000000000003</v>
      </c>
      <c r="N443" t="str">
        <f t="shared" si="12"/>
        <v>Excelsa</v>
      </c>
      <c r="O443" t="str">
        <f>_xlfn.XLOOKUP(Orders_Table[[#This Row],[Customer ID]],customers!$A$1:$A$1001,customers!$I$1:$I$1001,,0)</f>
        <v>Yes</v>
      </c>
      <c r="P443" t="str">
        <f t="shared" si="13"/>
        <v>Dark</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IF(_xlfn.XLOOKUP(C444,customers!$A$1:$A$1001,customers!$C$1:$C$1001)=0,"",_xlfn.XLOOKUP(C444,customers!$A$1:$A$1001,customers!$C$1:$C$1001))</f>
        <v>kheadsca@jalbum.net</v>
      </c>
      <c r="H444" s="2" t="str">
        <f>_xlfn.XLOOKUP(C444,customers!$A$1:$A$1001,customers!$G$1:$G$1001,,0)</f>
        <v>United States</v>
      </c>
      <c r="I444" t="str">
        <f>_xlfn.XLOOKUP(orders!D444,Products!$A$1:$A$49,Products!$B$1:$B$49,,0)</f>
        <v>Rob</v>
      </c>
      <c r="J444" t="str">
        <f>_xlfn.XLOOKUP(orders!D444,Products!$A$1:$A$49,Products!$C$1:$C$49,,0)</f>
        <v>L</v>
      </c>
      <c r="K444" s="5">
        <f>_xlfn.XLOOKUP(D444,Products!$A$1:$A$49,Products!$D$1:$D$49,,0)</f>
        <v>0.5</v>
      </c>
      <c r="L444">
        <f>_xlfn.XLOOKUP(D444,Products!$A$1:$A$49,Products!$E$1:$E$49,,0)</f>
        <v>7.169999999999999</v>
      </c>
      <c r="M444" s="11">
        <f>orders!L444*orders!E444</f>
        <v>35.849999999999994</v>
      </c>
      <c r="N444" t="str">
        <f t="shared" si="12"/>
        <v>Robusta</v>
      </c>
      <c r="O444" t="str">
        <f>_xlfn.XLOOKUP(Orders_Table[[#This Row],[Customer ID]],customers!$A$1:$A$1001,customers!$I$1:$I$1001,,0)</f>
        <v>No</v>
      </c>
      <c r="P444" t="str">
        <f t="shared" si="13"/>
        <v>Light</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IF(_xlfn.XLOOKUP(C445,customers!$A$1:$A$1001,customers!$C$1:$C$1001)=0,"",_xlfn.XLOOKUP(C445,customers!$A$1:$A$1001,customers!$C$1:$C$1001))</f>
        <v>tbownecb@unicef.org</v>
      </c>
      <c r="H445" s="2" t="str">
        <f>_xlfn.XLOOKUP(C445,customers!$A$1:$A$1001,customers!$G$1:$G$1001,,0)</f>
        <v>Ireland</v>
      </c>
      <c r="I445" t="str">
        <f>_xlfn.XLOOKUP(orders!D445,Products!$A$1:$A$49,Products!$B$1:$B$49,,0)</f>
        <v>Exc</v>
      </c>
      <c r="J445" t="str">
        <f>_xlfn.XLOOKUP(orders!D445,Products!$A$1:$A$49,Products!$C$1:$C$49,,0)</f>
        <v>L</v>
      </c>
      <c r="K445" s="5">
        <f>_xlfn.XLOOKUP(D445,Products!$A$1:$A$49,Products!$D$1:$D$49,,0)</f>
        <v>0.2</v>
      </c>
      <c r="L445">
        <f>_xlfn.XLOOKUP(D445,Products!$A$1:$A$49,Products!$E$1:$E$49,,0)</f>
        <v>4.4550000000000001</v>
      </c>
      <c r="M445" s="11">
        <f>orders!L445*orders!E445</f>
        <v>22.274999999999999</v>
      </c>
      <c r="N445" t="str">
        <f t="shared" si="12"/>
        <v>Excelsa</v>
      </c>
      <c r="O445" t="str">
        <f>_xlfn.XLOOKUP(Orders_Table[[#This Row],[Customer ID]],customers!$A$1:$A$1001,customers!$I$1:$I$1001,,0)</f>
        <v>Yes</v>
      </c>
      <c r="P445" t="str">
        <f t="shared" si="13"/>
        <v>Light</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IF(_xlfn.XLOOKUP(C446,customers!$A$1:$A$1001,customers!$C$1:$C$1001)=0,"",_xlfn.XLOOKUP(C446,customers!$A$1:$A$1001,customers!$C$1:$C$1001))</f>
        <v>rjacquemardcc@acquirethisname.com</v>
      </c>
      <c r="H446" s="2" t="str">
        <f>_xlfn.XLOOKUP(C446,customers!$A$1:$A$1001,customers!$G$1:$G$1001,,0)</f>
        <v>Ireland</v>
      </c>
      <c r="I446" t="str">
        <f>_xlfn.XLOOKUP(orders!D446,Products!$A$1:$A$49,Products!$B$1:$B$49,,0)</f>
        <v>Exc</v>
      </c>
      <c r="J446" t="str">
        <f>_xlfn.XLOOKUP(orders!D446,Products!$A$1:$A$49,Products!$C$1:$C$49,,0)</f>
        <v>M</v>
      </c>
      <c r="K446" s="5">
        <f>_xlfn.XLOOKUP(D446,Products!$A$1:$A$49,Products!$D$1:$D$49,,0)</f>
        <v>0.2</v>
      </c>
      <c r="L446">
        <f>_xlfn.XLOOKUP(D446,Products!$A$1:$A$49,Products!$E$1:$E$49,,0)</f>
        <v>4.125</v>
      </c>
      <c r="M446" s="11">
        <f>orders!L446*orders!E446</f>
        <v>24.75</v>
      </c>
      <c r="N446" t="str">
        <f t="shared" si="12"/>
        <v>Excelsa</v>
      </c>
      <c r="O446" t="str">
        <f>_xlfn.XLOOKUP(Orders_Table[[#This Row],[Customer ID]],customers!$A$1:$A$1001,customers!$I$1:$I$1001,,0)</f>
        <v>No</v>
      </c>
      <c r="P446" t="str">
        <f t="shared" si="13"/>
        <v>Medium</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IF(_xlfn.XLOOKUP(C447,customers!$A$1:$A$1001,customers!$C$1:$C$1001)=0,"",_xlfn.XLOOKUP(C447,customers!$A$1:$A$1001,customers!$C$1:$C$1001))</f>
        <v>kwarmancd@printfriendly.com</v>
      </c>
      <c r="H447" s="2" t="str">
        <f>_xlfn.XLOOKUP(C447,customers!$A$1:$A$1001,customers!$G$1:$G$1001,,0)</f>
        <v>Ireland</v>
      </c>
      <c r="I447" t="str">
        <f>_xlfn.XLOOKUP(orders!D447,Products!$A$1:$A$49,Products!$B$1:$B$49,,0)</f>
        <v>Lib</v>
      </c>
      <c r="J447" t="str">
        <f>_xlfn.XLOOKUP(orders!D447,Products!$A$1:$A$49,Products!$C$1:$C$49,,0)</f>
        <v>M</v>
      </c>
      <c r="K447" s="5">
        <f>_xlfn.XLOOKUP(D447,Products!$A$1:$A$49,Products!$D$1:$D$49,,0)</f>
        <v>2.5</v>
      </c>
      <c r="L447">
        <f>_xlfn.XLOOKUP(D447,Products!$A$1:$A$49,Products!$E$1:$E$49,,0)</f>
        <v>33.464999999999996</v>
      </c>
      <c r="M447" s="11">
        <f>orders!L447*orders!E447</f>
        <v>66.929999999999993</v>
      </c>
      <c r="N447" t="str">
        <f t="shared" si="12"/>
        <v>Liberica</v>
      </c>
      <c r="O447" t="str">
        <f>_xlfn.XLOOKUP(Orders_Table[[#This Row],[Customer ID]],customers!$A$1:$A$1001,customers!$I$1:$I$1001,,0)</f>
        <v>Yes</v>
      </c>
      <c r="P447" t="str">
        <f t="shared" si="13"/>
        <v>Medium</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IF(_xlfn.XLOOKUP(C448,customers!$A$1:$A$1001,customers!$C$1:$C$1001)=0,"",_xlfn.XLOOKUP(C448,customers!$A$1:$A$1001,customers!$C$1:$C$1001))</f>
        <v>wcholomince@about.com</v>
      </c>
      <c r="H448" s="2" t="str">
        <f>_xlfn.XLOOKUP(C448,customers!$A$1:$A$1001,customers!$G$1:$G$1001,,0)</f>
        <v>United Kingdom</v>
      </c>
      <c r="I448" t="str">
        <f>_xlfn.XLOOKUP(orders!D448,Products!$A$1:$A$49,Products!$B$1:$B$49,,0)</f>
        <v>Lib</v>
      </c>
      <c r="J448" t="str">
        <f>_xlfn.XLOOKUP(orders!D448,Products!$A$1:$A$49,Products!$C$1:$C$49,,0)</f>
        <v>M</v>
      </c>
      <c r="K448" s="5">
        <f>_xlfn.XLOOKUP(D448,Products!$A$1:$A$49,Products!$D$1:$D$49,,0)</f>
        <v>0.5</v>
      </c>
      <c r="L448">
        <f>_xlfn.XLOOKUP(D448,Products!$A$1:$A$49,Products!$E$1:$E$49,,0)</f>
        <v>8.73</v>
      </c>
      <c r="M448" s="11">
        <f>orders!L448*orders!E448</f>
        <v>8.73</v>
      </c>
      <c r="N448" t="str">
        <f t="shared" si="12"/>
        <v>Liberica</v>
      </c>
      <c r="O448" t="str">
        <f>_xlfn.XLOOKUP(Orders_Table[[#This Row],[Customer ID]],customers!$A$1:$A$1001,customers!$I$1:$I$1001,,0)</f>
        <v>Yes</v>
      </c>
      <c r="P448" t="str">
        <f t="shared" si="13"/>
        <v>Medium</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IF(_xlfn.XLOOKUP(C449,customers!$A$1:$A$1001,customers!$C$1:$C$1001)=0,"",_xlfn.XLOOKUP(C449,customers!$A$1:$A$1001,customers!$C$1:$C$1001))</f>
        <v>abraidmancf@census.gov</v>
      </c>
      <c r="H449" s="2" t="str">
        <f>_xlfn.XLOOKUP(C449,customers!$A$1:$A$1001,customers!$G$1:$G$1001,,0)</f>
        <v>United States</v>
      </c>
      <c r="I449" t="str">
        <f>_xlfn.XLOOKUP(orders!D449,Products!$A$1:$A$49,Products!$B$1:$B$49,,0)</f>
        <v>Rob</v>
      </c>
      <c r="J449" t="str">
        <f>_xlfn.XLOOKUP(orders!D449,Products!$A$1:$A$49,Products!$C$1:$C$49,,0)</f>
        <v>M</v>
      </c>
      <c r="K449" s="5">
        <f>_xlfn.XLOOKUP(D449,Products!$A$1:$A$49,Products!$D$1:$D$49,,0)</f>
        <v>0.5</v>
      </c>
      <c r="L449">
        <f>_xlfn.XLOOKUP(D449,Products!$A$1:$A$49,Products!$E$1:$E$49,,0)</f>
        <v>5.97</v>
      </c>
      <c r="M449" s="11">
        <f>orders!L449*orders!E449</f>
        <v>17.91</v>
      </c>
      <c r="N449" t="str">
        <f t="shared" si="12"/>
        <v>Robusta</v>
      </c>
      <c r="O449" t="str">
        <f>_xlfn.XLOOKUP(Orders_Table[[#This Row],[Customer ID]],customers!$A$1:$A$1001,customers!$I$1:$I$1001,,0)</f>
        <v>No</v>
      </c>
      <c r="P449" t="str">
        <f t="shared" si="13"/>
        <v>Medium</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IF(_xlfn.XLOOKUP(C450,customers!$A$1:$A$1001,customers!$C$1:$C$1001)=0,"",_xlfn.XLOOKUP(C450,customers!$A$1:$A$1001,customers!$C$1:$C$1001))</f>
        <v>pdurbancg@symantec.com</v>
      </c>
      <c r="H450" s="2" t="str">
        <f>_xlfn.XLOOKUP(C450,customers!$A$1:$A$1001,customers!$G$1:$G$1001,,0)</f>
        <v>Ireland</v>
      </c>
      <c r="I450" t="str">
        <f>_xlfn.XLOOKUP(orders!D450,Products!$A$1:$A$49,Products!$B$1:$B$49,,0)</f>
        <v>Rob</v>
      </c>
      <c r="J450" t="str">
        <f>_xlfn.XLOOKUP(orders!D450,Products!$A$1:$A$49,Products!$C$1:$C$49,,0)</f>
        <v>L</v>
      </c>
      <c r="K450" s="5">
        <f>_xlfn.XLOOKUP(D450,Products!$A$1:$A$49,Products!$D$1:$D$49,,0)</f>
        <v>0.5</v>
      </c>
      <c r="L450">
        <f>_xlfn.XLOOKUP(D450,Products!$A$1:$A$49,Products!$E$1:$E$49,,0)</f>
        <v>7.169999999999999</v>
      </c>
      <c r="M450" s="11">
        <f>orders!L450*orders!E450</f>
        <v>7.169999999999999</v>
      </c>
      <c r="N450" t="str">
        <f t="shared" si="12"/>
        <v>Robusta</v>
      </c>
      <c r="O450" t="str">
        <f>_xlfn.XLOOKUP(Orders_Table[[#This Row],[Customer ID]],customers!$A$1:$A$1001,customers!$I$1:$I$1001,,0)</f>
        <v>No</v>
      </c>
      <c r="P450" t="str">
        <f t="shared" si="13"/>
        <v>Light</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IF(_xlfn.XLOOKUP(C451,customers!$A$1:$A$1001,customers!$C$1:$C$1001)=0,"",_xlfn.XLOOKUP(C451,customers!$A$1:$A$1001,customers!$C$1:$C$1001))</f>
        <v>aharroldch@miibeian.gov.cn</v>
      </c>
      <c r="H451" s="2" t="str">
        <f>_xlfn.XLOOKUP(C451,customers!$A$1:$A$1001,customers!$G$1:$G$1001,,0)</f>
        <v>United States</v>
      </c>
      <c r="I451" t="str">
        <f>_xlfn.XLOOKUP(orders!D451,Products!$A$1:$A$49,Products!$B$1:$B$49,,0)</f>
        <v>Rob</v>
      </c>
      <c r="J451" t="str">
        <f>_xlfn.XLOOKUP(orders!D451,Products!$A$1:$A$49,Products!$C$1:$C$49,,0)</f>
        <v>D</v>
      </c>
      <c r="K451" s="5">
        <f>_xlfn.XLOOKUP(D451,Products!$A$1:$A$49,Products!$D$1:$D$49,,0)</f>
        <v>0.2</v>
      </c>
      <c r="L451">
        <f>_xlfn.XLOOKUP(D451,Products!$A$1:$A$49,Products!$E$1:$E$49,,0)</f>
        <v>2.6849999999999996</v>
      </c>
      <c r="M451" s="11">
        <f>orders!L451*orders!E451</f>
        <v>5.3699999999999992</v>
      </c>
      <c r="N451" t="str">
        <f t="shared" ref="N451:N514" si="14">IF(I451="Rob","Robusta",IF(I451="Exc","Excelsa",IF(I451="Ara","Arabica",IF(I451="Lib","Liberica",""))))</f>
        <v>Robusta</v>
      </c>
      <c r="O451" t="str">
        <f>_xlfn.XLOOKUP(Orders_Table[[#This Row],[Customer ID]],customers!$A$1:$A$1001,customers!$I$1:$I$1001,,0)</f>
        <v>No</v>
      </c>
      <c r="P451" t="str">
        <f t="shared" ref="P451:P514" si="15">IF(J451="M","Medium",IF(J451="D","Dark",IF(J451="L","Light","")))</f>
        <v>Dark</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IF(_xlfn.XLOOKUP(C452,customers!$A$1:$A$1001,customers!$C$1:$C$1001)=0,"",_xlfn.XLOOKUP(C452,customers!$A$1:$A$1001,customers!$C$1:$C$1001))</f>
        <v>spamphilonci@mlb.com</v>
      </c>
      <c r="H452" s="2" t="str">
        <f>_xlfn.XLOOKUP(C452,customers!$A$1:$A$1001,customers!$G$1:$G$1001,,0)</f>
        <v>Ireland</v>
      </c>
      <c r="I452" t="str">
        <f>_xlfn.XLOOKUP(orders!D452,Products!$A$1:$A$49,Products!$B$1:$B$49,,0)</f>
        <v>Lib</v>
      </c>
      <c r="J452" t="str">
        <f>_xlfn.XLOOKUP(orders!D452,Products!$A$1:$A$49,Products!$C$1:$C$49,,0)</f>
        <v>L</v>
      </c>
      <c r="K452" s="5">
        <f>_xlfn.XLOOKUP(D452,Products!$A$1:$A$49,Products!$D$1:$D$49,,0)</f>
        <v>0.2</v>
      </c>
      <c r="L452">
        <f>_xlfn.XLOOKUP(D452,Products!$A$1:$A$49,Products!$E$1:$E$49,,0)</f>
        <v>4.7549999999999999</v>
      </c>
      <c r="M452" s="11">
        <f>orders!L452*orders!E452</f>
        <v>23.774999999999999</v>
      </c>
      <c r="N452" t="str">
        <f t="shared" si="14"/>
        <v>Liberica</v>
      </c>
      <c r="O452" t="str">
        <f>_xlfn.XLOOKUP(Orders_Table[[#This Row],[Customer ID]],customers!$A$1:$A$1001,customers!$I$1:$I$1001,,0)</f>
        <v>No</v>
      </c>
      <c r="P452" t="str">
        <f t="shared" si="15"/>
        <v>Light</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IF(_xlfn.XLOOKUP(C453,customers!$A$1:$A$1001,customers!$C$1:$C$1001)=0,"",_xlfn.XLOOKUP(C453,customers!$A$1:$A$1001,customers!$C$1:$C$1001))</f>
        <v>mspurdencj@exblog.jp</v>
      </c>
      <c r="H453" s="2" t="str">
        <f>_xlfn.XLOOKUP(C453,customers!$A$1:$A$1001,customers!$G$1:$G$1001,,0)</f>
        <v>United States</v>
      </c>
      <c r="I453" t="str">
        <f>_xlfn.XLOOKUP(orders!D453,Products!$A$1:$A$49,Products!$B$1:$B$49,,0)</f>
        <v>Rob</v>
      </c>
      <c r="J453" t="str">
        <f>_xlfn.XLOOKUP(orders!D453,Products!$A$1:$A$49,Products!$C$1:$C$49,,0)</f>
        <v>D</v>
      </c>
      <c r="K453" s="5">
        <f>_xlfn.XLOOKUP(D453,Products!$A$1:$A$49,Products!$D$1:$D$49,,0)</f>
        <v>2.5</v>
      </c>
      <c r="L453">
        <f>_xlfn.XLOOKUP(D453,Products!$A$1:$A$49,Products!$E$1:$E$49,,0)</f>
        <v>20.584999999999997</v>
      </c>
      <c r="M453" s="11">
        <f>orders!L453*orders!E453</f>
        <v>41.169999999999995</v>
      </c>
      <c r="N453" t="str">
        <f t="shared" si="14"/>
        <v>Robusta</v>
      </c>
      <c r="O453" t="str">
        <f>_xlfn.XLOOKUP(Orders_Table[[#This Row],[Customer ID]],customers!$A$1:$A$1001,customers!$I$1:$I$1001,,0)</f>
        <v>Yes</v>
      </c>
      <c r="P453" t="str">
        <f t="shared" si="15"/>
        <v>Dark</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IF(_xlfn.XLOOKUP(C454,customers!$A$1:$A$1001,customers!$C$1:$C$1001)=0,"",_xlfn.XLOOKUP(C454,customers!$A$1:$A$1001,customers!$C$1:$C$1001))</f>
        <v>msesonck@census.gov</v>
      </c>
      <c r="H454" s="2" t="str">
        <f>_xlfn.XLOOKUP(C454,customers!$A$1:$A$1001,customers!$G$1:$G$1001,,0)</f>
        <v>United States</v>
      </c>
      <c r="I454" t="str">
        <f>_xlfn.XLOOKUP(orders!D454,Products!$A$1:$A$49,Products!$B$1:$B$49,,0)</f>
        <v>Ara</v>
      </c>
      <c r="J454" t="str">
        <f>_xlfn.XLOOKUP(orders!D454,Products!$A$1:$A$49,Products!$C$1:$C$49,,0)</f>
        <v>L</v>
      </c>
      <c r="K454" s="5">
        <f>_xlfn.XLOOKUP(D454,Products!$A$1:$A$49,Products!$D$1:$D$49,,0)</f>
        <v>0.2</v>
      </c>
      <c r="L454">
        <f>_xlfn.XLOOKUP(D454,Products!$A$1:$A$49,Products!$E$1:$E$49,,0)</f>
        <v>3.8849999999999998</v>
      </c>
      <c r="M454" s="11">
        <f>orders!L454*orders!E454</f>
        <v>11.654999999999999</v>
      </c>
      <c r="N454" t="str">
        <f t="shared" si="14"/>
        <v>Arabica</v>
      </c>
      <c r="O454" t="str">
        <f>_xlfn.XLOOKUP(Orders_Table[[#This Row],[Customer ID]],customers!$A$1:$A$1001,customers!$I$1:$I$1001,,0)</f>
        <v>No</v>
      </c>
      <c r="P454" t="str">
        <f t="shared" si="15"/>
        <v>Light</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IF(_xlfn.XLOOKUP(C455,customers!$A$1:$A$1001,customers!$C$1:$C$1001)=0,"",_xlfn.XLOOKUP(C455,customers!$A$1:$A$1001,customers!$C$1:$C$1001))</f>
        <v>npirronecl@weibo.com</v>
      </c>
      <c r="H455" s="2" t="str">
        <f>_xlfn.XLOOKUP(C455,customers!$A$1:$A$1001,customers!$G$1:$G$1001,,0)</f>
        <v>United States</v>
      </c>
      <c r="I455" t="str">
        <f>_xlfn.XLOOKUP(orders!D455,Products!$A$1:$A$49,Products!$B$1:$B$49,,0)</f>
        <v>Lib</v>
      </c>
      <c r="J455" t="str">
        <f>_xlfn.XLOOKUP(orders!D455,Products!$A$1:$A$49,Products!$C$1:$C$49,,0)</f>
        <v>L</v>
      </c>
      <c r="K455" s="5">
        <f>_xlfn.XLOOKUP(D455,Products!$A$1:$A$49,Products!$D$1:$D$49,,0)</f>
        <v>0.5</v>
      </c>
      <c r="L455">
        <f>_xlfn.XLOOKUP(D455,Products!$A$1:$A$49,Products!$E$1:$E$49,,0)</f>
        <v>9.51</v>
      </c>
      <c r="M455" s="11">
        <f>orders!L455*orders!E455</f>
        <v>38.04</v>
      </c>
      <c r="N455" t="str">
        <f t="shared" si="14"/>
        <v>Liberica</v>
      </c>
      <c r="O455" t="str">
        <f>_xlfn.XLOOKUP(Orders_Table[[#This Row],[Customer ID]],customers!$A$1:$A$1001,customers!$I$1:$I$1001,,0)</f>
        <v>No</v>
      </c>
      <c r="P455" t="str">
        <f t="shared" si="15"/>
        <v>Light</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IF(_xlfn.XLOOKUP(C456,customers!$A$1:$A$1001,customers!$C$1:$C$1001)=0,"",_xlfn.XLOOKUP(C456,customers!$A$1:$A$1001,customers!$C$1:$C$1001))</f>
        <v>rcawleycm@yellowbook.com</v>
      </c>
      <c r="H456" s="2" t="str">
        <f>_xlfn.XLOOKUP(C456,customers!$A$1:$A$1001,customers!$G$1:$G$1001,,0)</f>
        <v>Ireland</v>
      </c>
      <c r="I456" t="str">
        <f>_xlfn.XLOOKUP(orders!D456,Products!$A$1:$A$49,Products!$B$1:$B$49,,0)</f>
        <v>Rob</v>
      </c>
      <c r="J456" t="str">
        <f>_xlfn.XLOOKUP(orders!D456,Products!$A$1:$A$49,Products!$C$1:$C$49,,0)</f>
        <v>D</v>
      </c>
      <c r="K456" s="5">
        <f>_xlfn.XLOOKUP(D456,Products!$A$1:$A$49,Products!$D$1:$D$49,,0)</f>
        <v>2.5</v>
      </c>
      <c r="L456">
        <f>_xlfn.XLOOKUP(D456,Products!$A$1:$A$49,Products!$E$1:$E$49,,0)</f>
        <v>20.584999999999997</v>
      </c>
      <c r="M456" s="11">
        <f>orders!L456*orders!E456</f>
        <v>82.339999999999989</v>
      </c>
      <c r="N456" t="str">
        <f t="shared" si="14"/>
        <v>Robusta</v>
      </c>
      <c r="O456" t="str">
        <f>_xlfn.XLOOKUP(Orders_Table[[#This Row],[Customer ID]],customers!$A$1:$A$1001,customers!$I$1:$I$1001,,0)</f>
        <v>Yes</v>
      </c>
      <c r="P456" t="str">
        <f t="shared" si="15"/>
        <v>Dark</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IF(_xlfn.XLOOKUP(C457,customers!$A$1:$A$1001,customers!$C$1:$C$1001)=0,"",_xlfn.XLOOKUP(C457,customers!$A$1:$A$1001,customers!$C$1:$C$1001))</f>
        <v>sbarribalcn@microsoft.com</v>
      </c>
      <c r="H457" s="2" t="str">
        <f>_xlfn.XLOOKUP(C457,customers!$A$1:$A$1001,customers!$G$1:$G$1001,,0)</f>
        <v>Ireland</v>
      </c>
      <c r="I457" t="str">
        <f>_xlfn.XLOOKUP(orders!D457,Products!$A$1:$A$49,Products!$B$1:$B$49,,0)</f>
        <v>Lib</v>
      </c>
      <c r="J457" t="str">
        <f>_xlfn.XLOOKUP(orders!D457,Products!$A$1:$A$49,Products!$C$1:$C$49,,0)</f>
        <v>L</v>
      </c>
      <c r="K457" s="5">
        <f>_xlfn.XLOOKUP(D457,Products!$A$1:$A$49,Products!$D$1:$D$49,,0)</f>
        <v>0.2</v>
      </c>
      <c r="L457">
        <f>_xlfn.XLOOKUP(D457,Products!$A$1:$A$49,Products!$E$1:$E$49,,0)</f>
        <v>4.7549999999999999</v>
      </c>
      <c r="M457" s="11">
        <f>orders!L457*orders!E457</f>
        <v>9.51</v>
      </c>
      <c r="N457" t="str">
        <f t="shared" si="14"/>
        <v>Liberica</v>
      </c>
      <c r="O457" t="str">
        <f>_xlfn.XLOOKUP(Orders_Table[[#This Row],[Customer ID]],customers!$A$1:$A$1001,customers!$I$1:$I$1001,,0)</f>
        <v>Yes</v>
      </c>
      <c r="P457" t="str">
        <f t="shared" si="15"/>
        <v>Light</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IF(_xlfn.XLOOKUP(C458,customers!$A$1:$A$1001,customers!$C$1:$C$1001)=0,"",_xlfn.XLOOKUP(C458,customers!$A$1:$A$1001,customers!$C$1:$C$1001))</f>
        <v>aadamidesco@bizjournals.com</v>
      </c>
      <c r="H458" s="2" t="str">
        <f>_xlfn.XLOOKUP(C458,customers!$A$1:$A$1001,customers!$G$1:$G$1001,,0)</f>
        <v>United Kingdom</v>
      </c>
      <c r="I458" t="str">
        <f>_xlfn.XLOOKUP(orders!D458,Products!$A$1:$A$49,Products!$B$1:$B$49,,0)</f>
        <v>Rob</v>
      </c>
      <c r="J458" t="str">
        <f>_xlfn.XLOOKUP(orders!D458,Products!$A$1:$A$49,Products!$C$1:$C$49,,0)</f>
        <v>D</v>
      </c>
      <c r="K458" s="5">
        <f>_xlfn.XLOOKUP(D458,Products!$A$1:$A$49,Products!$D$1:$D$49,,0)</f>
        <v>2.5</v>
      </c>
      <c r="L458">
        <f>_xlfn.XLOOKUP(D458,Products!$A$1:$A$49,Products!$E$1:$E$49,,0)</f>
        <v>20.584999999999997</v>
      </c>
      <c r="M458" s="11">
        <f>orders!L458*orders!E458</f>
        <v>41.169999999999995</v>
      </c>
      <c r="N458" t="str">
        <f t="shared" si="14"/>
        <v>Robusta</v>
      </c>
      <c r="O458" t="str">
        <f>_xlfn.XLOOKUP(Orders_Table[[#This Row],[Customer ID]],customers!$A$1:$A$1001,customers!$I$1:$I$1001,,0)</f>
        <v>No</v>
      </c>
      <c r="P458" t="str">
        <f t="shared" si="15"/>
        <v>Dark</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IF(_xlfn.XLOOKUP(C459,customers!$A$1:$A$1001,customers!$C$1:$C$1001)=0,"",_xlfn.XLOOKUP(C459,customers!$A$1:$A$1001,customers!$C$1:$C$1001))</f>
        <v>cthowescp@craigslist.org</v>
      </c>
      <c r="H459" s="2" t="str">
        <f>_xlfn.XLOOKUP(C459,customers!$A$1:$A$1001,customers!$G$1:$G$1001,,0)</f>
        <v>United States</v>
      </c>
      <c r="I459" t="str">
        <f>_xlfn.XLOOKUP(orders!D459,Products!$A$1:$A$49,Products!$B$1:$B$49,,0)</f>
        <v>Lib</v>
      </c>
      <c r="J459" t="str">
        <f>_xlfn.XLOOKUP(orders!D459,Products!$A$1:$A$49,Products!$C$1:$C$49,,0)</f>
        <v>L</v>
      </c>
      <c r="K459" s="5">
        <f>_xlfn.XLOOKUP(D459,Products!$A$1:$A$49,Products!$D$1:$D$49,,0)</f>
        <v>0.5</v>
      </c>
      <c r="L459">
        <f>_xlfn.XLOOKUP(D459,Products!$A$1:$A$49,Products!$E$1:$E$49,,0)</f>
        <v>9.51</v>
      </c>
      <c r="M459" s="11">
        <f>orders!L459*orders!E459</f>
        <v>47.55</v>
      </c>
      <c r="N459" t="str">
        <f t="shared" si="14"/>
        <v>Liberica</v>
      </c>
      <c r="O459" t="str">
        <f>_xlfn.XLOOKUP(Orders_Table[[#This Row],[Customer ID]],customers!$A$1:$A$1001,customers!$I$1:$I$1001,,0)</f>
        <v>No</v>
      </c>
      <c r="P459" t="str">
        <f t="shared" si="15"/>
        <v>Light</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IF(_xlfn.XLOOKUP(C460,customers!$A$1:$A$1001,customers!$C$1:$C$1001)=0,"",_xlfn.XLOOKUP(C460,customers!$A$1:$A$1001,customers!$C$1:$C$1001))</f>
        <v>rwillowaycq@admin.ch</v>
      </c>
      <c r="H460" s="2" t="str">
        <f>_xlfn.XLOOKUP(C460,customers!$A$1:$A$1001,customers!$G$1:$G$1001,,0)</f>
        <v>United States</v>
      </c>
      <c r="I460" t="str">
        <f>_xlfn.XLOOKUP(orders!D460,Products!$A$1:$A$49,Products!$B$1:$B$49,,0)</f>
        <v>Ara</v>
      </c>
      <c r="J460" t="str">
        <f>_xlfn.XLOOKUP(orders!D460,Products!$A$1:$A$49,Products!$C$1:$C$49,,0)</f>
        <v>M</v>
      </c>
      <c r="K460" s="5">
        <f>_xlfn.XLOOKUP(D460,Products!$A$1:$A$49,Products!$D$1:$D$49,,0)</f>
        <v>1</v>
      </c>
      <c r="L460">
        <f>_xlfn.XLOOKUP(D460,Products!$A$1:$A$49,Products!$E$1:$E$49,,0)</f>
        <v>11.25</v>
      </c>
      <c r="M460" s="11">
        <f>orders!L460*orders!E460</f>
        <v>45</v>
      </c>
      <c r="N460" t="str">
        <f t="shared" si="14"/>
        <v>Arabica</v>
      </c>
      <c r="O460" t="str">
        <f>_xlfn.XLOOKUP(Orders_Table[[#This Row],[Customer ID]],customers!$A$1:$A$1001,customers!$I$1:$I$1001,,0)</f>
        <v>No</v>
      </c>
      <c r="P460" t="str">
        <f t="shared" si="15"/>
        <v>Medium</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IF(_xlfn.XLOOKUP(C461,customers!$A$1:$A$1001,customers!$C$1:$C$1001)=0,"",_xlfn.XLOOKUP(C461,customers!$A$1:$A$1001,customers!$C$1:$C$1001))</f>
        <v>aelwincr@privacy.gov.au</v>
      </c>
      <c r="H461" s="2" t="str">
        <f>_xlfn.XLOOKUP(C461,customers!$A$1:$A$1001,customers!$G$1:$G$1001,,0)</f>
        <v>United States</v>
      </c>
      <c r="I461" t="str">
        <f>_xlfn.XLOOKUP(orders!D461,Products!$A$1:$A$49,Products!$B$1:$B$49,,0)</f>
        <v>Lib</v>
      </c>
      <c r="J461" t="str">
        <f>_xlfn.XLOOKUP(orders!D461,Products!$A$1:$A$49,Products!$C$1:$C$49,,0)</f>
        <v>L</v>
      </c>
      <c r="K461" s="5">
        <f>_xlfn.XLOOKUP(D461,Products!$A$1:$A$49,Products!$D$1:$D$49,,0)</f>
        <v>0.2</v>
      </c>
      <c r="L461">
        <f>_xlfn.XLOOKUP(D461,Products!$A$1:$A$49,Products!$E$1:$E$49,,0)</f>
        <v>4.7549999999999999</v>
      </c>
      <c r="M461" s="11">
        <f>orders!L461*orders!E461</f>
        <v>23.774999999999999</v>
      </c>
      <c r="N461" t="str">
        <f t="shared" si="14"/>
        <v>Liberica</v>
      </c>
      <c r="O461" t="str">
        <f>_xlfn.XLOOKUP(Orders_Table[[#This Row],[Customer ID]],customers!$A$1:$A$1001,customers!$I$1:$I$1001,,0)</f>
        <v>No</v>
      </c>
      <c r="P461" t="str">
        <f t="shared" si="15"/>
        <v>Light</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IF(_xlfn.XLOOKUP(C462,customers!$A$1:$A$1001,customers!$C$1:$C$1001)=0,"",_xlfn.XLOOKUP(C462,customers!$A$1:$A$1001,customers!$C$1:$C$1001))</f>
        <v>abilbrookcs@booking.com</v>
      </c>
      <c r="H462" s="2" t="str">
        <f>_xlfn.XLOOKUP(C462,customers!$A$1:$A$1001,customers!$G$1:$G$1001,,0)</f>
        <v>Ireland</v>
      </c>
      <c r="I462" t="str">
        <f>_xlfn.XLOOKUP(orders!D462,Products!$A$1:$A$49,Products!$B$1:$B$49,,0)</f>
        <v>Rob</v>
      </c>
      <c r="J462" t="str">
        <f>_xlfn.XLOOKUP(orders!D462,Products!$A$1:$A$49,Products!$C$1:$C$49,,0)</f>
        <v>D</v>
      </c>
      <c r="K462" s="5">
        <f>_xlfn.XLOOKUP(D462,Products!$A$1:$A$49,Products!$D$1:$D$49,,0)</f>
        <v>0.5</v>
      </c>
      <c r="L462">
        <f>_xlfn.XLOOKUP(D462,Products!$A$1:$A$49,Products!$E$1:$E$49,,0)</f>
        <v>5.3699999999999992</v>
      </c>
      <c r="M462" s="11">
        <f>orders!L462*orders!E462</f>
        <v>16.11</v>
      </c>
      <c r="N462" t="str">
        <f t="shared" si="14"/>
        <v>Robusta</v>
      </c>
      <c r="O462" t="str">
        <f>_xlfn.XLOOKUP(Orders_Table[[#This Row],[Customer ID]],customers!$A$1:$A$1001,customers!$I$1:$I$1001,,0)</f>
        <v>Yes</v>
      </c>
      <c r="P462" t="str">
        <f t="shared" si="15"/>
        <v>Dark</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IF(_xlfn.XLOOKUP(C463,customers!$A$1:$A$1001,customers!$C$1:$C$1001)=0,"",_xlfn.XLOOKUP(C463,customers!$A$1:$A$1001,customers!$C$1:$C$1001))</f>
        <v>rmckallct@sakura.ne.jp</v>
      </c>
      <c r="H463" s="2" t="str">
        <f>_xlfn.XLOOKUP(C463,customers!$A$1:$A$1001,customers!$G$1:$G$1001,,0)</f>
        <v>United Kingdom</v>
      </c>
      <c r="I463" t="str">
        <f>_xlfn.XLOOKUP(orders!D463,Products!$A$1:$A$49,Products!$B$1:$B$49,,0)</f>
        <v>Rob</v>
      </c>
      <c r="J463" t="str">
        <f>_xlfn.XLOOKUP(orders!D463,Products!$A$1:$A$49,Products!$C$1:$C$49,,0)</f>
        <v>D</v>
      </c>
      <c r="K463" s="5">
        <f>_xlfn.XLOOKUP(D463,Products!$A$1:$A$49,Products!$D$1:$D$49,,0)</f>
        <v>0.2</v>
      </c>
      <c r="L463">
        <f>_xlfn.XLOOKUP(D463,Products!$A$1:$A$49,Products!$E$1:$E$49,,0)</f>
        <v>2.6849999999999996</v>
      </c>
      <c r="M463" s="11">
        <f>orders!L463*orders!E463</f>
        <v>10.739999999999998</v>
      </c>
      <c r="N463" t="str">
        <f t="shared" si="14"/>
        <v>Robusta</v>
      </c>
      <c r="O463" t="str">
        <f>_xlfn.XLOOKUP(Orders_Table[[#This Row],[Customer ID]],customers!$A$1:$A$1001,customers!$I$1:$I$1001,,0)</f>
        <v>Yes</v>
      </c>
      <c r="P463" t="str">
        <f t="shared" si="15"/>
        <v>Dark</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IF(_xlfn.XLOOKUP(C464,customers!$A$1:$A$1001,customers!$C$1:$C$1001)=0,"",_xlfn.XLOOKUP(C464,customers!$A$1:$A$1001,customers!$C$1:$C$1001))</f>
        <v>bdailecu@vistaprint.com</v>
      </c>
      <c r="H464" s="2" t="str">
        <f>_xlfn.XLOOKUP(C464,customers!$A$1:$A$1001,customers!$G$1:$G$1001,,0)</f>
        <v>United States</v>
      </c>
      <c r="I464" t="str">
        <f>_xlfn.XLOOKUP(orders!D464,Products!$A$1:$A$49,Products!$B$1:$B$49,,0)</f>
        <v>Ara</v>
      </c>
      <c r="J464" t="str">
        <f>_xlfn.XLOOKUP(orders!D464,Products!$A$1:$A$49,Products!$C$1:$C$49,,0)</f>
        <v>D</v>
      </c>
      <c r="K464" s="5">
        <f>_xlfn.XLOOKUP(D464,Products!$A$1:$A$49,Products!$D$1:$D$49,,0)</f>
        <v>1</v>
      </c>
      <c r="L464">
        <f>_xlfn.XLOOKUP(D464,Products!$A$1:$A$49,Products!$E$1:$E$49,,0)</f>
        <v>9.9499999999999993</v>
      </c>
      <c r="M464" s="11">
        <f>orders!L464*orders!E464</f>
        <v>49.75</v>
      </c>
      <c r="N464" t="str">
        <f t="shared" si="14"/>
        <v>Arabica</v>
      </c>
      <c r="O464" t="str">
        <f>_xlfn.XLOOKUP(Orders_Table[[#This Row],[Customer ID]],customers!$A$1:$A$1001,customers!$I$1:$I$1001,,0)</f>
        <v>Yes</v>
      </c>
      <c r="P464" t="str">
        <f t="shared" si="15"/>
        <v>Dark</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IF(_xlfn.XLOOKUP(C465,customers!$A$1:$A$1001,customers!$C$1:$C$1001)=0,"",_xlfn.XLOOKUP(C465,customers!$A$1:$A$1001,customers!$C$1:$C$1001))</f>
        <v>atrehernecv@state.tx.us</v>
      </c>
      <c r="H465" s="2" t="str">
        <f>_xlfn.XLOOKUP(C465,customers!$A$1:$A$1001,customers!$G$1:$G$1001,,0)</f>
        <v>Ireland</v>
      </c>
      <c r="I465" t="str">
        <f>_xlfn.XLOOKUP(orders!D465,Products!$A$1:$A$49,Products!$B$1:$B$49,,0)</f>
        <v>Exc</v>
      </c>
      <c r="J465" t="str">
        <f>_xlfn.XLOOKUP(orders!D465,Products!$A$1:$A$49,Products!$C$1:$C$49,,0)</f>
        <v>M</v>
      </c>
      <c r="K465" s="5">
        <f>_xlfn.XLOOKUP(D465,Products!$A$1:$A$49,Products!$D$1:$D$49,,0)</f>
        <v>1</v>
      </c>
      <c r="L465">
        <f>_xlfn.XLOOKUP(D465,Products!$A$1:$A$49,Products!$E$1:$E$49,,0)</f>
        <v>13.75</v>
      </c>
      <c r="M465" s="11">
        <f>orders!L465*orders!E465</f>
        <v>27.5</v>
      </c>
      <c r="N465" t="str">
        <f t="shared" si="14"/>
        <v>Excelsa</v>
      </c>
      <c r="O465" t="str">
        <f>_xlfn.XLOOKUP(Orders_Table[[#This Row],[Customer ID]],customers!$A$1:$A$1001,customers!$I$1:$I$1001,,0)</f>
        <v>No</v>
      </c>
      <c r="P465" t="str">
        <f t="shared" si="15"/>
        <v>Medium</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IF(_xlfn.XLOOKUP(C466,customers!$A$1:$A$1001,customers!$C$1:$C$1001)=0,"",_xlfn.XLOOKUP(C466,customers!$A$1:$A$1001,customers!$C$1:$C$1001))</f>
        <v>abrentnallcw@biglobe.ne.jp</v>
      </c>
      <c r="H466" s="2" t="str">
        <f>_xlfn.XLOOKUP(C466,customers!$A$1:$A$1001,customers!$G$1:$G$1001,,0)</f>
        <v>United Kingdom</v>
      </c>
      <c r="I466" t="str">
        <f>_xlfn.XLOOKUP(orders!D466,Products!$A$1:$A$49,Products!$B$1:$B$49,,0)</f>
        <v>Lib</v>
      </c>
      <c r="J466" t="str">
        <f>_xlfn.XLOOKUP(orders!D466,Products!$A$1:$A$49,Products!$C$1:$C$49,,0)</f>
        <v>D</v>
      </c>
      <c r="K466" s="5">
        <f>_xlfn.XLOOKUP(D466,Products!$A$1:$A$49,Products!$D$1:$D$49,,0)</f>
        <v>2.5</v>
      </c>
      <c r="L466">
        <f>_xlfn.XLOOKUP(D466,Products!$A$1:$A$49,Products!$E$1:$E$49,,0)</f>
        <v>29.784999999999997</v>
      </c>
      <c r="M466" s="11">
        <f>orders!L466*orders!E466</f>
        <v>119.13999999999999</v>
      </c>
      <c r="N466" t="str">
        <f t="shared" si="14"/>
        <v>Liberica</v>
      </c>
      <c r="O466" t="str">
        <f>_xlfn.XLOOKUP(Orders_Table[[#This Row],[Customer ID]],customers!$A$1:$A$1001,customers!$I$1:$I$1001,,0)</f>
        <v>No</v>
      </c>
      <c r="P466" t="str">
        <f t="shared" si="15"/>
        <v>Dark</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IF(_xlfn.XLOOKUP(C467,customers!$A$1:$A$1001,customers!$C$1:$C$1001)=0,"",_xlfn.XLOOKUP(C467,customers!$A$1:$A$1001,customers!$C$1:$C$1001))</f>
        <v>ddrinkallcx@psu.edu</v>
      </c>
      <c r="H467" s="2" t="str">
        <f>_xlfn.XLOOKUP(C467,customers!$A$1:$A$1001,customers!$G$1:$G$1001,,0)</f>
        <v>United States</v>
      </c>
      <c r="I467" t="str">
        <f>_xlfn.XLOOKUP(orders!D467,Products!$A$1:$A$49,Products!$B$1:$B$49,,0)</f>
        <v>Rob</v>
      </c>
      <c r="J467" t="str">
        <f>_xlfn.XLOOKUP(orders!D467,Products!$A$1:$A$49,Products!$C$1:$C$49,,0)</f>
        <v>D</v>
      </c>
      <c r="K467" s="5">
        <f>_xlfn.XLOOKUP(D467,Products!$A$1:$A$49,Products!$D$1:$D$49,,0)</f>
        <v>2.5</v>
      </c>
      <c r="L467">
        <f>_xlfn.XLOOKUP(D467,Products!$A$1:$A$49,Products!$E$1:$E$49,,0)</f>
        <v>20.584999999999997</v>
      </c>
      <c r="M467" s="11">
        <f>orders!L467*orders!E467</f>
        <v>20.584999999999997</v>
      </c>
      <c r="N467" t="str">
        <f t="shared" si="14"/>
        <v>Robusta</v>
      </c>
      <c r="O467" t="str">
        <f>_xlfn.XLOOKUP(Orders_Table[[#This Row],[Customer ID]],customers!$A$1:$A$1001,customers!$I$1:$I$1001,,0)</f>
        <v>Yes</v>
      </c>
      <c r="P467" t="str">
        <f t="shared" si="15"/>
        <v>Dark</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IF(_xlfn.XLOOKUP(C468,customers!$A$1:$A$1001,customers!$C$1:$C$1001)=0,"",_xlfn.XLOOKUP(C468,customers!$A$1:$A$1001,customers!$C$1:$C$1001))</f>
        <v>dkornelcy@cyberchimps.com</v>
      </c>
      <c r="H468" s="2" t="str">
        <f>_xlfn.XLOOKUP(C468,customers!$A$1:$A$1001,customers!$G$1:$G$1001,,0)</f>
        <v>United States</v>
      </c>
      <c r="I468" t="str">
        <f>_xlfn.XLOOKUP(orders!D468,Products!$A$1:$A$49,Products!$B$1:$B$49,,0)</f>
        <v>Ara</v>
      </c>
      <c r="J468" t="str">
        <f>_xlfn.XLOOKUP(orders!D468,Products!$A$1:$A$49,Products!$C$1:$C$49,,0)</f>
        <v>D</v>
      </c>
      <c r="K468" s="5">
        <f>_xlfn.XLOOKUP(D468,Products!$A$1:$A$49,Products!$D$1:$D$49,,0)</f>
        <v>0.2</v>
      </c>
      <c r="L468">
        <f>_xlfn.XLOOKUP(D468,Products!$A$1:$A$49,Products!$E$1:$E$49,,0)</f>
        <v>2.9849999999999999</v>
      </c>
      <c r="M468" s="11">
        <f>orders!L468*orders!E468</f>
        <v>8.9550000000000001</v>
      </c>
      <c r="N468" t="str">
        <f t="shared" si="14"/>
        <v>Arabica</v>
      </c>
      <c r="O468" t="str">
        <f>_xlfn.XLOOKUP(Orders_Table[[#This Row],[Customer ID]],customers!$A$1:$A$1001,customers!$I$1:$I$1001,,0)</f>
        <v>Yes</v>
      </c>
      <c r="P468" t="str">
        <f t="shared" si="15"/>
        <v>Dark</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IF(_xlfn.XLOOKUP(C469,customers!$A$1:$A$1001,customers!$C$1:$C$1001)=0,"",_xlfn.XLOOKUP(C469,customers!$A$1:$A$1001,customers!$C$1:$C$1001))</f>
        <v>rlequeuxcz@newyorker.com</v>
      </c>
      <c r="H469" s="2" t="str">
        <f>_xlfn.XLOOKUP(C469,customers!$A$1:$A$1001,customers!$G$1:$G$1001,,0)</f>
        <v>United States</v>
      </c>
      <c r="I469" t="str">
        <f>_xlfn.XLOOKUP(orders!D469,Products!$A$1:$A$49,Products!$B$1:$B$49,,0)</f>
        <v>Ara</v>
      </c>
      <c r="J469" t="str">
        <f>_xlfn.XLOOKUP(orders!D469,Products!$A$1:$A$49,Products!$C$1:$C$49,,0)</f>
        <v>D</v>
      </c>
      <c r="K469" s="5">
        <f>_xlfn.XLOOKUP(D469,Products!$A$1:$A$49,Products!$D$1:$D$49,,0)</f>
        <v>0.5</v>
      </c>
      <c r="L469">
        <f>_xlfn.XLOOKUP(D469,Products!$A$1:$A$49,Products!$E$1:$E$49,,0)</f>
        <v>5.97</v>
      </c>
      <c r="M469" s="11">
        <f>orders!L469*orders!E469</f>
        <v>5.97</v>
      </c>
      <c r="N469" t="str">
        <f t="shared" si="14"/>
        <v>Arabica</v>
      </c>
      <c r="O469" t="str">
        <f>_xlfn.XLOOKUP(Orders_Table[[#This Row],[Customer ID]],customers!$A$1:$A$1001,customers!$I$1:$I$1001,,0)</f>
        <v>No</v>
      </c>
      <c r="P469" t="str">
        <f t="shared" si="15"/>
        <v>Dark</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IF(_xlfn.XLOOKUP(C470,customers!$A$1:$A$1001,customers!$C$1:$C$1001)=0,"",_xlfn.XLOOKUP(C470,customers!$A$1:$A$1001,customers!$C$1:$C$1001))</f>
        <v>jmccaulld0@parallels.com</v>
      </c>
      <c r="H470" s="2" t="str">
        <f>_xlfn.XLOOKUP(C470,customers!$A$1:$A$1001,customers!$G$1:$G$1001,,0)</f>
        <v>United States</v>
      </c>
      <c r="I470" t="str">
        <f>_xlfn.XLOOKUP(orders!D470,Products!$A$1:$A$49,Products!$B$1:$B$49,,0)</f>
        <v>Exc</v>
      </c>
      <c r="J470" t="str">
        <f>_xlfn.XLOOKUP(orders!D470,Products!$A$1:$A$49,Products!$C$1:$C$49,,0)</f>
        <v>M</v>
      </c>
      <c r="K470" s="5">
        <f>_xlfn.XLOOKUP(D470,Products!$A$1:$A$49,Products!$D$1:$D$49,,0)</f>
        <v>1</v>
      </c>
      <c r="L470">
        <f>_xlfn.XLOOKUP(D470,Products!$A$1:$A$49,Products!$E$1:$E$49,,0)</f>
        <v>13.75</v>
      </c>
      <c r="M470" s="11">
        <f>orders!L470*orders!E470</f>
        <v>41.25</v>
      </c>
      <c r="N470" t="str">
        <f t="shared" si="14"/>
        <v>Excelsa</v>
      </c>
      <c r="O470" t="str">
        <f>_xlfn.XLOOKUP(Orders_Table[[#This Row],[Customer ID]],customers!$A$1:$A$1001,customers!$I$1:$I$1001,,0)</f>
        <v>Yes</v>
      </c>
      <c r="P470" t="str">
        <f t="shared" si="15"/>
        <v>Medium</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IF(_xlfn.XLOOKUP(C471,customers!$A$1:$A$1001,customers!$C$1:$C$1001)=0,"",_xlfn.XLOOKUP(C471,customers!$A$1:$A$1001,customers!$C$1:$C$1001))</f>
        <v>abrashda@plala.or.jp</v>
      </c>
      <c r="H471" s="2" t="str">
        <f>_xlfn.XLOOKUP(C471,customers!$A$1:$A$1001,customers!$G$1:$G$1001,,0)</f>
        <v>United States</v>
      </c>
      <c r="I471" t="str">
        <f>_xlfn.XLOOKUP(orders!D471,Products!$A$1:$A$49,Products!$B$1:$B$49,,0)</f>
        <v>Exc</v>
      </c>
      <c r="J471" t="str">
        <f>_xlfn.XLOOKUP(orders!D471,Products!$A$1:$A$49,Products!$C$1:$C$49,,0)</f>
        <v>L</v>
      </c>
      <c r="K471" s="5">
        <f>_xlfn.XLOOKUP(D471,Products!$A$1:$A$49,Products!$D$1:$D$49,,0)</f>
        <v>0.2</v>
      </c>
      <c r="L471">
        <f>_xlfn.XLOOKUP(D471,Products!$A$1:$A$49,Products!$E$1:$E$49,,0)</f>
        <v>4.4550000000000001</v>
      </c>
      <c r="M471" s="11">
        <f>orders!L471*orders!E471</f>
        <v>22.274999999999999</v>
      </c>
      <c r="N471" t="str">
        <f t="shared" si="14"/>
        <v>Excelsa</v>
      </c>
      <c r="O471" t="str">
        <f>_xlfn.XLOOKUP(Orders_Table[[#This Row],[Customer ID]],customers!$A$1:$A$1001,customers!$I$1:$I$1001,,0)</f>
        <v>Yes</v>
      </c>
      <c r="P471" t="str">
        <f t="shared" si="15"/>
        <v>Light</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IF(_xlfn.XLOOKUP(C472,customers!$A$1:$A$1001,customers!$C$1:$C$1001)=0,"",_xlfn.XLOOKUP(C472,customers!$A$1:$A$1001,customers!$C$1:$C$1001))</f>
        <v>ahutchinsond2@imgur.com</v>
      </c>
      <c r="H472" s="2" t="str">
        <f>_xlfn.XLOOKUP(C472,customers!$A$1:$A$1001,customers!$G$1:$G$1001,,0)</f>
        <v>United States</v>
      </c>
      <c r="I472" t="str">
        <f>_xlfn.XLOOKUP(orders!D472,Products!$A$1:$A$49,Products!$B$1:$B$49,,0)</f>
        <v>Ara</v>
      </c>
      <c r="J472" t="str">
        <f>_xlfn.XLOOKUP(orders!D472,Products!$A$1:$A$49,Products!$C$1:$C$49,,0)</f>
        <v>M</v>
      </c>
      <c r="K472" s="5">
        <f>_xlfn.XLOOKUP(D472,Products!$A$1:$A$49,Products!$D$1:$D$49,,0)</f>
        <v>0.5</v>
      </c>
      <c r="L472">
        <f>_xlfn.XLOOKUP(D472,Products!$A$1:$A$49,Products!$E$1:$E$49,,0)</f>
        <v>6.75</v>
      </c>
      <c r="M472" s="11">
        <f>orders!L472*orders!E472</f>
        <v>6.75</v>
      </c>
      <c r="N472" t="str">
        <f t="shared" si="14"/>
        <v>Arabica</v>
      </c>
      <c r="O472" t="str">
        <f>_xlfn.XLOOKUP(Orders_Table[[#This Row],[Customer ID]],customers!$A$1:$A$1001,customers!$I$1:$I$1001,,0)</f>
        <v>Yes</v>
      </c>
      <c r="P472" t="str">
        <f t="shared" si="15"/>
        <v>Medium</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IF(_xlfn.XLOOKUP(C473,customers!$A$1:$A$1001,customers!$C$1:$C$1001)=0,"",_xlfn.XLOOKUP(C473,customers!$A$1:$A$1001,customers!$C$1:$C$1001))</f>
        <v/>
      </c>
      <c r="H473" s="2" t="str">
        <f>_xlfn.XLOOKUP(C473,customers!$A$1:$A$1001,customers!$G$1:$G$1001,,0)</f>
        <v>United States</v>
      </c>
      <c r="I473" t="str">
        <f>_xlfn.XLOOKUP(orders!D473,Products!$A$1:$A$49,Products!$B$1:$B$49,,0)</f>
        <v>Lib</v>
      </c>
      <c r="J473" t="str">
        <f>_xlfn.XLOOKUP(orders!D473,Products!$A$1:$A$49,Products!$C$1:$C$49,,0)</f>
        <v>M</v>
      </c>
      <c r="K473" s="5">
        <f>_xlfn.XLOOKUP(D473,Products!$A$1:$A$49,Products!$D$1:$D$49,,0)</f>
        <v>2.5</v>
      </c>
      <c r="L473">
        <f>_xlfn.XLOOKUP(D473,Products!$A$1:$A$49,Products!$E$1:$E$49,,0)</f>
        <v>33.464999999999996</v>
      </c>
      <c r="M473" s="11">
        <f>orders!L473*orders!E473</f>
        <v>133.85999999999999</v>
      </c>
      <c r="N473" t="str">
        <f t="shared" si="14"/>
        <v>Liberica</v>
      </c>
      <c r="O473" t="str">
        <f>_xlfn.XLOOKUP(Orders_Table[[#This Row],[Customer ID]],customers!$A$1:$A$1001,customers!$I$1:$I$1001,,0)</f>
        <v>Yes</v>
      </c>
      <c r="P473" t="str">
        <f t="shared" si="15"/>
        <v>Medium</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IF(_xlfn.XLOOKUP(C474,customers!$A$1:$A$1001,customers!$C$1:$C$1001)=0,"",_xlfn.XLOOKUP(C474,customers!$A$1:$A$1001,customers!$C$1:$C$1001))</f>
        <v>rdriversd4@hexun.com</v>
      </c>
      <c r="H474" s="2" t="str">
        <f>_xlfn.XLOOKUP(C474,customers!$A$1:$A$1001,customers!$G$1:$G$1001,,0)</f>
        <v>United States</v>
      </c>
      <c r="I474" t="str">
        <f>_xlfn.XLOOKUP(orders!D474,Products!$A$1:$A$49,Products!$B$1:$B$49,,0)</f>
        <v>Ara</v>
      </c>
      <c r="J474" t="str">
        <f>_xlfn.XLOOKUP(orders!D474,Products!$A$1:$A$49,Products!$C$1:$C$49,,0)</f>
        <v>D</v>
      </c>
      <c r="K474" s="5">
        <f>_xlfn.XLOOKUP(D474,Products!$A$1:$A$49,Products!$D$1:$D$49,,0)</f>
        <v>0.2</v>
      </c>
      <c r="L474">
        <f>_xlfn.XLOOKUP(D474,Products!$A$1:$A$49,Products!$E$1:$E$49,,0)</f>
        <v>2.9849999999999999</v>
      </c>
      <c r="M474" s="11">
        <f>orders!L474*orders!E474</f>
        <v>5.97</v>
      </c>
      <c r="N474" t="str">
        <f t="shared" si="14"/>
        <v>Arabica</v>
      </c>
      <c r="O474" t="str">
        <f>_xlfn.XLOOKUP(Orders_Table[[#This Row],[Customer ID]],customers!$A$1:$A$1001,customers!$I$1:$I$1001,,0)</f>
        <v>No</v>
      </c>
      <c r="P474" t="str">
        <f t="shared" si="15"/>
        <v>Dark</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IF(_xlfn.XLOOKUP(C475,customers!$A$1:$A$1001,customers!$C$1:$C$1001)=0,"",_xlfn.XLOOKUP(C475,customers!$A$1:$A$1001,customers!$C$1:$C$1001))</f>
        <v>hzeald5@google.de</v>
      </c>
      <c r="H475" s="2" t="str">
        <f>_xlfn.XLOOKUP(C475,customers!$A$1:$A$1001,customers!$G$1:$G$1001,,0)</f>
        <v>United States</v>
      </c>
      <c r="I475" t="str">
        <f>_xlfn.XLOOKUP(orders!D475,Products!$A$1:$A$49,Products!$B$1:$B$49,,0)</f>
        <v>Ara</v>
      </c>
      <c r="J475" t="str">
        <f>_xlfn.XLOOKUP(orders!D475,Products!$A$1:$A$49,Products!$C$1:$C$49,,0)</f>
        <v>L</v>
      </c>
      <c r="K475" s="5">
        <f>_xlfn.XLOOKUP(D475,Products!$A$1:$A$49,Products!$D$1:$D$49,,0)</f>
        <v>1</v>
      </c>
      <c r="L475">
        <f>_xlfn.XLOOKUP(D475,Products!$A$1:$A$49,Products!$E$1:$E$49,,0)</f>
        <v>12.95</v>
      </c>
      <c r="M475" s="11">
        <f>orders!L475*orders!E475</f>
        <v>25.9</v>
      </c>
      <c r="N475" t="str">
        <f t="shared" si="14"/>
        <v>Arabica</v>
      </c>
      <c r="O475" t="str">
        <f>_xlfn.XLOOKUP(Orders_Table[[#This Row],[Customer ID]],customers!$A$1:$A$1001,customers!$I$1:$I$1001,,0)</f>
        <v>No</v>
      </c>
      <c r="P475" t="str">
        <f t="shared" si="15"/>
        <v>Light</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IF(_xlfn.XLOOKUP(C476,customers!$A$1:$A$1001,customers!$C$1:$C$1001)=0,"",_xlfn.XLOOKUP(C476,customers!$A$1:$A$1001,customers!$C$1:$C$1001))</f>
        <v>gsmallcombed6@ucla.edu</v>
      </c>
      <c r="H476" s="2" t="str">
        <f>_xlfn.XLOOKUP(C476,customers!$A$1:$A$1001,customers!$G$1:$G$1001,,0)</f>
        <v>Ireland</v>
      </c>
      <c r="I476" t="str">
        <f>_xlfn.XLOOKUP(orders!D476,Products!$A$1:$A$49,Products!$B$1:$B$49,,0)</f>
        <v>Exc</v>
      </c>
      <c r="J476" t="str">
        <f>_xlfn.XLOOKUP(orders!D476,Products!$A$1:$A$49,Products!$C$1:$C$49,,0)</f>
        <v>M</v>
      </c>
      <c r="K476" s="5">
        <f>_xlfn.XLOOKUP(D476,Products!$A$1:$A$49,Products!$D$1:$D$49,,0)</f>
        <v>2.5</v>
      </c>
      <c r="L476">
        <f>_xlfn.XLOOKUP(D476,Products!$A$1:$A$49,Products!$E$1:$E$49,,0)</f>
        <v>31.624999999999996</v>
      </c>
      <c r="M476" s="11">
        <f>orders!L476*orders!E476</f>
        <v>31.624999999999996</v>
      </c>
      <c r="N476" t="str">
        <f t="shared" si="14"/>
        <v>Excelsa</v>
      </c>
      <c r="O476" t="str">
        <f>_xlfn.XLOOKUP(Orders_Table[[#This Row],[Customer ID]],customers!$A$1:$A$1001,customers!$I$1:$I$1001,,0)</f>
        <v>Yes</v>
      </c>
      <c r="P476" t="str">
        <f t="shared" si="15"/>
        <v>Medium</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IF(_xlfn.XLOOKUP(C477,customers!$A$1:$A$1001,customers!$C$1:$C$1001)=0,"",_xlfn.XLOOKUP(C477,customers!$A$1:$A$1001,customers!$C$1:$C$1001))</f>
        <v>ddibleyd7@feedburner.com</v>
      </c>
      <c r="H477" s="2" t="str">
        <f>_xlfn.XLOOKUP(C477,customers!$A$1:$A$1001,customers!$G$1:$G$1001,,0)</f>
        <v>United States</v>
      </c>
      <c r="I477" t="str">
        <f>_xlfn.XLOOKUP(orders!D477,Products!$A$1:$A$49,Products!$B$1:$B$49,,0)</f>
        <v>Lib</v>
      </c>
      <c r="J477" t="str">
        <f>_xlfn.XLOOKUP(orders!D477,Products!$A$1:$A$49,Products!$C$1:$C$49,,0)</f>
        <v>M</v>
      </c>
      <c r="K477" s="5">
        <f>_xlfn.XLOOKUP(D477,Products!$A$1:$A$49,Products!$D$1:$D$49,,0)</f>
        <v>0.2</v>
      </c>
      <c r="L477">
        <f>_xlfn.XLOOKUP(D477,Products!$A$1:$A$49,Products!$E$1:$E$49,,0)</f>
        <v>4.3650000000000002</v>
      </c>
      <c r="M477" s="11">
        <f>orders!L477*orders!E477</f>
        <v>8.73</v>
      </c>
      <c r="N477" t="str">
        <f t="shared" si="14"/>
        <v>Liberica</v>
      </c>
      <c r="O477" t="str">
        <f>_xlfn.XLOOKUP(Orders_Table[[#This Row],[Customer ID]],customers!$A$1:$A$1001,customers!$I$1:$I$1001,,0)</f>
        <v>No</v>
      </c>
      <c r="P477" t="str">
        <f t="shared" si="15"/>
        <v>Medium</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IF(_xlfn.XLOOKUP(C478,customers!$A$1:$A$1001,customers!$C$1:$C$1001)=0,"",_xlfn.XLOOKUP(C478,customers!$A$1:$A$1001,customers!$C$1:$C$1001))</f>
        <v>gdimitrioud8@chronoengine.com</v>
      </c>
      <c r="H478" s="2" t="str">
        <f>_xlfn.XLOOKUP(C478,customers!$A$1:$A$1001,customers!$G$1:$G$1001,,0)</f>
        <v>United States</v>
      </c>
      <c r="I478" t="str">
        <f>_xlfn.XLOOKUP(orders!D478,Products!$A$1:$A$49,Products!$B$1:$B$49,,0)</f>
        <v>Exc</v>
      </c>
      <c r="J478" t="str">
        <f>_xlfn.XLOOKUP(orders!D478,Products!$A$1:$A$49,Products!$C$1:$C$49,,0)</f>
        <v>L</v>
      </c>
      <c r="K478" s="5">
        <f>_xlfn.XLOOKUP(D478,Products!$A$1:$A$49,Products!$D$1:$D$49,,0)</f>
        <v>0.2</v>
      </c>
      <c r="L478">
        <f>_xlfn.XLOOKUP(D478,Products!$A$1:$A$49,Products!$E$1:$E$49,,0)</f>
        <v>4.4550000000000001</v>
      </c>
      <c r="M478" s="11">
        <f>orders!L478*orders!E478</f>
        <v>26.73</v>
      </c>
      <c r="N478" t="str">
        <f t="shared" si="14"/>
        <v>Excelsa</v>
      </c>
      <c r="O478" t="str">
        <f>_xlfn.XLOOKUP(Orders_Table[[#This Row],[Customer ID]],customers!$A$1:$A$1001,customers!$I$1:$I$1001,,0)</f>
        <v>Yes</v>
      </c>
      <c r="P478" t="str">
        <f t="shared" si="15"/>
        <v>Light</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IF(_xlfn.XLOOKUP(C479,customers!$A$1:$A$1001,customers!$C$1:$C$1001)=0,"",_xlfn.XLOOKUP(C479,customers!$A$1:$A$1001,customers!$C$1:$C$1001))</f>
        <v>fflanagand9@woothemes.com</v>
      </c>
      <c r="H479" s="2" t="str">
        <f>_xlfn.XLOOKUP(C479,customers!$A$1:$A$1001,customers!$G$1:$G$1001,,0)</f>
        <v>United States</v>
      </c>
      <c r="I479" t="str">
        <f>_xlfn.XLOOKUP(orders!D479,Products!$A$1:$A$49,Products!$B$1:$B$49,,0)</f>
        <v>Lib</v>
      </c>
      <c r="J479" t="str">
        <f>_xlfn.XLOOKUP(orders!D479,Products!$A$1:$A$49,Products!$C$1:$C$49,,0)</f>
        <v>M</v>
      </c>
      <c r="K479" s="5">
        <f>_xlfn.XLOOKUP(D479,Products!$A$1:$A$49,Products!$D$1:$D$49,,0)</f>
        <v>0.2</v>
      </c>
      <c r="L479">
        <f>_xlfn.XLOOKUP(D479,Products!$A$1:$A$49,Products!$E$1:$E$49,,0)</f>
        <v>4.3650000000000002</v>
      </c>
      <c r="M479" s="11">
        <f>orders!L479*orders!E479</f>
        <v>26.19</v>
      </c>
      <c r="N479" t="str">
        <f t="shared" si="14"/>
        <v>Liberica</v>
      </c>
      <c r="O479" t="str">
        <f>_xlfn.XLOOKUP(Orders_Table[[#This Row],[Customer ID]],customers!$A$1:$A$1001,customers!$I$1:$I$1001,,0)</f>
        <v>No</v>
      </c>
      <c r="P479" t="str">
        <f t="shared" si="15"/>
        <v>Medium</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IF(_xlfn.XLOOKUP(C480,customers!$A$1:$A$1001,customers!$C$1:$C$1001)=0,"",_xlfn.XLOOKUP(C480,customers!$A$1:$A$1001,customers!$C$1:$C$1001))</f>
        <v>abrashda@plala.or.jp</v>
      </c>
      <c r="H480" s="2" t="str">
        <f>_xlfn.XLOOKUP(C480,customers!$A$1:$A$1001,customers!$G$1:$G$1001,,0)</f>
        <v>United States</v>
      </c>
      <c r="I480" t="str">
        <f>_xlfn.XLOOKUP(orders!D480,Products!$A$1:$A$49,Products!$B$1:$B$49,,0)</f>
        <v>Rob</v>
      </c>
      <c r="J480" t="str">
        <f>_xlfn.XLOOKUP(orders!D480,Products!$A$1:$A$49,Products!$C$1:$C$49,,0)</f>
        <v>D</v>
      </c>
      <c r="K480" s="5">
        <f>_xlfn.XLOOKUP(D480,Products!$A$1:$A$49,Products!$D$1:$D$49,,0)</f>
        <v>1</v>
      </c>
      <c r="L480">
        <f>_xlfn.XLOOKUP(D480,Products!$A$1:$A$49,Products!$E$1:$E$49,,0)</f>
        <v>8.9499999999999993</v>
      </c>
      <c r="M480" s="11">
        <f>orders!L480*orders!E480</f>
        <v>53.699999999999996</v>
      </c>
      <c r="N480" t="str">
        <f t="shared" si="14"/>
        <v>Robusta</v>
      </c>
      <c r="O480" t="str">
        <f>_xlfn.XLOOKUP(Orders_Table[[#This Row],[Customer ID]],customers!$A$1:$A$1001,customers!$I$1:$I$1001,,0)</f>
        <v>Yes</v>
      </c>
      <c r="P480" t="str">
        <f t="shared" si="15"/>
        <v>Dark</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IF(_xlfn.XLOOKUP(C481,customers!$A$1:$A$1001,customers!$C$1:$C$1001)=0,"",_xlfn.XLOOKUP(C481,customers!$A$1:$A$1001,customers!$C$1:$C$1001))</f>
        <v>abrashda@plala.or.jp</v>
      </c>
      <c r="H481" s="2" t="str">
        <f>_xlfn.XLOOKUP(C481,customers!$A$1:$A$1001,customers!$G$1:$G$1001,,0)</f>
        <v>United States</v>
      </c>
      <c r="I481" t="str">
        <f>_xlfn.XLOOKUP(orders!D481,Products!$A$1:$A$49,Products!$B$1:$B$49,,0)</f>
        <v>Exc</v>
      </c>
      <c r="J481" t="str">
        <f>_xlfn.XLOOKUP(orders!D481,Products!$A$1:$A$49,Products!$C$1:$C$49,,0)</f>
        <v>M</v>
      </c>
      <c r="K481" s="5">
        <f>_xlfn.XLOOKUP(D481,Products!$A$1:$A$49,Products!$D$1:$D$49,,0)</f>
        <v>2.5</v>
      </c>
      <c r="L481">
        <f>_xlfn.XLOOKUP(D481,Products!$A$1:$A$49,Products!$E$1:$E$49,,0)</f>
        <v>31.624999999999996</v>
      </c>
      <c r="M481" s="11">
        <f>orders!L481*orders!E481</f>
        <v>126.49999999999999</v>
      </c>
      <c r="N481" t="str">
        <f t="shared" si="14"/>
        <v>Excelsa</v>
      </c>
      <c r="O481" t="str">
        <f>_xlfn.XLOOKUP(Orders_Table[[#This Row],[Customer ID]],customers!$A$1:$A$1001,customers!$I$1:$I$1001,,0)</f>
        <v>Yes</v>
      </c>
      <c r="P481" t="str">
        <f t="shared" si="15"/>
        <v>Medium</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IF(_xlfn.XLOOKUP(C482,customers!$A$1:$A$1001,customers!$C$1:$C$1001)=0,"",_xlfn.XLOOKUP(C482,customers!$A$1:$A$1001,customers!$C$1:$C$1001))</f>
        <v>abrashda@plala.or.jp</v>
      </c>
      <c r="H482" s="2" t="str">
        <f>_xlfn.XLOOKUP(C482,customers!$A$1:$A$1001,customers!$G$1:$G$1001,,0)</f>
        <v>United States</v>
      </c>
      <c r="I482" t="str">
        <f>_xlfn.XLOOKUP(orders!D482,Products!$A$1:$A$49,Products!$B$1:$B$49,,0)</f>
        <v>Exc</v>
      </c>
      <c r="J482" t="str">
        <f>_xlfn.XLOOKUP(orders!D482,Products!$A$1:$A$49,Products!$C$1:$C$49,,0)</f>
        <v>M</v>
      </c>
      <c r="K482" s="5">
        <f>_xlfn.XLOOKUP(D482,Products!$A$1:$A$49,Products!$D$1:$D$49,,0)</f>
        <v>0.2</v>
      </c>
      <c r="L482">
        <f>_xlfn.XLOOKUP(D482,Products!$A$1:$A$49,Products!$E$1:$E$49,,0)</f>
        <v>4.125</v>
      </c>
      <c r="M482" s="11">
        <f>orders!L482*orders!E482</f>
        <v>4.125</v>
      </c>
      <c r="N482" t="str">
        <f t="shared" si="14"/>
        <v>Excelsa</v>
      </c>
      <c r="O482" t="str">
        <f>_xlfn.XLOOKUP(Orders_Table[[#This Row],[Customer ID]],customers!$A$1:$A$1001,customers!$I$1:$I$1001,,0)</f>
        <v>Yes</v>
      </c>
      <c r="P482" t="str">
        <f t="shared" si="15"/>
        <v>Medium</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IF(_xlfn.XLOOKUP(C483,customers!$A$1:$A$1001,customers!$C$1:$C$1001)=0,"",_xlfn.XLOOKUP(C483,customers!$A$1:$A$1001,customers!$C$1:$C$1001))</f>
        <v>nizhakovdd@aol.com</v>
      </c>
      <c r="H483" s="2" t="str">
        <f>_xlfn.XLOOKUP(C483,customers!$A$1:$A$1001,customers!$G$1:$G$1001,,0)</f>
        <v>United Kingdom</v>
      </c>
      <c r="I483" t="str">
        <f>_xlfn.XLOOKUP(orders!D483,Products!$A$1:$A$49,Products!$B$1:$B$49,,0)</f>
        <v>Rob</v>
      </c>
      <c r="J483" t="str">
        <f>_xlfn.XLOOKUP(orders!D483,Products!$A$1:$A$49,Products!$C$1:$C$49,,0)</f>
        <v>L</v>
      </c>
      <c r="K483" s="5">
        <f>_xlfn.XLOOKUP(D483,Products!$A$1:$A$49,Products!$D$1:$D$49,,0)</f>
        <v>1</v>
      </c>
      <c r="L483">
        <f>_xlfn.XLOOKUP(D483,Products!$A$1:$A$49,Products!$E$1:$E$49,,0)</f>
        <v>11.95</v>
      </c>
      <c r="M483" s="11">
        <f>orders!L483*orders!E483</f>
        <v>23.9</v>
      </c>
      <c r="N483" t="str">
        <f t="shared" si="14"/>
        <v>Robusta</v>
      </c>
      <c r="O483" t="str">
        <f>_xlfn.XLOOKUP(Orders_Table[[#This Row],[Customer ID]],customers!$A$1:$A$1001,customers!$I$1:$I$1001,,0)</f>
        <v>No</v>
      </c>
      <c r="P483" t="str">
        <f t="shared" si="15"/>
        <v>Light</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IF(_xlfn.XLOOKUP(C484,customers!$A$1:$A$1001,customers!$C$1:$C$1001)=0,"",_xlfn.XLOOKUP(C484,customers!$A$1:$A$1001,customers!$C$1:$C$1001))</f>
        <v>skeetsde@answers.com</v>
      </c>
      <c r="H484" s="2" t="str">
        <f>_xlfn.XLOOKUP(C484,customers!$A$1:$A$1001,customers!$G$1:$G$1001,,0)</f>
        <v>United States</v>
      </c>
      <c r="I484" t="str">
        <f>_xlfn.XLOOKUP(orders!D484,Products!$A$1:$A$49,Products!$B$1:$B$49,,0)</f>
        <v>Exc</v>
      </c>
      <c r="J484" t="str">
        <f>_xlfn.XLOOKUP(orders!D484,Products!$A$1:$A$49,Products!$C$1:$C$49,,0)</f>
        <v>D</v>
      </c>
      <c r="K484" s="5">
        <f>_xlfn.XLOOKUP(D484,Products!$A$1:$A$49,Products!$D$1:$D$49,,0)</f>
        <v>2.5</v>
      </c>
      <c r="L484">
        <f>_xlfn.XLOOKUP(D484,Products!$A$1:$A$49,Products!$E$1:$E$49,,0)</f>
        <v>27.945</v>
      </c>
      <c r="M484" s="11">
        <f>orders!L484*orders!E484</f>
        <v>139.72499999999999</v>
      </c>
      <c r="N484" t="str">
        <f t="shared" si="14"/>
        <v>Excelsa</v>
      </c>
      <c r="O484" t="str">
        <f>_xlfn.XLOOKUP(Orders_Table[[#This Row],[Customer ID]],customers!$A$1:$A$1001,customers!$I$1:$I$1001,,0)</f>
        <v>Yes</v>
      </c>
      <c r="P484" t="str">
        <f t="shared" si="15"/>
        <v>Dark</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IF(_xlfn.XLOOKUP(C485,customers!$A$1:$A$1001,customers!$C$1:$C$1001)=0,"",_xlfn.XLOOKUP(C485,customers!$A$1:$A$1001,customers!$C$1:$C$1001))</f>
        <v/>
      </c>
      <c r="H485" s="2" t="str">
        <f>_xlfn.XLOOKUP(C485,customers!$A$1:$A$1001,customers!$G$1:$G$1001,,0)</f>
        <v>United States</v>
      </c>
      <c r="I485" t="str">
        <f>_xlfn.XLOOKUP(orders!D485,Products!$A$1:$A$49,Products!$B$1:$B$49,,0)</f>
        <v>Lib</v>
      </c>
      <c r="J485" t="str">
        <f>_xlfn.XLOOKUP(orders!D485,Products!$A$1:$A$49,Products!$C$1:$C$49,,0)</f>
        <v>D</v>
      </c>
      <c r="K485" s="5">
        <f>_xlfn.XLOOKUP(D485,Products!$A$1:$A$49,Products!$D$1:$D$49,,0)</f>
        <v>2.5</v>
      </c>
      <c r="L485">
        <f>_xlfn.XLOOKUP(D485,Products!$A$1:$A$49,Products!$E$1:$E$49,,0)</f>
        <v>29.784999999999997</v>
      </c>
      <c r="M485" s="11">
        <f>orders!L485*orders!E485</f>
        <v>59.569999999999993</v>
      </c>
      <c r="N485" t="str">
        <f t="shared" si="14"/>
        <v>Liberica</v>
      </c>
      <c r="O485" t="str">
        <f>_xlfn.XLOOKUP(Orders_Table[[#This Row],[Customer ID]],customers!$A$1:$A$1001,customers!$I$1:$I$1001,,0)</f>
        <v>Yes</v>
      </c>
      <c r="P485" t="str">
        <f t="shared" si="15"/>
        <v>Dark</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IF(_xlfn.XLOOKUP(C486,customers!$A$1:$A$1001,customers!$C$1:$C$1001)=0,"",_xlfn.XLOOKUP(C486,customers!$A$1:$A$1001,customers!$C$1:$C$1001))</f>
        <v>kcakedg@huffingtonpost.com</v>
      </c>
      <c r="H486" s="2" t="str">
        <f>_xlfn.XLOOKUP(C486,customers!$A$1:$A$1001,customers!$G$1:$G$1001,,0)</f>
        <v>United States</v>
      </c>
      <c r="I486" t="str">
        <f>_xlfn.XLOOKUP(orders!D486,Products!$A$1:$A$49,Products!$B$1:$B$49,,0)</f>
        <v>Lib</v>
      </c>
      <c r="J486" t="str">
        <f>_xlfn.XLOOKUP(orders!D486,Products!$A$1:$A$49,Products!$C$1:$C$49,,0)</f>
        <v>L</v>
      </c>
      <c r="K486" s="5">
        <f>_xlfn.XLOOKUP(D486,Products!$A$1:$A$49,Products!$D$1:$D$49,,0)</f>
        <v>0.5</v>
      </c>
      <c r="L486">
        <f>_xlfn.XLOOKUP(D486,Products!$A$1:$A$49,Products!$E$1:$E$49,,0)</f>
        <v>9.51</v>
      </c>
      <c r="M486" s="11">
        <f>orders!L486*orders!E486</f>
        <v>57.06</v>
      </c>
      <c r="N486" t="str">
        <f t="shared" si="14"/>
        <v>Liberica</v>
      </c>
      <c r="O486" t="str">
        <f>_xlfn.XLOOKUP(Orders_Table[[#This Row],[Customer ID]],customers!$A$1:$A$1001,customers!$I$1:$I$1001,,0)</f>
        <v>No</v>
      </c>
      <c r="P486" t="str">
        <f t="shared" si="15"/>
        <v>Light</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IF(_xlfn.XLOOKUP(C487,customers!$A$1:$A$1001,customers!$C$1:$C$1001)=0,"",_xlfn.XLOOKUP(C487,customers!$A$1:$A$1001,customers!$C$1:$C$1001))</f>
        <v>mhanseddh@instagram.com</v>
      </c>
      <c r="H487" s="2" t="str">
        <f>_xlfn.XLOOKUP(C487,customers!$A$1:$A$1001,customers!$G$1:$G$1001,,0)</f>
        <v>Ireland</v>
      </c>
      <c r="I487" t="str">
        <f>_xlfn.XLOOKUP(orders!D487,Products!$A$1:$A$49,Products!$B$1:$B$49,,0)</f>
        <v>Rob</v>
      </c>
      <c r="J487" t="str">
        <f>_xlfn.XLOOKUP(orders!D487,Products!$A$1:$A$49,Products!$C$1:$C$49,,0)</f>
        <v>L</v>
      </c>
      <c r="K487" s="5">
        <f>_xlfn.XLOOKUP(D487,Products!$A$1:$A$49,Products!$D$1:$D$49,,0)</f>
        <v>0.2</v>
      </c>
      <c r="L487">
        <f>_xlfn.XLOOKUP(D487,Products!$A$1:$A$49,Products!$E$1:$E$49,,0)</f>
        <v>3.5849999999999995</v>
      </c>
      <c r="M487" s="11">
        <f>orders!L487*orders!E487</f>
        <v>21.509999999999998</v>
      </c>
      <c r="N487" t="str">
        <f t="shared" si="14"/>
        <v>Robusta</v>
      </c>
      <c r="O487" t="str">
        <f>_xlfn.XLOOKUP(Orders_Table[[#This Row],[Customer ID]],customers!$A$1:$A$1001,customers!$I$1:$I$1001,,0)</f>
        <v>Yes</v>
      </c>
      <c r="P487" t="str">
        <f t="shared" si="15"/>
        <v>Light</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IF(_xlfn.XLOOKUP(C488,customers!$A$1:$A$1001,customers!$C$1:$C$1001)=0,"",_xlfn.XLOOKUP(C488,customers!$A$1:$A$1001,customers!$C$1:$C$1001))</f>
        <v>fkienleindi@trellian.com</v>
      </c>
      <c r="H488" s="2" t="str">
        <f>_xlfn.XLOOKUP(C488,customers!$A$1:$A$1001,customers!$G$1:$G$1001,,0)</f>
        <v>Ireland</v>
      </c>
      <c r="I488" t="str">
        <f>_xlfn.XLOOKUP(orders!D488,Products!$A$1:$A$49,Products!$B$1:$B$49,,0)</f>
        <v>Lib</v>
      </c>
      <c r="J488" t="str">
        <f>_xlfn.XLOOKUP(orders!D488,Products!$A$1:$A$49,Products!$C$1:$C$49,,0)</f>
        <v>M</v>
      </c>
      <c r="K488" s="5">
        <f>_xlfn.XLOOKUP(D488,Products!$A$1:$A$49,Products!$D$1:$D$49,,0)</f>
        <v>0.5</v>
      </c>
      <c r="L488">
        <f>_xlfn.XLOOKUP(D488,Products!$A$1:$A$49,Products!$E$1:$E$49,,0)</f>
        <v>8.73</v>
      </c>
      <c r="M488" s="11">
        <f>orders!L488*orders!E488</f>
        <v>52.38</v>
      </c>
      <c r="N488" t="str">
        <f t="shared" si="14"/>
        <v>Liberica</v>
      </c>
      <c r="O488" t="str">
        <f>_xlfn.XLOOKUP(Orders_Table[[#This Row],[Customer ID]],customers!$A$1:$A$1001,customers!$I$1:$I$1001,,0)</f>
        <v>Yes</v>
      </c>
      <c r="P488" t="str">
        <f t="shared" si="15"/>
        <v>Medium</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IF(_xlfn.XLOOKUP(C489,customers!$A$1:$A$1001,customers!$C$1:$C$1001)=0,"",_xlfn.XLOOKUP(C489,customers!$A$1:$A$1001,customers!$C$1:$C$1001))</f>
        <v>kegglestonedj@sphinn.com</v>
      </c>
      <c r="H489" s="2" t="str">
        <f>_xlfn.XLOOKUP(C489,customers!$A$1:$A$1001,customers!$G$1:$G$1001,,0)</f>
        <v>Ireland</v>
      </c>
      <c r="I489" t="str">
        <f>_xlfn.XLOOKUP(orders!D489,Products!$A$1:$A$49,Products!$B$1:$B$49,,0)</f>
        <v>Exc</v>
      </c>
      <c r="J489" t="str">
        <f>_xlfn.XLOOKUP(orders!D489,Products!$A$1:$A$49,Products!$C$1:$C$49,,0)</f>
        <v>D</v>
      </c>
      <c r="K489" s="5">
        <f>_xlfn.XLOOKUP(D489,Products!$A$1:$A$49,Products!$D$1:$D$49,,0)</f>
        <v>1</v>
      </c>
      <c r="L489">
        <f>_xlfn.XLOOKUP(D489,Products!$A$1:$A$49,Products!$E$1:$E$49,,0)</f>
        <v>12.15</v>
      </c>
      <c r="M489" s="11">
        <f>orders!L489*orders!E489</f>
        <v>72.900000000000006</v>
      </c>
      <c r="N489" t="str">
        <f t="shared" si="14"/>
        <v>Excelsa</v>
      </c>
      <c r="O489" t="str">
        <f>_xlfn.XLOOKUP(Orders_Table[[#This Row],[Customer ID]],customers!$A$1:$A$1001,customers!$I$1:$I$1001,,0)</f>
        <v>No</v>
      </c>
      <c r="P489" t="str">
        <f t="shared" si="15"/>
        <v>Dark</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IF(_xlfn.XLOOKUP(C490,customers!$A$1:$A$1001,customers!$C$1:$C$1001)=0,"",_xlfn.XLOOKUP(C490,customers!$A$1:$A$1001,customers!$C$1:$C$1001))</f>
        <v>bsemkinsdk@unc.edu</v>
      </c>
      <c r="H490" s="2" t="str">
        <f>_xlfn.XLOOKUP(C490,customers!$A$1:$A$1001,customers!$G$1:$G$1001,,0)</f>
        <v>Ireland</v>
      </c>
      <c r="I490" t="str">
        <f>_xlfn.XLOOKUP(orders!D490,Products!$A$1:$A$49,Products!$B$1:$B$49,,0)</f>
        <v>Rob</v>
      </c>
      <c r="J490" t="str">
        <f>_xlfn.XLOOKUP(orders!D490,Products!$A$1:$A$49,Products!$C$1:$C$49,,0)</f>
        <v>M</v>
      </c>
      <c r="K490" s="5">
        <f>_xlfn.XLOOKUP(D490,Products!$A$1:$A$49,Products!$D$1:$D$49,,0)</f>
        <v>0.2</v>
      </c>
      <c r="L490">
        <f>_xlfn.XLOOKUP(D490,Products!$A$1:$A$49,Products!$E$1:$E$49,,0)</f>
        <v>2.9849999999999999</v>
      </c>
      <c r="M490" s="11">
        <f>orders!L490*orders!E490</f>
        <v>14.924999999999999</v>
      </c>
      <c r="N490" t="str">
        <f t="shared" si="14"/>
        <v>Robusta</v>
      </c>
      <c r="O490" t="str">
        <f>_xlfn.XLOOKUP(Orders_Table[[#This Row],[Customer ID]],customers!$A$1:$A$1001,customers!$I$1:$I$1001,,0)</f>
        <v>Yes</v>
      </c>
      <c r="P490" t="str">
        <f t="shared" si="15"/>
        <v>Medium</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IF(_xlfn.XLOOKUP(C491,customers!$A$1:$A$1001,customers!$C$1:$C$1001)=0,"",_xlfn.XLOOKUP(C491,customers!$A$1:$A$1001,customers!$C$1:$C$1001))</f>
        <v>slorenzettidl@is.gd</v>
      </c>
      <c r="H491" s="2" t="str">
        <f>_xlfn.XLOOKUP(C491,customers!$A$1:$A$1001,customers!$G$1:$G$1001,,0)</f>
        <v>United States</v>
      </c>
      <c r="I491" t="str">
        <f>_xlfn.XLOOKUP(orders!D491,Products!$A$1:$A$49,Products!$B$1:$B$49,,0)</f>
        <v>Lib</v>
      </c>
      <c r="J491" t="str">
        <f>_xlfn.XLOOKUP(orders!D491,Products!$A$1:$A$49,Products!$C$1:$C$49,,0)</f>
        <v>L</v>
      </c>
      <c r="K491" s="5">
        <f>_xlfn.XLOOKUP(D491,Products!$A$1:$A$49,Products!$D$1:$D$49,,0)</f>
        <v>1</v>
      </c>
      <c r="L491">
        <f>_xlfn.XLOOKUP(D491,Products!$A$1:$A$49,Products!$E$1:$E$49,,0)</f>
        <v>15.85</v>
      </c>
      <c r="M491" s="11">
        <f>orders!L491*orders!E491</f>
        <v>95.1</v>
      </c>
      <c r="N491" t="str">
        <f t="shared" si="14"/>
        <v>Liberica</v>
      </c>
      <c r="O491" t="str">
        <f>_xlfn.XLOOKUP(Orders_Table[[#This Row],[Customer ID]],customers!$A$1:$A$1001,customers!$I$1:$I$1001,,0)</f>
        <v>No</v>
      </c>
      <c r="P491" t="str">
        <f t="shared" si="15"/>
        <v>Light</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IF(_xlfn.XLOOKUP(C492,customers!$A$1:$A$1001,customers!$C$1:$C$1001)=0,"",_xlfn.XLOOKUP(C492,customers!$A$1:$A$1001,customers!$C$1:$C$1001))</f>
        <v>bgiannazzidm@apple.com</v>
      </c>
      <c r="H492" s="2" t="str">
        <f>_xlfn.XLOOKUP(C492,customers!$A$1:$A$1001,customers!$G$1:$G$1001,,0)</f>
        <v>United States</v>
      </c>
      <c r="I492" t="str">
        <f>_xlfn.XLOOKUP(orders!D492,Products!$A$1:$A$49,Products!$B$1:$B$49,,0)</f>
        <v>Lib</v>
      </c>
      <c r="J492" t="str">
        <f>_xlfn.XLOOKUP(orders!D492,Products!$A$1:$A$49,Products!$C$1:$C$49,,0)</f>
        <v>D</v>
      </c>
      <c r="K492" s="5">
        <f>_xlfn.XLOOKUP(D492,Products!$A$1:$A$49,Products!$D$1:$D$49,,0)</f>
        <v>0.5</v>
      </c>
      <c r="L492">
        <f>_xlfn.XLOOKUP(D492,Products!$A$1:$A$49,Products!$E$1:$E$49,,0)</f>
        <v>7.77</v>
      </c>
      <c r="M492" s="11">
        <f>orders!L492*orders!E492</f>
        <v>15.54</v>
      </c>
      <c r="N492" t="str">
        <f t="shared" si="14"/>
        <v>Liberica</v>
      </c>
      <c r="O492" t="str">
        <f>_xlfn.XLOOKUP(Orders_Table[[#This Row],[Customer ID]],customers!$A$1:$A$1001,customers!$I$1:$I$1001,,0)</f>
        <v>No</v>
      </c>
      <c r="P492" t="str">
        <f t="shared" si="15"/>
        <v>Dark</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IF(_xlfn.XLOOKUP(C493,customers!$A$1:$A$1001,customers!$C$1:$C$1001)=0,"",_xlfn.XLOOKUP(C493,customers!$A$1:$A$1001,customers!$C$1:$C$1001))</f>
        <v/>
      </c>
      <c r="H493" s="2" t="str">
        <f>_xlfn.XLOOKUP(C493,customers!$A$1:$A$1001,customers!$G$1:$G$1001,,0)</f>
        <v>United States</v>
      </c>
      <c r="I493" t="str">
        <f>_xlfn.XLOOKUP(orders!D493,Products!$A$1:$A$49,Products!$B$1:$B$49,,0)</f>
        <v>Lib</v>
      </c>
      <c r="J493" t="str">
        <f>_xlfn.XLOOKUP(orders!D493,Products!$A$1:$A$49,Products!$C$1:$C$49,,0)</f>
        <v>D</v>
      </c>
      <c r="K493" s="5">
        <f>_xlfn.XLOOKUP(D493,Products!$A$1:$A$49,Products!$D$1:$D$49,,0)</f>
        <v>0.2</v>
      </c>
      <c r="L493">
        <f>_xlfn.XLOOKUP(D493,Products!$A$1:$A$49,Products!$E$1:$E$49,,0)</f>
        <v>3.8849999999999998</v>
      </c>
      <c r="M493" s="11">
        <f>orders!L493*orders!E493</f>
        <v>23.31</v>
      </c>
      <c r="N493" t="str">
        <f t="shared" si="14"/>
        <v>Liberica</v>
      </c>
      <c r="O493" t="str">
        <f>_xlfn.XLOOKUP(Orders_Table[[#This Row],[Customer ID]],customers!$A$1:$A$1001,customers!$I$1:$I$1001,,0)</f>
        <v>No</v>
      </c>
      <c r="P493" t="str">
        <f t="shared" si="15"/>
        <v>Dark</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IF(_xlfn.XLOOKUP(C494,customers!$A$1:$A$1001,customers!$C$1:$C$1001)=0,"",_xlfn.XLOOKUP(C494,customers!$A$1:$A$1001,customers!$C$1:$C$1001))</f>
        <v>ulethbrigdo@hc360.com</v>
      </c>
      <c r="H494" s="2" t="str">
        <f>_xlfn.XLOOKUP(C494,customers!$A$1:$A$1001,customers!$G$1:$G$1001,,0)</f>
        <v>United States</v>
      </c>
      <c r="I494" t="str">
        <f>_xlfn.XLOOKUP(orders!D494,Products!$A$1:$A$49,Products!$B$1:$B$49,,0)</f>
        <v>Exc</v>
      </c>
      <c r="J494" t="str">
        <f>_xlfn.XLOOKUP(orders!D494,Products!$A$1:$A$49,Products!$C$1:$C$49,,0)</f>
        <v>M</v>
      </c>
      <c r="K494" s="5">
        <f>_xlfn.XLOOKUP(D494,Products!$A$1:$A$49,Products!$D$1:$D$49,,0)</f>
        <v>0.2</v>
      </c>
      <c r="L494">
        <f>_xlfn.XLOOKUP(D494,Products!$A$1:$A$49,Products!$E$1:$E$49,,0)</f>
        <v>4.125</v>
      </c>
      <c r="M494" s="11">
        <f>orders!L494*orders!E494</f>
        <v>4.125</v>
      </c>
      <c r="N494" t="str">
        <f t="shared" si="14"/>
        <v>Excelsa</v>
      </c>
      <c r="O494" t="str">
        <f>_xlfn.XLOOKUP(Orders_Table[[#This Row],[Customer ID]],customers!$A$1:$A$1001,customers!$I$1:$I$1001,,0)</f>
        <v>Yes</v>
      </c>
      <c r="P494" t="str">
        <f t="shared" si="15"/>
        <v>Medium</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IF(_xlfn.XLOOKUP(C495,customers!$A$1:$A$1001,customers!$C$1:$C$1001)=0,"",_xlfn.XLOOKUP(C495,customers!$A$1:$A$1001,customers!$C$1:$C$1001))</f>
        <v>sfarnishdp@dmoz.org</v>
      </c>
      <c r="H495" s="2" t="str">
        <f>_xlfn.XLOOKUP(C495,customers!$A$1:$A$1001,customers!$G$1:$G$1001,,0)</f>
        <v>United Kingdom</v>
      </c>
      <c r="I495" t="str">
        <f>_xlfn.XLOOKUP(orders!D495,Products!$A$1:$A$49,Products!$B$1:$B$49,,0)</f>
        <v>Rob</v>
      </c>
      <c r="J495" t="str">
        <f>_xlfn.XLOOKUP(orders!D495,Products!$A$1:$A$49,Products!$C$1:$C$49,,0)</f>
        <v>M</v>
      </c>
      <c r="K495" s="5">
        <f>_xlfn.XLOOKUP(D495,Products!$A$1:$A$49,Products!$D$1:$D$49,,0)</f>
        <v>0.5</v>
      </c>
      <c r="L495">
        <f>_xlfn.XLOOKUP(D495,Products!$A$1:$A$49,Products!$E$1:$E$49,,0)</f>
        <v>5.97</v>
      </c>
      <c r="M495" s="11">
        <f>orders!L495*orders!E495</f>
        <v>35.82</v>
      </c>
      <c r="N495" t="str">
        <f t="shared" si="14"/>
        <v>Robusta</v>
      </c>
      <c r="O495" t="str">
        <f>_xlfn.XLOOKUP(Orders_Table[[#This Row],[Customer ID]],customers!$A$1:$A$1001,customers!$I$1:$I$1001,,0)</f>
        <v>No</v>
      </c>
      <c r="P495" t="str">
        <f t="shared" si="15"/>
        <v>Medium</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IF(_xlfn.XLOOKUP(C496,customers!$A$1:$A$1001,customers!$C$1:$C$1001)=0,"",_xlfn.XLOOKUP(C496,customers!$A$1:$A$1001,customers!$C$1:$C$1001))</f>
        <v>fjecockdq@unicef.org</v>
      </c>
      <c r="H496" s="2" t="str">
        <f>_xlfn.XLOOKUP(C496,customers!$A$1:$A$1001,customers!$G$1:$G$1001,,0)</f>
        <v>United States</v>
      </c>
      <c r="I496" t="str">
        <f>_xlfn.XLOOKUP(orders!D496,Products!$A$1:$A$49,Products!$B$1:$B$49,,0)</f>
        <v>Lib</v>
      </c>
      <c r="J496" t="str">
        <f>_xlfn.XLOOKUP(orders!D496,Products!$A$1:$A$49,Products!$C$1:$C$49,,0)</f>
        <v>L</v>
      </c>
      <c r="K496" s="5">
        <f>_xlfn.XLOOKUP(D496,Products!$A$1:$A$49,Products!$D$1:$D$49,,0)</f>
        <v>1</v>
      </c>
      <c r="L496">
        <f>_xlfn.XLOOKUP(D496,Products!$A$1:$A$49,Products!$E$1:$E$49,,0)</f>
        <v>15.85</v>
      </c>
      <c r="M496" s="11">
        <f>orders!L496*orders!E496</f>
        <v>31.7</v>
      </c>
      <c r="N496" t="str">
        <f t="shared" si="14"/>
        <v>Liberica</v>
      </c>
      <c r="O496" t="str">
        <f>_xlfn.XLOOKUP(Orders_Table[[#This Row],[Customer ID]],customers!$A$1:$A$1001,customers!$I$1:$I$1001,,0)</f>
        <v>No</v>
      </c>
      <c r="P496" t="str">
        <f t="shared" si="15"/>
        <v>Light</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IF(_xlfn.XLOOKUP(C497,customers!$A$1:$A$1001,customers!$C$1:$C$1001)=0,"",_xlfn.XLOOKUP(C497,customers!$A$1:$A$1001,customers!$C$1:$C$1001))</f>
        <v/>
      </c>
      <c r="H497" s="2" t="str">
        <f>_xlfn.XLOOKUP(C497,customers!$A$1:$A$1001,customers!$G$1:$G$1001,,0)</f>
        <v>United States</v>
      </c>
      <c r="I497" t="str">
        <f>_xlfn.XLOOKUP(orders!D497,Products!$A$1:$A$49,Products!$B$1:$B$49,,0)</f>
        <v>Lib</v>
      </c>
      <c r="J497" t="str">
        <f>_xlfn.XLOOKUP(orders!D497,Products!$A$1:$A$49,Products!$C$1:$C$49,,0)</f>
        <v>L</v>
      </c>
      <c r="K497" s="5">
        <f>_xlfn.XLOOKUP(D497,Products!$A$1:$A$49,Products!$D$1:$D$49,,0)</f>
        <v>1</v>
      </c>
      <c r="L497">
        <f>_xlfn.XLOOKUP(D497,Products!$A$1:$A$49,Products!$E$1:$E$49,,0)</f>
        <v>15.85</v>
      </c>
      <c r="M497" s="11">
        <f>orders!L497*orders!E497</f>
        <v>79.25</v>
      </c>
      <c r="N497" t="str">
        <f t="shared" si="14"/>
        <v>Liberica</v>
      </c>
      <c r="O497" t="str">
        <f>_xlfn.XLOOKUP(Orders_Table[[#This Row],[Customer ID]],customers!$A$1:$A$1001,customers!$I$1:$I$1001,,0)</f>
        <v>Yes</v>
      </c>
      <c r="P497" t="str">
        <f t="shared" si="15"/>
        <v>Light</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IF(_xlfn.XLOOKUP(C498,customers!$A$1:$A$1001,customers!$C$1:$C$1001)=0,"",_xlfn.XLOOKUP(C498,customers!$A$1:$A$1001,customers!$C$1:$C$1001))</f>
        <v>hpallisterds@ning.com</v>
      </c>
      <c r="H498" s="2" t="str">
        <f>_xlfn.XLOOKUP(C498,customers!$A$1:$A$1001,customers!$G$1:$G$1001,,0)</f>
        <v>United States</v>
      </c>
      <c r="I498" t="str">
        <f>_xlfn.XLOOKUP(orders!D498,Products!$A$1:$A$49,Products!$B$1:$B$49,,0)</f>
        <v>Exc</v>
      </c>
      <c r="J498" t="str">
        <f>_xlfn.XLOOKUP(orders!D498,Products!$A$1:$A$49,Products!$C$1:$C$49,,0)</f>
        <v>D</v>
      </c>
      <c r="K498" s="5">
        <f>_xlfn.XLOOKUP(D498,Products!$A$1:$A$49,Products!$D$1:$D$49,,0)</f>
        <v>0.2</v>
      </c>
      <c r="L498">
        <f>_xlfn.XLOOKUP(D498,Products!$A$1:$A$49,Products!$E$1:$E$49,,0)</f>
        <v>3.645</v>
      </c>
      <c r="M498" s="11">
        <f>orders!L498*orders!E498</f>
        <v>10.935</v>
      </c>
      <c r="N498" t="str">
        <f t="shared" si="14"/>
        <v>Excelsa</v>
      </c>
      <c r="O498" t="str">
        <f>_xlfn.XLOOKUP(Orders_Table[[#This Row],[Customer ID]],customers!$A$1:$A$1001,customers!$I$1:$I$1001,,0)</f>
        <v>No</v>
      </c>
      <c r="P498" t="str">
        <f t="shared" si="15"/>
        <v>Dark</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IF(_xlfn.XLOOKUP(C499,customers!$A$1:$A$1001,customers!$C$1:$C$1001)=0,"",_xlfn.XLOOKUP(C499,customers!$A$1:$A$1001,customers!$C$1:$C$1001))</f>
        <v>cmershdt@drupal.org</v>
      </c>
      <c r="H499" s="2" t="str">
        <f>_xlfn.XLOOKUP(C499,customers!$A$1:$A$1001,customers!$G$1:$G$1001,,0)</f>
        <v>Ireland</v>
      </c>
      <c r="I499" t="str">
        <f>_xlfn.XLOOKUP(orders!D499,Products!$A$1:$A$49,Products!$B$1:$B$49,,0)</f>
        <v>Ara</v>
      </c>
      <c r="J499" t="str">
        <f>_xlfn.XLOOKUP(orders!D499,Products!$A$1:$A$49,Products!$C$1:$C$49,,0)</f>
        <v>D</v>
      </c>
      <c r="K499" s="5">
        <f>_xlfn.XLOOKUP(D499,Products!$A$1:$A$49,Products!$D$1:$D$49,,0)</f>
        <v>1</v>
      </c>
      <c r="L499">
        <f>_xlfn.XLOOKUP(D499,Products!$A$1:$A$49,Products!$E$1:$E$49,,0)</f>
        <v>9.9499999999999993</v>
      </c>
      <c r="M499" s="11">
        <f>orders!L499*orders!E499</f>
        <v>39.799999999999997</v>
      </c>
      <c r="N499" t="str">
        <f t="shared" si="14"/>
        <v>Arabica</v>
      </c>
      <c r="O499" t="str">
        <f>_xlfn.XLOOKUP(Orders_Table[[#This Row],[Customer ID]],customers!$A$1:$A$1001,customers!$I$1:$I$1001,,0)</f>
        <v>No</v>
      </c>
      <c r="P499" t="str">
        <f t="shared" si="15"/>
        <v>Dark</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IF(_xlfn.XLOOKUP(C500,customers!$A$1:$A$1001,customers!$C$1:$C$1001)=0,"",_xlfn.XLOOKUP(C500,customers!$A$1:$A$1001,customers!$C$1:$C$1001))</f>
        <v>murione5@alexa.com</v>
      </c>
      <c r="H500" s="2" t="str">
        <f>_xlfn.XLOOKUP(C500,customers!$A$1:$A$1001,customers!$G$1:$G$1001,,0)</f>
        <v>Ireland</v>
      </c>
      <c r="I500" t="str">
        <f>_xlfn.XLOOKUP(orders!D500,Products!$A$1:$A$49,Products!$B$1:$B$49,,0)</f>
        <v>Rob</v>
      </c>
      <c r="J500" t="str">
        <f>_xlfn.XLOOKUP(orders!D500,Products!$A$1:$A$49,Products!$C$1:$C$49,,0)</f>
        <v>M</v>
      </c>
      <c r="K500" s="5">
        <f>_xlfn.XLOOKUP(D500,Products!$A$1:$A$49,Products!$D$1:$D$49,,0)</f>
        <v>1</v>
      </c>
      <c r="L500">
        <f>_xlfn.XLOOKUP(D500,Products!$A$1:$A$49,Products!$E$1:$E$49,,0)</f>
        <v>9.9499999999999993</v>
      </c>
      <c r="M500" s="11">
        <f>orders!L500*orders!E500</f>
        <v>49.75</v>
      </c>
      <c r="N500" t="str">
        <f t="shared" si="14"/>
        <v>Robusta</v>
      </c>
      <c r="O500" t="str">
        <f>_xlfn.XLOOKUP(Orders_Table[[#This Row],[Customer ID]],customers!$A$1:$A$1001,customers!$I$1:$I$1001,,0)</f>
        <v>Yes</v>
      </c>
      <c r="P500" t="str">
        <f t="shared" si="15"/>
        <v>Medium</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IF(_xlfn.XLOOKUP(C501,customers!$A$1:$A$1001,customers!$C$1:$C$1001)=0,"",_xlfn.XLOOKUP(C501,customers!$A$1:$A$1001,customers!$C$1:$C$1001))</f>
        <v/>
      </c>
      <c r="H501" s="2" t="str">
        <f>_xlfn.XLOOKUP(C501,customers!$A$1:$A$1001,customers!$G$1:$G$1001,,0)</f>
        <v>Ireland</v>
      </c>
      <c r="I501" t="str">
        <f>_xlfn.XLOOKUP(orders!D501,Products!$A$1:$A$49,Products!$B$1:$B$49,,0)</f>
        <v>Rob</v>
      </c>
      <c r="J501" t="str">
        <f>_xlfn.XLOOKUP(orders!D501,Products!$A$1:$A$49,Products!$C$1:$C$49,,0)</f>
        <v>D</v>
      </c>
      <c r="K501" s="5">
        <f>_xlfn.XLOOKUP(D501,Products!$A$1:$A$49,Products!$D$1:$D$49,,0)</f>
        <v>0.2</v>
      </c>
      <c r="L501">
        <f>_xlfn.XLOOKUP(D501,Products!$A$1:$A$49,Products!$E$1:$E$49,,0)</f>
        <v>2.6849999999999996</v>
      </c>
      <c r="M501" s="11">
        <f>orders!L501*orders!E501</f>
        <v>8.0549999999999997</v>
      </c>
      <c r="N501" t="str">
        <f t="shared" si="14"/>
        <v>Robusta</v>
      </c>
      <c r="O501" t="str">
        <f>_xlfn.XLOOKUP(Orders_Table[[#This Row],[Customer ID]],customers!$A$1:$A$1001,customers!$I$1:$I$1001,,0)</f>
        <v>Yes</v>
      </c>
      <c r="P501" t="str">
        <f t="shared" si="15"/>
        <v>Dark</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IF(_xlfn.XLOOKUP(C502,customers!$A$1:$A$1001,customers!$C$1:$C$1001)=0,"",_xlfn.XLOOKUP(C502,customers!$A$1:$A$1001,customers!$C$1:$C$1001))</f>
        <v/>
      </c>
      <c r="H502" s="2" t="str">
        <f>_xlfn.XLOOKUP(C502,customers!$A$1:$A$1001,customers!$G$1:$G$1001,,0)</f>
        <v>United States</v>
      </c>
      <c r="I502" t="str">
        <f>_xlfn.XLOOKUP(orders!D502,Products!$A$1:$A$49,Products!$B$1:$B$49,,0)</f>
        <v>Rob</v>
      </c>
      <c r="J502" t="str">
        <f>_xlfn.XLOOKUP(orders!D502,Products!$A$1:$A$49,Products!$C$1:$C$49,,0)</f>
        <v>L</v>
      </c>
      <c r="K502" s="5">
        <f>_xlfn.XLOOKUP(D502,Products!$A$1:$A$49,Products!$D$1:$D$49,,0)</f>
        <v>1</v>
      </c>
      <c r="L502">
        <f>_xlfn.XLOOKUP(D502,Products!$A$1:$A$49,Products!$E$1:$E$49,,0)</f>
        <v>11.95</v>
      </c>
      <c r="M502" s="11">
        <f>orders!L502*orders!E502</f>
        <v>47.8</v>
      </c>
      <c r="N502" t="str">
        <f t="shared" si="14"/>
        <v>Robusta</v>
      </c>
      <c r="O502" t="str">
        <f>_xlfn.XLOOKUP(Orders_Table[[#This Row],[Customer ID]],customers!$A$1:$A$1001,customers!$I$1:$I$1001,,0)</f>
        <v>No</v>
      </c>
      <c r="P502" t="str">
        <f t="shared" si="15"/>
        <v>Light</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IF(_xlfn.XLOOKUP(C503,customers!$A$1:$A$1001,customers!$C$1:$C$1001)=0,"",_xlfn.XLOOKUP(C503,customers!$A$1:$A$1001,customers!$C$1:$C$1001))</f>
        <v>gduckerdx@patch.com</v>
      </c>
      <c r="H503" s="2" t="str">
        <f>_xlfn.XLOOKUP(C503,customers!$A$1:$A$1001,customers!$G$1:$G$1001,,0)</f>
        <v>United Kingdom</v>
      </c>
      <c r="I503" t="str">
        <f>_xlfn.XLOOKUP(orders!D503,Products!$A$1:$A$49,Products!$B$1:$B$49,,0)</f>
        <v>Rob</v>
      </c>
      <c r="J503" t="str">
        <f>_xlfn.XLOOKUP(orders!D503,Products!$A$1:$A$49,Products!$C$1:$C$49,,0)</f>
        <v>M</v>
      </c>
      <c r="K503" s="5">
        <f>_xlfn.XLOOKUP(D503,Products!$A$1:$A$49,Products!$D$1:$D$49,,0)</f>
        <v>0.2</v>
      </c>
      <c r="L503">
        <f>_xlfn.XLOOKUP(D503,Products!$A$1:$A$49,Products!$E$1:$E$49,,0)</f>
        <v>2.9849999999999999</v>
      </c>
      <c r="M503" s="11">
        <f>orders!L503*orders!E503</f>
        <v>11.94</v>
      </c>
      <c r="N503" t="str">
        <f t="shared" si="14"/>
        <v>Robusta</v>
      </c>
      <c r="O503" t="str">
        <f>_xlfn.XLOOKUP(Orders_Table[[#This Row],[Customer ID]],customers!$A$1:$A$1001,customers!$I$1:$I$1001,,0)</f>
        <v>No</v>
      </c>
      <c r="P503" t="str">
        <f t="shared" si="15"/>
        <v>Medium</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IF(_xlfn.XLOOKUP(C504,customers!$A$1:$A$1001,customers!$C$1:$C$1001)=0,"",_xlfn.XLOOKUP(C504,customers!$A$1:$A$1001,customers!$C$1:$C$1001))</f>
        <v>gduckerdx@patch.com</v>
      </c>
      <c r="H504" s="2" t="str">
        <f>_xlfn.XLOOKUP(C504,customers!$A$1:$A$1001,customers!$G$1:$G$1001,,0)</f>
        <v>United Kingdom</v>
      </c>
      <c r="I504" t="str">
        <f>_xlfn.XLOOKUP(orders!D504,Products!$A$1:$A$49,Products!$B$1:$B$49,,0)</f>
        <v>Exc</v>
      </c>
      <c r="J504" t="str">
        <f>_xlfn.XLOOKUP(orders!D504,Products!$A$1:$A$49,Products!$C$1:$C$49,,0)</f>
        <v>M</v>
      </c>
      <c r="K504" s="5">
        <f>_xlfn.XLOOKUP(D504,Products!$A$1:$A$49,Products!$D$1:$D$49,,0)</f>
        <v>0.2</v>
      </c>
      <c r="L504">
        <f>_xlfn.XLOOKUP(D504,Products!$A$1:$A$49,Products!$E$1:$E$49,,0)</f>
        <v>4.125</v>
      </c>
      <c r="M504" s="11">
        <f>orders!L504*orders!E504</f>
        <v>16.5</v>
      </c>
      <c r="N504" t="str">
        <f t="shared" si="14"/>
        <v>Excelsa</v>
      </c>
      <c r="O504" t="str">
        <f>_xlfn.XLOOKUP(Orders_Table[[#This Row],[Customer ID]],customers!$A$1:$A$1001,customers!$I$1:$I$1001,,0)</f>
        <v>No</v>
      </c>
      <c r="P504" t="str">
        <f t="shared" si="15"/>
        <v>Medium</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IF(_xlfn.XLOOKUP(C505,customers!$A$1:$A$1001,customers!$C$1:$C$1001)=0,"",_xlfn.XLOOKUP(C505,customers!$A$1:$A$1001,customers!$C$1:$C$1001))</f>
        <v>gduckerdx@patch.com</v>
      </c>
      <c r="H505" s="2" t="str">
        <f>_xlfn.XLOOKUP(C505,customers!$A$1:$A$1001,customers!$G$1:$G$1001,,0)</f>
        <v>United Kingdom</v>
      </c>
      <c r="I505" t="str">
        <f>_xlfn.XLOOKUP(orders!D505,Products!$A$1:$A$49,Products!$B$1:$B$49,,0)</f>
        <v>Lib</v>
      </c>
      <c r="J505" t="str">
        <f>_xlfn.XLOOKUP(orders!D505,Products!$A$1:$A$49,Products!$C$1:$C$49,,0)</f>
        <v>D</v>
      </c>
      <c r="K505" s="5">
        <f>_xlfn.XLOOKUP(D505,Products!$A$1:$A$49,Products!$D$1:$D$49,,0)</f>
        <v>1</v>
      </c>
      <c r="L505">
        <f>_xlfn.XLOOKUP(D505,Products!$A$1:$A$49,Products!$E$1:$E$49,,0)</f>
        <v>12.95</v>
      </c>
      <c r="M505" s="11">
        <f>orders!L505*orders!E505</f>
        <v>51.8</v>
      </c>
      <c r="N505" t="str">
        <f t="shared" si="14"/>
        <v>Liberica</v>
      </c>
      <c r="O505" t="str">
        <f>_xlfn.XLOOKUP(Orders_Table[[#This Row],[Customer ID]],customers!$A$1:$A$1001,customers!$I$1:$I$1001,,0)</f>
        <v>No</v>
      </c>
      <c r="P505" t="str">
        <f t="shared" si="15"/>
        <v>Dark</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IF(_xlfn.XLOOKUP(C506,customers!$A$1:$A$1001,customers!$C$1:$C$1001)=0,"",_xlfn.XLOOKUP(C506,customers!$A$1:$A$1001,customers!$C$1:$C$1001))</f>
        <v>gduckerdx@patch.com</v>
      </c>
      <c r="H506" s="2" t="str">
        <f>_xlfn.XLOOKUP(C506,customers!$A$1:$A$1001,customers!$G$1:$G$1001,,0)</f>
        <v>United Kingdom</v>
      </c>
      <c r="I506" t="str">
        <f>_xlfn.XLOOKUP(orders!D506,Products!$A$1:$A$49,Products!$B$1:$B$49,,0)</f>
        <v>Lib</v>
      </c>
      <c r="J506" t="str">
        <f>_xlfn.XLOOKUP(orders!D506,Products!$A$1:$A$49,Products!$C$1:$C$49,,0)</f>
        <v>L</v>
      </c>
      <c r="K506" s="5">
        <f>_xlfn.XLOOKUP(D506,Products!$A$1:$A$49,Products!$D$1:$D$49,,0)</f>
        <v>0.2</v>
      </c>
      <c r="L506">
        <f>_xlfn.XLOOKUP(D506,Products!$A$1:$A$49,Products!$E$1:$E$49,,0)</f>
        <v>4.7549999999999999</v>
      </c>
      <c r="M506" s="11">
        <f>orders!L506*orders!E506</f>
        <v>14.265000000000001</v>
      </c>
      <c r="N506" t="str">
        <f t="shared" si="14"/>
        <v>Liberica</v>
      </c>
      <c r="O506" t="str">
        <f>_xlfn.XLOOKUP(Orders_Table[[#This Row],[Customer ID]],customers!$A$1:$A$1001,customers!$I$1:$I$1001,,0)</f>
        <v>No</v>
      </c>
      <c r="P506" t="str">
        <f t="shared" si="15"/>
        <v>Light</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IF(_xlfn.XLOOKUP(C507,customers!$A$1:$A$1001,customers!$C$1:$C$1001)=0,"",_xlfn.XLOOKUP(C507,customers!$A$1:$A$1001,customers!$C$1:$C$1001))</f>
        <v>wstearleye1@census.gov</v>
      </c>
      <c r="H507" s="2" t="str">
        <f>_xlfn.XLOOKUP(C507,customers!$A$1:$A$1001,customers!$G$1:$G$1001,,0)</f>
        <v>United States</v>
      </c>
      <c r="I507" t="str">
        <f>_xlfn.XLOOKUP(orders!D507,Products!$A$1:$A$49,Products!$B$1:$B$49,,0)</f>
        <v>Lib</v>
      </c>
      <c r="J507" t="str">
        <f>_xlfn.XLOOKUP(orders!D507,Products!$A$1:$A$49,Products!$C$1:$C$49,,0)</f>
        <v>M</v>
      </c>
      <c r="K507" s="5">
        <f>_xlfn.XLOOKUP(D507,Products!$A$1:$A$49,Products!$D$1:$D$49,,0)</f>
        <v>0.2</v>
      </c>
      <c r="L507">
        <f>_xlfn.XLOOKUP(D507,Products!$A$1:$A$49,Products!$E$1:$E$49,,0)</f>
        <v>4.3650000000000002</v>
      </c>
      <c r="M507" s="11">
        <f>orders!L507*orders!E507</f>
        <v>26.19</v>
      </c>
      <c r="N507" t="str">
        <f t="shared" si="14"/>
        <v>Liberica</v>
      </c>
      <c r="O507" t="str">
        <f>_xlfn.XLOOKUP(Orders_Table[[#This Row],[Customer ID]],customers!$A$1:$A$1001,customers!$I$1:$I$1001,,0)</f>
        <v>No</v>
      </c>
      <c r="P507" t="str">
        <f t="shared" si="15"/>
        <v>Medium</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IF(_xlfn.XLOOKUP(C508,customers!$A$1:$A$1001,customers!$C$1:$C$1001)=0,"",_xlfn.XLOOKUP(C508,customers!$A$1:$A$1001,customers!$C$1:$C$1001))</f>
        <v>dwincere2@marriott.com</v>
      </c>
      <c r="H508" s="2" t="str">
        <f>_xlfn.XLOOKUP(C508,customers!$A$1:$A$1001,customers!$G$1:$G$1001,,0)</f>
        <v>United States</v>
      </c>
      <c r="I508" t="str">
        <f>_xlfn.XLOOKUP(orders!D508,Products!$A$1:$A$49,Products!$B$1:$B$49,,0)</f>
        <v>Ara</v>
      </c>
      <c r="J508" t="str">
        <f>_xlfn.XLOOKUP(orders!D508,Products!$A$1:$A$49,Products!$C$1:$C$49,,0)</f>
        <v>L</v>
      </c>
      <c r="K508" s="5">
        <f>_xlfn.XLOOKUP(D508,Products!$A$1:$A$49,Products!$D$1:$D$49,,0)</f>
        <v>1</v>
      </c>
      <c r="L508">
        <f>_xlfn.XLOOKUP(D508,Products!$A$1:$A$49,Products!$E$1:$E$49,,0)</f>
        <v>12.95</v>
      </c>
      <c r="M508" s="11">
        <f>orders!L508*orders!E508</f>
        <v>25.9</v>
      </c>
      <c r="N508" t="str">
        <f t="shared" si="14"/>
        <v>Arabica</v>
      </c>
      <c r="O508" t="str">
        <f>_xlfn.XLOOKUP(Orders_Table[[#This Row],[Customer ID]],customers!$A$1:$A$1001,customers!$I$1:$I$1001,,0)</f>
        <v>Yes</v>
      </c>
      <c r="P508" t="str">
        <f t="shared" si="15"/>
        <v>Light</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IF(_xlfn.XLOOKUP(C509,customers!$A$1:$A$1001,customers!$C$1:$C$1001)=0,"",_xlfn.XLOOKUP(C509,customers!$A$1:$A$1001,customers!$C$1:$C$1001))</f>
        <v>plyfielde3@baidu.com</v>
      </c>
      <c r="H509" s="2" t="str">
        <f>_xlfn.XLOOKUP(C509,customers!$A$1:$A$1001,customers!$G$1:$G$1001,,0)</f>
        <v>United States</v>
      </c>
      <c r="I509" t="str">
        <f>_xlfn.XLOOKUP(orders!D509,Products!$A$1:$A$49,Products!$B$1:$B$49,,0)</f>
        <v>Ara</v>
      </c>
      <c r="J509" t="str">
        <f>_xlfn.XLOOKUP(orders!D509,Products!$A$1:$A$49,Products!$C$1:$C$49,,0)</f>
        <v>L</v>
      </c>
      <c r="K509" s="5">
        <f>_xlfn.XLOOKUP(D509,Products!$A$1:$A$49,Products!$D$1:$D$49,,0)</f>
        <v>2.5</v>
      </c>
      <c r="L509">
        <f>_xlfn.XLOOKUP(D509,Products!$A$1:$A$49,Products!$E$1:$E$49,,0)</f>
        <v>29.784999999999997</v>
      </c>
      <c r="M509" s="11">
        <f>orders!L509*orders!E509</f>
        <v>89.35499999999999</v>
      </c>
      <c r="N509" t="str">
        <f t="shared" si="14"/>
        <v>Arabica</v>
      </c>
      <c r="O509" t="str">
        <f>_xlfn.XLOOKUP(Orders_Table[[#This Row],[Customer ID]],customers!$A$1:$A$1001,customers!$I$1:$I$1001,,0)</f>
        <v>Yes</v>
      </c>
      <c r="P509" t="str">
        <f t="shared" si="15"/>
        <v>Light</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IF(_xlfn.XLOOKUP(C510,customers!$A$1:$A$1001,customers!$C$1:$C$1001)=0,"",_xlfn.XLOOKUP(C510,customers!$A$1:$A$1001,customers!$C$1:$C$1001))</f>
        <v>hperrise4@studiopress.com</v>
      </c>
      <c r="H510" s="2" t="str">
        <f>_xlfn.XLOOKUP(C510,customers!$A$1:$A$1001,customers!$G$1:$G$1001,,0)</f>
        <v>Ireland</v>
      </c>
      <c r="I510" t="str">
        <f>_xlfn.XLOOKUP(orders!D510,Products!$A$1:$A$49,Products!$B$1:$B$49,,0)</f>
        <v>Lib</v>
      </c>
      <c r="J510" t="str">
        <f>_xlfn.XLOOKUP(orders!D510,Products!$A$1:$A$49,Products!$C$1:$C$49,,0)</f>
        <v>D</v>
      </c>
      <c r="K510" s="5">
        <f>_xlfn.XLOOKUP(D510,Products!$A$1:$A$49,Products!$D$1:$D$49,,0)</f>
        <v>0.5</v>
      </c>
      <c r="L510">
        <f>_xlfn.XLOOKUP(D510,Products!$A$1:$A$49,Products!$E$1:$E$49,,0)</f>
        <v>7.77</v>
      </c>
      <c r="M510" s="11">
        <f>orders!L510*orders!E510</f>
        <v>46.62</v>
      </c>
      <c r="N510" t="str">
        <f t="shared" si="14"/>
        <v>Liberica</v>
      </c>
      <c r="O510" t="str">
        <f>_xlfn.XLOOKUP(Orders_Table[[#This Row],[Customer ID]],customers!$A$1:$A$1001,customers!$I$1:$I$1001,,0)</f>
        <v>No</v>
      </c>
      <c r="P510" t="str">
        <f t="shared" si="15"/>
        <v>Dark</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IF(_xlfn.XLOOKUP(C511,customers!$A$1:$A$1001,customers!$C$1:$C$1001)=0,"",_xlfn.XLOOKUP(C511,customers!$A$1:$A$1001,customers!$C$1:$C$1001))</f>
        <v>murione5@alexa.com</v>
      </c>
      <c r="H511" s="2" t="str">
        <f>_xlfn.XLOOKUP(C511,customers!$A$1:$A$1001,customers!$G$1:$G$1001,,0)</f>
        <v>Ireland</v>
      </c>
      <c r="I511" t="str">
        <f>_xlfn.XLOOKUP(orders!D511,Products!$A$1:$A$49,Products!$B$1:$B$49,,0)</f>
        <v>Ara</v>
      </c>
      <c r="J511" t="str">
        <f>_xlfn.XLOOKUP(orders!D511,Products!$A$1:$A$49,Products!$C$1:$C$49,,0)</f>
        <v>D</v>
      </c>
      <c r="K511" s="5">
        <f>_xlfn.XLOOKUP(D511,Products!$A$1:$A$49,Products!$D$1:$D$49,,0)</f>
        <v>1</v>
      </c>
      <c r="L511">
        <f>_xlfn.XLOOKUP(D511,Products!$A$1:$A$49,Products!$E$1:$E$49,,0)</f>
        <v>9.9499999999999993</v>
      </c>
      <c r="M511" s="11">
        <f>orders!L511*orders!E511</f>
        <v>29.849999999999998</v>
      </c>
      <c r="N511" t="str">
        <f t="shared" si="14"/>
        <v>Arabica</v>
      </c>
      <c r="O511" t="str">
        <f>_xlfn.XLOOKUP(Orders_Table[[#This Row],[Customer ID]],customers!$A$1:$A$1001,customers!$I$1:$I$1001,,0)</f>
        <v>Yes</v>
      </c>
      <c r="P511" t="str">
        <f t="shared" si="15"/>
        <v>Dark</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IF(_xlfn.XLOOKUP(C512,customers!$A$1:$A$1001,customers!$C$1:$C$1001)=0,"",_xlfn.XLOOKUP(C512,customers!$A$1:$A$1001,customers!$C$1:$C$1001))</f>
        <v>ckide6@narod.ru</v>
      </c>
      <c r="H512" s="2" t="str">
        <f>_xlfn.XLOOKUP(C512,customers!$A$1:$A$1001,customers!$G$1:$G$1001,,0)</f>
        <v>Ireland</v>
      </c>
      <c r="I512" t="str">
        <f>_xlfn.XLOOKUP(orders!D512,Products!$A$1:$A$49,Products!$B$1:$B$49,,0)</f>
        <v>Rob</v>
      </c>
      <c r="J512" t="str">
        <f>_xlfn.XLOOKUP(orders!D512,Products!$A$1:$A$49,Products!$C$1:$C$49,,0)</f>
        <v>L</v>
      </c>
      <c r="K512" s="5">
        <f>_xlfn.XLOOKUP(D512,Products!$A$1:$A$49,Products!$D$1:$D$49,,0)</f>
        <v>0.2</v>
      </c>
      <c r="L512">
        <f>_xlfn.XLOOKUP(D512,Products!$A$1:$A$49,Products!$E$1:$E$49,,0)</f>
        <v>3.5849999999999995</v>
      </c>
      <c r="M512" s="11">
        <f>orders!L512*orders!E512</f>
        <v>10.754999999999999</v>
      </c>
      <c r="N512" t="str">
        <f t="shared" si="14"/>
        <v>Robusta</v>
      </c>
      <c r="O512" t="str">
        <f>_xlfn.XLOOKUP(Orders_Table[[#This Row],[Customer ID]],customers!$A$1:$A$1001,customers!$I$1:$I$1001,,0)</f>
        <v>Yes</v>
      </c>
      <c r="P512" t="str">
        <f t="shared" si="15"/>
        <v>Light</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IF(_xlfn.XLOOKUP(C513,customers!$A$1:$A$1001,customers!$C$1:$C$1001)=0,"",_xlfn.XLOOKUP(C513,customers!$A$1:$A$1001,customers!$C$1:$C$1001))</f>
        <v>cbeinee7@xinhuanet.com</v>
      </c>
      <c r="H513" s="2" t="str">
        <f>_xlfn.XLOOKUP(C513,customers!$A$1:$A$1001,customers!$G$1:$G$1001,,0)</f>
        <v>United States</v>
      </c>
      <c r="I513" t="str">
        <f>_xlfn.XLOOKUP(orders!D513,Products!$A$1:$A$49,Products!$B$1:$B$49,,0)</f>
        <v>Ara</v>
      </c>
      <c r="J513" t="str">
        <f>_xlfn.XLOOKUP(orders!D513,Products!$A$1:$A$49,Products!$C$1:$C$49,,0)</f>
        <v>M</v>
      </c>
      <c r="K513" s="5">
        <f>_xlfn.XLOOKUP(D513,Products!$A$1:$A$49,Products!$D$1:$D$49,,0)</f>
        <v>0.2</v>
      </c>
      <c r="L513">
        <f>_xlfn.XLOOKUP(D513,Products!$A$1:$A$49,Products!$E$1:$E$49,,0)</f>
        <v>3.375</v>
      </c>
      <c r="M513" s="11">
        <f>orders!L513*orders!E513</f>
        <v>13.5</v>
      </c>
      <c r="N513" t="str">
        <f t="shared" si="14"/>
        <v>Arabica</v>
      </c>
      <c r="O513" t="str">
        <f>_xlfn.XLOOKUP(Orders_Table[[#This Row],[Customer ID]],customers!$A$1:$A$1001,customers!$I$1:$I$1001,,0)</f>
        <v>Yes</v>
      </c>
      <c r="P513" t="str">
        <f t="shared" si="15"/>
        <v>Medium</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IF(_xlfn.XLOOKUP(C514,customers!$A$1:$A$1001,customers!$C$1:$C$1001)=0,"",_xlfn.XLOOKUP(C514,customers!$A$1:$A$1001,customers!$C$1:$C$1001))</f>
        <v>cbakeupe8@globo.com</v>
      </c>
      <c r="H514" s="2" t="str">
        <f>_xlfn.XLOOKUP(C514,customers!$A$1:$A$1001,customers!$G$1:$G$1001,,0)</f>
        <v>United States</v>
      </c>
      <c r="I514" t="str">
        <f>_xlfn.XLOOKUP(orders!D514,Products!$A$1:$A$49,Products!$B$1:$B$49,,0)</f>
        <v>Lib</v>
      </c>
      <c r="J514" t="str">
        <f>_xlfn.XLOOKUP(orders!D514,Products!$A$1:$A$49,Products!$C$1:$C$49,,0)</f>
        <v>L</v>
      </c>
      <c r="K514" s="5">
        <f>_xlfn.XLOOKUP(D514,Products!$A$1:$A$49,Products!$D$1:$D$49,,0)</f>
        <v>1</v>
      </c>
      <c r="L514">
        <f>_xlfn.XLOOKUP(D514,Products!$A$1:$A$49,Products!$E$1:$E$49,,0)</f>
        <v>15.85</v>
      </c>
      <c r="M514" s="11">
        <f>orders!L514*orders!E514</f>
        <v>47.55</v>
      </c>
      <c r="N514" t="str">
        <f t="shared" si="14"/>
        <v>Liberica</v>
      </c>
      <c r="O514" t="str">
        <f>_xlfn.XLOOKUP(Orders_Table[[#This Row],[Customer ID]],customers!$A$1:$A$1001,customers!$I$1:$I$1001,,0)</f>
        <v>No</v>
      </c>
      <c r="P514" t="str">
        <f t="shared" si="15"/>
        <v>Light</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IF(_xlfn.XLOOKUP(C515,customers!$A$1:$A$1001,customers!$C$1:$C$1001)=0,"",_xlfn.XLOOKUP(C515,customers!$A$1:$A$1001,customers!$C$1:$C$1001))</f>
        <v>nhelkine9@example.com</v>
      </c>
      <c r="H515" s="2" t="str">
        <f>_xlfn.XLOOKUP(C515,customers!$A$1:$A$1001,customers!$G$1:$G$1001,,0)</f>
        <v>United States</v>
      </c>
      <c r="I515" t="str">
        <f>_xlfn.XLOOKUP(orders!D515,Products!$A$1:$A$49,Products!$B$1:$B$49,,0)</f>
        <v>Lib</v>
      </c>
      <c r="J515" t="str">
        <f>_xlfn.XLOOKUP(orders!D515,Products!$A$1:$A$49,Products!$C$1:$C$49,,0)</f>
        <v>L</v>
      </c>
      <c r="K515" s="5">
        <f>_xlfn.XLOOKUP(D515,Products!$A$1:$A$49,Products!$D$1:$D$49,,0)</f>
        <v>1</v>
      </c>
      <c r="L515">
        <f>_xlfn.XLOOKUP(D515,Products!$A$1:$A$49,Products!$E$1:$E$49,,0)</f>
        <v>15.85</v>
      </c>
      <c r="M515" s="11">
        <f>orders!L515*orders!E515</f>
        <v>79.25</v>
      </c>
      <c r="N515" t="str">
        <f t="shared" ref="N515:N578" si="16">IF(I515="Rob","Robusta",IF(I515="Exc","Excelsa",IF(I515="Ara","Arabica",IF(I515="Lib","Liberica",""))))</f>
        <v>Liberica</v>
      </c>
      <c r="O515" t="str">
        <f>_xlfn.XLOOKUP(Orders_Table[[#This Row],[Customer ID]],customers!$A$1:$A$1001,customers!$I$1:$I$1001,,0)</f>
        <v>No</v>
      </c>
      <c r="P515" t="str">
        <f t="shared" ref="P515:P578" si="17">IF(J515="M","Medium",IF(J515="D","Dark",IF(J515="L","Light","")))</f>
        <v>Light</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IF(_xlfn.XLOOKUP(C516,customers!$A$1:$A$1001,customers!$C$1:$C$1001)=0,"",_xlfn.XLOOKUP(C516,customers!$A$1:$A$1001,customers!$C$1:$C$1001))</f>
        <v>pwitheringtonea@networkadvertising.org</v>
      </c>
      <c r="H516" s="2" t="str">
        <f>_xlfn.XLOOKUP(C516,customers!$A$1:$A$1001,customers!$G$1:$G$1001,,0)</f>
        <v>United States</v>
      </c>
      <c r="I516" t="str">
        <f>_xlfn.XLOOKUP(orders!D516,Products!$A$1:$A$49,Products!$B$1:$B$49,,0)</f>
        <v>Lib</v>
      </c>
      <c r="J516" t="str">
        <f>_xlfn.XLOOKUP(orders!D516,Products!$A$1:$A$49,Products!$C$1:$C$49,,0)</f>
        <v>M</v>
      </c>
      <c r="K516" s="5">
        <f>_xlfn.XLOOKUP(D516,Products!$A$1:$A$49,Products!$D$1:$D$49,,0)</f>
        <v>0.2</v>
      </c>
      <c r="L516">
        <f>_xlfn.XLOOKUP(D516,Products!$A$1:$A$49,Products!$E$1:$E$49,,0)</f>
        <v>4.3650000000000002</v>
      </c>
      <c r="M516" s="11">
        <f>orders!L516*orders!E516</f>
        <v>26.19</v>
      </c>
      <c r="N516" t="str">
        <f t="shared" si="16"/>
        <v>Liberica</v>
      </c>
      <c r="O516" t="str">
        <f>_xlfn.XLOOKUP(Orders_Table[[#This Row],[Customer ID]],customers!$A$1:$A$1001,customers!$I$1:$I$1001,,0)</f>
        <v>Yes</v>
      </c>
      <c r="P516" t="str">
        <f t="shared" si="17"/>
        <v>Medium</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IF(_xlfn.XLOOKUP(C517,customers!$A$1:$A$1001,customers!$C$1:$C$1001)=0,"",_xlfn.XLOOKUP(C517,customers!$A$1:$A$1001,customers!$C$1:$C$1001))</f>
        <v>ttilzeyeb@hostgator.com</v>
      </c>
      <c r="H517" s="2" t="str">
        <f>_xlfn.XLOOKUP(C517,customers!$A$1:$A$1001,customers!$G$1:$G$1001,,0)</f>
        <v>United States</v>
      </c>
      <c r="I517" t="str">
        <f>_xlfn.XLOOKUP(orders!D517,Products!$A$1:$A$49,Products!$B$1:$B$49,,0)</f>
        <v>Rob</v>
      </c>
      <c r="J517" t="str">
        <f>_xlfn.XLOOKUP(orders!D517,Products!$A$1:$A$49,Products!$C$1:$C$49,,0)</f>
        <v>L</v>
      </c>
      <c r="K517" s="5">
        <f>_xlfn.XLOOKUP(D517,Products!$A$1:$A$49,Products!$D$1:$D$49,,0)</f>
        <v>0.5</v>
      </c>
      <c r="L517">
        <f>_xlfn.XLOOKUP(D517,Products!$A$1:$A$49,Products!$E$1:$E$49,,0)</f>
        <v>7.169999999999999</v>
      </c>
      <c r="M517" s="11">
        <f>orders!L517*orders!E517</f>
        <v>21.509999999999998</v>
      </c>
      <c r="N517" t="str">
        <f t="shared" si="16"/>
        <v>Robusta</v>
      </c>
      <c r="O517" t="str">
        <f>_xlfn.XLOOKUP(Orders_Table[[#This Row],[Customer ID]],customers!$A$1:$A$1001,customers!$I$1:$I$1001,,0)</f>
        <v>No</v>
      </c>
      <c r="P517" t="str">
        <f t="shared" si="17"/>
        <v>Light</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IF(_xlfn.XLOOKUP(C518,customers!$A$1:$A$1001,customers!$C$1:$C$1001)=0,"",_xlfn.XLOOKUP(C518,customers!$A$1:$A$1001,customers!$C$1:$C$1001))</f>
        <v/>
      </c>
      <c r="H518" s="2" t="str">
        <f>_xlfn.XLOOKUP(C518,customers!$A$1:$A$1001,customers!$G$1:$G$1001,,0)</f>
        <v>United States</v>
      </c>
      <c r="I518" t="str">
        <f>_xlfn.XLOOKUP(orders!D518,Products!$A$1:$A$49,Products!$B$1:$B$49,,0)</f>
        <v>Rob</v>
      </c>
      <c r="J518" t="str">
        <f>_xlfn.XLOOKUP(orders!D518,Products!$A$1:$A$49,Products!$C$1:$C$49,,0)</f>
        <v>D</v>
      </c>
      <c r="K518" s="5">
        <f>_xlfn.XLOOKUP(D518,Products!$A$1:$A$49,Products!$D$1:$D$49,,0)</f>
        <v>2.5</v>
      </c>
      <c r="L518">
        <f>_xlfn.XLOOKUP(D518,Products!$A$1:$A$49,Products!$E$1:$E$49,,0)</f>
        <v>20.584999999999997</v>
      </c>
      <c r="M518" s="11">
        <f>orders!L518*orders!E518</f>
        <v>102.92499999999998</v>
      </c>
      <c r="N518" t="str">
        <f t="shared" si="16"/>
        <v>Robusta</v>
      </c>
      <c r="O518" t="str">
        <f>_xlfn.XLOOKUP(Orders_Table[[#This Row],[Customer ID]],customers!$A$1:$A$1001,customers!$I$1:$I$1001,,0)</f>
        <v>Yes</v>
      </c>
      <c r="P518" t="str">
        <f t="shared" si="17"/>
        <v>Dark</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IF(_xlfn.XLOOKUP(C519,customers!$A$1:$A$1001,customers!$C$1:$C$1001)=0,"",_xlfn.XLOOKUP(C519,customers!$A$1:$A$1001,customers!$C$1:$C$1001))</f>
        <v/>
      </c>
      <c r="H519" s="2" t="str">
        <f>_xlfn.XLOOKUP(C519,customers!$A$1:$A$1001,customers!$G$1:$G$1001,,0)</f>
        <v>United States</v>
      </c>
      <c r="I519" t="str">
        <f>_xlfn.XLOOKUP(orders!D519,Products!$A$1:$A$49,Products!$B$1:$B$49,,0)</f>
        <v>Lib</v>
      </c>
      <c r="J519" t="str">
        <f>_xlfn.XLOOKUP(orders!D519,Products!$A$1:$A$49,Products!$C$1:$C$49,,0)</f>
        <v>D</v>
      </c>
      <c r="K519" s="5">
        <f>_xlfn.XLOOKUP(D519,Products!$A$1:$A$49,Products!$D$1:$D$49,,0)</f>
        <v>0.2</v>
      </c>
      <c r="L519">
        <f>_xlfn.XLOOKUP(D519,Products!$A$1:$A$49,Products!$E$1:$E$49,,0)</f>
        <v>3.8849999999999998</v>
      </c>
      <c r="M519" s="11">
        <f>orders!L519*orders!E519</f>
        <v>7.77</v>
      </c>
      <c r="N519" t="str">
        <f t="shared" si="16"/>
        <v>Liberica</v>
      </c>
      <c r="O519" t="str">
        <f>_xlfn.XLOOKUP(Orders_Table[[#This Row],[Customer ID]],customers!$A$1:$A$1001,customers!$I$1:$I$1001,,0)</f>
        <v>No</v>
      </c>
      <c r="P519" t="str">
        <f t="shared" si="17"/>
        <v>Dark</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IF(_xlfn.XLOOKUP(C520,customers!$A$1:$A$1001,customers!$C$1:$C$1001)=0,"",_xlfn.XLOOKUP(C520,customers!$A$1:$A$1001,customers!$C$1:$C$1001))</f>
        <v>kimortsee@alexa.com</v>
      </c>
      <c r="H520" s="2" t="str">
        <f>_xlfn.XLOOKUP(C520,customers!$A$1:$A$1001,customers!$G$1:$G$1001,,0)</f>
        <v>United States</v>
      </c>
      <c r="I520" t="str">
        <f>_xlfn.XLOOKUP(orders!D520,Products!$A$1:$A$49,Products!$B$1:$B$49,,0)</f>
        <v>Exc</v>
      </c>
      <c r="J520" t="str">
        <f>_xlfn.XLOOKUP(orders!D520,Products!$A$1:$A$49,Products!$C$1:$C$49,,0)</f>
        <v>D</v>
      </c>
      <c r="K520" s="5">
        <f>_xlfn.XLOOKUP(D520,Products!$A$1:$A$49,Products!$D$1:$D$49,,0)</f>
        <v>2.5</v>
      </c>
      <c r="L520">
        <f>_xlfn.XLOOKUP(D520,Products!$A$1:$A$49,Products!$E$1:$E$49,,0)</f>
        <v>27.945</v>
      </c>
      <c r="M520" s="11">
        <f>orders!L520*orders!E520</f>
        <v>139.72499999999999</v>
      </c>
      <c r="N520" t="str">
        <f t="shared" si="16"/>
        <v>Excelsa</v>
      </c>
      <c r="O520" t="str">
        <f>_xlfn.XLOOKUP(Orders_Table[[#This Row],[Customer ID]],customers!$A$1:$A$1001,customers!$I$1:$I$1001,,0)</f>
        <v>No</v>
      </c>
      <c r="P520" t="str">
        <f t="shared" si="17"/>
        <v>Dark</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IF(_xlfn.XLOOKUP(C521,customers!$A$1:$A$1001,customers!$C$1:$C$1001)=0,"",_xlfn.XLOOKUP(C521,customers!$A$1:$A$1001,customers!$C$1:$C$1001))</f>
        <v>murione5@alexa.com</v>
      </c>
      <c r="H521" s="2" t="str">
        <f>_xlfn.XLOOKUP(C521,customers!$A$1:$A$1001,customers!$G$1:$G$1001,,0)</f>
        <v>Ireland</v>
      </c>
      <c r="I521" t="str">
        <f>_xlfn.XLOOKUP(orders!D521,Products!$A$1:$A$49,Products!$B$1:$B$49,,0)</f>
        <v>Ara</v>
      </c>
      <c r="J521" t="str">
        <f>_xlfn.XLOOKUP(orders!D521,Products!$A$1:$A$49,Products!$C$1:$C$49,,0)</f>
        <v>D</v>
      </c>
      <c r="K521" s="5">
        <f>_xlfn.XLOOKUP(D521,Products!$A$1:$A$49,Products!$D$1:$D$49,,0)</f>
        <v>0.5</v>
      </c>
      <c r="L521">
        <f>_xlfn.XLOOKUP(D521,Products!$A$1:$A$49,Products!$E$1:$E$49,,0)</f>
        <v>5.97</v>
      </c>
      <c r="M521" s="11">
        <f>orders!L521*orders!E521</f>
        <v>11.94</v>
      </c>
      <c r="N521" t="str">
        <f t="shared" si="16"/>
        <v>Arabica</v>
      </c>
      <c r="O521" t="str">
        <f>_xlfn.XLOOKUP(Orders_Table[[#This Row],[Customer ID]],customers!$A$1:$A$1001,customers!$I$1:$I$1001,,0)</f>
        <v>Yes</v>
      </c>
      <c r="P521" t="str">
        <f t="shared" si="17"/>
        <v>Dark</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IF(_xlfn.XLOOKUP(C522,customers!$A$1:$A$1001,customers!$C$1:$C$1001)=0,"",_xlfn.XLOOKUP(C522,customers!$A$1:$A$1001,customers!$C$1:$C$1001))</f>
        <v>marmisteadeg@blogtalkradio.com</v>
      </c>
      <c r="H522" s="2" t="str">
        <f>_xlfn.XLOOKUP(C522,customers!$A$1:$A$1001,customers!$G$1:$G$1001,,0)</f>
        <v>United States</v>
      </c>
      <c r="I522" t="str">
        <f>_xlfn.XLOOKUP(orders!D522,Products!$A$1:$A$49,Products!$B$1:$B$49,,0)</f>
        <v>Lib</v>
      </c>
      <c r="J522" t="str">
        <f>_xlfn.XLOOKUP(orders!D522,Products!$A$1:$A$49,Products!$C$1:$C$49,,0)</f>
        <v>D</v>
      </c>
      <c r="K522" s="5">
        <f>_xlfn.XLOOKUP(D522,Products!$A$1:$A$49,Products!$D$1:$D$49,,0)</f>
        <v>0.2</v>
      </c>
      <c r="L522">
        <f>_xlfn.XLOOKUP(D522,Products!$A$1:$A$49,Products!$E$1:$E$49,,0)</f>
        <v>3.8849999999999998</v>
      </c>
      <c r="M522" s="11">
        <f>orders!L522*orders!E522</f>
        <v>3.8849999999999998</v>
      </c>
      <c r="N522" t="str">
        <f t="shared" si="16"/>
        <v>Liberica</v>
      </c>
      <c r="O522" t="str">
        <f>_xlfn.XLOOKUP(Orders_Table[[#This Row],[Customer ID]],customers!$A$1:$A$1001,customers!$I$1:$I$1001,,0)</f>
        <v>No</v>
      </c>
      <c r="P522" t="str">
        <f t="shared" si="17"/>
        <v>Dark</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IF(_xlfn.XLOOKUP(C523,customers!$A$1:$A$1001,customers!$C$1:$C$1001)=0,"",_xlfn.XLOOKUP(C523,customers!$A$1:$A$1001,customers!$C$1:$C$1001))</f>
        <v>marmisteadeg@blogtalkradio.com</v>
      </c>
      <c r="H523" s="2" t="str">
        <f>_xlfn.XLOOKUP(C523,customers!$A$1:$A$1001,customers!$G$1:$G$1001,,0)</f>
        <v>United States</v>
      </c>
      <c r="I523" t="str">
        <f>_xlfn.XLOOKUP(orders!D523,Products!$A$1:$A$49,Products!$B$1:$B$49,,0)</f>
        <v>Rob</v>
      </c>
      <c r="J523" t="str">
        <f>_xlfn.XLOOKUP(orders!D523,Products!$A$1:$A$49,Products!$C$1:$C$49,,0)</f>
        <v>M</v>
      </c>
      <c r="K523" s="5">
        <f>_xlfn.XLOOKUP(D523,Products!$A$1:$A$49,Products!$D$1:$D$49,,0)</f>
        <v>1</v>
      </c>
      <c r="L523">
        <f>_xlfn.XLOOKUP(D523,Products!$A$1:$A$49,Products!$E$1:$E$49,,0)</f>
        <v>9.9499999999999993</v>
      </c>
      <c r="M523" s="11">
        <f>orders!L523*orders!E523</f>
        <v>39.799999999999997</v>
      </c>
      <c r="N523" t="str">
        <f t="shared" si="16"/>
        <v>Robusta</v>
      </c>
      <c r="O523" t="str">
        <f>_xlfn.XLOOKUP(Orders_Table[[#This Row],[Customer ID]],customers!$A$1:$A$1001,customers!$I$1:$I$1001,,0)</f>
        <v>No</v>
      </c>
      <c r="P523" t="str">
        <f t="shared" si="17"/>
        <v>Medium</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IF(_xlfn.XLOOKUP(C524,customers!$A$1:$A$1001,customers!$C$1:$C$1001)=0,"",_xlfn.XLOOKUP(C524,customers!$A$1:$A$1001,customers!$C$1:$C$1001))</f>
        <v>vupstoneei@google.pl</v>
      </c>
      <c r="H524" s="2" t="str">
        <f>_xlfn.XLOOKUP(C524,customers!$A$1:$A$1001,customers!$G$1:$G$1001,,0)</f>
        <v>United States</v>
      </c>
      <c r="I524" t="str">
        <f>_xlfn.XLOOKUP(orders!D524,Products!$A$1:$A$49,Products!$B$1:$B$49,,0)</f>
        <v>Rob</v>
      </c>
      <c r="J524" t="str">
        <f>_xlfn.XLOOKUP(orders!D524,Products!$A$1:$A$49,Products!$C$1:$C$49,,0)</f>
        <v>M</v>
      </c>
      <c r="K524" s="5">
        <f>_xlfn.XLOOKUP(D524,Products!$A$1:$A$49,Products!$D$1:$D$49,,0)</f>
        <v>0.5</v>
      </c>
      <c r="L524">
        <f>_xlfn.XLOOKUP(D524,Products!$A$1:$A$49,Products!$E$1:$E$49,,0)</f>
        <v>5.97</v>
      </c>
      <c r="M524" s="11">
        <f>orders!L524*orders!E524</f>
        <v>29.849999999999998</v>
      </c>
      <c r="N524" t="str">
        <f t="shared" si="16"/>
        <v>Robusta</v>
      </c>
      <c r="O524" t="str">
        <f>_xlfn.XLOOKUP(Orders_Table[[#This Row],[Customer ID]],customers!$A$1:$A$1001,customers!$I$1:$I$1001,,0)</f>
        <v>No</v>
      </c>
      <c r="P524" t="str">
        <f t="shared" si="17"/>
        <v>Medium</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IF(_xlfn.XLOOKUP(C525,customers!$A$1:$A$1001,customers!$C$1:$C$1001)=0,"",_xlfn.XLOOKUP(C525,customers!$A$1:$A$1001,customers!$C$1:$C$1001))</f>
        <v>bbeelbyej@rediff.com</v>
      </c>
      <c r="H525" s="2" t="str">
        <f>_xlfn.XLOOKUP(C525,customers!$A$1:$A$1001,customers!$G$1:$G$1001,,0)</f>
        <v>Ireland</v>
      </c>
      <c r="I525" t="str">
        <f>_xlfn.XLOOKUP(orders!D525,Products!$A$1:$A$49,Products!$B$1:$B$49,,0)</f>
        <v>Lib</v>
      </c>
      <c r="J525" t="str">
        <f>_xlfn.XLOOKUP(orders!D525,Products!$A$1:$A$49,Products!$C$1:$C$49,,0)</f>
        <v>D</v>
      </c>
      <c r="K525" s="5">
        <f>_xlfn.XLOOKUP(D525,Products!$A$1:$A$49,Products!$D$1:$D$49,,0)</f>
        <v>2.5</v>
      </c>
      <c r="L525">
        <f>_xlfn.XLOOKUP(D525,Products!$A$1:$A$49,Products!$E$1:$E$49,,0)</f>
        <v>29.784999999999997</v>
      </c>
      <c r="M525" s="11">
        <f>orders!L525*orders!E525</f>
        <v>29.784999999999997</v>
      </c>
      <c r="N525" t="str">
        <f t="shared" si="16"/>
        <v>Liberica</v>
      </c>
      <c r="O525" t="str">
        <f>_xlfn.XLOOKUP(Orders_Table[[#This Row],[Customer ID]],customers!$A$1:$A$1001,customers!$I$1:$I$1001,,0)</f>
        <v>No</v>
      </c>
      <c r="P525" t="str">
        <f t="shared" si="17"/>
        <v>Dark</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IF(_xlfn.XLOOKUP(C526,customers!$A$1:$A$1001,customers!$C$1:$C$1001)=0,"",_xlfn.XLOOKUP(C526,customers!$A$1:$A$1001,customers!$C$1:$C$1001))</f>
        <v/>
      </c>
      <c r="H526" s="2" t="str">
        <f>_xlfn.XLOOKUP(C526,customers!$A$1:$A$1001,customers!$G$1:$G$1001,,0)</f>
        <v>United States</v>
      </c>
      <c r="I526" t="str">
        <f>_xlfn.XLOOKUP(orders!D526,Products!$A$1:$A$49,Products!$B$1:$B$49,,0)</f>
        <v>Lib</v>
      </c>
      <c r="J526" t="str">
        <f>_xlfn.XLOOKUP(orders!D526,Products!$A$1:$A$49,Products!$C$1:$C$49,,0)</f>
        <v>L</v>
      </c>
      <c r="K526" s="5">
        <f>_xlfn.XLOOKUP(D526,Products!$A$1:$A$49,Products!$D$1:$D$49,,0)</f>
        <v>2.5</v>
      </c>
      <c r="L526">
        <f>_xlfn.XLOOKUP(D526,Products!$A$1:$A$49,Products!$E$1:$E$49,,0)</f>
        <v>36.454999999999998</v>
      </c>
      <c r="M526" s="11">
        <f>orders!L526*orders!E526</f>
        <v>72.91</v>
      </c>
      <c r="N526" t="str">
        <f t="shared" si="16"/>
        <v>Liberica</v>
      </c>
      <c r="O526" t="str">
        <f>_xlfn.XLOOKUP(Orders_Table[[#This Row],[Customer ID]],customers!$A$1:$A$1001,customers!$I$1:$I$1001,,0)</f>
        <v>No</v>
      </c>
      <c r="P526" t="str">
        <f t="shared" si="17"/>
        <v>Light</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IF(_xlfn.XLOOKUP(C527,customers!$A$1:$A$1001,customers!$C$1:$C$1001)=0,"",_xlfn.XLOOKUP(C527,customers!$A$1:$A$1001,customers!$C$1:$C$1001))</f>
        <v/>
      </c>
      <c r="H527" s="2" t="str">
        <f>_xlfn.XLOOKUP(C527,customers!$A$1:$A$1001,customers!$G$1:$G$1001,,0)</f>
        <v>United States</v>
      </c>
      <c r="I527" t="str">
        <f>_xlfn.XLOOKUP(orders!D527,Products!$A$1:$A$49,Products!$B$1:$B$49,,0)</f>
        <v>Rob</v>
      </c>
      <c r="J527" t="str">
        <f>_xlfn.XLOOKUP(orders!D527,Products!$A$1:$A$49,Products!$C$1:$C$49,,0)</f>
        <v>D</v>
      </c>
      <c r="K527" s="5">
        <f>_xlfn.XLOOKUP(D527,Products!$A$1:$A$49,Products!$D$1:$D$49,,0)</f>
        <v>0.2</v>
      </c>
      <c r="L527">
        <f>_xlfn.XLOOKUP(D527,Products!$A$1:$A$49,Products!$E$1:$E$49,,0)</f>
        <v>2.6849999999999996</v>
      </c>
      <c r="M527" s="11">
        <f>orders!L527*orders!E527</f>
        <v>13.424999999999997</v>
      </c>
      <c r="N527" t="str">
        <f t="shared" si="16"/>
        <v>Robusta</v>
      </c>
      <c r="O527" t="str">
        <f>_xlfn.XLOOKUP(Orders_Table[[#This Row],[Customer ID]],customers!$A$1:$A$1001,customers!$I$1:$I$1001,,0)</f>
        <v>Yes</v>
      </c>
      <c r="P527" t="str">
        <f t="shared" si="17"/>
        <v>Dark</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IF(_xlfn.XLOOKUP(C528,customers!$A$1:$A$1001,customers!$C$1:$C$1001)=0,"",_xlfn.XLOOKUP(C528,customers!$A$1:$A$1001,customers!$C$1:$C$1001))</f>
        <v>wspeechlyem@amazon.com</v>
      </c>
      <c r="H528" s="2" t="str">
        <f>_xlfn.XLOOKUP(C528,customers!$A$1:$A$1001,customers!$G$1:$G$1001,,0)</f>
        <v>United States</v>
      </c>
      <c r="I528" t="str">
        <f>_xlfn.XLOOKUP(orders!D528,Products!$A$1:$A$49,Products!$B$1:$B$49,,0)</f>
        <v>Exc</v>
      </c>
      <c r="J528" t="str">
        <f>_xlfn.XLOOKUP(orders!D528,Products!$A$1:$A$49,Products!$C$1:$C$49,,0)</f>
        <v>M</v>
      </c>
      <c r="K528" s="5">
        <f>_xlfn.XLOOKUP(D528,Products!$A$1:$A$49,Products!$D$1:$D$49,,0)</f>
        <v>2.5</v>
      </c>
      <c r="L528">
        <f>_xlfn.XLOOKUP(D528,Products!$A$1:$A$49,Products!$E$1:$E$49,,0)</f>
        <v>31.624999999999996</v>
      </c>
      <c r="M528" s="11">
        <f>orders!L528*orders!E528</f>
        <v>126.49999999999999</v>
      </c>
      <c r="N528" t="str">
        <f t="shared" si="16"/>
        <v>Excelsa</v>
      </c>
      <c r="O528" t="str">
        <f>_xlfn.XLOOKUP(Orders_Table[[#This Row],[Customer ID]],customers!$A$1:$A$1001,customers!$I$1:$I$1001,,0)</f>
        <v>Yes</v>
      </c>
      <c r="P528" t="str">
        <f t="shared" si="17"/>
        <v>Medium</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IF(_xlfn.XLOOKUP(C529,customers!$A$1:$A$1001,customers!$C$1:$C$1001)=0,"",_xlfn.XLOOKUP(C529,customers!$A$1:$A$1001,customers!$C$1:$C$1001))</f>
        <v>iphillpoten@buzzfeed.com</v>
      </c>
      <c r="H529" s="2" t="str">
        <f>_xlfn.XLOOKUP(C529,customers!$A$1:$A$1001,customers!$G$1:$G$1001,,0)</f>
        <v>United Kingdom</v>
      </c>
      <c r="I529" t="str">
        <f>_xlfn.XLOOKUP(orders!D529,Products!$A$1:$A$49,Products!$B$1:$B$49,,0)</f>
        <v>Exc</v>
      </c>
      <c r="J529" t="str">
        <f>_xlfn.XLOOKUP(orders!D529,Products!$A$1:$A$49,Products!$C$1:$C$49,,0)</f>
        <v>M</v>
      </c>
      <c r="K529" s="5">
        <f>_xlfn.XLOOKUP(D529,Products!$A$1:$A$49,Products!$D$1:$D$49,,0)</f>
        <v>0.5</v>
      </c>
      <c r="L529">
        <f>_xlfn.XLOOKUP(D529,Products!$A$1:$A$49,Products!$E$1:$E$49,,0)</f>
        <v>8.25</v>
      </c>
      <c r="M529" s="11">
        <f>orders!L529*orders!E529</f>
        <v>41.25</v>
      </c>
      <c r="N529" t="str">
        <f t="shared" si="16"/>
        <v>Excelsa</v>
      </c>
      <c r="O529" t="str">
        <f>_xlfn.XLOOKUP(Orders_Table[[#This Row],[Customer ID]],customers!$A$1:$A$1001,customers!$I$1:$I$1001,,0)</f>
        <v>No</v>
      </c>
      <c r="P529" t="str">
        <f t="shared" si="17"/>
        <v>Medium</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IF(_xlfn.XLOOKUP(C530,customers!$A$1:$A$1001,customers!$C$1:$C$1001)=0,"",_xlfn.XLOOKUP(C530,customers!$A$1:$A$1001,customers!$C$1:$C$1001))</f>
        <v>lpennaccieo@statcounter.com</v>
      </c>
      <c r="H530" s="2" t="str">
        <f>_xlfn.XLOOKUP(C530,customers!$A$1:$A$1001,customers!$G$1:$G$1001,,0)</f>
        <v>United States</v>
      </c>
      <c r="I530" t="str">
        <f>_xlfn.XLOOKUP(orders!D530,Products!$A$1:$A$49,Products!$B$1:$B$49,,0)</f>
        <v>Exc</v>
      </c>
      <c r="J530" t="str">
        <f>_xlfn.XLOOKUP(orders!D530,Products!$A$1:$A$49,Products!$C$1:$C$49,,0)</f>
        <v>L</v>
      </c>
      <c r="K530" s="5">
        <f>_xlfn.XLOOKUP(D530,Products!$A$1:$A$49,Products!$D$1:$D$49,,0)</f>
        <v>0.5</v>
      </c>
      <c r="L530">
        <f>_xlfn.XLOOKUP(D530,Products!$A$1:$A$49,Products!$E$1:$E$49,,0)</f>
        <v>8.91</v>
      </c>
      <c r="M530" s="11">
        <f>orders!L530*orders!E530</f>
        <v>53.46</v>
      </c>
      <c r="N530" t="str">
        <f t="shared" si="16"/>
        <v>Excelsa</v>
      </c>
      <c r="O530" t="str">
        <f>_xlfn.XLOOKUP(Orders_Table[[#This Row],[Customer ID]],customers!$A$1:$A$1001,customers!$I$1:$I$1001,,0)</f>
        <v>No</v>
      </c>
      <c r="P530" t="str">
        <f t="shared" si="17"/>
        <v>Light</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IF(_xlfn.XLOOKUP(C531,customers!$A$1:$A$1001,customers!$C$1:$C$1001)=0,"",_xlfn.XLOOKUP(C531,customers!$A$1:$A$1001,customers!$C$1:$C$1001))</f>
        <v>sarpinep@moonfruit.com</v>
      </c>
      <c r="H531" s="2" t="str">
        <f>_xlfn.XLOOKUP(C531,customers!$A$1:$A$1001,customers!$G$1:$G$1001,,0)</f>
        <v>United States</v>
      </c>
      <c r="I531" t="str">
        <f>_xlfn.XLOOKUP(orders!D531,Products!$A$1:$A$49,Products!$B$1:$B$49,,0)</f>
        <v>Rob</v>
      </c>
      <c r="J531" t="str">
        <f>_xlfn.XLOOKUP(orders!D531,Products!$A$1:$A$49,Products!$C$1:$C$49,,0)</f>
        <v>M</v>
      </c>
      <c r="K531" s="5">
        <f>_xlfn.XLOOKUP(D531,Products!$A$1:$A$49,Products!$D$1:$D$49,,0)</f>
        <v>1</v>
      </c>
      <c r="L531">
        <f>_xlfn.XLOOKUP(D531,Products!$A$1:$A$49,Products!$E$1:$E$49,,0)</f>
        <v>9.9499999999999993</v>
      </c>
      <c r="M531" s="11">
        <f>orders!L531*orders!E531</f>
        <v>59.699999999999996</v>
      </c>
      <c r="N531" t="str">
        <f t="shared" si="16"/>
        <v>Robusta</v>
      </c>
      <c r="O531" t="str">
        <f>_xlfn.XLOOKUP(Orders_Table[[#This Row],[Customer ID]],customers!$A$1:$A$1001,customers!$I$1:$I$1001,,0)</f>
        <v>No</v>
      </c>
      <c r="P531" t="str">
        <f t="shared" si="17"/>
        <v>Medium</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IF(_xlfn.XLOOKUP(C532,customers!$A$1:$A$1001,customers!$C$1:$C$1001)=0,"",_xlfn.XLOOKUP(C532,customers!$A$1:$A$1001,customers!$C$1:$C$1001))</f>
        <v>dfrieseq@cargocollective.com</v>
      </c>
      <c r="H532" s="2" t="str">
        <f>_xlfn.XLOOKUP(C532,customers!$A$1:$A$1001,customers!$G$1:$G$1001,,0)</f>
        <v>United States</v>
      </c>
      <c r="I532" t="str">
        <f>_xlfn.XLOOKUP(orders!D532,Products!$A$1:$A$49,Products!$B$1:$B$49,,0)</f>
        <v>Rob</v>
      </c>
      <c r="J532" t="str">
        <f>_xlfn.XLOOKUP(orders!D532,Products!$A$1:$A$49,Products!$C$1:$C$49,,0)</f>
        <v>M</v>
      </c>
      <c r="K532" s="5">
        <f>_xlfn.XLOOKUP(D532,Products!$A$1:$A$49,Products!$D$1:$D$49,,0)</f>
        <v>1</v>
      </c>
      <c r="L532">
        <f>_xlfn.XLOOKUP(D532,Products!$A$1:$A$49,Products!$E$1:$E$49,,0)</f>
        <v>9.9499999999999993</v>
      </c>
      <c r="M532" s="11">
        <f>orders!L532*orders!E532</f>
        <v>59.699999999999996</v>
      </c>
      <c r="N532" t="str">
        <f t="shared" si="16"/>
        <v>Robusta</v>
      </c>
      <c r="O532" t="str">
        <f>_xlfn.XLOOKUP(Orders_Table[[#This Row],[Customer ID]],customers!$A$1:$A$1001,customers!$I$1:$I$1001,,0)</f>
        <v>No</v>
      </c>
      <c r="P532" t="str">
        <f t="shared" si="17"/>
        <v>Medium</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IF(_xlfn.XLOOKUP(C533,customers!$A$1:$A$1001,customers!$C$1:$C$1001)=0,"",_xlfn.XLOOKUP(C533,customers!$A$1:$A$1001,customers!$C$1:$C$1001))</f>
        <v>rsharerer@flavors.me</v>
      </c>
      <c r="H533" s="2" t="str">
        <f>_xlfn.XLOOKUP(C533,customers!$A$1:$A$1001,customers!$G$1:$G$1001,,0)</f>
        <v>United States</v>
      </c>
      <c r="I533" t="str">
        <f>_xlfn.XLOOKUP(orders!D533,Products!$A$1:$A$49,Products!$B$1:$B$49,,0)</f>
        <v>Rob</v>
      </c>
      <c r="J533" t="str">
        <f>_xlfn.XLOOKUP(orders!D533,Products!$A$1:$A$49,Products!$C$1:$C$49,,0)</f>
        <v>D</v>
      </c>
      <c r="K533" s="5">
        <f>_xlfn.XLOOKUP(D533,Products!$A$1:$A$49,Products!$D$1:$D$49,,0)</f>
        <v>1</v>
      </c>
      <c r="L533">
        <f>_xlfn.XLOOKUP(D533,Products!$A$1:$A$49,Products!$E$1:$E$49,,0)</f>
        <v>8.9499999999999993</v>
      </c>
      <c r="M533" s="11">
        <f>orders!L533*orders!E533</f>
        <v>44.75</v>
      </c>
      <c r="N533" t="str">
        <f t="shared" si="16"/>
        <v>Robusta</v>
      </c>
      <c r="O533" t="str">
        <f>_xlfn.XLOOKUP(Orders_Table[[#This Row],[Customer ID]],customers!$A$1:$A$1001,customers!$I$1:$I$1001,,0)</f>
        <v>No</v>
      </c>
      <c r="P533" t="str">
        <f t="shared" si="17"/>
        <v>Dark</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IF(_xlfn.XLOOKUP(C534,customers!$A$1:$A$1001,customers!$C$1:$C$1001)=0,"",_xlfn.XLOOKUP(C534,customers!$A$1:$A$1001,customers!$C$1:$C$1001))</f>
        <v>nnasebyes@umich.edu</v>
      </c>
      <c r="H534" s="2" t="str">
        <f>_xlfn.XLOOKUP(C534,customers!$A$1:$A$1001,customers!$G$1:$G$1001,,0)</f>
        <v>United States</v>
      </c>
      <c r="I534" t="str">
        <f>_xlfn.XLOOKUP(orders!D534,Products!$A$1:$A$49,Products!$B$1:$B$49,,0)</f>
        <v>Exc</v>
      </c>
      <c r="J534" t="str">
        <f>_xlfn.XLOOKUP(orders!D534,Products!$A$1:$A$49,Products!$C$1:$C$49,,0)</f>
        <v>M</v>
      </c>
      <c r="K534" s="5">
        <f>_xlfn.XLOOKUP(D534,Products!$A$1:$A$49,Products!$D$1:$D$49,,0)</f>
        <v>0.5</v>
      </c>
      <c r="L534">
        <f>_xlfn.XLOOKUP(D534,Products!$A$1:$A$49,Products!$E$1:$E$49,,0)</f>
        <v>8.25</v>
      </c>
      <c r="M534" s="11">
        <f>orders!L534*orders!E534</f>
        <v>16.5</v>
      </c>
      <c r="N534" t="str">
        <f t="shared" si="16"/>
        <v>Excelsa</v>
      </c>
      <c r="O534" t="str">
        <f>_xlfn.XLOOKUP(Orders_Table[[#This Row],[Customer ID]],customers!$A$1:$A$1001,customers!$I$1:$I$1001,,0)</f>
        <v>Yes</v>
      </c>
      <c r="P534" t="str">
        <f t="shared" si="17"/>
        <v>Medium</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IF(_xlfn.XLOOKUP(C535,customers!$A$1:$A$1001,customers!$C$1:$C$1001)=0,"",_xlfn.XLOOKUP(C535,customers!$A$1:$A$1001,customers!$C$1:$C$1001))</f>
        <v/>
      </c>
      <c r="H535" s="2" t="str">
        <f>_xlfn.XLOOKUP(C535,customers!$A$1:$A$1001,customers!$G$1:$G$1001,,0)</f>
        <v>United States</v>
      </c>
      <c r="I535" t="str">
        <f>_xlfn.XLOOKUP(orders!D535,Products!$A$1:$A$49,Products!$B$1:$B$49,,0)</f>
        <v>Rob</v>
      </c>
      <c r="J535" t="str">
        <f>_xlfn.XLOOKUP(orders!D535,Products!$A$1:$A$49,Products!$C$1:$C$49,,0)</f>
        <v>D</v>
      </c>
      <c r="K535" s="5">
        <f>_xlfn.XLOOKUP(D535,Products!$A$1:$A$49,Products!$D$1:$D$49,,0)</f>
        <v>0.5</v>
      </c>
      <c r="L535">
        <f>_xlfn.XLOOKUP(D535,Products!$A$1:$A$49,Products!$E$1:$E$49,,0)</f>
        <v>5.3699999999999992</v>
      </c>
      <c r="M535" s="11">
        <f>orders!L535*orders!E535</f>
        <v>21.479999999999997</v>
      </c>
      <c r="N535" t="str">
        <f t="shared" si="16"/>
        <v>Robusta</v>
      </c>
      <c r="O535" t="str">
        <f>_xlfn.XLOOKUP(Orders_Table[[#This Row],[Customer ID]],customers!$A$1:$A$1001,customers!$I$1:$I$1001,,0)</f>
        <v>No</v>
      </c>
      <c r="P535" t="str">
        <f t="shared" si="17"/>
        <v>Dark</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IF(_xlfn.XLOOKUP(C536,customers!$A$1:$A$1001,customers!$C$1:$C$1001)=0,"",_xlfn.XLOOKUP(C536,customers!$A$1:$A$1001,customers!$C$1:$C$1001))</f>
        <v>koculleneu@ca.gov</v>
      </c>
      <c r="H536" s="2" t="str">
        <f>_xlfn.XLOOKUP(C536,customers!$A$1:$A$1001,customers!$G$1:$G$1001,,0)</f>
        <v>Ireland</v>
      </c>
      <c r="I536" t="str">
        <f>_xlfn.XLOOKUP(orders!D536,Products!$A$1:$A$49,Products!$B$1:$B$49,,0)</f>
        <v>Rob</v>
      </c>
      <c r="J536" t="str">
        <f>_xlfn.XLOOKUP(orders!D536,Products!$A$1:$A$49,Products!$C$1:$C$49,,0)</f>
        <v>M</v>
      </c>
      <c r="K536" s="5">
        <f>_xlfn.XLOOKUP(D536,Products!$A$1:$A$49,Products!$D$1:$D$49,,0)</f>
        <v>2.5</v>
      </c>
      <c r="L536">
        <f>_xlfn.XLOOKUP(D536,Products!$A$1:$A$49,Products!$E$1:$E$49,,0)</f>
        <v>22.884999999999998</v>
      </c>
      <c r="M536" s="11">
        <f>orders!L536*orders!E536</f>
        <v>45.769999999999996</v>
      </c>
      <c r="N536" t="str">
        <f t="shared" si="16"/>
        <v>Robusta</v>
      </c>
      <c r="O536" t="str">
        <f>_xlfn.XLOOKUP(Orders_Table[[#This Row],[Customer ID]],customers!$A$1:$A$1001,customers!$I$1:$I$1001,,0)</f>
        <v>Yes</v>
      </c>
      <c r="P536" t="str">
        <f t="shared" si="17"/>
        <v>Medium</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IF(_xlfn.XLOOKUP(C537,customers!$A$1:$A$1001,customers!$C$1:$C$1001)=0,"",_xlfn.XLOOKUP(C537,customers!$A$1:$A$1001,customers!$C$1:$C$1001))</f>
        <v/>
      </c>
      <c r="H537" s="2" t="str">
        <f>_xlfn.XLOOKUP(C537,customers!$A$1:$A$1001,customers!$G$1:$G$1001,,0)</f>
        <v>Ireland</v>
      </c>
      <c r="I537" t="str">
        <f>_xlfn.XLOOKUP(orders!D537,Products!$A$1:$A$49,Products!$B$1:$B$49,,0)</f>
        <v>Lib</v>
      </c>
      <c r="J537" t="str">
        <f>_xlfn.XLOOKUP(orders!D537,Products!$A$1:$A$49,Products!$C$1:$C$49,,0)</f>
        <v>L</v>
      </c>
      <c r="K537" s="5">
        <f>_xlfn.XLOOKUP(D537,Products!$A$1:$A$49,Products!$D$1:$D$49,,0)</f>
        <v>0.2</v>
      </c>
      <c r="L537">
        <f>_xlfn.XLOOKUP(D537,Products!$A$1:$A$49,Products!$E$1:$E$49,,0)</f>
        <v>4.7549999999999999</v>
      </c>
      <c r="M537" s="11">
        <f>orders!L537*orders!E537</f>
        <v>9.51</v>
      </c>
      <c r="N537" t="str">
        <f t="shared" si="16"/>
        <v>Liberica</v>
      </c>
      <c r="O537" t="str">
        <f>_xlfn.XLOOKUP(Orders_Table[[#This Row],[Customer ID]],customers!$A$1:$A$1001,customers!$I$1:$I$1001,,0)</f>
        <v>No</v>
      </c>
      <c r="P537" t="str">
        <f t="shared" si="17"/>
        <v>Light</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IF(_xlfn.XLOOKUP(C538,customers!$A$1:$A$1001,customers!$C$1:$C$1001)=0,"",_xlfn.XLOOKUP(C538,customers!$A$1:$A$1001,customers!$C$1:$C$1001))</f>
        <v>murione5@alexa.com</v>
      </c>
      <c r="H538" s="2" t="str">
        <f>_xlfn.XLOOKUP(C538,customers!$A$1:$A$1001,customers!$G$1:$G$1001,,0)</f>
        <v>Ireland</v>
      </c>
      <c r="I538" t="str">
        <f>_xlfn.XLOOKUP(orders!D538,Products!$A$1:$A$49,Products!$B$1:$B$49,,0)</f>
        <v>Rob</v>
      </c>
      <c r="J538" t="str">
        <f>_xlfn.XLOOKUP(orders!D538,Products!$A$1:$A$49,Products!$C$1:$C$49,,0)</f>
        <v>D</v>
      </c>
      <c r="K538" s="5">
        <f>_xlfn.XLOOKUP(D538,Products!$A$1:$A$49,Products!$D$1:$D$49,,0)</f>
        <v>0.2</v>
      </c>
      <c r="L538">
        <f>_xlfn.XLOOKUP(D538,Products!$A$1:$A$49,Products!$E$1:$E$49,,0)</f>
        <v>2.6849999999999996</v>
      </c>
      <c r="M538" s="11">
        <f>orders!L538*orders!E538</f>
        <v>8.0549999999999997</v>
      </c>
      <c r="N538" t="str">
        <f t="shared" si="16"/>
        <v>Robusta</v>
      </c>
      <c r="O538" t="str">
        <f>_xlfn.XLOOKUP(Orders_Table[[#This Row],[Customer ID]],customers!$A$1:$A$1001,customers!$I$1:$I$1001,,0)</f>
        <v>Yes</v>
      </c>
      <c r="P538" t="str">
        <f t="shared" si="17"/>
        <v>Dark</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IF(_xlfn.XLOOKUP(C539,customers!$A$1:$A$1001,customers!$C$1:$C$1001)=0,"",_xlfn.XLOOKUP(C539,customers!$A$1:$A$1001,customers!$C$1:$C$1001))</f>
        <v>hbranganex@woothemes.com</v>
      </c>
      <c r="H539" s="2" t="str">
        <f>_xlfn.XLOOKUP(C539,customers!$A$1:$A$1001,customers!$G$1:$G$1001,,0)</f>
        <v>United States</v>
      </c>
      <c r="I539" t="str">
        <f>_xlfn.XLOOKUP(orders!D539,Products!$A$1:$A$49,Products!$B$1:$B$49,,0)</f>
        <v>Exc</v>
      </c>
      <c r="J539" t="str">
        <f>_xlfn.XLOOKUP(orders!D539,Products!$A$1:$A$49,Products!$C$1:$C$49,,0)</f>
        <v>D</v>
      </c>
      <c r="K539" s="5">
        <f>_xlfn.XLOOKUP(D539,Products!$A$1:$A$49,Products!$D$1:$D$49,,0)</f>
        <v>2.5</v>
      </c>
      <c r="L539">
        <f>_xlfn.XLOOKUP(D539,Products!$A$1:$A$49,Products!$E$1:$E$49,,0)</f>
        <v>27.945</v>
      </c>
      <c r="M539" s="11">
        <f>orders!L539*orders!E539</f>
        <v>111.78</v>
      </c>
      <c r="N539" t="str">
        <f t="shared" si="16"/>
        <v>Excelsa</v>
      </c>
      <c r="O539" t="str">
        <f>_xlfn.XLOOKUP(Orders_Table[[#This Row],[Customer ID]],customers!$A$1:$A$1001,customers!$I$1:$I$1001,,0)</f>
        <v>Yes</v>
      </c>
      <c r="P539" t="str">
        <f t="shared" si="17"/>
        <v>Dark</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IF(_xlfn.XLOOKUP(C540,customers!$A$1:$A$1001,customers!$C$1:$C$1001)=0,"",_xlfn.XLOOKUP(C540,customers!$A$1:$A$1001,customers!$C$1:$C$1001))</f>
        <v>agallyoney@engadget.com</v>
      </c>
      <c r="H540" s="2" t="str">
        <f>_xlfn.XLOOKUP(C540,customers!$A$1:$A$1001,customers!$G$1:$G$1001,,0)</f>
        <v>United States</v>
      </c>
      <c r="I540" t="str">
        <f>_xlfn.XLOOKUP(orders!D540,Products!$A$1:$A$49,Products!$B$1:$B$49,,0)</f>
        <v>Rob</v>
      </c>
      <c r="J540" t="str">
        <f>_xlfn.XLOOKUP(orders!D540,Products!$A$1:$A$49,Products!$C$1:$C$49,,0)</f>
        <v>D</v>
      </c>
      <c r="K540" s="5">
        <f>_xlfn.XLOOKUP(D540,Products!$A$1:$A$49,Products!$D$1:$D$49,,0)</f>
        <v>0.2</v>
      </c>
      <c r="L540">
        <f>_xlfn.XLOOKUP(D540,Products!$A$1:$A$49,Products!$E$1:$E$49,,0)</f>
        <v>2.6849999999999996</v>
      </c>
      <c r="M540" s="11">
        <f>orders!L540*orders!E540</f>
        <v>10.739999999999998</v>
      </c>
      <c r="N540" t="str">
        <f t="shared" si="16"/>
        <v>Robusta</v>
      </c>
      <c r="O540" t="str">
        <f>_xlfn.XLOOKUP(Orders_Table[[#This Row],[Customer ID]],customers!$A$1:$A$1001,customers!$I$1:$I$1001,,0)</f>
        <v>Yes</v>
      </c>
      <c r="P540" t="str">
        <f t="shared" si="17"/>
        <v>Dark</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IF(_xlfn.XLOOKUP(C541,customers!$A$1:$A$1001,customers!$C$1:$C$1001)=0,"",_xlfn.XLOOKUP(C541,customers!$A$1:$A$1001,customers!$C$1:$C$1001))</f>
        <v>bdomangeez@yahoo.co.jp</v>
      </c>
      <c r="H541" s="2" t="str">
        <f>_xlfn.XLOOKUP(C541,customers!$A$1:$A$1001,customers!$G$1:$G$1001,,0)</f>
        <v>United States</v>
      </c>
      <c r="I541" t="str">
        <f>_xlfn.XLOOKUP(orders!D541,Products!$A$1:$A$49,Products!$B$1:$B$49,,0)</f>
        <v>Rob</v>
      </c>
      <c r="J541" t="str">
        <f>_xlfn.XLOOKUP(orders!D541,Products!$A$1:$A$49,Products!$C$1:$C$49,,0)</f>
        <v>D</v>
      </c>
      <c r="K541" s="5">
        <f>_xlfn.XLOOKUP(D541,Products!$A$1:$A$49,Products!$D$1:$D$49,,0)</f>
        <v>0.5</v>
      </c>
      <c r="L541">
        <f>_xlfn.XLOOKUP(D541,Products!$A$1:$A$49,Products!$E$1:$E$49,,0)</f>
        <v>5.3699999999999992</v>
      </c>
      <c r="M541" s="11">
        <f>orders!L541*orders!E541</f>
        <v>26.849999999999994</v>
      </c>
      <c r="N541" t="str">
        <f t="shared" si="16"/>
        <v>Robusta</v>
      </c>
      <c r="O541" t="str">
        <f>_xlfn.XLOOKUP(Orders_Table[[#This Row],[Customer ID]],customers!$A$1:$A$1001,customers!$I$1:$I$1001,,0)</f>
        <v>No</v>
      </c>
      <c r="P541" t="str">
        <f t="shared" si="17"/>
        <v>Dark</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IF(_xlfn.XLOOKUP(C542,customers!$A$1:$A$1001,customers!$C$1:$C$1001)=0,"",_xlfn.XLOOKUP(C542,customers!$A$1:$A$1001,customers!$C$1:$C$1001))</f>
        <v>koslerf0@gmpg.org</v>
      </c>
      <c r="H542" s="2" t="str">
        <f>_xlfn.XLOOKUP(C542,customers!$A$1:$A$1001,customers!$G$1:$G$1001,,0)</f>
        <v>United States</v>
      </c>
      <c r="I542" t="str">
        <f>_xlfn.XLOOKUP(orders!D542,Products!$A$1:$A$49,Products!$B$1:$B$49,,0)</f>
        <v>Lib</v>
      </c>
      <c r="J542" t="str">
        <f>_xlfn.XLOOKUP(orders!D542,Products!$A$1:$A$49,Products!$C$1:$C$49,,0)</f>
        <v>L</v>
      </c>
      <c r="K542" s="5">
        <f>_xlfn.XLOOKUP(D542,Products!$A$1:$A$49,Products!$D$1:$D$49,,0)</f>
        <v>1</v>
      </c>
      <c r="L542">
        <f>_xlfn.XLOOKUP(D542,Products!$A$1:$A$49,Products!$E$1:$E$49,,0)</f>
        <v>15.85</v>
      </c>
      <c r="M542" s="11">
        <f>orders!L542*orders!E542</f>
        <v>63.4</v>
      </c>
      <c r="N542" t="str">
        <f t="shared" si="16"/>
        <v>Liberica</v>
      </c>
      <c r="O542" t="str">
        <f>_xlfn.XLOOKUP(Orders_Table[[#This Row],[Customer ID]],customers!$A$1:$A$1001,customers!$I$1:$I$1001,,0)</f>
        <v>Yes</v>
      </c>
      <c r="P542" t="str">
        <f t="shared" si="17"/>
        <v>Light</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IF(_xlfn.XLOOKUP(C543,customers!$A$1:$A$1001,customers!$C$1:$C$1001)=0,"",_xlfn.XLOOKUP(C543,customers!$A$1:$A$1001,customers!$C$1:$C$1001))</f>
        <v/>
      </c>
      <c r="H543" s="2" t="str">
        <f>_xlfn.XLOOKUP(C543,customers!$A$1:$A$1001,customers!$G$1:$G$1001,,0)</f>
        <v>Ireland</v>
      </c>
      <c r="I543" t="str">
        <f>_xlfn.XLOOKUP(orders!D543,Products!$A$1:$A$49,Products!$B$1:$B$49,,0)</f>
        <v>Ara</v>
      </c>
      <c r="J543" t="str">
        <f>_xlfn.XLOOKUP(orders!D543,Products!$A$1:$A$49,Products!$C$1:$C$49,,0)</f>
        <v>D</v>
      </c>
      <c r="K543" s="5">
        <f>_xlfn.XLOOKUP(D543,Products!$A$1:$A$49,Products!$D$1:$D$49,,0)</f>
        <v>2.5</v>
      </c>
      <c r="L543">
        <f>_xlfn.XLOOKUP(D543,Products!$A$1:$A$49,Products!$E$1:$E$49,,0)</f>
        <v>22.884999999999998</v>
      </c>
      <c r="M543" s="11">
        <f>orders!L543*orders!E543</f>
        <v>22.884999999999998</v>
      </c>
      <c r="N543" t="str">
        <f t="shared" si="16"/>
        <v>Arabica</v>
      </c>
      <c r="O543" t="str">
        <f>_xlfn.XLOOKUP(Orders_Table[[#This Row],[Customer ID]],customers!$A$1:$A$1001,customers!$I$1:$I$1001,,0)</f>
        <v>Yes</v>
      </c>
      <c r="P543" t="str">
        <f t="shared" si="17"/>
        <v>Dark</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IF(_xlfn.XLOOKUP(C544,customers!$A$1:$A$1001,customers!$C$1:$C$1001)=0,"",_xlfn.XLOOKUP(C544,customers!$A$1:$A$1001,customers!$C$1:$C$1001))</f>
        <v>zpellettf2@dailymotion.com</v>
      </c>
      <c r="H544" s="2" t="str">
        <f>_xlfn.XLOOKUP(C544,customers!$A$1:$A$1001,customers!$G$1:$G$1001,,0)</f>
        <v>United States</v>
      </c>
      <c r="I544" t="str">
        <f>_xlfn.XLOOKUP(orders!D544,Products!$A$1:$A$49,Products!$B$1:$B$49,,0)</f>
        <v>Ara</v>
      </c>
      <c r="J544" t="str">
        <f>_xlfn.XLOOKUP(orders!D544,Products!$A$1:$A$49,Products!$C$1:$C$49,,0)</f>
        <v>M</v>
      </c>
      <c r="K544" s="5">
        <f>_xlfn.XLOOKUP(D544,Products!$A$1:$A$49,Products!$D$1:$D$49,,0)</f>
        <v>2.5</v>
      </c>
      <c r="L544">
        <f>_xlfn.XLOOKUP(D544,Products!$A$1:$A$49,Products!$E$1:$E$49,,0)</f>
        <v>25.874999999999996</v>
      </c>
      <c r="M544" s="11">
        <f>orders!L544*orders!E544</f>
        <v>103.49999999999999</v>
      </c>
      <c r="N544" t="str">
        <f t="shared" si="16"/>
        <v>Arabica</v>
      </c>
      <c r="O544" t="str">
        <f>_xlfn.XLOOKUP(Orders_Table[[#This Row],[Customer ID]],customers!$A$1:$A$1001,customers!$I$1:$I$1001,,0)</f>
        <v>No</v>
      </c>
      <c r="P544" t="str">
        <f t="shared" si="17"/>
        <v>Medium</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IF(_xlfn.XLOOKUP(C545,customers!$A$1:$A$1001,customers!$C$1:$C$1001)=0,"",_xlfn.XLOOKUP(C545,customers!$A$1:$A$1001,customers!$C$1:$C$1001))</f>
        <v>isprakesf3@spiegel.de</v>
      </c>
      <c r="H545" s="2" t="str">
        <f>_xlfn.XLOOKUP(C545,customers!$A$1:$A$1001,customers!$G$1:$G$1001,,0)</f>
        <v>United States</v>
      </c>
      <c r="I545" t="str">
        <f>_xlfn.XLOOKUP(orders!D545,Products!$A$1:$A$49,Products!$B$1:$B$49,,0)</f>
        <v>Rob</v>
      </c>
      <c r="J545" t="str">
        <f>_xlfn.XLOOKUP(orders!D545,Products!$A$1:$A$49,Products!$C$1:$C$49,,0)</f>
        <v>L</v>
      </c>
      <c r="K545" s="5">
        <f>_xlfn.XLOOKUP(D545,Products!$A$1:$A$49,Products!$D$1:$D$49,,0)</f>
        <v>2.5</v>
      </c>
      <c r="L545">
        <f>_xlfn.XLOOKUP(D545,Products!$A$1:$A$49,Products!$E$1:$E$49,,0)</f>
        <v>27.484999999999996</v>
      </c>
      <c r="M545" s="11">
        <f>orders!L545*orders!E545</f>
        <v>54.969999999999992</v>
      </c>
      <c r="N545" t="str">
        <f t="shared" si="16"/>
        <v>Robusta</v>
      </c>
      <c r="O545" t="str">
        <f>_xlfn.XLOOKUP(Orders_Table[[#This Row],[Customer ID]],customers!$A$1:$A$1001,customers!$I$1:$I$1001,,0)</f>
        <v>No</v>
      </c>
      <c r="P545" t="str">
        <f t="shared" si="17"/>
        <v>Light</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IF(_xlfn.XLOOKUP(C546,customers!$A$1:$A$1001,customers!$C$1:$C$1001)=0,"",_xlfn.XLOOKUP(C546,customers!$A$1:$A$1001,customers!$C$1:$C$1001))</f>
        <v>hfromantf4@ucsd.edu</v>
      </c>
      <c r="H546" s="2" t="str">
        <f>_xlfn.XLOOKUP(C546,customers!$A$1:$A$1001,customers!$G$1:$G$1001,,0)</f>
        <v>United States</v>
      </c>
      <c r="I546" t="str">
        <f>_xlfn.XLOOKUP(orders!D546,Products!$A$1:$A$49,Products!$B$1:$B$49,,0)</f>
        <v>Ara</v>
      </c>
      <c r="J546" t="str">
        <f>_xlfn.XLOOKUP(orders!D546,Products!$A$1:$A$49,Products!$C$1:$C$49,,0)</f>
        <v>L</v>
      </c>
      <c r="K546" s="5">
        <f>_xlfn.XLOOKUP(D546,Products!$A$1:$A$49,Products!$D$1:$D$49,,0)</f>
        <v>0.5</v>
      </c>
      <c r="L546">
        <f>_xlfn.XLOOKUP(D546,Products!$A$1:$A$49,Products!$E$1:$E$49,,0)</f>
        <v>7.77</v>
      </c>
      <c r="M546" s="11">
        <f>orders!L546*orders!E546</f>
        <v>15.54</v>
      </c>
      <c r="N546" t="str">
        <f t="shared" si="16"/>
        <v>Arabica</v>
      </c>
      <c r="O546" t="str">
        <f>_xlfn.XLOOKUP(Orders_Table[[#This Row],[Customer ID]],customers!$A$1:$A$1001,customers!$I$1:$I$1001,,0)</f>
        <v>No</v>
      </c>
      <c r="P546" t="str">
        <f t="shared" si="17"/>
        <v>Light</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IF(_xlfn.XLOOKUP(C547,customers!$A$1:$A$1001,customers!$C$1:$C$1001)=0,"",_xlfn.XLOOKUP(C547,customers!$A$1:$A$1001,customers!$C$1:$C$1001))</f>
        <v>rflearf5@artisteer.com</v>
      </c>
      <c r="H547" s="2" t="str">
        <f>_xlfn.XLOOKUP(C547,customers!$A$1:$A$1001,customers!$G$1:$G$1001,,0)</f>
        <v>United Kingdom</v>
      </c>
      <c r="I547" t="str">
        <f>_xlfn.XLOOKUP(orders!D547,Products!$A$1:$A$49,Products!$B$1:$B$49,,0)</f>
        <v>Lib</v>
      </c>
      <c r="J547" t="str">
        <f>_xlfn.XLOOKUP(orders!D547,Products!$A$1:$A$49,Products!$C$1:$C$49,,0)</f>
        <v>D</v>
      </c>
      <c r="K547" s="5">
        <f>_xlfn.XLOOKUP(D547,Products!$A$1:$A$49,Products!$D$1:$D$49,,0)</f>
        <v>0.2</v>
      </c>
      <c r="L547">
        <f>_xlfn.XLOOKUP(D547,Products!$A$1:$A$49,Products!$E$1:$E$49,,0)</f>
        <v>3.8849999999999998</v>
      </c>
      <c r="M547" s="11">
        <f>orders!L547*orders!E547</f>
        <v>15.54</v>
      </c>
      <c r="N547" t="str">
        <f t="shared" si="16"/>
        <v>Liberica</v>
      </c>
      <c r="O547" t="str">
        <f>_xlfn.XLOOKUP(Orders_Table[[#This Row],[Customer ID]],customers!$A$1:$A$1001,customers!$I$1:$I$1001,,0)</f>
        <v>No</v>
      </c>
      <c r="P547" t="str">
        <f t="shared" si="17"/>
        <v>Dark</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IF(_xlfn.XLOOKUP(C548,customers!$A$1:$A$1001,customers!$C$1:$C$1001)=0,"",_xlfn.XLOOKUP(C548,customers!$A$1:$A$1001,customers!$C$1:$C$1001))</f>
        <v/>
      </c>
      <c r="H548" s="2" t="str">
        <f>_xlfn.XLOOKUP(C548,customers!$A$1:$A$1001,customers!$G$1:$G$1001,,0)</f>
        <v>Ireland</v>
      </c>
      <c r="I548" t="str">
        <f>_xlfn.XLOOKUP(orders!D548,Products!$A$1:$A$49,Products!$B$1:$B$49,,0)</f>
        <v>Exc</v>
      </c>
      <c r="J548" t="str">
        <f>_xlfn.XLOOKUP(orders!D548,Products!$A$1:$A$49,Products!$C$1:$C$49,,0)</f>
        <v>D</v>
      </c>
      <c r="K548" s="5">
        <f>_xlfn.XLOOKUP(D548,Products!$A$1:$A$49,Products!$D$1:$D$49,,0)</f>
        <v>2.5</v>
      </c>
      <c r="L548">
        <f>_xlfn.XLOOKUP(D548,Products!$A$1:$A$49,Products!$E$1:$E$49,,0)</f>
        <v>27.945</v>
      </c>
      <c r="M548" s="11">
        <f>orders!L548*orders!E548</f>
        <v>83.835000000000008</v>
      </c>
      <c r="N548" t="str">
        <f t="shared" si="16"/>
        <v>Excelsa</v>
      </c>
      <c r="O548" t="str">
        <f>_xlfn.XLOOKUP(Orders_Table[[#This Row],[Customer ID]],customers!$A$1:$A$1001,customers!$I$1:$I$1001,,0)</f>
        <v>No</v>
      </c>
      <c r="P548" t="str">
        <f t="shared" si="17"/>
        <v>Dark</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IF(_xlfn.XLOOKUP(C549,customers!$A$1:$A$1001,customers!$C$1:$C$1001)=0,"",_xlfn.XLOOKUP(C549,customers!$A$1:$A$1001,customers!$C$1:$C$1001))</f>
        <v>wlightollersf9@baidu.com</v>
      </c>
      <c r="H549" s="2" t="str">
        <f>_xlfn.XLOOKUP(C549,customers!$A$1:$A$1001,customers!$G$1:$G$1001,,0)</f>
        <v>United States</v>
      </c>
      <c r="I549" t="str">
        <f>_xlfn.XLOOKUP(orders!D549,Products!$A$1:$A$49,Products!$B$1:$B$49,,0)</f>
        <v>Rob</v>
      </c>
      <c r="J549" t="str">
        <f>_xlfn.XLOOKUP(orders!D549,Products!$A$1:$A$49,Products!$C$1:$C$49,,0)</f>
        <v>L</v>
      </c>
      <c r="K549" s="5">
        <f>_xlfn.XLOOKUP(D549,Products!$A$1:$A$49,Products!$D$1:$D$49,,0)</f>
        <v>0.2</v>
      </c>
      <c r="L549">
        <f>_xlfn.XLOOKUP(D549,Products!$A$1:$A$49,Products!$E$1:$E$49,,0)</f>
        <v>3.5849999999999995</v>
      </c>
      <c r="M549" s="11">
        <f>orders!L549*orders!E549</f>
        <v>10.754999999999999</v>
      </c>
      <c r="N549" t="str">
        <f t="shared" si="16"/>
        <v>Robusta</v>
      </c>
      <c r="O549" t="str">
        <f>_xlfn.XLOOKUP(Orders_Table[[#This Row],[Customer ID]],customers!$A$1:$A$1001,customers!$I$1:$I$1001,,0)</f>
        <v>Yes</v>
      </c>
      <c r="P549" t="str">
        <f t="shared" si="17"/>
        <v>Light</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IF(_xlfn.XLOOKUP(C550,customers!$A$1:$A$1001,customers!$C$1:$C$1001)=0,"",_xlfn.XLOOKUP(C550,customers!$A$1:$A$1001,customers!$C$1:$C$1001))</f>
        <v>bmundenf8@elpais.com</v>
      </c>
      <c r="H550" s="2" t="str">
        <f>_xlfn.XLOOKUP(C550,customers!$A$1:$A$1001,customers!$G$1:$G$1001,,0)</f>
        <v>United States</v>
      </c>
      <c r="I550" t="str">
        <f>_xlfn.XLOOKUP(orders!D550,Products!$A$1:$A$49,Products!$B$1:$B$49,,0)</f>
        <v>Exc</v>
      </c>
      <c r="J550" t="str">
        <f>_xlfn.XLOOKUP(orders!D550,Products!$A$1:$A$49,Products!$C$1:$C$49,,0)</f>
        <v>L</v>
      </c>
      <c r="K550" s="5">
        <f>_xlfn.XLOOKUP(D550,Products!$A$1:$A$49,Products!$D$1:$D$49,,0)</f>
        <v>0.2</v>
      </c>
      <c r="L550">
        <f>_xlfn.XLOOKUP(D550,Products!$A$1:$A$49,Products!$E$1:$E$49,,0)</f>
        <v>4.4550000000000001</v>
      </c>
      <c r="M550" s="11">
        <f>orders!L550*orders!E550</f>
        <v>13.365</v>
      </c>
      <c r="N550" t="str">
        <f t="shared" si="16"/>
        <v>Excelsa</v>
      </c>
      <c r="O550" t="str">
        <f>_xlfn.XLOOKUP(Orders_Table[[#This Row],[Customer ID]],customers!$A$1:$A$1001,customers!$I$1:$I$1001,,0)</f>
        <v>Yes</v>
      </c>
      <c r="P550" t="str">
        <f t="shared" si="17"/>
        <v>Light</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IF(_xlfn.XLOOKUP(C551,customers!$A$1:$A$1001,customers!$C$1:$C$1001)=0,"",_xlfn.XLOOKUP(C551,customers!$A$1:$A$1001,customers!$C$1:$C$1001))</f>
        <v>wlightollersf9@baidu.com</v>
      </c>
      <c r="H551" s="2" t="str">
        <f>_xlfn.XLOOKUP(C551,customers!$A$1:$A$1001,customers!$G$1:$G$1001,,0)</f>
        <v>United States</v>
      </c>
      <c r="I551" t="str">
        <f>_xlfn.XLOOKUP(orders!D551,Products!$A$1:$A$49,Products!$B$1:$B$49,,0)</f>
        <v>Exc</v>
      </c>
      <c r="J551" t="str">
        <f>_xlfn.XLOOKUP(orders!D551,Products!$A$1:$A$49,Products!$C$1:$C$49,,0)</f>
        <v>L</v>
      </c>
      <c r="K551" s="5">
        <f>_xlfn.XLOOKUP(D551,Products!$A$1:$A$49,Products!$D$1:$D$49,,0)</f>
        <v>0.2</v>
      </c>
      <c r="L551">
        <f>_xlfn.XLOOKUP(D551,Products!$A$1:$A$49,Products!$E$1:$E$49,,0)</f>
        <v>4.4550000000000001</v>
      </c>
      <c r="M551" s="11">
        <f>orders!L551*orders!E551</f>
        <v>17.82</v>
      </c>
      <c r="N551" t="str">
        <f t="shared" si="16"/>
        <v>Excelsa</v>
      </c>
      <c r="O551" t="str">
        <f>_xlfn.XLOOKUP(Orders_Table[[#This Row],[Customer ID]],customers!$A$1:$A$1001,customers!$I$1:$I$1001,,0)</f>
        <v>Yes</v>
      </c>
      <c r="P551" t="str">
        <f t="shared" si="17"/>
        <v>Light</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IF(_xlfn.XLOOKUP(C552,customers!$A$1:$A$1001,customers!$C$1:$C$1001)=0,"",_xlfn.XLOOKUP(C552,customers!$A$1:$A$1001,customers!$C$1:$C$1001))</f>
        <v>nbrakespearfa@rediff.com</v>
      </c>
      <c r="H552" s="2" t="str">
        <f>_xlfn.XLOOKUP(C552,customers!$A$1:$A$1001,customers!$G$1:$G$1001,,0)</f>
        <v>United States</v>
      </c>
      <c r="I552" t="str">
        <f>_xlfn.XLOOKUP(orders!D552,Products!$A$1:$A$49,Products!$B$1:$B$49,,0)</f>
        <v>Lib</v>
      </c>
      <c r="J552" t="str">
        <f>_xlfn.XLOOKUP(orders!D552,Products!$A$1:$A$49,Products!$C$1:$C$49,,0)</f>
        <v>D</v>
      </c>
      <c r="K552" s="5">
        <f>_xlfn.XLOOKUP(D552,Products!$A$1:$A$49,Products!$D$1:$D$49,,0)</f>
        <v>0.2</v>
      </c>
      <c r="L552">
        <f>_xlfn.XLOOKUP(D552,Products!$A$1:$A$49,Products!$E$1:$E$49,,0)</f>
        <v>3.8849999999999998</v>
      </c>
      <c r="M552" s="11">
        <f>orders!L552*orders!E552</f>
        <v>23.31</v>
      </c>
      <c r="N552" t="str">
        <f t="shared" si="16"/>
        <v>Liberica</v>
      </c>
      <c r="O552" t="str">
        <f>_xlfn.XLOOKUP(Orders_Table[[#This Row],[Customer ID]],customers!$A$1:$A$1001,customers!$I$1:$I$1001,,0)</f>
        <v>Yes</v>
      </c>
      <c r="P552" t="str">
        <f t="shared" si="17"/>
        <v>Dark</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IF(_xlfn.XLOOKUP(C553,customers!$A$1:$A$1001,customers!$C$1:$C$1001)=0,"",_xlfn.XLOOKUP(C553,customers!$A$1:$A$1001,customers!$C$1:$C$1001))</f>
        <v>mglawsopfb@reverbnation.com</v>
      </c>
      <c r="H553" s="2" t="str">
        <f>_xlfn.XLOOKUP(C553,customers!$A$1:$A$1001,customers!$G$1:$G$1001,,0)</f>
        <v>United States</v>
      </c>
      <c r="I553" t="str">
        <f>_xlfn.XLOOKUP(orders!D553,Products!$A$1:$A$49,Products!$B$1:$B$49,,0)</f>
        <v>Exc</v>
      </c>
      <c r="J553" t="str">
        <f>_xlfn.XLOOKUP(orders!D553,Products!$A$1:$A$49,Products!$C$1:$C$49,,0)</f>
        <v>D</v>
      </c>
      <c r="K553" s="5">
        <f>_xlfn.XLOOKUP(D553,Products!$A$1:$A$49,Products!$D$1:$D$49,,0)</f>
        <v>0.2</v>
      </c>
      <c r="L553">
        <f>_xlfn.XLOOKUP(D553,Products!$A$1:$A$49,Products!$E$1:$E$49,,0)</f>
        <v>3.645</v>
      </c>
      <c r="M553" s="11">
        <f>orders!L553*orders!E553</f>
        <v>7.29</v>
      </c>
      <c r="N553" t="str">
        <f t="shared" si="16"/>
        <v>Excelsa</v>
      </c>
      <c r="O553" t="str">
        <f>_xlfn.XLOOKUP(Orders_Table[[#This Row],[Customer ID]],customers!$A$1:$A$1001,customers!$I$1:$I$1001,,0)</f>
        <v>No</v>
      </c>
      <c r="P553" t="str">
        <f t="shared" si="17"/>
        <v>Dark</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IF(_xlfn.XLOOKUP(C554,customers!$A$1:$A$1001,customers!$C$1:$C$1001)=0,"",_xlfn.XLOOKUP(C554,customers!$A$1:$A$1001,customers!$C$1:$C$1001))</f>
        <v>galbertsfc@etsy.com</v>
      </c>
      <c r="H554" s="2" t="str">
        <f>_xlfn.XLOOKUP(C554,customers!$A$1:$A$1001,customers!$G$1:$G$1001,,0)</f>
        <v>United Kingdom</v>
      </c>
      <c r="I554" t="str">
        <f>_xlfn.XLOOKUP(orders!D554,Products!$A$1:$A$49,Products!$B$1:$B$49,,0)</f>
        <v>Exc</v>
      </c>
      <c r="J554" t="str">
        <f>_xlfn.XLOOKUP(orders!D554,Products!$A$1:$A$49,Products!$C$1:$C$49,,0)</f>
        <v>L</v>
      </c>
      <c r="K554" s="5">
        <f>_xlfn.XLOOKUP(D554,Products!$A$1:$A$49,Products!$D$1:$D$49,,0)</f>
        <v>0.2</v>
      </c>
      <c r="L554">
        <f>_xlfn.XLOOKUP(D554,Products!$A$1:$A$49,Products!$E$1:$E$49,,0)</f>
        <v>4.4550000000000001</v>
      </c>
      <c r="M554" s="11">
        <f>orders!L554*orders!E554</f>
        <v>17.82</v>
      </c>
      <c r="N554" t="str">
        <f t="shared" si="16"/>
        <v>Excelsa</v>
      </c>
      <c r="O554" t="str">
        <f>_xlfn.XLOOKUP(Orders_Table[[#This Row],[Customer ID]],customers!$A$1:$A$1001,customers!$I$1:$I$1001,,0)</f>
        <v>Yes</v>
      </c>
      <c r="P554" t="str">
        <f t="shared" si="17"/>
        <v>Light</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IF(_xlfn.XLOOKUP(C555,customers!$A$1:$A$1001,customers!$C$1:$C$1001)=0,"",_xlfn.XLOOKUP(C555,customers!$A$1:$A$1001,customers!$C$1:$C$1001))</f>
        <v>vpolglasefd@about.me</v>
      </c>
      <c r="H555" s="2" t="str">
        <f>_xlfn.XLOOKUP(C555,customers!$A$1:$A$1001,customers!$G$1:$G$1001,,0)</f>
        <v>United States</v>
      </c>
      <c r="I555" t="str">
        <f>_xlfn.XLOOKUP(orders!D555,Products!$A$1:$A$49,Products!$B$1:$B$49,,0)</f>
        <v>Exc</v>
      </c>
      <c r="J555" t="str">
        <f>_xlfn.XLOOKUP(orders!D555,Products!$A$1:$A$49,Products!$C$1:$C$49,,0)</f>
        <v>M</v>
      </c>
      <c r="K555" s="5">
        <f>_xlfn.XLOOKUP(D555,Products!$A$1:$A$49,Products!$D$1:$D$49,,0)</f>
        <v>1</v>
      </c>
      <c r="L555">
        <f>_xlfn.XLOOKUP(D555,Products!$A$1:$A$49,Products!$E$1:$E$49,,0)</f>
        <v>13.75</v>
      </c>
      <c r="M555" s="11">
        <f>orders!L555*orders!E555</f>
        <v>68.75</v>
      </c>
      <c r="N555" t="str">
        <f t="shared" si="16"/>
        <v>Excelsa</v>
      </c>
      <c r="O555" t="str">
        <f>_xlfn.XLOOKUP(Orders_Table[[#This Row],[Customer ID]],customers!$A$1:$A$1001,customers!$I$1:$I$1001,,0)</f>
        <v>No</v>
      </c>
      <c r="P555" t="str">
        <f t="shared" si="17"/>
        <v>Medium</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IF(_xlfn.XLOOKUP(C556,customers!$A$1:$A$1001,customers!$C$1:$C$1001)=0,"",_xlfn.XLOOKUP(C556,customers!$A$1:$A$1001,customers!$C$1:$C$1001))</f>
        <v/>
      </c>
      <c r="H556" s="2" t="str">
        <f>_xlfn.XLOOKUP(C556,customers!$A$1:$A$1001,customers!$G$1:$G$1001,,0)</f>
        <v>United Kingdom</v>
      </c>
      <c r="I556" t="str">
        <f>_xlfn.XLOOKUP(orders!D556,Products!$A$1:$A$49,Products!$B$1:$B$49,,0)</f>
        <v>Rob</v>
      </c>
      <c r="J556" t="str">
        <f>_xlfn.XLOOKUP(orders!D556,Products!$A$1:$A$49,Products!$C$1:$C$49,,0)</f>
        <v>L</v>
      </c>
      <c r="K556" s="5">
        <f>_xlfn.XLOOKUP(D556,Products!$A$1:$A$49,Products!$D$1:$D$49,,0)</f>
        <v>2.5</v>
      </c>
      <c r="L556">
        <f>_xlfn.XLOOKUP(D556,Products!$A$1:$A$49,Products!$E$1:$E$49,,0)</f>
        <v>27.484999999999996</v>
      </c>
      <c r="M556" s="11">
        <f>orders!L556*orders!E556</f>
        <v>54.969999999999992</v>
      </c>
      <c r="N556" t="str">
        <f t="shared" si="16"/>
        <v>Robusta</v>
      </c>
      <c r="O556" t="str">
        <f>_xlfn.XLOOKUP(Orders_Table[[#This Row],[Customer ID]],customers!$A$1:$A$1001,customers!$I$1:$I$1001,,0)</f>
        <v>Yes</v>
      </c>
      <c r="P556" t="str">
        <f t="shared" si="17"/>
        <v>Light</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IF(_xlfn.XLOOKUP(C557,customers!$A$1:$A$1001,customers!$C$1:$C$1001)=0,"",_xlfn.XLOOKUP(C557,customers!$A$1:$A$1001,customers!$C$1:$C$1001))</f>
        <v>sbuschff@so-net.ne.jp</v>
      </c>
      <c r="H557" s="2" t="str">
        <f>_xlfn.XLOOKUP(C557,customers!$A$1:$A$1001,customers!$G$1:$G$1001,,0)</f>
        <v>Ireland</v>
      </c>
      <c r="I557" t="str">
        <f>_xlfn.XLOOKUP(orders!D557,Products!$A$1:$A$49,Products!$B$1:$B$49,,0)</f>
        <v>Exc</v>
      </c>
      <c r="J557" t="str">
        <f>_xlfn.XLOOKUP(orders!D557,Products!$A$1:$A$49,Products!$C$1:$C$49,,0)</f>
        <v>M</v>
      </c>
      <c r="K557" s="5">
        <f>_xlfn.XLOOKUP(D557,Products!$A$1:$A$49,Products!$D$1:$D$49,,0)</f>
        <v>1</v>
      </c>
      <c r="L557">
        <f>_xlfn.XLOOKUP(D557,Products!$A$1:$A$49,Products!$E$1:$E$49,,0)</f>
        <v>13.75</v>
      </c>
      <c r="M557" s="11">
        <f>orders!L557*orders!E557</f>
        <v>82.5</v>
      </c>
      <c r="N557" t="str">
        <f t="shared" si="16"/>
        <v>Excelsa</v>
      </c>
      <c r="O557" t="str">
        <f>_xlfn.XLOOKUP(Orders_Table[[#This Row],[Customer ID]],customers!$A$1:$A$1001,customers!$I$1:$I$1001,,0)</f>
        <v>No</v>
      </c>
      <c r="P557" t="str">
        <f t="shared" si="17"/>
        <v>Medium</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IF(_xlfn.XLOOKUP(C558,customers!$A$1:$A$1001,customers!$C$1:$C$1001)=0,"",_xlfn.XLOOKUP(C558,customers!$A$1:$A$1001,customers!$C$1:$C$1001))</f>
        <v>craisbeckfg@webnode.com</v>
      </c>
      <c r="H558" s="2" t="str">
        <f>_xlfn.XLOOKUP(C558,customers!$A$1:$A$1001,customers!$G$1:$G$1001,,0)</f>
        <v>United States</v>
      </c>
      <c r="I558" t="str">
        <f>_xlfn.XLOOKUP(orders!D558,Products!$A$1:$A$49,Products!$B$1:$B$49,,0)</f>
        <v>Lib</v>
      </c>
      <c r="J558" t="str">
        <f>_xlfn.XLOOKUP(orders!D558,Products!$A$1:$A$49,Products!$C$1:$C$49,,0)</f>
        <v>M</v>
      </c>
      <c r="K558" s="5">
        <f>_xlfn.XLOOKUP(D558,Products!$A$1:$A$49,Products!$D$1:$D$49,,0)</f>
        <v>0.2</v>
      </c>
      <c r="L558">
        <f>_xlfn.XLOOKUP(D558,Products!$A$1:$A$49,Products!$E$1:$E$49,,0)</f>
        <v>4.3650000000000002</v>
      </c>
      <c r="M558" s="11">
        <f>orders!L558*orders!E558</f>
        <v>8.73</v>
      </c>
      <c r="N558" t="str">
        <f t="shared" si="16"/>
        <v>Liberica</v>
      </c>
      <c r="O558" t="str">
        <f>_xlfn.XLOOKUP(Orders_Table[[#This Row],[Customer ID]],customers!$A$1:$A$1001,customers!$I$1:$I$1001,,0)</f>
        <v>Yes</v>
      </c>
      <c r="P558" t="str">
        <f t="shared" si="17"/>
        <v>Medium</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IF(_xlfn.XLOOKUP(C559,customers!$A$1:$A$1001,customers!$C$1:$C$1001)=0,"",_xlfn.XLOOKUP(C559,customers!$A$1:$A$1001,customers!$C$1:$C$1001))</f>
        <v>murione5@alexa.com</v>
      </c>
      <c r="H559" s="2" t="str">
        <f>_xlfn.XLOOKUP(C559,customers!$A$1:$A$1001,customers!$G$1:$G$1001,,0)</f>
        <v>Ireland</v>
      </c>
      <c r="I559" t="str">
        <f>_xlfn.XLOOKUP(orders!D559,Products!$A$1:$A$49,Products!$B$1:$B$49,,0)</f>
        <v>Exc</v>
      </c>
      <c r="J559" t="str">
        <f>_xlfn.XLOOKUP(orders!D559,Products!$A$1:$A$49,Products!$C$1:$C$49,,0)</f>
        <v>L</v>
      </c>
      <c r="K559" s="5">
        <f>_xlfn.XLOOKUP(D559,Products!$A$1:$A$49,Products!$D$1:$D$49,,0)</f>
        <v>1</v>
      </c>
      <c r="L559">
        <f>_xlfn.XLOOKUP(D559,Products!$A$1:$A$49,Products!$E$1:$E$49,,0)</f>
        <v>14.85</v>
      </c>
      <c r="M559" s="11">
        <f>orders!L559*orders!E559</f>
        <v>59.4</v>
      </c>
      <c r="N559" t="str">
        <f t="shared" si="16"/>
        <v>Excelsa</v>
      </c>
      <c r="O559" t="str">
        <f>_xlfn.XLOOKUP(Orders_Table[[#This Row],[Customer ID]],customers!$A$1:$A$1001,customers!$I$1:$I$1001,,0)</f>
        <v>Yes</v>
      </c>
      <c r="P559" t="str">
        <f t="shared" si="17"/>
        <v>Light</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IF(_xlfn.XLOOKUP(C560,customers!$A$1:$A$1001,customers!$C$1:$C$1001)=0,"",_xlfn.XLOOKUP(C560,customers!$A$1:$A$1001,customers!$C$1:$C$1001))</f>
        <v/>
      </c>
      <c r="H560" s="2" t="str">
        <f>_xlfn.XLOOKUP(C560,customers!$A$1:$A$1001,customers!$G$1:$G$1001,,0)</f>
        <v>United States</v>
      </c>
      <c r="I560" t="str">
        <f>_xlfn.XLOOKUP(orders!D560,Products!$A$1:$A$49,Products!$B$1:$B$49,,0)</f>
        <v>Lib</v>
      </c>
      <c r="J560" t="str">
        <f>_xlfn.XLOOKUP(orders!D560,Products!$A$1:$A$49,Products!$C$1:$C$49,,0)</f>
        <v>D</v>
      </c>
      <c r="K560" s="5">
        <f>_xlfn.XLOOKUP(D560,Products!$A$1:$A$49,Products!$D$1:$D$49,,0)</f>
        <v>0.2</v>
      </c>
      <c r="L560">
        <f>_xlfn.XLOOKUP(D560,Products!$A$1:$A$49,Products!$E$1:$E$49,,0)</f>
        <v>3.8849999999999998</v>
      </c>
      <c r="M560" s="11">
        <f>orders!L560*orders!E560</f>
        <v>15.54</v>
      </c>
      <c r="N560" t="str">
        <f t="shared" si="16"/>
        <v>Liberica</v>
      </c>
      <c r="O560" t="str">
        <f>_xlfn.XLOOKUP(Orders_Table[[#This Row],[Customer ID]],customers!$A$1:$A$1001,customers!$I$1:$I$1001,,0)</f>
        <v>Yes</v>
      </c>
      <c r="P560" t="str">
        <f t="shared" si="17"/>
        <v>Dark</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IF(_xlfn.XLOOKUP(C561,customers!$A$1:$A$1001,customers!$C$1:$C$1001)=0,"",_xlfn.XLOOKUP(C561,customers!$A$1:$A$1001,customers!$C$1:$C$1001))</f>
        <v>raynoldfj@ustream.tv</v>
      </c>
      <c r="H561" s="2" t="str">
        <f>_xlfn.XLOOKUP(C561,customers!$A$1:$A$1001,customers!$G$1:$G$1001,,0)</f>
        <v>United States</v>
      </c>
      <c r="I561" t="str">
        <f>_xlfn.XLOOKUP(orders!D561,Products!$A$1:$A$49,Products!$B$1:$B$49,,0)</f>
        <v>Ara</v>
      </c>
      <c r="J561" t="str">
        <f>_xlfn.XLOOKUP(orders!D561,Products!$A$1:$A$49,Products!$C$1:$C$49,,0)</f>
        <v>L</v>
      </c>
      <c r="K561" s="5">
        <f>_xlfn.XLOOKUP(D561,Products!$A$1:$A$49,Products!$D$1:$D$49,,0)</f>
        <v>1</v>
      </c>
      <c r="L561">
        <f>_xlfn.XLOOKUP(D561,Products!$A$1:$A$49,Products!$E$1:$E$49,,0)</f>
        <v>12.95</v>
      </c>
      <c r="M561" s="11">
        <f>orders!L561*orders!E561</f>
        <v>38.849999999999994</v>
      </c>
      <c r="N561" t="str">
        <f t="shared" si="16"/>
        <v>Arabica</v>
      </c>
      <c r="O561" t="str">
        <f>_xlfn.XLOOKUP(Orders_Table[[#This Row],[Customer ID]],customers!$A$1:$A$1001,customers!$I$1:$I$1001,,0)</f>
        <v>Yes</v>
      </c>
      <c r="P561" t="str">
        <f t="shared" si="17"/>
        <v>Light</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IF(_xlfn.XLOOKUP(C562,customers!$A$1:$A$1001,customers!$C$1:$C$1001)=0,"",_xlfn.XLOOKUP(C562,customers!$A$1:$A$1001,customers!$C$1:$C$1001))</f>
        <v/>
      </c>
      <c r="H562" s="2" t="str">
        <f>_xlfn.XLOOKUP(C562,customers!$A$1:$A$1001,customers!$G$1:$G$1001,,0)</f>
        <v>United States</v>
      </c>
      <c r="I562" t="str">
        <f>_xlfn.XLOOKUP(orders!D562,Products!$A$1:$A$49,Products!$B$1:$B$49,,0)</f>
        <v>Exc</v>
      </c>
      <c r="J562" t="str">
        <f>_xlfn.XLOOKUP(orders!D562,Products!$A$1:$A$49,Products!$C$1:$C$49,,0)</f>
        <v>M</v>
      </c>
      <c r="K562" s="5">
        <f>_xlfn.XLOOKUP(D562,Products!$A$1:$A$49,Products!$D$1:$D$49,,0)</f>
        <v>2.5</v>
      </c>
      <c r="L562">
        <f>_xlfn.XLOOKUP(D562,Products!$A$1:$A$49,Products!$E$1:$E$49,,0)</f>
        <v>31.624999999999996</v>
      </c>
      <c r="M562" s="11">
        <f>orders!L562*orders!E562</f>
        <v>189.74999999999997</v>
      </c>
      <c r="N562" t="str">
        <f t="shared" si="16"/>
        <v>Excelsa</v>
      </c>
      <c r="O562" t="str">
        <f>_xlfn.XLOOKUP(Orders_Table[[#This Row],[Customer ID]],customers!$A$1:$A$1001,customers!$I$1:$I$1001,,0)</f>
        <v>Yes</v>
      </c>
      <c r="P562" t="str">
        <f t="shared" si="17"/>
        <v>Medium</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IF(_xlfn.XLOOKUP(C563,customers!$A$1:$A$1001,customers!$C$1:$C$1001)=0,"",_xlfn.XLOOKUP(C563,customers!$A$1:$A$1001,customers!$C$1:$C$1001))</f>
        <v/>
      </c>
      <c r="H563" s="2" t="str">
        <f>_xlfn.XLOOKUP(C563,customers!$A$1:$A$1001,customers!$G$1:$G$1001,,0)</f>
        <v>Ireland</v>
      </c>
      <c r="I563" t="str">
        <f>_xlfn.XLOOKUP(orders!D563,Products!$A$1:$A$49,Products!$B$1:$B$49,,0)</f>
        <v>Ara</v>
      </c>
      <c r="J563" t="str">
        <f>_xlfn.XLOOKUP(orders!D563,Products!$A$1:$A$49,Products!$C$1:$C$49,,0)</f>
        <v>D</v>
      </c>
      <c r="K563" s="5">
        <f>_xlfn.XLOOKUP(D563,Products!$A$1:$A$49,Products!$D$1:$D$49,,0)</f>
        <v>0.2</v>
      </c>
      <c r="L563">
        <f>_xlfn.XLOOKUP(D563,Products!$A$1:$A$49,Products!$E$1:$E$49,,0)</f>
        <v>2.9849999999999999</v>
      </c>
      <c r="M563" s="11">
        <f>orders!L563*orders!E563</f>
        <v>17.91</v>
      </c>
      <c r="N563" t="str">
        <f t="shared" si="16"/>
        <v>Arabica</v>
      </c>
      <c r="O563" t="str">
        <f>_xlfn.XLOOKUP(Orders_Table[[#This Row],[Customer ID]],customers!$A$1:$A$1001,customers!$I$1:$I$1001,,0)</f>
        <v>Yes</v>
      </c>
      <c r="P563" t="str">
        <f t="shared" si="17"/>
        <v>Dark</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IF(_xlfn.XLOOKUP(C564,customers!$A$1:$A$1001,customers!$C$1:$C$1001)=0,"",_xlfn.XLOOKUP(C564,customers!$A$1:$A$1001,customers!$C$1:$C$1001))</f>
        <v>bgrecefm@naver.com</v>
      </c>
      <c r="H564" s="2" t="str">
        <f>_xlfn.XLOOKUP(C564,customers!$A$1:$A$1001,customers!$G$1:$G$1001,,0)</f>
        <v>United Kingdom</v>
      </c>
      <c r="I564" t="str">
        <f>_xlfn.XLOOKUP(orders!D564,Products!$A$1:$A$49,Products!$B$1:$B$49,,0)</f>
        <v>Lib</v>
      </c>
      <c r="J564" t="str">
        <f>_xlfn.XLOOKUP(orders!D564,Products!$A$1:$A$49,Products!$C$1:$C$49,,0)</f>
        <v>L</v>
      </c>
      <c r="K564" s="5">
        <f>_xlfn.XLOOKUP(D564,Products!$A$1:$A$49,Products!$D$1:$D$49,,0)</f>
        <v>0.2</v>
      </c>
      <c r="L564">
        <f>_xlfn.XLOOKUP(D564,Products!$A$1:$A$49,Products!$E$1:$E$49,,0)</f>
        <v>4.7549999999999999</v>
      </c>
      <c r="M564" s="11">
        <f>orders!L564*orders!E564</f>
        <v>28.53</v>
      </c>
      <c r="N564" t="str">
        <f t="shared" si="16"/>
        <v>Liberica</v>
      </c>
      <c r="O564" t="str">
        <f>_xlfn.XLOOKUP(Orders_Table[[#This Row],[Customer ID]],customers!$A$1:$A$1001,customers!$I$1:$I$1001,,0)</f>
        <v>No</v>
      </c>
      <c r="P564" t="str">
        <f t="shared" si="17"/>
        <v>Light</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IF(_xlfn.XLOOKUP(C565,customers!$A$1:$A$1001,customers!$C$1:$C$1001)=0,"",_xlfn.XLOOKUP(C565,customers!$A$1:$A$1001,customers!$C$1:$C$1001))</f>
        <v>dflintiffg1@e-recht24.de</v>
      </c>
      <c r="H565" s="2" t="str">
        <f>_xlfn.XLOOKUP(C565,customers!$A$1:$A$1001,customers!$G$1:$G$1001,,0)</f>
        <v>United Kingdom</v>
      </c>
      <c r="I565" t="str">
        <f>_xlfn.XLOOKUP(orders!D565,Products!$A$1:$A$49,Products!$B$1:$B$49,,0)</f>
        <v>Exc</v>
      </c>
      <c r="J565" t="str">
        <f>_xlfn.XLOOKUP(orders!D565,Products!$A$1:$A$49,Products!$C$1:$C$49,,0)</f>
        <v>M</v>
      </c>
      <c r="K565" s="5">
        <f>_xlfn.XLOOKUP(D565,Products!$A$1:$A$49,Products!$D$1:$D$49,,0)</f>
        <v>1</v>
      </c>
      <c r="L565">
        <f>_xlfn.XLOOKUP(D565,Products!$A$1:$A$49,Products!$E$1:$E$49,,0)</f>
        <v>13.75</v>
      </c>
      <c r="M565" s="11">
        <f>orders!L565*orders!E565</f>
        <v>82.5</v>
      </c>
      <c r="N565" t="str">
        <f t="shared" si="16"/>
        <v>Excelsa</v>
      </c>
      <c r="O565" t="str">
        <f>_xlfn.XLOOKUP(Orders_Table[[#This Row],[Customer ID]],customers!$A$1:$A$1001,customers!$I$1:$I$1001,,0)</f>
        <v>No</v>
      </c>
      <c r="P565" t="str">
        <f t="shared" si="17"/>
        <v>Medium</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IF(_xlfn.XLOOKUP(C566,customers!$A$1:$A$1001,customers!$C$1:$C$1001)=0,"",_xlfn.XLOOKUP(C566,customers!$A$1:$A$1001,customers!$C$1:$C$1001))</f>
        <v>athysfo@cdc.gov</v>
      </c>
      <c r="H566" s="2" t="str">
        <f>_xlfn.XLOOKUP(C566,customers!$A$1:$A$1001,customers!$G$1:$G$1001,,0)</f>
        <v>United States</v>
      </c>
      <c r="I566" t="str">
        <f>_xlfn.XLOOKUP(orders!D566,Products!$A$1:$A$49,Products!$B$1:$B$49,,0)</f>
        <v>Rob</v>
      </c>
      <c r="J566" t="str">
        <f>_xlfn.XLOOKUP(orders!D566,Products!$A$1:$A$49,Products!$C$1:$C$49,,0)</f>
        <v>L</v>
      </c>
      <c r="K566" s="5">
        <f>_xlfn.XLOOKUP(D566,Products!$A$1:$A$49,Products!$D$1:$D$49,,0)</f>
        <v>0.5</v>
      </c>
      <c r="L566">
        <f>_xlfn.XLOOKUP(D566,Products!$A$1:$A$49,Products!$E$1:$E$49,,0)</f>
        <v>7.169999999999999</v>
      </c>
      <c r="M566" s="11">
        <f>orders!L566*orders!E566</f>
        <v>14.339999999999998</v>
      </c>
      <c r="N566" t="str">
        <f t="shared" si="16"/>
        <v>Robusta</v>
      </c>
      <c r="O566" t="str">
        <f>_xlfn.XLOOKUP(Orders_Table[[#This Row],[Customer ID]],customers!$A$1:$A$1001,customers!$I$1:$I$1001,,0)</f>
        <v>No</v>
      </c>
      <c r="P566" t="str">
        <f t="shared" si="17"/>
        <v>Light</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IF(_xlfn.XLOOKUP(C567,customers!$A$1:$A$1001,customers!$C$1:$C$1001)=0,"",_xlfn.XLOOKUP(C567,customers!$A$1:$A$1001,customers!$C$1:$C$1001))</f>
        <v>jchuggfp@about.me</v>
      </c>
      <c r="H567" s="2" t="str">
        <f>_xlfn.XLOOKUP(C567,customers!$A$1:$A$1001,customers!$G$1:$G$1001,,0)</f>
        <v>United States</v>
      </c>
      <c r="I567" t="str">
        <f>_xlfn.XLOOKUP(orders!D567,Products!$A$1:$A$49,Products!$B$1:$B$49,,0)</f>
        <v>Rob</v>
      </c>
      <c r="J567" t="str">
        <f>_xlfn.XLOOKUP(orders!D567,Products!$A$1:$A$49,Products!$C$1:$C$49,,0)</f>
        <v>D</v>
      </c>
      <c r="K567" s="5">
        <f>_xlfn.XLOOKUP(D567,Products!$A$1:$A$49,Products!$D$1:$D$49,,0)</f>
        <v>2.5</v>
      </c>
      <c r="L567">
        <f>_xlfn.XLOOKUP(D567,Products!$A$1:$A$49,Products!$E$1:$E$49,,0)</f>
        <v>20.584999999999997</v>
      </c>
      <c r="M567" s="11">
        <f>orders!L567*orders!E567</f>
        <v>82.339999999999989</v>
      </c>
      <c r="N567" t="str">
        <f t="shared" si="16"/>
        <v>Robusta</v>
      </c>
      <c r="O567" t="str">
        <f>_xlfn.XLOOKUP(Orders_Table[[#This Row],[Customer ID]],customers!$A$1:$A$1001,customers!$I$1:$I$1001,,0)</f>
        <v>No</v>
      </c>
      <c r="P567" t="str">
        <f t="shared" si="17"/>
        <v>Dark</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IF(_xlfn.XLOOKUP(C568,customers!$A$1:$A$1001,customers!$C$1:$C$1001)=0,"",_xlfn.XLOOKUP(C568,customers!$A$1:$A$1001,customers!$C$1:$C$1001))</f>
        <v>akelstonfq@sakura.ne.jp</v>
      </c>
      <c r="H568" s="2" t="str">
        <f>_xlfn.XLOOKUP(C568,customers!$A$1:$A$1001,customers!$G$1:$G$1001,,0)</f>
        <v>United States</v>
      </c>
      <c r="I568" t="str">
        <f>_xlfn.XLOOKUP(orders!D568,Products!$A$1:$A$49,Products!$B$1:$B$49,,0)</f>
        <v>Ara</v>
      </c>
      <c r="J568" t="str">
        <f>_xlfn.XLOOKUP(orders!D568,Products!$A$1:$A$49,Products!$C$1:$C$49,,0)</f>
        <v>M</v>
      </c>
      <c r="K568" s="5">
        <f>_xlfn.XLOOKUP(D568,Products!$A$1:$A$49,Products!$D$1:$D$49,,0)</f>
        <v>0.2</v>
      </c>
      <c r="L568">
        <f>_xlfn.XLOOKUP(D568,Products!$A$1:$A$49,Products!$E$1:$E$49,,0)</f>
        <v>3.375</v>
      </c>
      <c r="M568" s="11">
        <f>orders!L568*orders!E568</f>
        <v>20.25</v>
      </c>
      <c r="N568" t="str">
        <f t="shared" si="16"/>
        <v>Arabica</v>
      </c>
      <c r="O568" t="str">
        <f>_xlfn.XLOOKUP(Orders_Table[[#This Row],[Customer ID]],customers!$A$1:$A$1001,customers!$I$1:$I$1001,,0)</f>
        <v>Yes</v>
      </c>
      <c r="P568" t="str">
        <f t="shared" si="17"/>
        <v>Medium</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IF(_xlfn.XLOOKUP(C569,customers!$A$1:$A$1001,customers!$C$1:$C$1001)=0,"",_xlfn.XLOOKUP(C569,customers!$A$1:$A$1001,customers!$C$1:$C$1001))</f>
        <v/>
      </c>
      <c r="H569" s="2" t="str">
        <f>_xlfn.XLOOKUP(C569,customers!$A$1:$A$1001,customers!$G$1:$G$1001,,0)</f>
        <v>Ireland</v>
      </c>
      <c r="I569" t="str">
        <f>_xlfn.XLOOKUP(orders!D569,Products!$A$1:$A$49,Products!$B$1:$B$49,,0)</f>
        <v>Rob</v>
      </c>
      <c r="J569" t="str">
        <f>_xlfn.XLOOKUP(orders!D569,Products!$A$1:$A$49,Products!$C$1:$C$49,,0)</f>
        <v>L</v>
      </c>
      <c r="K569" s="5">
        <f>_xlfn.XLOOKUP(D569,Products!$A$1:$A$49,Products!$D$1:$D$49,,0)</f>
        <v>2.5</v>
      </c>
      <c r="L569">
        <f>_xlfn.XLOOKUP(D569,Products!$A$1:$A$49,Products!$E$1:$E$49,,0)</f>
        <v>27.484999999999996</v>
      </c>
      <c r="M569" s="11">
        <f>orders!L569*orders!E569</f>
        <v>164.90999999999997</v>
      </c>
      <c r="N569" t="str">
        <f t="shared" si="16"/>
        <v>Robusta</v>
      </c>
      <c r="O569" t="str">
        <f>_xlfn.XLOOKUP(Orders_Table[[#This Row],[Customer ID]],customers!$A$1:$A$1001,customers!$I$1:$I$1001,,0)</f>
        <v>No</v>
      </c>
      <c r="P569" t="str">
        <f t="shared" si="17"/>
        <v>Light</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IF(_xlfn.XLOOKUP(C570,customers!$A$1:$A$1001,customers!$C$1:$C$1001)=0,"",_xlfn.XLOOKUP(C570,customers!$A$1:$A$1001,customers!$C$1:$C$1001))</f>
        <v>cmottramfs@harvard.edu</v>
      </c>
      <c r="H570" s="2" t="str">
        <f>_xlfn.XLOOKUP(C570,customers!$A$1:$A$1001,customers!$G$1:$G$1001,,0)</f>
        <v>United States</v>
      </c>
      <c r="I570" t="str">
        <f>_xlfn.XLOOKUP(orders!D570,Products!$A$1:$A$49,Products!$B$1:$B$49,,0)</f>
        <v>Lib</v>
      </c>
      <c r="J570" t="str">
        <f>_xlfn.XLOOKUP(orders!D570,Products!$A$1:$A$49,Products!$C$1:$C$49,,0)</f>
        <v>L</v>
      </c>
      <c r="K570" s="5">
        <f>_xlfn.XLOOKUP(D570,Products!$A$1:$A$49,Products!$D$1:$D$49,,0)</f>
        <v>0.2</v>
      </c>
      <c r="L570">
        <f>_xlfn.XLOOKUP(D570,Products!$A$1:$A$49,Products!$E$1:$E$49,,0)</f>
        <v>4.7549999999999999</v>
      </c>
      <c r="M570" s="11">
        <f>orders!L570*orders!E570</f>
        <v>19.02</v>
      </c>
      <c r="N570" t="str">
        <f t="shared" si="16"/>
        <v>Liberica</v>
      </c>
      <c r="O570" t="str">
        <f>_xlfn.XLOOKUP(Orders_Table[[#This Row],[Customer ID]],customers!$A$1:$A$1001,customers!$I$1:$I$1001,,0)</f>
        <v>Yes</v>
      </c>
      <c r="P570" t="str">
        <f t="shared" si="17"/>
        <v>Light</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IF(_xlfn.XLOOKUP(C571,customers!$A$1:$A$1001,customers!$C$1:$C$1001)=0,"",_xlfn.XLOOKUP(C571,customers!$A$1:$A$1001,customers!$C$1:$C$1001))</f>
        <v>dflintiffg1@e-recht24.de</v>
      </c>
      <c r="H571" s="2" t="str">
        <f>_xlfn.XLOOKUP(C571,customers!$A$1:$A$1001,customers!$G$1:$G$1001,,0)</f>
        <v>United Kingdom</v>
      </c>
      <c r="I571" t="str">
        <f>_xlfn.XLOOKUP(orders!D571,Products!$A$1:$A$49,Products!$B$1:$B$49,,0)</f>
        <v>Ara</v>
      </c>
      <c r="J571" t="str">
        <f>_xlfn.XLOOKUP(orders!D571,Products!$A$1:$A$49,Products!$C$1:$C$49,,0)</f>
        <v>D</v>
      </c>
      <c r="K571" s="5">
        <f>_xlfn.XLOOKUP(D571,Products!$A$1:$A$49,Products!$D$1:$D$49,,0)</f>
        <v>2.5</v>
      </c>
      <c r="L571">
        <f>_xlfn.XLOOKUP(D571,Products!$A$1:$A$49,Products!$E$1:$E$49,,0)</f>
        <v>22.884999999999998</v>
      </c>
      <c r="M571" s="11">
        <f>orders!L571*orders!E571</f>
        <v>137.31</v>
      </c>
      <c r="N571" t="str">
        <f t="shared" si="16"/>
        <v>Arabica</v>
      </c>
      <c r="O571" t="str">
        <f>_xlfn.XLOOKUP(Orders_Table[[#This Row],[Customer ID]],customers!$A$1:$A$1001,customers!$I$1:$I$1001,,0)</f>
        <v>No</v>
      </c>
      <c r="P571" t="str">
        <f t="shared" si="17"/>
        <v>Dark</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IF(_xlfn.XLOOKUP(C572,customers!$A$1:$A$1001,customers!$C$1:$C$1001)=0,"",_xlfn.XLOOKUP(C572,customers!$A$1:$A$1001,customers!$C$1:$C$1001))</f>
        <v>dsangwinfu@weebly.com</v>
      </c>
      <c r="H572" s="2" t="str">
        <f>_xlfn.XLOOKUP(C572,customers!$A$1:$A$1001,customers!$G$1:$G$1001,,0)</f>
        <v>United States</v>
      </c>
      <c r="I572" t="str">
        <f>_xlfn.XLOOKUP(orders!D572,Products!$A$1:$A$49,Products!$B$1:$B$49,,0)</f>
        <v>Ara</v>
      </c>
      <c r="J572" t="str">
        <f>_xlfn.XLOOKUP(orders!D572,Products!$A$1:$A$49,Products!$C$1:$C$49,,0)</f>
        <v>M</v>
      </c>
      <c r="K572" s="5">
        <f>_xlfn.XLOOKUP(D572,Products!$A$1:$A$49,Products!$D$1:$D$49,,0)</f>
        <v>0.5</v>
      </c>
      <c r="L572">
        <f>_xlfn.XLOOKUP(D572,Products!$A$1:$A$49,Products!$E$1:$E$49,,0)</f>
        <v>6.75</v>
      </c>
      <c r="M572" s="11">
        <f>orders!L572*orders!E572</f>
        <v>27</v>
      </c>
      <c r="N572" t="str">
        <f t="shared" si="16"/>
        <v>Arabica</v>
      </c>
      <c r="O572" t="str">
        <f>_xlfn.XLOOKUP(Orders_Table[[#This Row],[Customer ID]],customers!$A$1:$A$1001,customers!$I$1:$I$1001,,0)</f>
        <v>No</v>
      </c>
      <c r="P572" t="str">
        <f t="shared" si="17"/>
        <v>Medium</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IF(_xlfn.XLOOKUP(C573,customers!$A$1:$A$1001,customers!$C$1:$C$1001)=0,"",_xlfn.XLOOKUP(C573,customers!$A$1:$A$1001,customers!$C$1:$C$1001))</f>
        <v>eaizikowitzfv@virginia.edu</v>
      </c>
      <c r="H573" s="2" t="str">
        <f>_xlfn.XLOOKUP(C573,customers!$A$1:$A$1001,customers!$G$1:$G$1001,,0)</f>
        <v>United Kingdom</v>
      </c>
      <c r="I573" t="str">
        <f>_xlfn.XLOOKUP(orders!D573,Products!$A$1:$A$49,Products!$B$1:$B$49,,0)</f>
        <v>Exc</v>
      </c>
      <c r="J573" t="str">
        <f>_xlfn.XLOOKUP(orders!D573,Products!$A$1:$A$49,Products!$C$1:$C$49,,0)</f>
        <v>L</v>
      </c>
      <c r="K573" s="5">
        <f>_xlfn.XLOOKUP(D573,Products!$A$1:$A$49,Products!$D$1:$D$49,,0)</f>
        <v>0.5</v>
      </c>
      <c r="L573">
        <f>_xlfn.XLOOKUP(D573,Products!$A$1:$A$49,Products!$E$1:$E$49,,0)</f>
        <v>8.91</v>
      </c>
      <c r="M573" s="11">
        <f>orders!L573*orders!E573</f>
        <v>35.64</v>
      </c>
      <c r="N573" t="str">
        <f t="shared" si="16"/>
        <v>Excelsa</v>
      </c>
      <c r="O573" t="str">
        <f>_xlfn.XLOOKUP(Orders_Table[[#This Row],[Customer ID]],customers!$A$1:$A$1001,customers!$I$1:$I$1001,,0)</f>
        <v>No</v>
      </c>
      <c r="P573" t="str">
        <f t="shared" si="17"/>
        <v>Light</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IF(_xlfn.XLOOKUP(C574,customers!$A$1:$A$1001,customers!$C$1:$C$1001)=0,"",_xlfn.XLOOKUP(C574,customers!$A$1:$A$1001,customers!$C$1:$C$1001))</f>
        <v/>
      </c>
      <c r="H574" s="2" t="str">
        <f>_xlfn.XLOOKUP(C574,customers!$A$1:$A$1001,customers!$G$1:$G$1001,,0)</f>
        <v>United States</v>
      </c>
      <c r="I574" t="str">
        <f>_xlfn.XLOOKUP(orders!D574,Products!$A$1:$A$49,Products!$B$1:$B$49,,0)</f>
        <v>Ara</v>
      </c>
      <c r="J574" t="str">
        <f>_xlfn.XLOOKUP(orders!D574,Products!$A$1:$A$49,Products!$C$1:$C$49,,0)</f>
        <v>D</v>
      </c>
      <c r="K574" s="5">
        <f>_xlfn.XLOOKUP(D574,Products!$A$1:$A$49,Products!$D$1:$D$49,,0)</f>
        <v>0.2</v>
      </c>
      <c r="L574">
        <f>_xlfn.XLOOKUP(D574,Products!$A$1:$A$49,Products!$E$1:$E$49,,0)</f>
        <v>2.9849999999999999</v>
      </c>
      <c r="M574" s="11">
        <f>orders!L574*orders!E574</f>
        <v>5.97</v>
      </c>
      <c r="N574" t="str">
        <f t="shared" si="16"/>
        <v>Arabica</v>
      </c>
      <c r="O574" t="str">
        <f>_xlfn.XLOOKUP(Orders_Table[[#This Row],[Customer ID]],customers!$A$1:$A$1001,customers!$I$1:$I$1001,,0)</f>
        <v>Yes</v>
      </c>
      <c r="P574" t="str">
        <f t="shared" si="17"/>
        <v>Dark</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IF(_xlfn.XLOOKUP(C575,customers!$A$1:$A$1001,customers!$C$1:$C$1001)=0,"",_xlfn.XLOOKUP(C575,customers!$A$1:$A$1001,customers!$C$1:$C$1001))</f>
        <v>cvenourfx@ask.com</v>
      </c>
      <c r="H575" s="2" t="str">
        <f>_xlfn.XLOOKUP(C575,customers!$A$1:$A$1001,customers!$G$1:$G$1001,,0)</f>
        <v>United States</v>
      </c>
      <c r="I575" t="str">
        <f>_xlfn.XLOOKUP(orders!D575,Products!$A$1:$A$49,Products!$B$1:$B$49,,0)</f>
        <v>Ara</v>
      </c>
      <c r="J575" t="str">
        <f>_xlfn.XLOOKUP(orders!D575,Products!$A$1:$A$49,Products!$C$1:$C$49,,0)</f>
        <v>M</v>
      </c>
      <c r="K575" s="5">
        <f>_xlfn.XLOOKUP(D575,Products!$A$1:$A$49,Products!$D$1:$D$49,,0)</f>
        <v>1</v>
      </c>
      <c r="L575">
        <f>_xlfn.XLOOKUP(D575,Products!$A$1:$A$49,Products!$E$1:$E$49,,0)</f>
        <v>11.25</v>
      </c>
      <c r="M575" s="11">
        <f>orders!L575*orders!E575</f>
        <v>67.5</v>
      </c>
      <c r="N575" t="str">
        <f t="shared" si="16"/>
        <v>Arabica</v>
      </c>
      <c r="O575" t="str">
        <f>_xlfn.XLOOKUP(Orders_Table[[#This Row],[Customer ID]],customers!$A$1:$A$1001,customers!$I$1:$I$1001,,0)</f>
        <v>No</v>
      </c>
      <c r="P575" t="str">
        <f t="shared" si="17"/>
        <v>Medium</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IF(_xlfn.XLOOKUP(C576,customers!$A$1:$A$1001,customers!$C$1:$C$1001)=0,"",_xlfn.XLOOKUP(C576,customers!$A$1:$A$1001,customers!$C$1:$C$1001))</f>
        <v>mharbyfy@163.com</v>
      </c>
      <c r="H576" s="2" t="str">
        <f>_xlfn.XLOOKUP(C576,customers!$A$1:$A$1001,customers!$G$1:$G$1001,,0)</f>
        <v>United States</v>
      </c>
      <c r="I576" t="str">
        <f>_xlfn.XLOOKUP(orders!D576,Products!$A$1:$A$49,Products!$B$1:$B$49,,0)</f>
        <v>Rob</v>
      </c>
      <c r="J576" t="str">
        <f>_xlfn.XLOOKUP(orders!D576,Products!$A$1:$A$49,Products!$C$1:$C$49,,0)</f>
        <v>L</v>
      </c>
      <c r="K576" s="5">
        <f>_xlfn.XLOOKUP(D576,Products!$A$1:$A$49,Products!$D$1:$D$49,,0)</f>
        <v>0.2</v>
      </c>
      <c r="L576">
        <f>_xlfn.XLOOKUP(D576,Products!$A$1:$A$49,Products!$E$1:$E$49,,0)</f>
        <v>3.5849999999999995</v>
      </c>
      <c r="M576" s="11">
        <f>orders!L576*orders!E576</f>
        <v>21.509999999999998</v>
      </c>
      <c r="N576" t="str">
        <f t="shared" si="16"/>
        <v>Robusta</v>
      </c>
      <c r="O576" t="str">
        <f>_xlfn.XLOOKUP(Orders_Table[[#This Row],[Customer ID]],customers!$A$1:$A$1001,customers!$I$1:$I$1001,,0)</f>
        <v>Yes</v>
      </c>
      <c r="P576" t="str">
        <f t="shared" si="17"/>
        <v>Light</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IF(_xlfn.XLOOKUP(C577,customers!$A$1:$A$1001,customers!$C$1:$C$1001)=0,"",_xlfn.XLOOKUP(C577,customers!$A$1:$A$1001,customers!$C$1:$C$1001))</f>
        <v>rthickpennyfz@cafepress.com</v>
      </c>
      <c r="H577" s="2" t="str">
        <f>_xlfn.XLOOKUP(C577,customers!$A$1:$A$1001,customers!$G$1:$G$1001,,0)</f>
        <v>United States</v>
      </c>
      <c r="I577" t="str">
        <f>_xlfn.XLOOKUP(orders!D577,Products!$A$1:$A$49,Products!$B$1:$B$49,,0)</f>
        <v>Lib</v>
      </c>
      <c r="J577" t="str">
        <f>_xlfn.XLOOKUP(orders!D577,Products!$A$1:$A$49,Products!$C$1:$C$49,,0)</f>
        <v>M</v>
      </c>
      <c r="K577" s="5">
        <f>_xlfn.XLOOKUP(D577,Products!$A$1:$A$49,Products!$D$1:$D$49,,0)</f>
        <v>2.5</v>
      </c>
      <c r="L577">
        <f>_xlfn.XLOOKUP(D577,Products!$A$1:$A$49,Products!$E$1:$E$49,,0)</f>
        <v>33.464999999999996</v>
      </c>
      <c r="M577" s="11">
        <f>orders!L577*orders!E577</f>
        <v>66.929999999999993</v>
      </c>
      <c r="N577" t="str">
        <f t="shared" si="16"/>
        <v>Liberica</v>
      </c>
      <c r="O577" t="str">
        <f>_xlfn.XLOOKUP(Orders_Table[[#This Row],[Customer ID]],customers!$A$1:$A$1001,customers!$I$1:$I$1001,,0)</f>
        <v>No</v>
      </c>
      <c r="P577" t="str">
        <f t="shared" si="17"/>
        <v>Medium</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IF(_xlfn.XLOOKUP(C578,customers!$A$1:$A$1001,customers!$C$1:$C$1001)=0,"",_xlfn.XLOOKUP(C578,customers!$A$1:$A$1001,customers!$C$1:$C$1001))</f>
        <v>pormerodg0@redcross.org</v>
      </c>
      <c r="H578" s="2" t="str">
        <f>_xlfn.XLOOKUP(C578,customers!$A$1:$A$1001,customers!$G$1:$G$1001,,0)</f>
        <v>United States</v>
      </c>
      <c r="I578" t="str">
        <f>_xlfn.XLOOKUP(orders!D578,Products!$A$1:$A$49,Products!$B$1:$B$49,,0)</f>
        <v>Ara</v>
      </c>
      <c r="J578" t="str">
        <f>_xlfn.XLOOKUP(orders!D578,Products!$A$1:$A$49,Products!$C$1:$C$49,,0)</f>
        <v>D</v>
      </c>
      <c r="K578" s="5">
        <f>_xlfn.XLOOKUP(D578,Products!$A$1:$A$49,Products!$D$1:$D$49,,0)</f>
        <v>0.2</v>
      </c>
      <c r="L578">
        <f>_xlfn.XLOOKUP(D578,Products!$A$1:$A$49,Products!$E$1:$E$49,,0)</f>
        <v>2.9849999999999999</v>
      </c>
      <c r="M578" s="11">
        <f>orders!L578*orders!E578</f>
        <v>17.91</v>
      </c>
      <c r="N578" t="str">
        <f t="shared" si="16"/>
        <v>Arabica</v>
      </c>
      <c r="O578" t="str">
        <f>_xlfn.XLOOKUP(Orders_Table[[#This Row],[Customer ID]],customers!$A$1:$A$1001,customers!$I$1:$I$1001,,0)</f>
        <v>No</v>
      </c>
      <c r="P578" t="str">
        <f t="shared" si="17"/>
        <v>Dark</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IF(_xlfn.XLOOKUP(C579,customers!$A$1:$A$1001,customers!$C$1:$C$1001)=0,"",_xlfn.XLOOKUP(C579,customers!$A$1:$A$1001,customers!$C$1:$C$1001))</f>
        <v>dflintiffg1@e-recht24.de</v>
      </c>
      <c r="H579" s="2" t="str">
        <f>_xlfn.XLOOKUP(C579,customers!$A$1:$A$1001,customers!$G$1:$G$1001,,0)</f>
        <v>United Kingdom</v>
      </c>
      <c r="I579" t="str">
        <f>_xlfn.XLOOKUP(orders!D579,Products!$A$1:$A$49,Products!$B$1:$B$49,,0)</f>
        <v>Lib</v>
      </c>
      <c r="J579" t="str">
        <f>_xlfn.XLOOKUP(orders!D579,Products!$A$1:$A$49,Products!$C$1:$C$49,,0)</f>
        <v>M</v>
      </c>
      <c r="K579" s="5">
        <f>_xlfn.XLOOKUP(D579,Products!$A$1:$A$49,Products!$D$1:$D$49,,0)</f>
        <v>1</v>
      </c>
      <c r="L579">
        <f>_xlfn.XLOOKUP(D579,Products!$A$1:$A$49,Products!$E$1:$E$49,,0)</f>
        <v>14.55</v>
      </c>
      <c r="M579" s="11">
        <f>orders!L579*orders!E579</f>
        <v>58.2</v>
      </c>
      <c r="N579" t="str">
        <f t="shared" ref="N579:N642" si="18">IF(I579="Rob","Robusta",IF(I579="Exc","Excelsa",IF(I579="Ara","Arabica",IF(I579="Lib","Liberica",""))))</f>
        <v>Liberica</v>
      </c>
      <c r="O579" t="str">
        <f>_xlfn.XLOOKUP(Orders_Table[[#This Row],[Customer ID]],customers!$A$1:$A$1001,customers!$I$1:$I$1001,,0)</f>
        <v>No</v>
      </c>
      <c r="P579" t="str">
        <f t="shared" ref="P579:P642" si="19">IF(J579="M","Medium",IF(J579="D","Dark",IF(J579="L","Light","")))</f>
        <v>Medium</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IF(_xlfn.XLOOKUP(C580,customers!$A$1:$A$1001,customers!$C$1:$C$1001)=0,"",_xlfn.XLOOKUP(C580,customers!$A$1:$A$1001,customers!$C$1:$C$1001))</f>
        <v>tzanettig2@gravatar.com</v>
      </c>
      <c r="H580" s="2" t="str">
        <f>_xlfn.XLOOKUP(C580,customers!$A$1:$A$1001,customers!$G$1:$G$1001,,0)</f>
        <v>Ireland</v>
      </c>
      <c r="I580" t="str">
        <f>_xlfn.XLOOKUP(orders!D580,Products!$A$1:$A$49,Products!$B$1:$B$49,,0)</f>
        <v>Exc</v>
      </c>
      <c r="J580" t="str">
        <f>_xlfn.XLOOKUP(orders!D580,Products!$A$1:$A$49,Products!$C$1:$C$49,,0)</f>
        <v>L</v>
      </c>
      <c r="K580" s="5">
        <f>_xlfn.XLOOKUP(D580,Products!$A$1:$A$49,Products!$D$1:$D$49,,0)</f>
        <v>0.2</v>
      </c>
      <c r="L580">
        <f>_xlfn.XLOOKUP(D580,Products!$A$1:$A$49,Products!$E$1:$E$49,,0)</f>
        <v>4.4550000000000001</v>
      </c>
      <c r="M580" s="11">
        <f>orders!L580*orders!E580</f>
        <v>13.365</v>
      </c>
      <c r="N580" t="str">
        <f t="shared" si="18"/>
        <v>Excelsa</v>
      </c>
      <c r="O580" t="str">
        <f>_xlfn.XLOOKUP(Orders_Table[[#This Row],[Customer ID]],customers!$A$1:$A$1001,customers!$I$1:$I$1001,,0)</f>
        <v>No</v>
      </c>
      <c r="P580" t="str">
        <f t="shared" si="19"/>
        <v>Light</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IF(_xlfn.XLOOKUP(C581,customers!$A$1:$A$1001,customers!$C$1:$C$1001)=0,"",_xlfn.XLOOKUP(C581,customers!$A$1:$A$1001,customers!$C$1:$C$1001))</f>
        <v>tzanettig2@gravatar.com</v>
      </c>
      <c r="H581" s="2" t="str">
        <f>_xlfn.XLOOKUP(C581,customers!$A$1:$A$1001,customers!$G$1:$G$1001,,0)</f>
        <v>Ireland</v>
      </c>
      <c r="I581" t="str">
        <f>_xlfn.XLOOKUP(orders!D581,Products!$A$1:$A$49,Products!$B$1:$B$49,,0)</f>
        <v>Ara</v>
      </c>
      <c r="J581" t="str">
        <f>_xlfn.XLOOKUP(orders!D581,Products!$A$1:$A$49,Products!$C$1:$C$49,,0)</f>
        <v>M</v>
      </c>
      <c r="K581" s="5">
        <f>_xlfn.XLOOKUP(D581,Products!$A$1:$A$49,Products!$D$1:$D$49,,0)</f>
        <v>0.5</v>
      </c>
      <c r="L581">
        <f>_xlfn.XLOOKUP(D581,Products!$A$1:$A$49,Products!$E$1:$E$49,,0)</f>
        <v>6.75</v>
      </c>
      <c r="M581" s="11">
        <f>orders!L581*orders!E581</f>
        <v>33.75</v>
      </c>
      <c r="N581" t="str">
        <f t="shared" si="18"/>
        <v>Arabica</v>
      </c>
      <c r="O581" t="str">
        <f>_xlfn.XLOOKUP(Orders_Table[[#This Row],[Customer ID]],customers!$A$1:$A$1001,customers!$I$1:$I$1001,,0)</f>
        <v>No</v>
      </c>
      <c r="P581" t="str">
        <f t="shared" si="19"/>
        <v>Medium</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IF(_xlfn.XLOOKUP(C582,customers!$A$1:$A$1001,customers!$C$1:$C$1001)=0,"",_xlfn.XLOOKUP(C582,customers!$A$1:$A$1001,customers!$C$1:$C$1001))</f>
        <v>rkirtleyg4@hatena.ne.jp</v>
      </c>
      <c r="H582" s="2" t="str">
        <f>_xlfn.XLOOKUP(C582,customers!$A$1:$A$1001,customers!$G$1:$G$1001,,0)</f>
        <v>United States</v>
      </c>
      <c r="I582" t="str">
        <f>_xlfn.XLOOKUP(orders!D582,Products!$A$1:$A$49,Products!$B$1:$B$49,,0)</f>
        <v>Exc</v>
      </c>
      <c r="J582" t="str">
        <f>_xlfn.XLOOKUP(orders!D582,Products!$A$1:$A$49,Products!$C$1:$C$49,,0)</f>
        <v>L</v>
      </c>
      <c r="K582" s="5">
        <f>_xlfn.XLOOKUP(D582,Products!$A$1:$A$49,Products!$D$1:$D$49,,0)</f>
        <v>1</v>
      </c>
      <c r="L582">
        <f>_xlfn.XLOOKUP(D582,Products!$A$1:$A$49,Products!$E$1:$E$49,,0)</f>
        <v>14.85</v>
      </c>
      <c r="M582" s="11">
        <f>orders!L582*orders!E582</f>
        <v>44.55</v>
      </c>
      <c r="N582" t="str">
        <f t="shared" si="18"/>
        <v>Excelsa</v>
      </c>
      <c r="O582" t="str">
        <f>_xlfn.XLOOKUP(Orders_Table[[#This Row],[Customer ID]],customers!$A$1:$A$1001,customers!$I$1:$I$1001,,0)</f>
        <v>Yes</v>
      </c>
      <c r="P582" t="str">
        <f t="shared" si="19"/>
        <v>Light</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IF(_xlfn.XLOOKUP(C583,customers!$A$1:$A$1001,customers!$C$1:$C$1001)=0,"",_xlfn.XLOOKUP(C583,customers!$A$1:$A$1001,customers!$C$1:$C$1001))</f>
        <v>cclemencetg5@weather.com</v>
      </c>
      <c r="H583" s="2" t="str">
        <f>_xlfn.XLOOKUP(C583,customers!$A$1:$A$1001,customers!$G$1:$G$1001,,0)</f>
        <v>United Kingdom</v>
      </c>
      <c r="I583" t="str">
        <f>_xlfn.XLOOKUP(orders!D583,Products!$A$1:$A$49,Products!$B$1:$B$49,,0)</f>
        <v>Exc</v>
      </c>
      <c r="J583" t="str">
        <f>_xlfn.XLOOKUP(orders!D583,Products!$A$1:$A$49,Products!$C$1:$C$49,,0)</f>
        <v>L</v>
      </c>
      <c r="K583" s="5">
        <f>_xlfn.XLOOKUP(D583,Products!$A$1:$A$49,Products!$D$1:$D$49,,0)</f>
        <v>0.5</v>
      </c>
      <c r="L583">
        <f>_xlfn.XLOOKUP(D583,Products!$A$1:$A$49,Products!$E$1:$E$49,,0)</f>
        <v>8.91</v>
      </c>
      <c r="M583" s="11">
        <f>orders!L583*orders!E583</f>
        <v>44.55</v>
      </c>
      <c r="N583" t="str">
        <f t="shared" si="18"/>
        <v>Excelsa</v>
      </c>
      <c r="O583" t="str">
        <f>_xlfn.XLOOKUP(Orders_Table[[#This Row],[Customer ID]],customers!$A$1:$A$1001,customers!$I$1:$I$1001,,0)</f>
        <v>Yes</v>
      </c>
      <c r="P583" t="str">
        <f t="shared" si="19"/>
        <v>Light</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IF(_xlfn.XLOOKUP(C584,customers!$A$1:$A$1001,customers!$C$1:$C$1001)=0,"",_xlfn.XLOOKUP(C584,customers!$A$1:$A$1001,customers!$C$1:$C$1001))</f>
        <v>rdonetg6@oakley.com</v>
      </c>
      <c r="H584" s="2" t="str">
        <f>_xlfn.XLOOKUP(C584,customers!$A$1:$A$1001,customers!$G$1:$G$1001,,0)</f>
        <v>United States</v>
      </c>
      <c r="I584" t="str">
        <f>_xlfn.XLOOKUP(orders!D584,Products!$A$1:$A$49,Products!$B$1:$B$49,,0)</f>
        <v>Exc</v>
      </c>
      <c r="J584" t="str">
        <f>_xlfn.XLOOKUP(orders!D584,Products!$A$1:$A$49,Products!$C$1:$C$49,,0)</f>
        <v>D</v>
      </c>
      <c r="K584" s="5">
        <f>_xlfn.XLOOKUP(D584,Products!$A$1:$A$49,Products!$D$1:$D$49,,0)</f>
        <v>1</v>
      </c>
      <c r="L584">
        <f>_xlfn.XLOOKUP(D584,Products!$A$1:$A$49,Products!$E$1:$E$49,,0)</f>
        <v>12.15</v>
      </c>
      <c r="M584" s="11">
        <f>orders!L584*orders!E584</f>
        <v>60.75</v>
      </c>
      <c r="N584" t="str">
        <f t="shared" si="18"/>
        <v>Excelsa</v>
      </c>
      <c r="O584" t="str">
        <f>_xlfn.XLOOKUP(Orders_Table[[#This Row],[Customer ID]],customers!$A$1:$A$1001,customers!$I$1:$I$1001,,0)</f>
        <v>No</v>
      </c>
      <c r="P584" t="str">
        <f t="shared" si="19"/>
        <v>Dark</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IF(_xlfn.XLOOKUP(C585,customers!$A$1:$A$1001,customers!$C$1:$C$1001)=0,"",_xlfn.XLOOKUP(C585,customers!$A$1:$A$1001,customers!$C$1:$C$1001))</f>
        <v>sgaweng7@creativecommons.org</v>
      </c>
      <c r="H585" s="2" t="str">
        <f>_xlfn.XLOOKUP(C585,customers!$A$1:$A$1001,customers!$G$1:$G$1001,,0)</f>
        <v>United States</v>
      </c>
      <c r="I585" t="str">
        <f>_xlfn.XLOOKUP(orders!D585,Products!$A$1:$A$49,Products!$B$1:$B$49,,0)</f>
        <v>Rob</v>
      </c>
      <c r="J585" t="str">
        <f>_xlfn.XLOOKUP(orders!D585,Products!$A$1:$A$49,Products!$C$1:$C$49,,0)</f>
        <v>L</v>
      </c>
      <c r="K585" s="5">
        <f>_xlfn.XLOOKUP(D585,Products!$A$1:$A$49,Products!$D$1:$D$49,,0)</f>
        <v>0.2</v>
      </c>
      <c r="L585">
        <f>_xlfn.XLOOKUP(D585,Products!$A$1:$A$49,Products!$E$1:$E$49,,0)</f>
        <v>3.5849999999999995</v>
      </c>
      <c r="M585" s="11">
        <f>orders!L585*orders!E585</f>
        <v>3.5849999999999995</v>
      </c>
      <c r="N585" t="str">
        <f t="shared" si="18"/>
        <v>Robusta</v>
      </c>
      <c r="O585" t="str">
        <f>_xlfn.XLOOKUP(Orders_Table[[#This Row],[Customer ID]],customers!$A$1:$A$1001,customers!$I$1:$I$1001,,0)</f>
        <v>Yes</v>
      </c>
      <c r="P585" t="str">
        <f t="shared" si="19"/>
        <v>Light</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IF(_xlfn.XLOOKUP(C586,customers!$A$1:$A$1001,customers!$C$1:$C$1001)=0,"",_xlfn.XLOOKUP(C586,customers!$A$1:$A$1001,customers!$C$1:$C$1001))</f>
        <v>rreadieg8@guardian.co.uk</v>
      </c>
      <c r="H586" s="2" t="str">
        <f>_xlfn.XLOOKUP(C586,customers!$A$1:$A$1001,customers!$G$1:$G$1001,,0)</f>
        <v>United States</v>
      </c>
      <c r="I586" t="str">
        <f>_xlfn.XLOOKUP(orders!D586,Products!$A$1:$A$49,Products!$B$1:$B$49,,0)</f>
        <v>Rob</v>
      </c>
      <c r="J586" t="str">
        <f>_xlfn.XLOOKUP(orders!D586,Products!$A$1:$A$49,Products!$C$1:$C$49,,0)</f>
        <v>L</v>
      </c>
      <c r="K586" s="5">
        <f>_xlfn.XLOOKUP(D586,Products!$A$1:$A$49,Products!$D$1:$D$49,,0)</f>
        <v>0.2</v>
      </c>
      <c r="L586">
        <f>_xlfn.XLOOKUP(D586,Products!$A$1:$A$49,Products!$E$1:$E$49,,0)</f>
        <v>3.5849999999999995</v>
      </c>
      <c r="M586" s="11">
        <f>orders!L586*orders!E586</f>
        <v>21.509999999999998</v>
      </c>
      <c r="N586" t="str">
        <f t="shared" si="18"/>
        <v>Robusta</v>
      </c>
      <c r="O586" t="str">
        <f>_xlfn.XLOOKUP(Orders_Table[[#This Row],[Customer ID]],customers!$A$1:$A$1001,customers!$I$1:$I$1001,,0)</f>
        <v>No</v>
      </c>
      <c r="P586" t="str">
        <f t="shared" si="19"/>
        <v>Light</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IF(_xlfn.XLOOKUP(C587,customers!$A$1:$A$1001,customers!$C$1:$C$1001)=0,"",_xlfn.XLOOKUP(C587,customers!$A$1:$A$1001,customers!$C$1:$C$1001))</f>
        <v>cverissimogh@theglobeandmail.com</v>
      </c>
      <c r="H587" s="2" t="str">
        <f>_xlfn.XLOOKUP(C587,customers!$A$1:$A$1001,customers!$G$1:$G$1001,,0)</f>
        <v>United Kingdom</v>
      </c>
      <c r="I587" t="str">
        <f>_xlfn.XLOOKUP(orders!D587,Products!$A$1:$A$49,Products!$B$1:$B$49,,0)</f>
        <v>Exc</v>
      </c>
      <c r="J587" t="str">
        <f>_xlfn.XLOOKUP(orders!D587,Products!$A$1:$A$49,Products!$C$1:$C$49,,0)</f>
        <v>M</v>
      </c>
      <c r="K587" s="5">
        <f>_xlfn.XLOOKUP(D587,Products!$A$1:$A$49,Products!$D$1:$D$49,,0)</f>
        <v>0.5</v>
      </c>
      <c r="L587">
        <f>_xlfn.XLOOKUP(D587,Products!$A$1:$A$49,Products!$E$1:$E$49,,0)</f>
        <v>8.25</v>
      </c>
      <c r="M587" s="11">
        <f>orders!L587*orders!E587</f>
        <v>16.5</v>
      </c>
      <c r="N587" t="str">
        <f t="shared" si="18"/>
        <v>Excelsa</v>
      </c>
      <c r="O587" t="str">
        <f>_xlfn.XLOOKUP(Orders_Table[[#This Row],[Customer ID]],customers!$A$1:$A$1001,customers!$I$1:$I$1001,,0)</f>
        <v>Yes</v>
      </c>
      <c r="P587" t="str">
        <f t="shared" si="19"/>
        <v>Medium</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IF(_xlfn.XLOOKUP(C588,customers!$A$1:$A$1001,customers!$C$1:$C$1001)=0,"",_xlfn.XLOOKUP(C588,customers!$A$1:$A$1001,customers!$C$1:$C$1001))</f>
        <v/>
      </c>
      <c r="H588" s="2" t="str">
        <f>_xlfn.XLOOKUP(C588,customers!$A$1:$A$1001,customers!$G$1:$G$1001,,0)</f>
        <v>United States</v>
      </c>
      <c r="I588" t="str">
        <f>_xlfn.XLOOKUP(orders!D588,Products!$A$1:$A$49,Products!$B$1:$B$49,,0)</f>
        <v>Rob</v>
      </c>
      <c r="J588" t="str">
        <f>_xlfn.XLOOKUP(orders!D588,Products!$A$1:$A$49,Products!$C$1:$C$49,,0)</f>
        <v>L</v>
      </c>
      <c r="K588" s="5">
        <f>_xlfn.XLOOKUP(D588,Products!$A$1:$A$49,Products!$D$1:$D$49,,0)</f>
        <v>2.5</v>
      </c>
      <c r="L588">
        <f>_xlfn.XLOOKUP(D588,Products!$A$1:$A$49,Products!$E$1:$E$49,,0)</f>
        <v>27.484999999999996</v>
      </c>
      <c r="M588" s="11">
        <f>orders!L588*orders!E588</f>
        <v>82.454999999999984</v>
      </c>
      <c r="N588" t="str">
        <f t="shared" si="18"/>
        <v>Robusta</v>
      </c>
      <c r="O588" t="str">
        <f>_xlfn.XLOOKUP(Orders_Table[[#This Row],[Customer ID]],customers!$A$1:$A$1001,customers!$I$1:$I$1001,,0)</f>
        <v>No</v>
      </c>
      <c r="P588" t="str">
        <f t="shared" si="19"/>
        <v>Light</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IF(_xlfn.XLOOKUP(C589,customers!$A$1:$A$1001,customers!$C$1:$C$1001)=0,"",_xlfn.XLOOKUP(C589,customers!$A$1:$A$1001,customers!$C$1:$C$1001))</f>
        <v>bogb@elpais.com</v>
      </c>
      <c r="H589" s="2" t="str">
        <f>_xlfn.XLOOKUP(C589,customers!$A$1:$A$1001,customers!$G$1:$G$1001,,0)</f>
        <v>United States</v>
      </c>
      <c r="I589" t="str">
        <f>_xlfn.XLOOKUP(orders!D589,Products!$A$1:$A$49,Products!$B$1:$B$49,,0)</f>
        <v>Lib</v>
      </c>
      <c r="J589" t="str">
        <f>_xlfn.XLOOKUP(orders!D589,Products!$A$1:$A$49,Products!$C$1:$C$49,,0)</f>
        <v>D</v>
      </c>
      <c r="K589" s="5">
        <f>_xlfn.XLOOKUP(D589,Products!$A$1:$A$49,Products!$D$1:$D$49,,0)</f>
        <v>0.5</v>
      </c>
      <c r="L589">
        <f>_xlfn.XLOOKUP(D589,Products!$A$1:$A$49,Products!$E$1:$E$49,,0)</f>
        <v>7.77</v>
      </c>
      <c r="M589" s="11">
        <f>orders!L589*orders!E589</f>
        <v>7.77</v>
      </c>
      <c r="N589" t="str">
        <f t="shared" si="18"/>
        <v>Liberica</v>
      </c>
      <c r="O589" t="str">
        <f>_xlfn.XLOOKUP(Orders_Table[[#This Row],[Customer ID]],customers!$A$1:$A$1001,customers!$I$1:$I$1001,,0)</f>
        <v>Yes</v>
      </c>
      <c r="P589" t="str">
        <f t="shared" si="19"/>
        <v>Dark</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IF(_xlfn.XLOOKUP(C590,customers!$A$1:$A$1001,customers!$C$1:$C$1001)=0,"",_xlfn.XLOOKUP(C590,customers!$A$1:$A$1001,customers!$C$1:$C$1001))</f>
        <v>vstansburygc@unblog.fr</v>
      </c>
      <c r="H590" s="2" t="str">
        <f>_xlfn.XLOOKUP(C590,customers!$A$1:$A$1001,customers!$G$1:$G$1001,,0)</f>
        <v>United States</v>
      </c>
      <c r="I590" t="str">
        <f>_xlfn.XLOOKUP(orders!D590,Products!$A$1:$A$49,Products!$B$1:$B$49,,0)</f>
        <v>Rob</v>
      </c>
      <c r="J590" t="str">
        <f>_xlfn.XLOOKUP(orders!D590,Products!$A$1:$A$49,Products!$C$1:$C$49,,0)</f>
        <v>M</v>
      </c>
      <c r="K590" s="5">
        <f>_xlfn.XLOOKUP(D590,Products!$A$1:$A$49,Products!$D$1:$D$49,,0)</f>
        <v>0.5</v>
      </c>
      <c r="L590">
        <f>_xlfn.XLOOKUP(D590,Products!$A$1:$A$49,Products!$E$1:$E$49,,0)</f>
        <v>5.97</v>
      </c>
      <c r="M590" s="11">
        <f>orders!L590*orders!E590</f>
        <v>11.94</v>
      </c>
      <c r="N590" t="str">
        <f t="shared" si="18"/>
        <v>Robusta</v>
      </c>
      <c r="O590" t="str">
        <f>_xlfn.XLOOKUP(Orders_Table[[#This Row],[Customer ID]],customers!$A$1:$A$1001,customers!$I$1:$I$1001,,0)</f>
        <v>Yes</v>
      </c>
      <c r="P590" t="str">
        <f t="shared" si="19"/>
        <v>Medium</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IF(_xlfn.XLOOKUP(C591,customers!$A$1:$A$1001,customers!$C$1:$C$1001)=0,"",_xlfn.XLOOKUP(C591,customers!$A$1:$A$1001,customers!$C$1:$C$1001))</f>
        <v>dheinonengd@printfriendly.com</v>
      </c>
      <c r="H591" s="2" t="str">
        <f>_xlfn.XLOOKUP(C591,customers!$A$1:$A$1001,customers!$G$1:$G$1001,,0)</f>
        <v>United States</v>
      </c>
      <c r="I591" t="str">
        <f>_xlfn.XLOOKUP(orders!D591,Products!$A$1:$A$49,Products!$B$1:$B$49,,0)</f>
        <v>Exc</v>
      </c>
      <c r="J591" t="str">
        <f>_xlfn.XLOOKUP(orders!D591,Products!$A$1:$A$49,Products!$C$1:$C$49,,0)</f>
        <v>L</v>
      </c>
      <c r="K591" s="5">
        <f>_xlfn.XLOOKUP(D591,Products!$A$1:$A$49,Products!$D$1:$D$49,,0)</f>
        <v>2.5</v>
      </c>
      <c r="L591">
        <f>_xlfn.XLOOKUP(D591,Products!$A$1:$A$49,Products!$E$1:$E$49,,0)</f>
        <v>34.154999999999994</v>
      </c>
      <c r="M591" s="11">
        <f>orders!L591*orders!E591</f>
        <v>204.92999999999995</v>
      </c>
      <c r="N591" t="str">
        <f t="shared" si="18"/>
        <v>Excelsa</v>
      </c>
      <c r="O591" t="str">
        <f>_xlfn.XLOOKUP(Orders_Table[[#This Row],[Customer ID]],customers!$A$1:$A$1001,customers!$I$1:$I$1001,,0)</f>
        <v>No</v>
      </c>
      <c r="P591" t="str">
        <f t="shared" si="19"/>
        <v>Light</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IF(_xlfn.XLOOKUP(C592,customers!$A$1:$A$1001,customers!$C$1:$C$1001)=0,"",_xlfn.XLOOKUP(C592,customers!$A$1:$A$1001,customers!$C$1:$C$1001))</f>
        <v>jshentonge@google.com.hk</v>
      </c>
      <c r="H592" s="2" t="str">
        <f>_xlfn.XLOOKUP(C592,customers!$A$1:$A$1001,customers!$G$1:$G$1001,,0)</f>
        <v>United States</v>
      </c>
      <c r="I592" t="str">
        <f>_xlfn.XLOOKUP(orders!D592,Products!$A$1:$A$49,Products!$B$1:$B$49,,0)</f>
        <v>Exc</v>
      </c>
      <c r="J592" t="str">
        <f>_xlfn.XLOOKUP(orders!D592,Products!$A$1:$A$49,Products!$C$1:$C$49,,0)</f>
        <v>M</v>
      </c>
      <c r="K592" s="5">
        <f>_xlfn.XLOOKUP(D592,Products!$A$1:$A$49,Products!$D$1:$D$49,,0)</f>
        <v>2.5</v>
      </c>
      <c r="L592">
        <f>_xlfn.XLOOKUP(D592,Products!$A$1:$A$49,Products!$E$1:$E$49,,0)</f>
        <v>31.624999999999996</v>
      </c>
      <c r="M592" s="11">
        <f>orders!L592*orders!E592</f>
        <v>63.249999999999993</v>
      </c>
      <c r="N592" t="str">
        <f t="shared" si="18"/>
        <v>Excelsa</v>
      </c>
      <c r="O592" t="str">
        <f>_xlfn.XLOOKUP(Orders_Table[[#This Row],[Customer ID]],customers!$A$1:$A$1001,customers!$I$1:$I$1001,,0)</f>
        <v>Yes</v>
      </c>
      <c r="P592" t="str">
        <f t="shared" si="19"/>
        <v>Medium</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IF(_xlfn.XLOOKUP(C593,customers!$A$1:$A$1001,customers!$C$1:$C$1001)=0,"",_xlfn.XLOOKUP(C593,customers!$A$1:$A$1001,customers!$C$1:$C$1001))</f>
        <v>jwilkissongf@nba.com</v>
      </c>
      <c r="H593" s="2" t="str">
        <f>_xlfn.XLOOKUP(C593,customers!$A$1:$A$1001,customers!$G$1:$G$1001,,0)</f>
        <v>United States</v>
      </c>
      <c r="I593" t="str">
        <f>_xlfn.XLOOKUP(orders!D593,Products!$A$1:$A$49,Products!$B$1:$B$49,,0)</f>
        <v>Rob</v>
      </c>
      <c r="J593" t="str">
        <f>_xlfn.XLOOKUP(orders!D593,Products!$A$1:$A$49,Products!$C$1:$C$49,,0)</f>
        <v>D</v>
      </c>
      <c r="K593" s="5">
        <f>_xlfn.XLOOKUP(D593,Products!$A$1:$A$49,Products!$D$1:$D$49,,0)</f>
        <v>0.2</v>
      </c>
      <c r="L593">
        <f>_xlfn.XLOOKUP(D593,Products!$A$1:$A$49,Products!$E$1:$E$49,,0)</f>
        <v>2.6849999999999996</v>
      </c>
      <c r="M593" s="11">
        <f>orders!L593*orders!E593</f>
        <v>8.0549999999999997</v>
      </c>
      <c r="N593" t="str">
        <f t="shared" si="18"/>
        <v>Robusta</v>
      </c>
      <c r="O593" t="str">
        <f>_xlfn.XLOOKUP(Orders_Table[[#This Row],[Customer ID]],customers!$A$1:$A$1001,customers!$I$1:$I$1001,,0)</f>
        <v>Yes</v>
      </c>
      <c r="P593" t="str">
        <f t="shared" si="19"/>
        <v>Dark</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IF(_xlfn.XLOOKUP(C594,customers!$A$1:$A$1001,customers!$C$1:$C$1001)=0,"",_xlfn.XLOOKUP(C594,customers!$A$1:$A$1001,customers!$C$1:$C$1001))</f>
        <v/>
      </c>
      <c r="H594" s="2" t="str">
        <f>_xlfn.XLOOKUP(C594,customers!$A$1:$A$1001,customers!$G$1:$G$1001,,0)</f>
        <v>United States</v>
      </c>
      <c r="I594" t="str">
        <f>_xlfn.XLOOKUP(orders!D594,Products!$A$1:$A$49,Products!$B$1:$B$49,,0)</f>
        <v>Ara</v>
      </c>
      <c r="J594" t="str">
        <f>_xlfn.XLOOKUP(orders!D594,Products!$A$1:$A$49,Products!$C$1:$C$49,,0)</f>
        <v>M</v>
      </c>
      <c r="K594" s="5">
        <f>_xlfn.XLOOKUP(D594,Products!$A$1:$A$49,Products!$D$1:$D$49,,0)</f>
        <v>2.5</v>
      </c>
      <c r="L594">
        <f>_xlfn.XLOOKUP(D594,Products!$A$1:$A$49,Products!$E$1:$E$49,,0)</f>
        <v>25.874999999999996</v>
      </c>
      <c r="M594" s="11">
        <f>orders!L594*orders!E594</f>
        <v>51.749999999999993</v>
      </c>
      <c r="N594" t="str">
        <f t="shared" si="18"/>
        <v>Arabica</v>
      </c>
      <c r="O594" t="str">
        <f>_xlfn.XLOOKUP(Orders_Table[[#This Row],[Customer ID]],customers!$A$1:$A$1001,customers!$I$1:$I$1001,,0)</f>
        <v>No</v>
      </c>
      <c r="P594" t="str">
        <f t="shared" si="19"/>
        <v>Medium</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IF(_xlfn.XLOOKUP(C595,customers!$A$1:$A$1001,customers!$C$1:$C$1001)=0,"",_xlfn.XLOOKUP(C595,customers!$A$1:$A$1001,customers!$C$1:$C$1001))</f>
        <v>cverissimogh@theglobeandmail.com</v>
      </c>
      <c r="H595" s="2" t="str">
        <f>_xlfn.XLOOKUP(C595,customers!$A$1:$A$1001,customers!$G$1:$G$1001,,0)</f>
        <v>United Kingdom</v>
      </c>
      <c r="I595" t="str">
        <f>_xlfn.XLOOKUP(orders!D595,Products!$A$1:$A$49,Products!$B$1:$B$49,,0)</f>
        <v>Exc</v>
      </c>
      <c r="J595" t="str">
        <f>_xlfn.XLOOKUP(orders!D595,Products!$A$1:$A$49,Products!$C$1:$C$49,,0)</f>
        <v>D</v>
      </c>
      <c r="K595" s="5">
        <f>_xlfn.XLOOKUP(D595,Products!$A$1:$A$49,Products!$D$1:$D$49,,0)</f>
        <v>2.5</v>
      </c>
      <c r="L595">
        <f>_xlfn.XLOOKUP(D595,Products!$A$1:$A$49,Products!$E$1:$E$49,,0)</f>
        <v>27.945</v>
      </c>
      <c r="M595" s="11">
        <f>orders!L595*orders!E595</f>
        <v>27.945</v>
      </c>
      <c r="N595" t="str">
        <f t="shared" si="18"/>
        <v>Excelsa</v>
      </c>
      <c r="O595" t="str">
        <f>_xlfn.XLOOKUP(Orders_Table[[#This Row],[Customer ID]],customers!$A$1:$A$1001,customers!$I$1:$I$1001,,0)</f>
        <v>Yes</v>
      </c>
      <c r="P595" t="str">
        <f t="shared" si="19"/>
        <v>Dark</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IF(_xlfn.XLOOKUP(C596,customers!$A$1:$A$1001,customers!$C$1:$C$1001)=0,"",_xlfn.XLOOKUP(C596,customers!$A$1:$A$1001,customers!$C$1:$C$1001))</f>
        <v>gstarcksgi@abc.net.au</v>
      </c>
      <c r="H596" s="2" t="str">
        <f>_xlfn.XLOOKUP(C596,customers!$A$1:$A$1001,customers!$G$1:$G$1001,,0)</f>
        <v>United States</v>
      </c>
      <c r="I596" t="str">
        <f>_xlfn.XLOOKUP(orders!D596,Products!$A$1:$A$49,Products!$B$1:$B$49,,0)</f>
        <v>Ara</v>
      </c>
      <c r="J596" t="str">
        <f>_xlfn.XLOOKUP(orders!D596,Products!$A$1:$A$49,Products!$C$1:$C$49,,0)</f>
        <v>L</v>
      </c>
      <c r="K596" s="5">
        <f>_xlfn.XLOOKUP(D596,Products!$A$1:$A$49,Products!$D$1:$D$49,,0)</f>
        <v>2.5</v>
      </c>
      <c r="L596">
        <f>_xlfn.XLOOKUP(D596,Products!$A$1:$A$49,Products!$E$1:$E$49,,0)</f>
        <v>29.784999999999997</v>
      </c>
      <c r="M596" s="11">
        <f>orders!L596*orders!E596</f>
        <v>59.569999999999993</v>
      </c>
      <c r="N596" t="str">
        <f t="shared" si="18"/>
        <v>Arabica</v>
      </c>
      <c r="O596" t="str">
        <f>_xlfn.XLOOKUP(Orders_Table[[#This Row],[Customer ID]],customers!$A$1:$A$1001,customers!$I$1:$I$1001,,0)</f>
        <v>No</v>
      </c>
      <c r="P596" t="str">
        <f t="shared" si="19"/>
        <v>Light</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IF(_xlfn.XLOOKUP(C597,customers!$A$1:$A$1001,customers!$C$1:$C$1001)=0,"",_xlfn.XLOOKUP(C597,customers!$A$1:$A$1001,customers!$C$1:$C$1001))</f>
        <v/>
      </c>
      <c r="H597" s="2" t="str">
        <f>_xlfn.XLOOKUP(C597,customers!$A$1:$A$1001,customers!$G$1:$G$1001,,0)</f>
        <v>United Kingdom</v>
      </c>
      <c r="I597" t="str">
        <f>_xlfn.XLOOKUP(orders!D597,Products!$A$1:$A$49,Products!$B$1:$B$49,,0)</f>
        <v>Exc</v>
      </c>
      <c r="J597" t="str">
        <f>_xlfn.XLOOKUP(orders!D597,Products!$A$1:$A$49,Products!$C$1:$C$49,,0)</f>
        <v>L</v>
      </c>
      <c r="K597" s="5">
        <f>_xlfn.XLOOKUP(D597,Products!$A$1:$A$49,Products!$D$1:$D$49,,0)</f>
        <v>1</v>
      </c>
      <c r="L597">
        <f>_xlfn.XLOOKUP(D597,Products!$A$1:$A$49,Products!$E$1:$E$49,,0)</f>
        <v>14.85</v>
      </c>
      <c r="M597" s="11">
        <f>orders!L597*orders!E597</f>
        <v>14.85</v>
      </c>
      <c r="N597" t="str">
        <f t="shared" si="18"/>
        <v>Excelsa</v>
      </c>
      <c r="O597" t="str">
        <f>_xlfn.XLOOKUP(Orders_Table[[#This Row],[Customer ID]],customers!$A$1:$A$1001,customers!$I$1:$I$1001,,0)</f>
        <v>No</v>
      </c>
      <c r="P597" t="str">
        <f t="shared" si="19"/>
        <v>Light</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IF(_xlfn.XLOOKUP(C598,customers!$A$1:$A$1001,customers!$C$1:$C$1001)=0,"",_xlfn.XLOOKUP(C598,customers!$A$1:$A$1001,customers!$C$1:$C$1001))</f>
        <v>kscholardgk@sbwire.com</v>
      </c>
      <c r="H598" s="2" t="str">
        <f>_xlfn.XLOOKUP(C598,customers!$A$1:$A$1001,customers!$G$1:$G$1001,,0)</f>
        <v>United States</v>
      </c>
      <c r="I598" t="str">
        <f>_xlfn.XLOOKUP(orders!D598,Products!$A$1:$A$49,Products!$B$1:$B$49,,0)</f>
        <v>Ara</v>
      </c>
      <c r="J598" t="str">
        <f>_xlfn.XLOOKUP(orders!D598,Products!$A$1:$A$49,Products!$C$1:$C$49,,0)</f>
        <v>M</v>
      </c>
      <c r="K598" s="5">
        <f>_xlfn.XLOOKUP(D598,Products!$A$1:$A$49,Products!$D$1:$D$49,,0)</f>
        <v>0.5</v>
      </c>
      <c r="L598">
        <f>_xlfn.XLOOKUP(D598,Products!$A$1:$A$49,Products!$E$1:$E$49,,0)</f>
        <v>6.75</v>
      </c>
      <c r="M598" s="11">
        <f>orders!L598*orders!E598</f>
        <v>33.75</v>
      </c>
      <c r="N598" t="str">
        <f t="shared" si="18"/>
        <v>Arabica</v>
      </c>
      <c r="O598" t="str">
        <f>_xlfn.XLOOKUP(Orders_Table[[#This Row],[Customer ID]],customers!$A$1:$A$1001,customers!$I$1:$I$1001,,0)</f>
        <v>No</v>
      </c>
      <c r="P598" t="str">
        <f t="shared" si="19"/>
        <v>Medium</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IF(_xlfn.XLOOKUP(C599,customers!$A$1:$A$1001,customers!$C$1:$C$1001)=0,"",_xlfn.XLOOKUP(C599,customers!$A$1:$A$1001,customers!$C$1:$C$1001))</f>
        <v>bkindleygl@wikimedia.org</v>
      </c>
      <c r="H599" s="2" t="str">
        <f>_xlfn.XLOOKUP(C599,customers!$A$1:$A$1001,customers!$G$1:$G$1001,,0)</f>
        <v>United States</v>
      </c>
      <c r="I599" t="str">
        <f>_xlfn.XLOOKUP(orders!D599,Products!$A$1:$A$49,Products!$B$1:$B$49,,0)</f>
        <v>Lib</v>
      </c>
      <c r="J599" t="str">
        <f>_xlfn.XLOOKUP(orders!D599,Products!$A$1:$A$49,Products!$C$1:$C$49,,0)</f>
        <v>L</v>
      </c>
      <c r="K599" s="5">
        <f>_xlfn.XLOOKUP(D599,Products!$A$1:$A$49,Products!$D$1:$D$49,,0)</f>
        <v>2.5</v>
      </c>
      <c r="L599">
        <f>_xlfn.XLOOKUP(D599,Products!$A$1:$A$49,Products!$E$1:$E$49,,0)</f>
        <v>36.454999999999998</v>
      </c>
      <c r="M599" s="11">
        <f>orders!L599*orders!E599</f>
        <v>145.82</v>
      </c>
      <c r="N599" t="str">
        <f t="shared" si="18"/>
        <v>Liberica</v>
      </c>
      <c r="O599" t="str">
        <f>_xlfn.XLOOKUP(Orders_Table[[#This Row],[Customer ID]],customers!$A$1:$A$1001,customers!$I$1:$I$1001,,0)</f>
        <v>Yes</v>
      </c>
      <c r="P599" t="str">
        <f t="shared" si="19"/>
        <v>Light</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IF(_xlfn.XLOOKUP(C600,customers!$A$1:$A$1001,customers!$C$1:$C$1001)=0,"",_xlfn.XLOOKUP(C600,customers!$A$1:$A$1001,customers!$C$1:$C$1001))</f>
        <v>khammettgm@dmoz.org</v>
      </c>
      <c r="H600" s="2" t="str">
        <f>_xlfn.XLOOKUP(C600,customers!$A$1:$A$1001,customers!$G$1:$G$1001,,0)</f>
        <v>United States</v>
      </c>
      <c r="I600" t="str">
        <f>_xlfn.XLOOKUP(orders!D600,Products!$A$1:$A$49,Products!$B$1:$B$49,,0)</f>
        <v>Rob</v>
      </c>
      <c r="J600" t="str">
        <f>_xlfn.XLOOKUP(orders!D600,Products!$A$1:$A$49,Products!$C$1:$C$49,,0)</f>
        <v>M</v>
      </c>
      <c r="K600" s="5">
        <f>_xlfn.XLOOKUP(D600,Products!$A$1:$A$49,Products!$D$1:$D$49,,0)</f>
        <v>0.2</v>
      </c>
      <c r="L600">
        <f>_xlfn.XLOOKUP(D600,Products!$A$1:$A$49,Products!$E$1:$E$49,,0)</f>
        <v>2.9849999999999999</v>
      </c>
      <c r="M600" s="11">
        <f>orders!L600*orders!E600</f>
        <v>11.94</v>
      </c>
      <c r="N600" t="str">
        <f t="shared" si="18"/>
        <v>Robusta</v>
      </c>
      <c r="O600" t="str">
        <f>_xlfn.XLOOKUP(Orders_Table[[#This Row],[Customer ID]],customers!$A$1:$A$1001,customers!$I$1:$I$1001,,0)</f>
        <v>Yes</v>
      </c>
      <c r="P600" t="str">
        <f t="shared" si="19"/>
        <v>Medium</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IF(_xlfn.XLOOKUP(C601,customers!$A$1:$A$1001,customers!$C$1:$C$1001)=0,"",_xlfn.XLOOKUP(C601,customers!$A$1:$A$1001,customers!$C$1:$C$1001))</f>
        <v>ahulburtgn@fda.gov</v>
      </c>
      <c r="H601" s="2" t="str">
        <f>_xlfn.XLOOKUP(C601,customers!$A$1:$A$1001,customers!$G$1:$G$1001,,0)</f>
        <v>United States</v>
      </c>
      <c r="I601" t="str">
        <f>_xlfn.XLOOKUP(orders!D601,Products!$A$1:$A$49,Products!$B$1:$B$49,,0)</f>
        <v>Ara</v>
      </c>
      <c r="J601" t="str">
        <f>_xlfn.XLOOKUP(orders!D601,Products!$A$1:$A$49,Products!$C$1:$C$49,,0)</f>
        <v>D</v>
      </c>
      <c r="K601" s="5">
        <f>_xlfn.XLOOKUP(D601,Products!$A$1:$A$49,Products!$D$1:$D$49,,0)</f>
        <v>0.2</v>
      </c>
      <c r="L601">
        <f>_xlfn.XLOOKUP(D601,Products!$A$1:$A$49,Products!$E$1:$E$49,,0)</f>
        <v>2.9849999999999999</v>
      </c>
      <c r="M601" s="11">
        <f>orders!L601*orders!E601</f>
        <v>11.94</v>
      </c>
      <c r="N601" t="str">
        <f t="shared" si="18"/>
        <v>Arabica</v>
      </c>
      <c r="O601" t="str">
        <f>_xlfn.XLOOKUP(Orders_Table[[#This Row],[Customer ID]],customers!$A$1:$A$1001,customers!$I$1:$I$1001,,0)</f>
        <v>Yes</v>
      </c>
      <c r="P601" t="str">
        <f t="shared" si="19"/>
        <v>Dark</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IF(_xlfn.XLOOKUP(C602,customers!$A$1:$A$1001,customers!$C$1:$C$1001)=0,"",_xlfn.XLOOKUP(C602,customers!$A$1:$A$1001,customers!$C$1:$C$1001))</f>
        <v>plauritzengo@photobucket.com</v>
      </c>
      <c r="H602" s="2" t="str">
        <f>_xlfn.XLOOKUP(C602,customers!$A$1:$A$1001,customers!$G$1:$G$1001,,0)</f>
        <v>United States</v>
      </c>
      <c r="I602" t="str">
        <f>_xlfn.XLOOKUP(orders!D602,Products!$A$1:$A$49,Products!$B$1:$B$49,,0)</f>
        <v>Lib</v>
      </c>
      <c r="J602" t="str">
        <f>_xlfn.XLOOKUP(orders!D602,Products!$A$1:$A$49,Products!$C$1:$C$49,,0)</f>
        <v>D</v>
      </c>
      <c r="K602" s="5">
        <f>_xlfn.XLOOKUP(D602,Products!$A$1:$A$49,Products!$D$1:$D$49,,0)</f>
        <v>0.5</v>
      </c>
      <c r="L602">
        <f>_xlfn.XLOOKUP(D602,Products!$A$1:$A$49,Products!$E$1:$E$49,,0)</f>
        <v>7.77</v>
      </c>
      <c r="M602" s="11">
        <f>orders!L602*orders!E602</f>
        <v>7.77</v>
      </c>
      <c r="N602" t="str">
        <f t="shared" si="18"/>
        <v>Liberica</v>
      </c>
      <c r="O602" t="str">
        <f>_xlfn.XLOOKUP(Orders_Table[[#This Row],[Customer ID]],customers!$A$1:$A$1001,customers!$I$1:$I$1001,,0)</f>
        <v>No</v>
      </c>
      <c r="P602" t="str">
        <f t="shared" si="19"/>
        <v>Dark</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IF(_xlfn.XLOOKUP(C603,customers!$A$1:$A$1001,customers!$C$1:$C$1001)=0,"",_xlfn.XLOOKUP(C603,customers!$A$1:$A$1001,customers!$C$1:$C$1001))</f>
        <v>aburgwingp@redcross.org</v>
      </c>
      <c r="H603" s="2" t="str">
        <f>_xlfn.XLOOKUP(C603,customers!$A$1:$A$1001,customers!$G$1:$G$1001,,0)</f>
        <v>United States</v>
      </c>
      <c r="I603" t="str">
        <f>_xlfn.XLOOKUP(orders!D603,Products!$A$1:$A$49,Products!$B$1:$B$49,,0)</f>
        <v>Rob</v>
      </c>
      <c r="J603" t="str">
        <f>_xlfn.XLOOKUP(orders!D603,Products!$A$1:$A$49,Products!$C$1:$C$49,,0)</f>
        <v>L</v>
      </c>
      <c r="K603" s="5">
        <f>_xlfn.XLOOKUP(D603,Products!$A$1:$A$49,Products!$D$1:$D$49,,0)</f>
        <v>2.5</v>
      </c>
      <c r="L603">
        <f>_xlfn.XLOOKUP(D603,Products!$A$1:$A$49,Products!$E$1:$E$49,,0)</f>
        <v>27.484999999999996</v>
      </c>
      <c r="M603" s="11">
        <f>orders!L603*orders!E603</f>
        <v>109.93999999999998</v>
      </c>
      <c r="N603" t="str">
        <f t="shared" si="18"/>
        <v>Robusta</v>
      </c>
      <c r="O603" t="str">
        <f>_xlfn.XLOOKUP(Orders_Table[[#This Row],[Customer ID]],customers!$A$1:$A$1001,customers!$I$1:$I$1001,,0)</f>
        <v>Yes</v>
      </c>
      <c r="P603" t="str">
        <f t="shared" si="19"/>
        <v>Light</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IF(_xlfn.XLOOKUP(C604,customers!$A$1:$A$1001,customers!$C$1:$C$1001)=0,"",_xlfn.XLOOKUP(C604,customers!$A$1:$A$1001,customers!$C$1:$C$1001))</f>
        <v>erolingq@google.fr</v>
      </c>
      <c r="H604" s="2" t="str">
        <f>_xlfn.XLOOKUP(C604,customers!$A$1:$A$1001,customers!$G$1:$G$1001,,0)</f>
        <v>United States</v>
      </c>
      <c r="I604" t="str">
        <f>_xlfn.XLOOKUP(orders!D604,Products!$A$1:$A$49,Products!$B$1:$B$49,,0)</f>
        <v>Exc</v>
      </c>
      <c r="J604" t="str">
        <f>_xlfn.XLOOKUP(orders!D604,Products!$A$1:$A$49,Products!$C$1:$C$49,,0)</f>
        <v>L</v>
      </c>
      <c r="K604" s="5">
        <f>_xlfn.XLOOKUP(D604,Products!$A$1:$A$49,Products!$D$1:$D$49,,0)</f>
        <v>0.2</v>
      </c>
      <c r="L604">
        <f>_xlfn.XLOOKUP(D604,Products!$A$1:$A$49,Products!$E$1:$E$49,,0)</f>
        <v>4.4550000000000001</v>
      </c>
      <c r="M604" s="11">
        <f>orders!L604*orders!E604</f>
        <v>22.274999999999999</v>
      </c>
      <c r="N604" t="str">
        <f t="shared" si="18"/>
        <v>Excelsa</v>
      </c>
      <c r="O604" t="str">
        <f>_xlfn.XLOOKUP(Orders_Table[[#This Row],[Customer ID]],customers!$A$1:$A$1001,customers!$I$1:$I$1001,,0)</f>
        <v>Yes</v>
      </c>
      <c r="P604" t="str">
        <f t="shared" si="19"/>
        <v>Light</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IF(_xlfn.XLOOKUP(C605,customers!$A$1:$A$1001,customers!$C$1:$C$1001)=0,"",_xlfn.XLOOKUP(C605,customers!$A$1:$A$1001,customers!$C$1:$C$1001))</f>
        <v>dfowlegr@epa.gov</v>
      </c>
      <c r="H605" s="2" t="str">
        <f>_xlfn.XLOOKUP(C605,customers!$A$1:$A$1001,customers!$G$1:$G$1001,,0)</f>
        <v>United States</v>
      </c>
      <c r="I605" t="str">
        <f>_xlfn.XLOOKUP(orders!D605,Products!$A$1:$A$49,Products!$B$1:$B$49,,0)</f>
        <v>Rob</v>
      </c>
      <c r="J605" t="str">
        <f>_xlfn.XLOOKUP(orders!D605,Products!$A$1:$A$49,Products!$C$1:$C$49,,0)</f>
        <v>M</v>
      </c>
      <c r="K605" s="5">
        <f>_xlfn.XLOOKUP(D605,Products!$A$1:$A$49,Products!$D$1:$D$49,,0)</f>
        <v>0.2</v>
      </c>
      <c r="L605">
        <f>_xlfn.XLOOKUP(D605,Products!$A$1:$A$49,Products!$E$1:$E$49,,0)</f>
        <v>2.9849999999999999</v>
      </c>
      <c r="M605" s="11">
        <f>orders!L605*orders!E605</f>
        <v>8.9550000000000001</v>
      </c>
      <c r="N605" t="str">
        <f t="shared" si="18"/>
        <v>Robusta</v>
      </c>
      <c r="O605" t="str">
        <f>_xlfn.XLOOKUP(Orders_Table[[#This Row],[Customer ID]],customers!$A$1:$A$1001,customers!$I$1:$I$1001,,0)</f>
        <v>No</v>
      </c>
      <c r="P605" t="str">
        <f t="shared" si="19"/>
        <v>Medium</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IF(_xlfn.XLOOKUP(C606,customers!$A$1:$A$1001,customers!$C$1:$C$1001)=0,"",_xlfn.XLOOKUP(C606,customers!$A$1:$A$1001,customers!$C$1:$C$1001))</f>
        <v/>
      </c>
      <c r="H606" s="2" t="str">
        <f>_xlfn.XLOOKUP(C606,customers!$A$1:$A$1001,customers!$G$1:$G$1001,,0)</f>
        <v>Ireland</v>
      </c>
      <c r="I606" t="str">
        <f>_xlfn.XLOOKUP(orders!D606,Products!$A$1:$A$49,Products!$B$1:$B$49,,0)</f>
        <v>Lib</v>
      </c>
      <c r="J606" t="str">
        <f>_xlfn.XLOOKUP(orders!D606,Products!$A$1:$A$49,Products!$C$1:$C$49,,0)</f>
        <v>D</v>
      </c>
      <c r="K606" s="5">
        <f>_xlfn.XLOOKUP(D606,Products!$A$1:$A$49,Products!$D$1:$D$49,,0)</f>
        <v>2.5</v>
      </c>
      <c r="L606">
        <f>_xlfn.XLOOKUP(D606,Products!$A$1:$A$49,Products!$E$1:$E$49,,0)</f>
        <v>29.784999999999997</v>
      </c>
      <c r="M606" s="11">
        <f>orders!L606*orders!E606</f>
        <v>119.13999999999999</v>
      </c>
      <c r="N606" t="str">
        <f t="shared" si="18"/>
        <v>Liberica</v>
      </c>
      <c r="O606" t="str">
        <f>_xlfn.XLOOKUP(Orders_Table[[#This Row],[Customer ID]],customers!$A$1:$A$1001,customers!$I$1:$I$1001,,0)</f>
        <v>No</v>
      </c>
      <c r="P606" t="str">
        <f t="shared" si="19"/>
        <v>Dark</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IF(_xlfn.XLOOKUP(C607,customers!$A$1:$A$1001,customers!$C$1:$C$1001)=0,"",_xlfn.XLOOKUP(C607,customers!$A$1:$A$1001,customers!$C$1:$C$1001))</f>
        <v>wpowleslandgt@soundcloud.com</v>
      </c>
      <c r="H607" s="2" t="str">
        <f>_xlfn.XLOOKUP(C607,customers!$A$1:$A$1001,customers!$G$1:$G$1001,,0)</f>
        <v>United States</v>
      </c>
      <c r="I607" t="str">
        <f>_xlfn.XLOOKUP(orders!D607,Products!$A$1:$A$49,Products!$B$1:$B$49,,0)</f>
        <v>Ara</v>
      </c>
      <c r="J607" t="str">
        <f>_xlfn.XLOOKUP(orders!D607,Products!$A$1:$A$49,Products!$C$1:$C$49,,0)</f>
        <v>L</v>
      </c>
      <c r="K607" s="5">
        <f>_xlfn.XLOOKUP(D607,Products!$A$1:$A$49,Products!$D$1:$D$49,,0)</f>
        <v>2.5</v>
      </c>
      <c r="L607">
        <f>_xlfn.XLOOKUP(D607,Products!$A$1:$A$49,Products!$E$1:$E$49,,0)</f>
        <v>29.784999999999997</v>
      </c>
      <c r="M607" s="11">
        <f>orders!L607*orders!E607</f>
        <v>148.92499999999998</v>
      </c>
      <c r="N607" t="str">
        <f t="shared" si="18"/>
        <v>Arabica</v>
      </c>
      <c r="O607" t="str">
        <f>_xlfn.XLOOKUP(Orders_Table[[#This Row],[Customer ID]],customers!$A$1:$A$1001,customers!$I$1:$I$1001,,0)</f>
        <v>Yes</v>
      </c>
      <c r="P607" t="str">
        <f t="shared" si="19"/>
        <v>Light</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IF(_xlfn.XLOOKUP(C608,customers!$A$1:$A$1001,customers!$C$1:$C$1001)=0,"",_xlfn.XLOOKUP(C608,customers!$A$1:$A$1001,customers!$C$1:$C$1001))</f>
        <v>cverissimogh@theglobeandmail.com</v>
      </c>
      <c r="H608" s="2" t="str">
        <f>_xlfn.XLOOKUP(C608,customers!$A$1:$A$1001,customers!$G$1:$G$1001,,0)</f>
        <v>United Kingdom</v>
      </c>
      <c r="I608" t="str">
        <f>_xlfn.XLOOKUP(orders!D608,Products!$A$1:$A$49,Products!$B$1:$B$49,,0)</f>
        <v>Lib</v>
      </c>
      <c r="J608" t="str">
        <f>_xlfn.XLOOKUP(orders!D608,Products!$A$1:$A$49,Products!$C$1:$C$49,,0)</f>
        <v>L</v>
      </c>
      <c r="K608" s="5">
        <f>_xlfn.XLOOKUP(D608,Products!$A$1:$A$49,Products!$D$1:$D$49,,0)</f>
        <v>2.5</v>
      </c>
      <c r="L608">
        <f>_xlfn.XLOOKUP(D608,Products!$A$1:$A$49,Products!$E$1:$E$49,,0)</f>
        <v>36.454999999999998</v>
      </c>
      <c r="M608" s="11">
        <f>orders!L608*orders!E608</f>
        <v>109.36499999999999</v>
      </c>
      <c r="N608" t="str">
        <f t="shared" si="18"/>
        <v>Liberica</v>
      </c>
      <c r="O608" t="str">
        <f>_xlfn.XLOOKUP(Orders_Table[[#This Row],[Customer ID]],customers!$A$1:$A$1001,customers!$I$1:$I$1001,,0)</f>
        <v>Yes</v>
      </c>
      <c r="P608" t="str">
        <f t="shared" si="19"/>
        <v>Light</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IF(_xlfn.XLOOKUP(C609,customers!$A$1:$A$1001,customers!$C$1:$C$1001)=0,"",_xlfn.XLOOKUP(C609,customers!$A$1:$A$1001,customers!$C$1:$C$1001))</f>
        <v>lellinghamgv@sciencedaily.com</v>
      </c>
      <c r="H609" s="2" t="str">
        <f>_xlfn.XLOOKUP(C609,customers!$A$1:$A$1001,customers!$G$1:$G$1001,,0)</f>
        <v>United States</v>
      </c>
      <c r="I609" t="str">
        <f>_xlfn.XLOOKUP(orders!D609,Products!$A$1:$A$49,Products!$B$1:$B$49,,0)</f>
        <v>Exc</v>
      </c>
      <c r="J609" t="str">
        <f>_xlfn.XLOOKUP(orders!D609,Products!$A$1:$A$49,Products!$C$1:$C$49,,0)</f>
        <v>D</v>
      </c>
      <c r="K609" s="5">
        <f>_xlfn.XLOOKUP(D609,Products!$A$1:$A$49,Products!$D$1:$D$49,,0)</f>
        <v>0.2</v>
      </c>
      <c r="L609">
        <f>_xlfn.XLOOKUP(D609,Products!$A$1:$A$49,Products!$E$1:$E$49,,0)</f>
        <v>3.645</v>
      </c>
      <c r="M609" s="11">
        <f>orders!L609*orders!E609</f>
        <v>3.645</v>
      </c>
      <c r="N609" t="str">
        <f t="shared" si="18"/>
        <v>Excelsa</v>
      </c>
      <c r="O609" t="str">
        <f>_xlfn.XLOOKUP(Orders_Table[[#This Row],[Customer ID]],customers!$A$1:$A$1001,customers!$I$1:$I$1001,,0)</f>
        <v>Yes</v>
      </c>
      <c r="P609" t="str">
        <f t="shared" si="19"/>
        <v>Dark</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IF(_xlfn.XLOOKUP(C610,customers!$A$1:$A$1001,customers!$C$1:$C$1001)=0,"",_xlfn.XLOOKUP(C610,customers!$A$1:$A$1001,customers!$C$1:$C$1001))</f>
        <v/>
      </c>
      <c r="H610" s="2" t="str">
        <f>_xlfn.XLOOKUP(C610,customers!$A$1:$A$1001,customers!$G$1:$G$1001,,0)</f>
        <v>United States</v>
      </c>
      <c r="I610" t="str">
        <f>_xlfn.XLOOKUP(orders!D610,Products!$A$1:$A$49,Products!$B$1:$B$49,,0)</f>
        <v>Exc</v>
      </c>
      <c r="J610" t="str">
        <f>_xlfn.XLOOKUP(orders!D610,Products!$A$1:$A$49,Products!$C$1:$C$49,,0)</f>
        <v>D</v>
      </c>
      <c r="K610" s="5">
        <f>_xlfn.XLOOKUP(D610,Products!$A$1:$A$49,Products!$D$1:$D$49,,0)</f>
        <v>2.5</v>
      </c>
      <c r="L610">
        <f>_xlfn.XLOOKUP(D610,Products!$A$1:$A$49,Products!$E$1:$E$49,,0)</f>
        <v>27.945</v>
      </c>
      <c r="M610" s="11">
        <f>orders!L610*orders!E610</f>
        <v>55.89</v>
      </c>
      <c r="N610" t="str">
        <f t="shared" si="18"/>
        <v>Excelsa</v>
      </c>
      <c r="O610" t="str">
        <f>_xlfn.XLOOKUP(Orders_Table[[#This Row],[Customer ID]],customers!$A$1:$A$1001,customers!$I$1:$I$1001,,0)</f>
        <v>No</v>
      </c>
      <c r="P610" t="str">
        <f t="shared" si="19"/>
        <v>Dark</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IF(_xlfn.XLOOKUP(C611,customers!$A$1:$A$1001,customers!$C$1:$C$1001)=0,"",_xlfn.XLOOKUP(C611,customers!$A$1:$A$1001,customers!$C$1:$C$1001))</f>
        <v>afendtgx@forbes.com</v>
      </c>
      <c r="H611" s="2" t="str">
        <f>_xlfn.XLOOKUP(C611,customers!$A$1:$A$1001,customers!$G$1:$G$1001,,0)</f>
        <v>United States</v>
      </c>
      <c r="I611" t="str">
        <f>_xlfn.XLOOKUP(orders!D611,Products!$A$1:$A$49,Products!$B$1:$B$49,,0)</f>
        <v>Lib</v>
      </c>
      <c r="J611" t="str">
        <f>_xlfn.XLOOKUP(orders!D611,Products!$A$1:$A$49,Products!$C$1:$C$49,,0)</f>
        <v>M</v>
      </c>
      <c r="K611" s="5">
        <f>_xlfn.XLOOKUP(D611,Products!$A$1:$A$49,Products!$D$1:$D$49,,0)</f>
        <v>0.2</v>
      </c>
      <c r="L611">
        <f>_xlfn.XLOOKUP(D611,Products!$A$1:$A$49,Products!$E$1:$E$49,,0)</f>
        <v>4.3650000000000002</v>
      </c>
      <c r="M611" s="11">
        <f>orders!L611*orders!E611</f>
        <v>26.19</v>
      </c>
      <c r="N611" t="str">
        <f t="shared" si="18"/>
        <v>Liberica</v>
      </c>
      <c r="O611" t="str">
        <f>_xlfn.XLOOKUP(Orders_Table[[#This Row],[Customer ID]],customers!$A$1:$A$1001,customers!$I$1:$I$1001,,0)</f>
        <v>Yes</v>
      </c>
      <c r="P611" t="str">
        <f t="shared" si="19"/>
        <v>Medium</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IF(_xlfn.XLOOKUP(C612,customers!$A$1:$A$1001,customers!$C$1:$C$1001)=0,"",_xlfn.XLOOKUP(C612,customers!$A$1:$A$1001,customers!$C$1:$C$1001))</f>
        <v>acleyburngy@lycos.com</v>
      </c>
      <c r="H612" s="2" t="str">
        <f>_xlfn.XLOOKUP(C612,customers!$A$1:$A$1001,customers!$G$1:$G$1001,,0)</f>
        <v>United States</v>
      </c>
      <c r="I612" t="str">
        <f>_xlfn.XLOOKUP(orders!D612,Products!$A$1:$A$49,Products!$B$1:$B$49,,0)</f>
        <v>Rob</v>
      </c>
      <c r="J612" t="str">
        <f>_xlfn.XLOOKUP(orders!D612,Products!$A$1:$A$49,Products!$C$1:$C$49,,0)</f>
        <v>M</v>
      </c>
      <c r="K612" s="5">
        <f>_xlfn.XLOOKUP(D612,Products!$A$1:$A$49,Products!$D$1:$D$49,,0)</f>
        <v>1</v>
      </c>
      <c r="L612">
        <f>_xlfn.XLOOKUP(D612,Products!$A$1:$A$49,Products!$E$1:$E$49,,0)</f>
        <v>9.9499999999999993</v>
      </c>
      <c r="M612" s="11">
        <f>orders!L612*orders!E612</f>
        <v>39.799999999999997</v>
      </c>
      <c r="N612" t="str">
        <f t="shared" si="18"/>
        <v>Robusta</v>
      </c>
      <c r="O612" t="str">
        <f>_xlfn.XLOOKUP(Orders_Table[[#This Row],[Customer ID]],customers!$A$1:$A$1001,customers!$I$1:$I$1001,,0)</f>
        <v>No</v>
      </c>
      <c r="P612" t="str">
        <f t="shared" si="19"/>
        <v>Medium</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IF(_xlfn.XLOOKUP(C613,customers!$A$1:$A$1001,customers!$C$1:$C$1001)=0,"",_xlfn.XLOOKUP(C613,customers!$A$1:$A$1001,customers!$C$1:$C$1001))</f>
        <v>tcastiglionegz@xing.com</v>
      </c>
      <c r="H613" s="2" t="str">
        <f>_xlfn.XLOOKUP(C613,customers!$A$1:$A$1001,customers!$G$1:$G$1001,,0)</f>
        <v>United States</v>
      </c>
      <c r="I613" t="str">
        <f>_xlfn.XLOOKUP(orders!D613,Products!$A$1:$A$49,Products!$B$1:$B$49,,0)</f>
        <v>Exc</v>
      </c>
      <c r="J613" t="str">
        <f>_xlfn.XLOOKUP(orders!D613,Products!$A$1:$A$49,Products!$C$1:$C$49,,0)</f>
        <v>L</v>
      </c>
      <c r="K613" s="5">
        <f>_xlfn.XLOOKUP(D613,Products!$A$1:$A$49,Products!$D$1:$D$49,,0)</f>
        <v>2.5</v>
      </c>
      <c r="L613">
        <f>_xlfn.XLOOKUP(D613,Products!$A$1:$A$49,Products!$E$1:$E$49,,0)</f>
        <v>34.154999999999994</v>
      </c>
      <c r="M613" s="11">
        <f>orders!L613*orders!E613</f>
        <v>68.309999999999988</v>
      </c>
      <c r="N613" t="str">
        <f t="shared" si="18"/>
        <v>Excelsa</v>
      </c>
      <c r="O613" t="str">
        <f>_xlfn.XLOOKUP(Orders_Table[[#This Row],[Customer ID]],customers!$A$1:$A$1001,customers!$I$1:$I$1001,,0)</f>
        <v>No</v>
      </c>
      <c r="P613" t="str">
        <f t="shared" si="19"/>
        <v>Light</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IF(_xlfn.XLOOKUP(C614,customers!$A$1:$A$1001,customers!$C$1:$C$1001)=0,"",_xlfn.XLOOKUP(C614,customers!$A$1:$A$1001,customers!$C$1:$C$1001))</f>
        <v/>
      </c>
      <c r="H614" s="2" t="str">
        <f>_xlfn.XLOOKUP(C614,customers!$A$1:$A$1001,customers!$G$1:$G$1001,,0)</f>
        <v>Ireland</v>
      </c>
      <c r="I614" t="str">
        <f>_xlfn.XLOOKUP(orders!D614,Products!$A$1:$A$49,Products!$B$1:$B$49,,0)</f>
        <v>Ara</v>
      </c>
      <c r="J614" t="str">
        <f>_xlfn.XLOOKUP(orders!D614,Products!$A$1:$A$49,Products!$C$1:$C$49,,0)</f>
        <v>M</v>
      </c>
      <c r="K614" s="5">
        <f>_xlfn.XLOOKUP(D614,Products!$A$1:$A$49,Products!$D$1:$D$49,,0)</f>
        <v>0.2</v>
      </c>
      <c r="L614">
        <f>_xlfn.XLOOKUP(D614,Products!$A$1:$A$49,Products!$E$1:$E$49,,0)</f>
        <v>3.375</v>
      </c>
      <c r="M614" s="11">
        <f>orders!L614*orders!E614</f>
        <v>13.5</v>
      </c>
      <c r="N614" t="str">
        <f t="shared" si="18"/>
        <v>Arabica</v>
      </c>
      <c r="O614" t="str">
        <f>_xlfn.XLOOKUP(Orders_Table[[#This Row],[Customer ID]],customers!$A$1:$A$1001,customers!$I$1:$I$1001,,0)</f>
        <v>No</v>
      </c>
      <c r="P614" t="str">
        <f t="shared" si="19"/>
        <v>Medium</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IF(_xlfn.XLOOKUP(C615,customers!$A$1:$A$1001,customers!$C$1:$C$1001)=0,"",_xlfn.XLOOKUP(C615,customers!$A$1:$A$1001,customers!$C$1:$C$1001))</f>
        <v/>
      </c>
      <c r="H615" s="2" t="str">
        <f>_xlfn.XLOOKUP(C615,customers!$A$1:$A$1001,customers!$G$1:$G$1001,,0)</f>
        <v>United States</v>
      </c>
      <c r="I615" t="str">
        <f>_xlfn.XLOOKUP(orders!D615,Products!$A$1:$A$49,Products!$B$1:$B$49,,0)</f>
        <v>Rob</v>
      </c>
      <c r="J615" t="str">
        <f>_xlfn.XLOOKUP(orders!D615,Products!$A$1:$A$49,Products!$C$1:$C$49,,0)</f>
        <v>M</v>
      </c>
      <c r="K615" s="5">
        <f>_xlfn.XLOOKUP(D615,Products!$A$1:$A$49,Products!$D$1:$D$49,,0)</f>
        <v>0.5</v>
      </c>
      <c r="L615">
        <f>_xlfn.XLOOKUP(D615,Products!$A$1:$A$49,Products!$E$1:$E$49,,0)</f>
        <v>5.97</v>
      </c>
      <c r="M615" s="11">
        <f>orders!L615*orders!E615</f>
        <v>5.97</v>
      </c>
      <c r="N615" t="str">
        <f t="shared" si="18"/>
        <v>Robusta</v>
      </c>
      <c r="O615" t="str">
        <f>_xlfn.XLOOKUP(Orders_Table[[#This Row],[Customer ID]],customers!$A$1:$A$1001,customers!$I$1:$I$1001,,0)</f>
        <v>No</v>
      </c>
      <c r="P615" t="str">
        <f t="shared" si="19"/>
        <v>Medium</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IF(_xlfn.XLOOKUP(C616,customers!$A$1:$A$1001,customers!$C$1:$C$1001)=0,"",_xlfn.XLOOKUP(C616,customers!$A$1:$A$1001,customers!$C$1:$C$1001))</f>
        <v>cverissimogh@theglobeandmail.com</v>
      </c>
      <c r="H616" s="2" t="str">
        <f>_xlfn.XLOOKUP(C616,customers!$A$1:$A$1001,customers!$G$1:$G$1001,,0)</f>
        <v>United Kingdom</v>
      </c>
      <c r="I616" t="str">
        <f>_xlfn.XLOOKUP(orders!D616,Products!$A$1:$A$49,Products!$B$1:$B$49,,0)</f>
        <v>Rob</v>
      </c>
      <c r="J616" t="str">
        <f>_xlfn.XLOOKUP(orders!D616,Products!$A$1:$A$49,Products!$C$1:$C$49,,0)</f>
        <v>M</v>
      </c>
      <c r="K616" s="5">
        <f>_xlfn.XLOOKUP(D616,Products!$A$1:$A$49,Products!$D$1:$D$49,,0)</f>
        <v>0.5</v>
      </c>
      <c r="L616">
        <f>_xlfn.XLOOKUP(D616,Products!$A$1:$A$49,Products!$E$1:$E$49,,0)</f>
        <v>5.97</v>
      </c>
      <c r="M616" s="11">
        <f>orders!L616*orders!E616</f>
        <v>29.849999999999998</v>
      </c>
      <c r="N616" t="str">
        <f t="shared" si="18"/>
        <v>Robusta</v>
      </c>
      <c r="O616" t="str">
        <f>_xlfn.XLOOKUP(Orders_Table[[#This Row],[Customer ID]],customers!$A$1:$A$1001,customers!$I$1:$I$1001,,0)</f>
        <v>Yes</v>
      </c>
      <c r="P616" t="str">
        <f t="shared" si="19"/>
        <v>Medium</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IF(_xlfn.XLOOKUP(C617,customers!$A$1:$A$1001,customers!$C$1:$C$1001)=0,"",_xlfn.XLOOKUP(C617,customers!$A$1:$A$1001,customers!$C$1:$C$1001))</f>
        <v>scouronneh3@mozilla.org</v>
      </c>
      <c r="H617" s="2" t="str">
        <f>_xlfn.XLOOKUP(C617,customers!$A$1:$A$1001,customers!$G$1:$G$1001,,0)</f>
        <v>United States</v>
      </c>
      <c r="I617" t="str">
        <f>_xlfn.XLOOKUP(orders!D617,Products!$A$1:$A$49,Products!$B$1:$B$49,,0)</f>
        <v>Lib</v>
      </c>
      <c r="J617" t="str">
        <f>_xlfn.XLOOKUP(orders!D617,Products!$A$1:$A$49,Products!$C$1:$C$49,,0)</f>
        <v>L</v>
      </c>
      <c r="K617" s="5">
        <f>_xlfn.XLOOKUP(D617,Products!$A$1:$A$49,Products!$D$1:$D$49,,0)</f>
        <v>2.5</v>
      </c>
      <c r="L617">
        <f>_xlfn.XLOOKUP(D617,Products!$A$1:$A$49,Products!$E$1:$E$49,,0)</f>
        <v>36.454999999999998</v>
      </c>
      <c r="M617" s="11">
        <f>orders!L617*orders!E617</f>
        <v>72.91</v>
      </c>
      <c r="N617" t="str">
        <f t="shared" si="18"/>
        <v>Liberica</v>
      </c>
      <c r="O617" t="str">
        <f>_xlfn.XLOOKUP(Orders_Table[[#This Row],[Customer ID]],customers!$A$1:$A$1001,customers!$I$1:$I$1001,,0)</f>
        <v>Yes</v>
      </c>
      <c r="P617" t="str">
        <f t="shared" si="19"/>
        <v>Light</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IF(_xlfn.XLOOKUP(C618,customers!$A$1:$A$1001,customers!$C$1:$C$1001)=0,"",_xlfn.XLOOKUP(C618,customers!$A$1:$A$1001,customers!$C$1:$C$1001))</f>
        <v>lflippellih4@github.io</v>
      </c>
      <c r="H618" s="2" t="str">
        <f>_xlfn.XLOOKUP(C618,customers!$A$1:$A$1001,customers!$G$1:$G$1001,,0)</f>
        <v>United Kingdom</v>
      </c>
      <c r="I618" t="str">
        <f>_xlfn.XLOOKUP(orders!D618,Products!$A$1:$A$49,Products!$B$1:$B$49,,0)</f>
        <v>Exc</v>
      </c>
      <c r="J618" t="str">
        <f>_xlfn.XLOOKUP(orders!D618,Products!$A$1:$A$49,Products!$C$1:$C$49,,0)</f>
        <v>M</v>
      </c>
      <c r="K618" s="5">
        <f>_xlfn.XLOOKUP(D618,Products!$A$1:$A$49,Products!$D$1:$D$49,,0)</f>
        <v>2.5</v>
      </c>
      <c r="L618">
        <f>_xlfn.XLOOKUP(D618,Products!$A$1:$A$49,Products!$E$1:$E$49,,0)</f>
        <v>31.624999999999996</v>
      </c>
      <c r="M618" s="11">
        <f>orders!L618*orders!E618</f>
        <v>126.49999999999999</v>
      </c>
      <c r="N618" t="str">
        <f t="shared" si="18"/>
        <v>Excelsa</v>
      </c>
      <c r="O618" t="str">
        <f>_xlfn.XLOOKUP(Orders_Table[[#This Row],[Customer ID]],customers!$A$1:$A$1001,customers!$I$1:$I$1001,,0)</f>
        <v>No</v>
      </c>
      <c r="P618" t="str">
        <f t="shared" si="19"/>
        <v>Medium</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IF(_xlfn.XLOOKUP(C619,customers!$A$1:$A$1001,customers!$C$1:$C$1001)=0,"",_xlfn.XLOOKUP(C619,customers!$A$1:$A$1001,customers!$C$1:$C$1001))</f>
        <v>relizabethh5@live.com</v>
      </c>
      <c r="H619" s="2" t="str">
        <f>_xlfn.XLOOKUP(C619,customers!$A$1:$A$1001,customers!$G$1:$G$1001,,0)</f>
        <v>United States</v>
      </c>
      <c r="I619" t="str">
        <f>_xlfn.XLOOKUP(orders!D619,Products!$A$1:$A$49,Products!$B$1:$B$49,,0)</f>
        <v>Lib</v>
      </c>
      <c r="J619" t="str">
        <f>_xlfn.XLOOKUP(orders!D619,Products!$A$1:$A$49,Products!$C$1:$C$49,,0)</f>
        <v>M</v>
      </c>
      <c r="K619" s="5">
        <f>_xlfn.XLOOKUP(D619,Products!$A$1:$A$49,Products!$D$1:$D$49,,0)</f>
        <v>2.5</v>
      </c>
      <c r="L619">
        <f>_xlfn.XLOOKUP(D619,Products!$A$1:$A$49,Products!$E$1:$E$49,,0)</f>
        <v>33.464999999999996</v>
      </c>
      <c r="M619" s="11">
        <f>orders!L619*orders!E619</f>
        <v>33.464999999999996</v>
      </c>
      <c r="N619" t="str">
        <f t="shared" si="18"/>
        <v>Liberica</v>
      </c>
      <c r="O619" t="str">
        <f>_xlfn.XLOOKUP(Orders_Table[[#This Row],[Customer ID]],customers!$A$1:$A$1001,customers!$I$1:$I$1001,,0)</f>
        <v>No</v>
      </c>
      <c r="P619" t="str">
        <f t="shared" si="19"/>
        <v>Medium</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IF(_xlfn.XLOOKUP(C620,customers!$A$1:$A$1001,customers!$C$1:$C$1001)=0,"",_xlfn.XLOOKUP(C620,customers!$A$1:$A$1001,customers!$C$1:$C$1001))</f>
        <v>irenhardh6@i2i.jp</v>
      </c>
      <c r="H620" s="2" t="str">
        <f>_xlfn.XLOOKUP(C620,customers!$A$1:$A$1001,customers!$G$1:$G$1001,,0)</f>
        <v>United States</v>
      </c>
      <c r="I620" t="str">
        <f>_xlfn.XLOOKUP(orders!D620,Products!$A$1:$A$49,Products!$B$1:$B$49,,0)</f>
        <v>Exc</v>
      </c>
      <c r="J620" t="str">
        <f>_xlfn.XLOOKUP(orders!D620,Products!$A$1:$A$49,Products!$C$1:$C$49,,0)</f>
        <v>D</v>
      </c>
      <c r="K620" s="5">
        <f>_xlfn.XLOOKUP(D620,Products!$A$1:$A$49,Products!$D$1:$D$49,,0)</f>
        <v>1</v>
      </c>
      <c r="L620">
        <f>_xlfn.XLOOKUP(D620,Products!$A$1:$A$49,Products!$E$1:$E$49,,0)</f>
        <v>12.15</v>
      </c>
      <c r="M620" s="11">
        <f>orders!L620*orders!E620</f>
        <v>72.900000000000006</v>
      </c>
      <c r="N620" t="str">
        <f t="shared" si="18"/>
        <v>Excelsa</v>
      </c>
      <c r="O620" t="str">
        <f>_xlfn.XLOOKUP(Orders_Table[[#This Row],[Customer ID]],customers!$A$1:$A$1001,customers!$I$1:$I$1001,,0)</f>
        <v>Yes</v>
      </c>
      <c r="P620" t="str">
        <f t="shared" si="19"/>
        <v>Dark</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IF(_xlfn.XLOOKUP(C621,customers!$A$1:$A$1001,customers!$C$1:$C$1001)=0,"",_xlfn.XLOOKUP(C621,customers!$A$1:$A$1001,customers!$C$1:$C$1001))</f>
        <v>wrocheh7@xinhuanet.com</v>
      </c>
      <c r="H621" s="2" t="str">
        <f>_xlfn.XLOOKUP(C621,customers!$A$1:$A$1001,customers!$G$1:$G$1001,,0)</f>
        <v>United States</v>
      </c>
      <c r="I621" t="str">
        <f>_xlfn.XLOOKUP(orders!D621,Products!$A$1:$A$49,Products!$B$1:$B$49,,0)</f>
        <v>Lib</v>
      </c>
      <c r="J621" t="str">
        <f>_xlfn.XLOOKUP(orders!D621,Products!$A$1:$A$49,Products!$C$1:$C$49,,0)</f>
        <v>D</v>
      </c>
      <c r="K621" s="5">
        <f>_xlfn.XLOOKUP(D621,Products!$A$1:$A$49,Products!$D$1:$D$49,,0)</f>
        <v>0.5</v>
      </c>
      <c r="L621">
        <f>_xlfn.XLOOKUP(D621,Products!$A$1:$A$49,Products!$E$1:$E$49,,0)</f>
        <v>7.77</v>
      </c>
      <c r="M621" s="11">
        <f>orders!L621*orders!E621</f>
        <v>15.54</v>
      </c>
      <c r="N621" t="str">
        <f t="shared" si="18"/>
        <v>Liberica</v>
      </c>
      <c r="O621" t="str">
        <f>_xlfn.XLOOKUP(Orders_Table[[#This Row],[Customer ID]],customers!$A$1:$A$1001,customers!$I$1:$I$1001,,0)</f>
        <v>Yes</v>
      </c>
      <c r="P621" t="str">
        <f t="shared" si="19"/>
        <v>Dark</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IF(_xlfn.XLOOKUP(C622,customers!$A$1:$A$1001,customers!$C$1:$C$1001)=0,"",_xlfn.XLOOKUP(C622,customers!$A$1:$A$1001,customers!$C$1:$C$1001))</f>
        <v>lalawayhh@weather.com</v>
      </c>
      <c r="H622" s="2" t="str">
        <f>_xlfn.XLOOKUP(C622,customers!$A$1:$A$1001,customers!$G$1:$G$1001,,0)</f>
        <v>United States</v>
      </c>
      <c r="I622" t="str">
        <f>_xlfn.XLOOKUP(orders!D622,Products!$A$1:$A$49,Products!$B$1:$B$49,,0)</f>
        <v>Ara</v>
      </c>
      <c r="J622" t="str">
        <f>_xlfn.XLOOKUP(orders!D622,Products!$A$1:$A$49,Products!$C$1:$C$49,,0)</f>
        <v>M</v>
      </c>
      <c r="K622" s="5">
        <f>_xlfn.XLOOKUP(D622,Products!$A$1:$A$49,Products!$D$1:$D$49,,0)</f>
        <v>0.2</v>
      </c>
      <c r="L622">
        <f>_xlfn.XLOOKUP(D622,Products!$A$1:$A$49,Products!$E$1:$E$49,,0)</f>
        <v>3.375</v>
      </c>
      <c r="M622" s="11">
        <f>orders!L622*orders!E622</f>
        <v>20.25</v>
      </c>
      <c r="N622" t="str">
        <f t="shared" si="18"/>
        <v>Arabica</v>
      </c>
      <c r="O622" t="str">
        <f>_xlfn.XLOOKUP(Orders_Table[[#This Row],[Customer ID]],customers!$A$1:$A$1001,customers!$I$1:$I$1001,,0)</f>
        <v>No</v>
      </c>
      <c r="P622" t="str">
        <f t="shared" si="19"/>
        <v>Medium</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IF(_xlfn.XLOOKUP(C623,customers!$A$1:$A$1001,customers!$C$1:$C$1001)=0,"",_xlfn.XLOOKUP(C623,customers!$A$1:$A$1001,customers!$C$1:$C$1001))</f>
        <v>codgaardh9@nsw.gov.au</v>
      </c>
      <c r="H623" s="2" t="str">
        <f>_xlfn.XLOOKUP(C623,customers!$A$1:$A$1001,customers!$G$1:$G$1001,,0)</f>
        <v>United States</v>
      </c>
      <c r="I623" t="str">
        <f>_xlfn.XLOOKUP(orders!D623,Products!$A$1:$A$49,Products!$B$1:$B$49,,0)</f>
        <v>Ara</v>
      </c>
      <c r="J623" t="str">
        <f>_xlfn.XLOOKUP(orders!D623,Products!$A$1:$A$49,Products!$C$1:$C$49,,0)</f>
        <v>L</v>
      </c>
      <c r="K623" s="5">
        <f>_xlfn.XLOOKUP(D623,Products!$A$1:$A$49,Products!$D$1:$D$49,,0)</f>
        <v>1</v>
      </c>
      <c r="L623">
        <f>_xlfn.XLOOKUP(D623,Products!$A$1:$A$49,Products!$E$1:$E$49,,0)</f>
        <v>12.95</v>
      </c>
      <c r="M623" s="11">
        <f>orders!L623*orders!E623</f>
        <v>77.699999999999989</v>
      </c>
      <c r="N623" t="str">
        <f t="shared" si="18"/>
        <v>Arabica</v>
      </c>
      <c r="O623" t="str">
        <f>_xlfn.XLOOKUP(Orders_Table[[#This Row],[Customer ID]],customers!$A$1:$A$1001,customers!$I$1:$I$1001,,0)</f>
        <v>No</v>
      </c>
      <c r="P623" t="str">
        <f t="shared" si="19"/>
        <v>Light</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IF(_xlfn.XLOOKUP(C624,customers!$A$1:$A$1001,customers!$C$1:$C$1001)=0,"",_xlfn.XLOOKUP(C624,customers!$A$1:$A$1001,customers!$C$1:$C$1001))</f>
        <v>bbyrdha@4shared.com</v>
      </c>
      <c r="H624" s="2" t="str">
        <f>_xlfn.XLOOKUP(C624,customers!$A$1:$A$1001,customers!$G$1:$G$1001,,0)</f>
        <v>United States</v>
      </c>
      <c r="I624" t="str">
        <f>_xlfn.XLOOKUP(orders!D624,Products!$A$1:$A$49,Products!$B$1:$B$49,,0)</f>
        <v>Lib</v>
      </c>
      <c r="J624" t="str">
        <f>_xlfn.XLOOKUP(orders!D624,Products!$A$1:$A$49,Products!$C$1:$C$49,,0)</f>
        <v>M</v>
      </c>
      <c r="K624" s="5">
        <f>_xlfn.XLOOKUP(D624,Products!$A$1:$A$49,Products!$D$1:$D$49,,0)</f>
        <v>2.5</v>
      </c>
      <c r="L624">
        <f>_xlfn.XLOOKUP(D624,Products!$A$1:$A$49,Products!$E$1:$E$49,,0)</f>
        <v>33.464999999999996</v>
      </c>
      <c r="M624" s="11">
        <f>orders!L624*orders!E624</f>
        <v>133.85999999999999</v>
      </c>
      <c r="N624" t="str">
        <f t="shared" si="18"/>
        <v>Liberica</v>
      </c>
      <c r="O624" t="str">
        <f>_xlfn.XLOOKUP(Orders_Table[[#This Row],[Customer ID]],customers!$A$1:$A$1001,customers!$I$1:$I$1001,,0)</f>
        <v>No</v>
      </c>
      <c r="P624" t="str">
        <f t="shared" si="19"/>
        <v>Medium</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IF(_xlfn.XLOOKUP(C625,customers!$A$1:$A$1001,customers!$C$1:$C$1001)=0,"",_xlfn.XLOOKUP(C625,customers!$A$1:$A$1001,customers!$C$1:$C$1001))</f>
        <v/>
      </c>
      <c r="H625" s="2" t="str">
        <f>_xlfn.XLOOKUP(C625,customers!$A$1:$A$1001,customers!$G$1:$G$1001,,0)</f>
        <v>United Kingdom</v>
      </c>
      <c r="I625" t="str">
        <f>_xlfn.XLOOKUP(orders!D625,Products!$A$1:$A$49,Products!$B$1:$B$49,,0)</f>
        <v>Exc</v>
      </c>
      <c r="J625" t="str">
        <f>_xlfn.XLOOKUP(orders!D625,Products!$A$1:$A$49,Products!$C$1:$C$49,,0)</f>
        <v>D</v>
      </c>
      <c r="K625" s="5">
        <f>_xlfn.XLOOKUP(D625,Products!$A$1:$A$49,Products!$D$1:$D$49,,0)</f>
        <v>1</v>
      </c>
      <c r="L625">
        <f>_xlfn.XLOOKUP(D625,Products!$A$1:$A$49,Products!$E$1:$E$49,,0)</f>
        <v>12.15</v>
      </c>
      <c r="M625" s="11">
        <f>orders!L625*orders!E625</f>
        <v>12.15</v>
      </c>
      <c r="N625" t="str">
        <f t="shared" si="18"/>
        <v>Excelsa</v>
      </c>
      <c r="O625" t="str">
        <f>_xlfn.XLOOKUP(Orders_Table[[#This Row],[Customer ID]],customers!$A$1:$A$1001,customers!$I$1:$I$1001,,0)</f>
        <v>No</v>
      </c>
      <c r="P625" t="str">
        <f t="shared" si="19"/>
        <v>Dark</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IF(_xlfn.XLOOKUP(C626,customers!$A$1:$A$1001,customers!$C$1:$C$1001)=0,"",_xlfn.XLOOKUP(C626,customers!$A$1:$A$1001,customers!$C$1:$C$1001))</f>
        <v>dchardinhc@nhs.uk</v>
      </c>
      <c r="H626" s="2" t="str">
        <f>_xlfn.XLOOKUP(C626,customers!$A$1:$A$1001,customers!$G$1:$G$1001,,0)</f>
        <v>Ireland</v>
      </c>
      <c r="I626" t="str">
        <f>_xlfn.XLOOKUP(orders!D626,Products!$A$1:$A$49,Products!$B$1:$B$49,,0)</f>
        <v>Exc</v>
      </c>
      <c r="J626" t="str">
        <f>_xlfn.XLOOKUP(orders!D626,Products!$A$1:$A$49,Products!$C$1:$C$49,,0)</f>
        <v>M</v>
      </c>
      <c r="K626" s="5">
        <f>_xlfn.XLOOKUP(D626,Products!$A$1:$A$49,Products!$D$1:$D$49,,0)</f>
        <v>2.5</v>
      </c>
      <c r="L626">
        <f>_xlfn.XLOOKUP(D626,Products!$A$1:$A$49,Products!$E$1:$E$49,,0)</f>
        <v>31.624999999999996</v>
      </c>
      <c r="M626" s="11">
        <f>orders!L626*orders!E626</f>
        <v>63.249999999999993</v>
      </c>
      <c r="N626" t="str">
        <f t="shared" si="18"/>
        <v>Excelsa</v>
      </c>
      <c r="O626" t="str">
        <f>_xlfn.XLOOKUP(Orders_Table[[#This Row],[Customer ID]],customers!$A$1:$A$1001,customers!$I$1:$I$1001,,0)</f>
        <v>Yes</v>
      </c>
      <c r="P626" t="str">
        <f t="shared" si="19"/>
        <v>Medium</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IF(_xlfn.XLOOKUP(C627,customers!$A$1:$A$1001,customers!$C$1:$C$1001)=0,"",_xlfn.XLOOKUP(C627,customers!$A$1:$A$1001,customers!$C$1:$C$1001))</f>
        <v>hradbonehd@newsvine.com</v>
      </c>
      <c r="H627" s="2" t="str">
        <f>_xlfn.XLOOKUP(C627,customers!$A$1:$A$1001,customers!$G$1:$G$1001,,0)</f>
        <v>United States</v>
      </c>
      <c r="I627" t="str">
        <f>_xlfn.XLOOKUP(orders!D627,Products!$A$1:$A$49,Products!$B$1:$B$49,,0)</f>
        <v>Rob</v>
      </c>
      <c r="J627" t="str">
        <f>_xlfn.XLOOKUP(orders!D627,Products!$A$1:$A$49,Products!$C$1:$C$49,,0)</f>
        <v>L</v>
      </c>
      <c r="K627" s="5">
        <f>_xlfn.XLOOKUP(D627,Products!$A$1:$A$49,Products!$D$1:$D$49,,0)</f>
        <v>0.5</v>
      </c>
      <c r="L627">
        <f>_xlfn.XLOOKUP(D627,Products!$A$1:$A$49,Products!$E$1:$E$49,,0)</f>
        <v>7.169999999999999</v>
      </c>
      <c r="M627" s="11">
        <f>orders!L627*orders!E627</f>
        <v>35.849999999999994</v>
      </c>
      <c r="N627" t="str">
        <f t="shared" si="18"/>
        <v>Robusta</v>
      </c>
      <c r="O627" t="str">
        <f>_xlfn.XLOOKUP(Orders_Table[[#This Row],[Customer ID]],customers!$A$1:$A$1001,customers!$I$1:$I$1001,,0)</f>
        <v>No</v>
      </c>
      <c r="P627" t="str">
        <f t="shared" si="19"/>
        <v>Light</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IF(_xlfn.XLOOKUP(C628,customers!$A$1:$A$1001,customers!$C$1:$C$1001)=0,"",_xlfn.XLOOKUP(C628,customers!$A$1:$A$1001,customers!$C$1:$C$1001))</f>
        <v>wbernthhe@miitbeian.gov.cn</v>
      </c>
      <c r="H628" s="2" t="str">
        <f>_xlfn.XLOOKUP(C628,customers!$A$1:$A$1001,customers!$G$1:$G$1001,,0)</f>
        <v>United States</v>
      </c>
      <c r="I628" t="str">
        <f>_xlfn.XLOOKUP(orders!D628,Products!$A$1:$A$49,Products!$B$1:$B$49,,0)</f>
        <v>Ara</v>
      </c>
      <c r="J628" t="str">
        <f>_xlfn.XLOOKUP(orders!D628,Products!$A$1:$A$49,Products!$C$1:$C$49,,0)</f>
        <v>M</v>
      </c>
      <c r="K628" s="5">
        <f>_xlfn.XLOOKUP(D628,Products!$A$1:$A$49,Products!$D$1:$D$49,,0)</f>
        <v>2.5</v>
      </c>
      <c r="L628">
        <f>_xlfn.XLOOKUP(D628,Products!$A$1:$A$49,Products!$E$1:$E$49,,0)</f>
        <v>25.874999999999996</v>
      </c>
      <c r="M628" s="11">
        <f>orders!L628*orders!E628</f>
        <v>77.624999999999986</v>
      </c>
      <c r="N628" t="str">
        <f t="shared" si="18"/>
        <v>Arabica</v>
      </c>
      <c r="O628" t="str">
        <f>_xlfn.XLOOKUP(Orders_Table[[#This Row],[Customer ID]],customers!$A$1:$A$1001,customers!$I$1:$I$1001,,0)</f>
        <v>No</v>
      </c>
      <c r="P628" t="str">
        <f t="shared" si="19"/>
        <v>Medium</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IF(_xlfn.XLOOKUP(C629,customers!$A$1:$A$1001,customers!$C$1:$C$1001)=0,"",_xlfn.XLOOKUP(C629,customers!$A$1:$A$1001,customers!$C$1:$C$1001))</f>
        <v>bacarsonhf@cnn.com</v>
      </c>
      <c r="H629" s="2" t="str">
        <f>_xlfn.XLOOKUP(C629,customers!$A$1:$A$1001,customers!$G$1:$G$1001,,0)</f>
        <v>United States</v>
      </c>
      <c r="I629" t="str">
        <f>_xlfn.XLOOKUP(orders!D629,Products!$A$1:$A$49,Products!$B$1:$B$49,,0)</f>
        <v>Exc</v>
      </c>
      <c r="J629" t="str">
        <f>_xlfn.XLOOKUP(orders!D629,Products!$A$1:$A$49,Products!$C$1:$C$49,,0)</f>
        <v>M</v>
      </c>
      <c r="K629" s="5">
        <f>_xlfn.XLOOKUP(D629,Products!$A$1:$A$49,Products!$D$1:$D$49,,0)</f>
        <v>2.5</v>
      </c>
      <c r="L629">
        <f>_xlfn.XLOOKUP(D629,Products!$A$1:$A$49,Products!$E$1:$E$49,,0)</f>
        <v>31.624999999999996</v>
      </c>
      <c r="M629" s="11">
        <f>orders!L629*orders!E629</f>
        <v>63.249999999999993</v>
      </c>
      <c r="N629" t="str">
        <f t="shared" si="18"/>
        <v>Excelsa</v>
      </c>
      <c r="O629" t="str">
        <f>_xlfn.XLOOKUP(Orders_Table[[#This Row],[Customer ID]],customers!$A$1:$A$1001,customers!$I$1:$I$1001,,0)</f>
        <v>Yes</v>
      </c>
      <c r="P629" t="str">
        <f t="shared" si="19"/>
        <v>Medium</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IF(_xlfn.XLOOKUP(C630,customers!$A$1:$A$1001,customers!$C$1:$C$1001)=0,"",_xlfn.XLOOKUP(C630,customers!$A$1:$A$1001,customers!$C$1:$C$1001))</f>
        <v>fbrighamhg@blog.com</v>
      </c>
      <c r="H630" s="2" t="str">
        <f>_xlfn.XLOOKUP(C630,customers!$A$1:$A$1001,customers!$G$1:$G$1001,,0)</f>
        <v>Ireland</v>
      </c>
      <c r="I630" t="str">
        <f>_xlfn.XLOOKUP(orders!D630,Products!$A$1:$A$49,Products!$B$1:$B$49,,0)</f>
        <v>Exc</v>
      </c>
      <c r="J630" t="str">
        <f>_xlfn.XLOOKUP(orders!D630,Products!$A$1:$A$49,Products!$C$1:$C$49,,0)</f>
        <v>L</v>
      </c>
      <c r="K630" s="5">
        <f>_xlfn.XLOOKUP(D630,Products!$A$1:$A$49,Products!$D$1:$D$49,,0)</f>
        <v>0.2</v>
      </c>
      <c r="L630">
        <f>_xlfn.XLOOKUP(D630,Products!$A$1:$A$49,Products!$E$1:$E$49,,0)</f>
        <v>4.4550000000000001</v>
      </c>
      <c r="M630" s="11">
        <f>orders!L630*orders!E630</f>
        <v>26.73</v>
      </c>
      <c r="N630" t="str">
        <f t="shared" si="18"/>
        <v>Excelsa</v>
      </c>
      <c r="O630" t="str">
        <f>_xlfn.XLOOKUP(Orders_Table[[#This Row],[Customer ID]],customers!$A$1:$A$1001,customers!$I$1:$I$1001,,0)</f>
        <v>Yes</v>
      </c>
      <c r="P630" t="str">
        <f t="shared" si="19"/>
        <v>Light</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IF(_xlfn.XLOOKUP(C631,customers!$A$1:$A$1001,customers!$C$1:$C$1001)=0,"",_xlfn.XLOOKUP(C631,customers!$A$1:$A$1001,customers!$C$1:$C$1001))</f>
        <v>fbrighamhg@blog.com</v>
      </c>
      <c r="H631" s="2" t="str">
        <f>_xlfn.XLOOKUP(C631,customers!$A$1:$A$1001,customers!$G$1:$G$1001,,0)</f>
        <v>Ireland</v>
      </c>
      <c r="I631" t="str">
        <f>_xlfn.XLOOKUP(orders!D631,Products!$A$1:$A$49,Products!$B$1:$B$49,,0)</f>
        <v>Lib</v>
      </c>
      <c r="J631" t="str">
        <f>_xlfn.XLOOKUP(orders!D631,Products!$A$1:$A$49,Products!$C$1:$C$49,,0)</f>
        <v>D</v>
      </c>
      <c r="K631" s="5">
        <f>_xlfn.XLOOKUP(D631,Products!$A$1:$A$49,Products!$D$1:$D$49,,0)</f>
        <v>0.5</v>
      </c>
      <c r="L631">
        <f>_xlfn.XLOOKUP(D631,Products!$A$1:$A$49,Products!$E$1:$E$49,,0)</f>
        <v>7.77</v>
      </c>
      <c r="M631" s="11">
        <f>orders!L631*orders!E631</f>
        <v>31.08</v>
      </c>
      <c r="N631" t="str">
        <f t="shared" si="18"/>
        <v>Liberica</v>
      </c>
      <c r="O631" t="str">
        <f>_xlfn.XLOOKUP(Orders_Table[[#This Row],[Customer ID]],customers!$A$1:$A$1001,customers!$I$1:$I$1001,,0)</f>
        <v>Yes</v>
      </c>
      <c r="P631" t="str">
        <f t="shared" si="19"/>
        <v>Dark</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IF(_xlfn.XLOOKUP(C632,customers!$A$1:$A$1001,customers!$C$1:$C$1001)=0,"",_xlfn.XLOOKUP(C632,customers!$A$1:$A$1001,customers!$C$1:$C$1001))</f>
        <v>fbrighamhg@blog.com</v>
      </c>
      <c r="H632" s="2" t="str">
        <f>_xlfn.XLOOKUP(C632,customers!$A$1:$A$1001,customers!$G$1:$G$1001,,0)</f>
        <v>Ireland</v>
      </c>
      <c r="I632" t="str">
        <f>_xlfn.XLOOKUP(orders!D632,Products!$A$1:$A$49,Products!$B$1:$B$49,,0)</f>
        <v>Ara</v>
      </c>
      <c r="J632" t="str">
        <f>_xlfn.XLOOKUP(orders!D632,Products!$A$1:$A$49,Products!$C$1:$C$49,,0)</f>
        <v>D</v>
      </c>
      <c r="K632" s="5">
        <f>_xlfn.XLOOKUP(D632,Products!$A$1:$A$49,Products!$D$1:$D$49,,0)</f>
        <v>0.2</v>
      </c>
      <c r="L632">
        <f>_xlfn.XLOOKUP(D632,Products!$A$1:$A$49,Products!$E$1:$E$49,,0)</f>
        <v>2.9849999999999999</v>
      </c>
      <c r="M632" s="11">
        <f>orders!L632*orders!E632</f>
        <v>2.9849999999999999</v>
      </c>
      <c r="N632" t="str">
        <f t="shared" si="18"/>
        <v>Arabica</v>
      </c>
      <c r="O632" t="str">
        <f>_xlfn.XLOOKUP(Orders_Table[[#This Row],[Customer ID]],customers!$A$1:$A$1001,customers!$I$1:$I$1001,,0)</f>
        <v>Yes</v>
      </c>
      <c r="P632" t="str">
        <f t="shared" si="19"/>
        <v>Dark</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IF(_xlfn.XLOOKUP(C633,customers!$A$1:$A$1001,customers!$C$1:$C$1001)=0,"",_xlfn.XLOOKUP(C633,customers!$A$1:$A$1001,customers!$C$1:$C$1001))</f>
        <v>fbrighamhg@blog.com</v>
      </c>
      <c r="H633" s="2" t="str">
        <f>_xlfn.XLOOKUP(C633,customers!$A$1:$A$1001,customers!$G$1:$G$1001,,0)</f>
        <v>Ireland</v>
      </c>
      <c r="I633" t="str">
        <f>_xlfn.XLOOKUP(orders!D633,Products!$A$1:$A$49,Products!$B$1:$B$49,,0)</f>
        <v>Rob</v>
      </c>
      <c r="J633" t="str">
        <f>_xlfn.XLOOKUP(orders!D633,Products!$A$1:$A$49,Products!$C$1:$C$49,,0)</f>
        <v>D</v>
      </c>
      <c r="K633" s="5">
        <f>_xlfn.XLOOKUP(D633,Products!$A$1:$A$49,Products!$D$1:$D$49,,0)</f>
        <v>2.5</v>
      </c>
      <c r="L633">
        <f>_xlfn.XLOOKUP(D633,Products!$A$1:$A$49,Products!$E$1:$E$49,,0)</f>
        <v>20.584999999999997</v>
      </c>
      <c r="M633" s="11">
        <f>orders!L633*orders!E633</f>
        <v>102.92499999999998</v>
      </c>
      <c r="N633" t="str">
        <f t="shared" si="18"/>
        <v>Robusta</v>
      </c>
      <c r="O633" t="str">
        <f>_xlfn.XLOOKUP(Orders_Table[[#This Row],[Customer ID]],customers!$A$1:$A$1001,customers!$I$1:$I$1001,,0)</f>
        <v>Yes</v>
      </c>
      <c r="P633" t="str">
        <f t="shared" si="19"/>
        <v>Dark</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IF(_xlfn.XLOOKUP(C634,customers!$A$1:$A$1001,customers!$C$1:$C$1001)=0,"",_xlfn.XLOOKUP(C634,customers!$A$1:$A$1001,customers!$C$1:$C$1001))</f>
        <v>myoxenhk@google.com</v>
      </c>
      <c r="H634" s="2" t="str">
        <f>_xlfn.XLOOKUP(C634,customers!$A$1:$A$1001,customers!$G$1:$G$1001,,0)</f>
        <v>United States</v>
      </c>
      <c r="I634" t="str">
        <f>_xlfn.XLOOKUP(orders!D634,Products!$A$1:$A$49,Products!$B$1:$B$49,,0)</f>
        <v>Exc</v>
      </c>
      <c r="J634" t="str">
        <f>_xlfn.XLOOKUP(orders!D634,Products!$A$1:$A$49,Products!$C$1:$C$49,,0)</f>
        <v>L</v>
      </c>
      <c r="K634" s="5">
        <f>_xlfn.XLOOKUP(D634,Products!$A$1:$A$49,Products!$D$1:$D$49,,0)</f>
        <v>0.5</v>
      </c>
      <c r="L634">
        <f>_xlfn.XLOOKUP(D634,Products!$A$1:$A$49,Products!$E$1:$E$49,,0)</f>
        <v>8.91</v>
      </c>
      <c r="M634" s="11">
        <f>orders!L634*orders!E634</f>
        <v>35.64</v>
      </c>
      <c r="N634" t="str">
        <f t="shared" si="18"/>
        <v>Excelsa</v>
      </c>
      <c r="O634" t="str">
        <f>_xlfn.XLOOKUP(Orders_Table[[#This Row],[Customer ID]],customers!$A$1:$A$1001,customers!$I$1:$I$1001,,0)</f>
        <v>No</v>
      </c>
      <c r="P634" t="str">
        <f t="shared" si="19"/>
        <v>Light</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IF(_xlfn.XLOOKUP(C635,customers!$A$1:$A$1001,customers!$C$1:$C$1001)=0,"",_xlfn.XLOOKUP(C635,customers!$A$1:$A$1001,customers!$C$1:$C$1001))</f>
        <v>gmcgavinhl@histats.com</v>
      </c>
      <c r="H635" s="2" t="str">
        <f>_xlfn.XLOOKUP(C635,customers!$A$1:$A$1001,customers!$G$1:$G$1001,,0)</f>
        <v>United States</v>
      </c>
      <c r="I635" t="str">
        <f>_xlfn.XLOOKUP(orders!D635,Products!$A$1:$A$49,Products!$B$1:$B$49,,0)</f>
        <v>Rob</v>
      </c>
      <c r="J635" t="str">
        <f>_xlfn.XLOOKUP(orders!D635,Products!$A$1:$A$49,Products!$C$1:$C$49,,0)</f>
        <v>L</v>
      </c>
      <c r="K635" s="5">
        <f>_xlfn.XLOOKUP(D635,Products!$A$1:$A$49,Products!$D$1:$D$49,,0)</f>
        <v>1</v>
      </c>
      <c r="L635">
        <f>_xlfn.XLOOKUP(D635,Products!$A$1:$A$49,Products!$E$1:$E$49,,0)</f>
        <v>11.95</v>
      </c>
      <c r="M635" s="11">
        <f>orders!L635*orders!E635</f>
        <v>47.8</v>
      </c>
      <c r="N635" t="str">
        <f t="shared" si="18"/>
        <v>Robusta</v>
      </c>
      <c r="O635" t="str">
        <f>_xlfn.XLOOKUP(Orders_Table[[#This Row],[Customer ID]],customers!$A$1:$A$1001,customers!$I$1:$I$1001,,0)</f>
        <v>No</v>
      </c>
      <c r="P635" t="str">
        <f t="shared" si="19"/>
        <v>Light</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IF(_xlfn.XLOOKUP(C636,customers!$A$1:$A$1001,customers!$C$1:$C$1001)=0,"",_xlfn.XLOOKUP(C636,customers!$A$1:$A$1001,customers!$C$1:$C$1001))</f>
        <v>luttermarehm@engadget.com</v>
      </c>
      <c r="H636" s="2" t="str">
        <f>_xlfn.XLOOKUP(C636,customers!$A$1:$A$1001,customers!$G$1:$G$1001,,0)</f>
        <v>United States</v>
      </c>
      <c r="I636" t="str">
        <f>_xlfn.XLOOKUP(orders!D636,Products!$A$1:$A$49,Products!$B$1:$B$49,,0)</f>
        <v>Lib</v>
      </c>
      <c r="J636" t="str">
        <f>_xlfn.XLOOKUP(orders!D636,Products!$A$1:$A$49,Products!$C$1:$C$49,,0)</f>
        <v>M</v>
      </c>
      <c r="K636" s="5">
        <f>_xlfn.XLOOKUP(D636,Products!$A$1:$A$49,Products!$D$1:$D$49,,0)</f>
        <v>1</v>
      </c>
      <c r="L636">
        <f>_xlfn.XLOOKUP(D636,Products!$A$1:$A$49,Products!$E$1:$E$49,,0)</f>
        <v>14.55</v>
      </c>
      <c r="M636" s="11">
        <f>orders!L636*orders!E636</f>
        <v>43.650000000000006</v>
      </c>
      <c r="N636" t="str">
        <f t="shared" si="18"/>
        <v>Liberica</v>
      </c>
      <c r="O636" t="str">
        <f>_xlfn.XLOOKUP(Orders_Table[[#This Row],[Customer ID]],customers!$A$1:$A$1001,customers!$I$1:$I$1001,,0)</f>
        <v>No</v>
      </c>
      <c r="P636" t="str">
        <f t="shared" si="19"/>
        <v>Medium</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IF(_xlfn.XLOOKUP(C637,customers!$A$1:$A$1001,customers!$C$1:$C$1001)=0,"",_xlfn.XLOOKUP(C637,customers!$A$1:$A$1001,customers!$C$1:$C$1001))</f>
        <v>edambrogiohn@techcrunch.com</v>
      </c>
      <c r="H637" s="2" t="str">
        <f>_xlfn.XLOOKUP(C637,customers!$A$1:$A$1001,customers!$G$1:$G$1001,,0)</f>
        <v>United States</v>
      </c>
      <c r="I637" t="str">
        <f>_xlfn.XLOOKUP(orders!D637,Products!$A$1:$A$49,Products!$B$1:$B$49,,0)</f>
        <v>Exc</v>
      </c>
      <c r="J637" t="str">
        <f>_xlfn.XLOOKUP(orders!D637,Products!$A$1:$A$49,Products!$C$1:$C$49,,0)</f>
        <v>L</v>
      </c>
      <c r="K637" s="5">
        <f>_xlfn.XLOOKUP(D637,Products!$A$1:$A$49,Products!$D$1:$D$49,,0)</f>
        <v>0.5</v>
      </c>
      <c r="L637">
        <f>_xlfn.XLOOKUP(D637,Products!$A$1:$A$49,Products!$E$1:$E$49,,0)</f>
        <v>8.91</v>
      </c>
      <c r="M637" s="11">
        <f>orders!L637*orders!E637</f>
        <v>35.64</v>
      </c>
      <c r="N637" t="str">
        <f t="shared" si="18"/>
        <v>Excelsa</v>
      </c>
      <c r="O637" t="str">
        <f>_xlfn.XLOOKUP(Orders_Table[[#This Row],[Customer ID]],customers!$A$1:$A$1001,customers!$I$1:$I$1001,,0)</f>
        <v>Yes</v>
      </c>
      <c r="P637" t="str">
        <f t="shared" si="19"/>
        <v>Light</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IF(_xlfn.XLOOKUP(C638,customers!$A$1:$A$1001,customers!$C$1:$C$1001)=0,"",_xlfn.XLOOKUP(C638,customers!$A$1:$A$1001,customers!$C$1:$C$1001))</f>
        <v>cwinchcombeho@jiathis.com</v>
      </c>
      <c r="H638" s="2" t="str">
        <f>_xlfn.XLOOKUP(C638,customers!$A$1:$A$1001,customers!$G$1:$G$1001,,0)</f>
        <v>United States</v>
      </c>
      <c r="I638" t="str">
        <f>_xlfn.XLOOKUP(orders!D638,Products!$A$1:$A$49,Products!$B$1:$B$49,,0)</f>
        <v>Lib</v>
      </c>
      <c r="J638" t="str">
        <f>_xlfn.XLOOKUP(orders!D638,Products!$A$1:$A$49,Products!$C$1:$C$49,,0)</f>
        <v>L</v>
      </c>
      <c r="K638" s="5">
        <f>_xlfn.XLOOKUP(D638,Products!$A$1:$A$49,Products!$D$1:$D$49,,0)</f>
        <v>1</v>
      </c>
      <c r="L638">
        <f>_xlfn.XLOOKUP(D638,Products!$A$1:$A$49,Products!$E$1:$E$49,,0)</f>
        <v>15.85</v>
      </c>
      <c r="M638" s="11">
        <f>orders!L638*orders!E638</f>
        <v>95.1</v>
      </c>
      <c r="N638" t="str">
        <f t="shared" si="18"/>
        <v>Liberica</v>
      </c>
      <c r="O638" t="str">
        <f>_xlfn.XLOOKUP(Orders_Table[[#This Row],[Customer ID]],customers!$A$1:$A$1001,customers!$I$1:$I$1001,,0)</f>
        <v>Yes</v>
      </c>
      <c r="P638" t="str">
        <f t="shared" si="19"/>
        <v>Light</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IF(_xlfn.XLOOKUP(C639,customers!$A$1:$A$1001,customers!$C$1:$C$1001)=0,"",_xlfn.XLOOKUP(C639,customers!$A$1:$A$1001,customers!$C$1:$C$1001))</f>
        <v>bpaumierhp@umn.edu</v>
      </c>
      <c r="H639" s="2" t="str">
        <f>_xlfn.XLOOKUP(C639,customers!$A$1:$A$1001,customers!$G$1:$G$1001,,0)</f>
        <v>Ireland</v>
      </c>
      <c r="I639" t="str">
        <f>_xlfn.XLOOKUP(orders!D639,Products!$A$1:$A$49,Products!$B$1:$B$49,,0)</f>
        <v>Exc</v>
      </c>
      <c r="J639" t="str">
        <f>_xlfn.XLOOKUP(orders!D639,Products!$A$1:$A$49,Products!$C$1:$C$49,,0)</f>
        <v>M</v>
      </c>
      <c r="K639" s="5">
        <f>_xlfn.XLOOKUP(D639,Products!$A$1:$A$49,Products!$D$1:$D$49,,0)</f>
        <v>2.5</v>
      </c>
      <c r="L639">
        <f>_xlfn.XLOOKUP(D639,Products!$A$1:$A$49,Products!$E$1:$E$49,,0)</f>
        <v>31.624999999999996</v>
      </c>
      <c r="M639" s="11">
        <f>orders!L639*orders!E639</f>
        <v>31.624999999999996</v>
      </c>
      <c r="N639" t="str">
        <f t="shared" si="18"/>
        <v>Excelsa</v>
      </c>
      <c r="O639" t="str">
        <f>_xlfn.XLOOKUP(Orders_Table[[#This Row],[Customer ID]],customers!$A$1:$A$1001,customers!$I$1:$I$1001,,0)</f>
        <v>Yes</v>
      </c>
      <c r="P639" t="str">
        <f t="shared" si="19"/>
        <v>Medium</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IF(_xlfn.XLOOKUP(C640,customers!$A$1:$A$1001,customers!$C$1:$C$1001)=0,"",_xlfn.XLOOKUP(C640,customers!$A$1:$A$1001,customers!$C$1:$C$1001))</f>
        <v/>
      </c>
      <c r="H640" s="2" t="str">
        <f>_xlfn.XLOOKUP(C640,customers!$A$1:$A$1001,customers!$G$1:$G$1001,,0)</f>
        <v>Ireland</v>
      </c>
      <c r="I640" t="str">
        <f>_xlfn.XLOOKUP(orders!D640,Products!$A$1:$A$49,Products!$B$1:$B$49,,0)</f>
        <v>Ara</v>
      </c>
      <c r="J640" t="str">
        <f>_xlfn.XLOOKUP(orders!D640,Products!$A$1:$A$49,Products!$C$1:$C$49,,0)</f>
        <v>M</v>
      </c>
      <c r="K640" s="5">
        <f>_xlfn.XLOOKUP(D640,Products!$A$1:$A$49,Products!$D$1:$D$49,,0)</f>
        <v>2.5</v>
      </c>
      <c r="L640">
        <f>_xlfn.XLOOKUP(D640,Products!$A$1:$A$49,Products!$E$1:$E$49,,0)</f>
        <v>25.874999999999996</v>
      </c>
      <c r="M640" s="11">
        <f>orders!L640*orders!E640</f>
        <v>77.624999999999986</v>
      </c>
      <c r="N640" t="str">
        <f t="shared" si="18"/>
        <v>Arabica</v>
      </c>
      <c r="O640" t="str">
        <f>_xlfn.XLOOKUP(Orders_Table[[#This Row],[Customer ID]],customers!$A$1:$A$1001,customers!$I$1:$I$1001,,0)</f>
        <v>Yes</v>
      </c>
      <c r="P640" t="str">
        <f t="shared" si="19"/>
        <v>Medium</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IF(_xlfn.XLOOKUP(C641,customers!$A$1:$A$1001,customers!$C$1:$C$1001)=0,"",_xlfn.XLOOKUP(C641,customers!$A$1:$A$1001,customers!$C$1:$C$1001))</f>
        <v>jcapeyhr@bravesites.com</v>
      </c>
      <c r="H641" s="2" t="str">
        <f>_xlfn.XLOOKUP(C641,customers!$A$1:$A$1001,customers!$G$1:$G$1001,,0)</f>
        <v>United States</v>
      </c>
      <c r="I641" t="str">
        <f>_xlfn.XLOOKUP(orders!D641,Products!$A$1:$A$49,Products!$B$1:$B$49,,0)</f>
        <v>Lib</v>
      </c>
      <c r="J641" t="str">
        <f>_xlfn.XLOOKUP(orders!D641,Products!$A$1:$A$49,Products!$C$1:$C$49,,0)</f>
        <v>D</v>
      </c>
      <c r="K641" s="5">
        <f>_xlfn.XLOOKUP(D641,Products!$A$1:$A$49,Products!$D$1:$D$49,,0)</f>
        <v>0.2</v>
      </c>
      <c r="L641">
        <f>_xlfn.XLOOKUP(D641,Products!$A$1:$A$49,Products!$E$1:$E$49,,0)</f>
        <v>3.8849999999999998</v>
      </c>
      <c r="M641" s="11">
        <f>orders!L641*orders!E641</f>
        <v>3.8849999999999998</v>
      </c>
      <c r="N641" t="str">
        <f t="shared" si="18"/>
        <v>Liberica</v>
      </c>
      <c r="O641" t="str">
        <f>_xlfn.XLOOKUP(Orders_Table[[#This Row],[Customer ID]],customers!$A$1:$A$1001,customers!$I$1:$I$1001,,0)</f>
        <v>Yes</v>
      </c>
      <c r="P641" t="str">
        <f t="shared" si="19"/>
        <v>Dark</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IF(_xlfn.XLOOKUP(C642,customers!$A$1:$A$1001,customers!$C$1:$C$1001)=0,"",_xlfn.XLOOKUP(C642,customers!$A$1:$A$1001,customers!$C$1:$C$1001))</f>
        <v>tmathonneti0@google.co.jp</v>
      </c>
      <c r="H642" s="2" t="str">
        <f>_xlfn.XLOOKUP(C642,customers!$A$1:$A$1001,customers!$G$1:$G$1001,,0)</f>
        <v>United States</v>
      </c>
      <c r="I642" t="str">
        <f>_xlfn.XLOOKUP(orders!D642,Products!$A$1:$A$49,Products!$B$1:$B$49,,0)</f>
        <v>Rob</v>
      </c>
      <c r="J642" t="str">
        <f>_xlfn.XLOOKUP(orders!D642,Products!$A$1:$A$49,Products!$C$1:$C$49,,0)</f>
        <v>L</v>
      </c>
      <c r="K642" s="5">
        <f>_xlfn.XLOOKUP(D642,Products!$A$1:$A$49,Products!$D$1:$D$49,,0)</f>
        <v>2.5</v>
      </c>
      <c r="L642">
        <f>_xlfn.XLOOKUP(D642,Products!$A$1:$A$49,Products!$E$1:$E$49,,0)</f>
        <v>27.484999999999996</v>
      </c>
      <c r="M642" s="11">
        <f>orders!L642*orders!E642</f>
        <v>137.42499999999998</v>
      </c>
      <c r="N642" t="str">
        <f t="shared" si="18"/>
        <v>Robusta</v>
      </c>
      <c r="O642" t="str">
        <f>_xlfn.XLOOKUP(Orders_Table[[#This Row],[Customer ID]],customers!$A$1:$A$1001,customers!$I$1:$I$1001,,0)</f>
        <v>No</v>
      </c>
      <c r="P642" t="str">
        <f t="shared" si="19"/>
        <v>Light</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IF(_xlfn.XLOOKUP(C643,customers!$A$1:$A$1001,customers!$C$1:$C$1001)=0,"",_xlfn.XLOOKUP(C643,customers!$A$1:$A$1001,customers!$C$1:$C$1001))</f>
        <v>ybasillht@theguardian.com</v>
      </c>
      <c r="H643" s="2" t="str">
        <f>_xlfn.XLOOKUP(C643,customers!$A$1:$A$1001,customers!$G$1:$G$1001,,0)</f>
        <v>United States</v>
      </c>
      <c r="I643" t="str">
        <f>_xlfn.XLOOKUP(orders!D643,Products!$A$1:$A$49,Products!$B$1:$B$49,,0)</f>
        <v>Rob</v>
      </c>
      <c r="J643" t="str">
        <f>_xlfn.XLOOKUP(orders!D643,Products!$A$1:$A$49,Products!$C$1:$C$49,,0)</f>
        <v>L</v>
      </c>
      <c r="K643" s="5">
        <f>_xlfn.XLOOKUP(D643,Products!$A$1:$A$49,Products!$D$1:$D$49,,0)</f>
        <v>1</v>
      </c>
      <c r="L643">
        <f>_xlfn.XLOOKUP(D643,Products!$A$1:$A$49,Products!$E$1:$E$49,,0)</f>
        <v>11.95</v>
      </c>
      <c r="M643" s="11">
        <f>orders!L643*orders!E643</f>
        <v>35.849999999999994</v>
      </c>
      <c r="N643" t="str">
        <f t="shared" ref="N643:N706" si="20">IF(I643="Rob","Robusta",IF(I643="Exc","Excelsa",IF(I643="Ara","Arabica",IF(I643="Lib","Liberica",""))))</f>
        <v>Robusta</v>
      </c>
      <c r="O643" t="str">
        <f>_xlfn.XLOOKUP(Orders_Table[[#This Row],[Customer ID]],customers!$A$1:$A$1001,customers!$I$1:$I$1001,,0)</f>
        <v>Yes</v>
      </c>
      <c r="P643" t="str">
        <f t="shared" ref="P643:P706" si="21">IF(J643="M","Medium",IF(J643="D","Dark",IF(J643="L","Light","")))</f>
        <v>Light</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IF(_xlfn.XLOOKUP(C644,customers!$A$1:$A$1001,customers!$C$1:$C$1001)=0,"",_xlfn.XLOOKUP(C644,customers!$A$1:$A$1001,customers!$C$1:$C$1001))</f>
        <v>mbaistowhu@i2i.jp</v>
      </c>
      <c r="H644" s="2" t="str">
        <f>_xlfn.XLOOKUP(C644,customers!$A$1:$A$1001,customers!$G$1:$G$1001,,0)</f>
        <v>United Kingdom</v>
      </c>
      <c r="I644" t="str">
        <f>_xlfn.XLOOKUP(orders!D644,Products!$A$1:$A$49,Products!$B$1:$B$49,,0)</f>
        <v>Exc</v>
      </c>
      <c r="J644" t="str">
        <f>_xlfn.XLOOKUP(orders!D644,Products!$A$1:$A$49,Products!$C$1:$C$49,,0)</f>
        <v>M</v>
      </c>
      <c r="K644" s="5">
        <f>_xlfn.XLOOKUP(D644,Products!$A$1:$A$49,Products!$D$1:$D$49,,0)</f>
        <v>0.2</v>
      </c>
      <c r="L644">
        <f>_xlfn.XLOOKUP(D644,Products!$A$1:$A$49,Products!$E$1:$E$49,,0)</f>
        <v>4.125</v>
      </c>
      <c r="M644" s="11">
        <f>orders!L644*orders!E644</f>
        <v>8.25</v>
      </c>
      <c r="N644" t="str">
        <f t="shared" si="20"/>
        <v>Excelsa</v>
      </c>
      <c r="O644" t="str">
        <f>_xlfn.XLOOKUP(Orders_Table[[#This Row],[Customer ID]],customers!$A$1:$A$1001,customers!$I$1:$I$1001,,0)</f>
        <v>Yes</v>
      </c>
      <c r="P644" t="str">
        <f t="shared" si="21"/>
        <v>Medium</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IF(_xlfn.XLOOKUP(C645,customers!$A$1:$A$1001,customers!$C$1:$C$1001)=0,"",_xlfn.XLOOKUP(C645,customers!$A$1:$A$1001,customers!$C$1:$C$1001))</f>
        <v>cpallanthv@typepad.com</v>
      </c>
      <c r="H645" s="2" t="str">
        <f>_xlfn.XLOOKUP(C645,customers!$A$1:$A$1001,customers!$G$1:$G$1001,,0)</f>
        <v>United States</v>
      </c>
      <c r="I645" t="str">
        <f>_xlfn.XLOOKUP(orders!D645,Products!$A$1:$A$49,Products!$B$1:$B$49,,0)</f>
        <v>Exc</v>
      </c>
      <c r="J645" t="str">
        <f>_xlfn.XLOOKUP(orders!D645,Products!$A$1:$A$49,Products!$C$1:$C$49,,0)</f>
        <v>L</v>
      </c>
      <c r="K645" s="5">
        <f>_xlfn.XLOOKUP(D645,Products!$A$1:$A$49,Products!$D$1:$D$49,,0)</f>
        <v>2.5</v>
      </c>
      <c r="L645">
        <f>_xlfn.XLOOKUP(D645,Products!$A$1:$A$49,Products!$E$1:$E$49,,0)</f>
        <v>34.154999999999994</v>
      </c>
      <c r="M645" s="11">
        <f>orders!L645*orders!E645</f>
        <v>102.46499999999997</v>
      </c>
      <c r="N645" t="str">
        <f t="shared" si="20"/>
        <v>Excelsa</v>
      </c>
      <c r="O645" t="str">
        <f>_xlfn.XLOOKUP(Orders_Table[[#This Row],[Customer ID]],customers!$A$1:$A$1001,customers!$I$1:$I$1001,,0)</f>
        <v>Yes</v>
      </c>
      <c r="P645" t="str">
        <f t="shared" si="21"/>
        <v>Light</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IF(_xlfn.XLOOKUP(C646,customers!$A$1:$A$1001,customers!$C$1:$C$1001)=0,"",_xlfn.XLOOKUP(C646,customers!$A$1:$A$1001,customers!$C$1:$C$1001))</f>
        <v/>
      </c>
      <c r="H646" s="2" t="str">
        <f>_xlfn.XLOOKUP(C646,customers!$A$1:$A$1001,customers!$G$1:$G$1001,,0)</f>
        <v>United States</v>
      </c>
      <c r="I646" t="str">
        <f>_xlfn.XLOOKUP(orders!D646,Products!$A$1:$A$49,Products!$B$1:$B$49,,0)</f>
        <v>Rob</v>
      </c>
      <c r="J646" t="str">
        <f>_xlfn.XLOOKUP(orders!D646,Products!$A$1:$A$49,Products!$C$1:$C$49,,0)</f>
        <v>D</v>
      </c>
      <c r="K646" s="5">
        <f>_xlfn.XLOOKUP(D646,Products!$A$1:$A$49,Products!$D$1:$D$49,,0)</f>
        <v>2.5</v>
      </c>
      <c r="L646">
        <f>_xlfn.XLOOKUP(D646,Products!$A$1:$A$49,Products!$E$1:$E$49,,0)</f>
        <v>20.584999999999997</v>
      </c>
      <c r="M646" s="11">
        <f>orders!L646*orders!E646</f>
        <v>41.169999999999995</v>
      </c>
      <c r="N646" t="str">
        <f t="shared" si="20"/>
        <v>Robusta</v>
      </c>
      <c r="O646" t="str">
        <f>_xlfn.XLOOKUP(Orders_Table[[#This Row],[Customer ID]],customers!$A$1:$A$1001,customers!$I$1:$I$1001,,0)</f>
        <v>No</v>
      </c>
      <c r="P646" t="str">
        <f t="shared" si="21"/>
        <v>Dark</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IF(_xlfn.XLOOKUP(C647,customers!$A$1:$A$1001,customers!$C$1:$C$1001)=0,"",_xlfn.XLOOKUP(C647,customers!$A$1:$A$1001,customers!$C$1:$C$1001))</f>
        <v>dohx@redcross.org</v>
      </c>
      <c r="H647" s="2" t="str">
        <f>_xlfn.XLOOKUP(C647,customers!$A$1:$A$1001,customers!$G$1:$G$1001,,0)</f>
        <v>United States</v>
      </c>
      <c r="I647" t="str">
        <f>_xlfn.XLOOKUP(orders!D647,Products!$A$1:$A$49,Products!$B$1:$B$49,,0)</f>
        <v>Ara</v>
      </c>
      <c r="J647" t="str">
        <f>_xlfn.XLOOKUP(orders!D647,Products!$A$1:$A$49,Products!$C$1:$C$49,,0)</f>
        <v>D</v>
      </c>
      <c r="K647" s="5">
        <f>_xlfn.XLOOKUP(D647,Products!$A$1:$A$49,Products!$D$1:$D$49,,0)</f>
        <v>2.5</v>
      </c>
      <c r="L647">
        <f>_xlfn.XLOOKUP(D647,Products!$A$1:$A$49,Products!$E$1:$E$49,,0)</f>
        <v>22.884999999999998</v>
      </c>
      <c r="M647" s="11">
        <f>orders!L647*orders!E647</f>
        <v>68.655000000000001</v>
      </c>
      <c r="N647" t="str">
        <f t="shared" si="20"/>
        <v>Arabica</v>
      </c>
      <c r="O647" t="str">
        <f>_xlfn.XLOOKUP(Orders_Table[[#This Row],[Customer ID]],customers!$A$1:$A$1001,customers!$I$1:$I$1001,,0)</f>
        <v>Yes</v>
      </c>
      <c r="P647" t="str">
        <f t="shared" si="21"/>
        <v>Dark</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IF(_xlfn.XLOOKUP(C648,customers!$A$1:$A$1001,customers!$C$1:$C$1001)=0,"",_xlfn.XLOOKUP(C648,customers!$A$1:$A$1001,customers!$C$1:$C$1001))</f>
        <v>drallinhy@howstuffworks.com</v>
      </c>
      <c r="H648" s="2" t="str">
        <f>_xlfn.XLOOKUP(C648,customers!$A$1:$A$1001,customers!$G$1:$G$1001,,0)</f>
        <v>United States</v>
      </c>
      <c r="I648" t="str">
        <f>_xlfn.XLOOKUP(orders!D648,Products!$A$1:$A$49,Products!$B$1:$B$49,,0)</f>
        <v>Ara</v>
      </c>
      <c r="J648" t="str">
        <f>_xlfn.XLOOKUP(orders!D648,Products!$A$1:$A$49,Products!$C$1:$C$49,,0)</f>
        <v>D</v>
      </c>
      <c r="K648" s="5">
        <f>_xlfn.XLOOKUP(D648,Products!$A$1:$A$49,Products!$D$1:$D$49,,0)</f>
        <v>1</v>
      </c>
      <c r="L648">
        <f>_xlfn.XLOOKUP(D648,Products!$A$1:$A$49,Products!$E$1:$E$49,,0)</f>
        <v>9.9499999999999993</v>
      </c>
      <c r="M648" s="11">
        <f>orders!L648*orders!E648</f>
        <v>9.9499999999999993</v>
      </c>
      <c r="N648" t="str">
        <f t="shared" si="20"/>
        <v>Arabica</v>
      </c>
      <c r="O648" t="str">
        <f>_xlfn.XLOOKUP(Orders_Table[[#This Row],[Customer ID]],customers!$A$1:$A$1001,customers!$I$1:$I$1001,,0)</f>
        <v>Yes</v>
      </c>
      <c r="P648" t="str">
        <f t="shared" si="21"/>
        <v>Dark</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IF(_xlfn.XLOOKUP(C649,customers!$A$1:$A$1001,customers!$C$1:$C$1001)=0,"",_xlfn.XLOOKUP(C649,customers!$A$1:$A$1001,customers!$C$1:$C$1001))</f>
        <v>achillhz@epa.gov</v>
      </c>
      <c r="H649" s="2" t="str">
        <f>_xlfn.XLOOKUP(C649,customers!$A$1:$A$1001,customers!$G$1:$G$1001,,0)</f>
        <v>United Kingdom</v>
      </c>
      <c r="I649" t="str">
        <f>_xlfn.XLOOKUP(orders!D649,Products!$A$1:$A$49,Products!$B$1:$B$49,,0)</f>
        <v>Lib</v>
      </c>
      <c r="J649" t="str">
        <f>_xlfn.XLOOKUP(orders!D649,Products!$A$1:$A$49,Products!$C$1:$C$49,,0)</f>
        <v>L</v>
      </c>
      <c r="K649" s="5">
        <f>_xlfn.XLOOKUP(D649,Products!$A$1:$A$49,Products!$D$1:$D$49,,0)</f>
        <v>0.5</v>
      </c>
      <c r="L649">
        <f>_xlfn.XLOOKUP(D649,Products!$A$1:$A$49,Products!$E$1:$E$49,,0)</f>
        <v>9.51</v>
      </c>
      <c r="M649" s="11">
        <f>orders!L649*orders!E649</f>
        <v>28.53</v>
      </c>
      <c r="N649" t="str">
        <f t="shared" si="20"/>
        <v>Liberica</v>
      </c>
      <c r="O649" t="str">
        <f>_xlfn.XLOOKUP(Orders_Table[[#This Row],[Customer ID]],customers!$A$1:$A$1001,customers!$I$1:$I$1001,,0)</f>
        <v>Yes</v>
      </c>
      <c r="P649" t="str">
        <f t="shared" si="21"/>
        <v>Light</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IF(_xlfn.XLOOKUP(C650,customers!$A$1:$A$1001,customers!$C$1:$C$1001)=0,"",_xlfn.XLOOKUP(C650,customers!$A$1:$A$1001,customers!$C$1:$C$1001))</f>
        <v>tmathonneti0@google.co.jp</v>
      </c>
      <c r="H650" s="2" t="str">
        <f>_xlfn.XLOOKUP(C650,customers!$A$1:$A$1001,customers!$G$1:$G$1001,,0)</f>
        <v>United States</v>
      </c>
      <c r="I650" t="str">
        <f>_xlfn.XLOOKUP(orders!D650,Products!$A$1:$A$49,Products!$B$1:$B$49,,0)</f>
        <v>Rob</v>
      </c>
      <c r="J650" t="str">
        <f>_xlfn.XLOOKUP(orders!D650,Products!$A$1:$A$49,Products!$C$1:$C$49,,0)</f>
        <v>D</v>
      </c>
      <c r="K650" s="5">
        <f>_xlfn.XLOOKUP(D650,Products!$A$1:$A$49,Products!$D$1:$D$49,,0)</f>
        <v>0.2</v>
      </c>
      <c r="L650">
        <f>_xlfn.XLOOKUP(D650,Products!$A$1:$A$49,Products!$E$1:$E$49,,0)</f>
        <v>2.6849999999999996</v>
      </c>
      <c r="M650" s="11">
        <f>orders!L650*orders!E650</f>
        <v>16.11</v>
      </c>
      <c r="N650" t="str">
        <f t="shared" si="20"/>
        <v>Robusta</v>
      </c>
      <c r="O650" t="str">
        <f>_xlfn.XLOOKUP(Orders_Table[[#This Row],[Customer ID]],customers!$A$1:$A$1001,customers!$I$1:$I$1001,,0)</f>
        <v>No</v>
      </c>
      <c r="P650" t="str">
        <f t="shared" si="21"/>
        <v>Dark</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IF(_xlfn.XLOOKUP(C651,customers!$A$1:$A$1001,customers!$C$1:$C$1001)=0,"",_xlfn.XLOOKUP(C651,customers!$A$1:$A$1001,customers!$C$1:$C$1001))</f>
        <v>cdenysi1@is.gd</v>
      </c>
      <c r="H651" s="2" t="str">
        <f>_xlfn.XLOOKUP(C651,customers!$A$1:$A$1001,customers!$G$1:$G$1001,,0)</f>
        <v>United Kingdom</v>
      </c>
      <c r="I651" t="str">
        <f>_xlfn.XLOOKUP(orders!D651,Products!$A$1:$A$49,Products!$B$1:$B$49,,0)</f>
        <v>Lib</v>
      </c>
      <c r="J651" t="str">
        <f>_xlfn.XLOOKUP(orders!D651,Products!$A$1:$A$49,Products!$C$1:$C$49,,0)</f>
        <v>L</v>
      </c>
      <c r="K651" s="5">
        <f>_xlfn.XLOOKUP(D651,Products!$A$1:$A$49,Products!$D$1:$D$49,,0)</f>
        <v>1</v>
      </c>
      <c r="L651">
        <f>_xlfn.XLOOKUP(D651,Products!$A$1:$A$49,Products!$E$1:$E$49,,0)</f>
        <v>15.85</v>
      </c>
      <c r="M651" s="11">
        <f>orders!L651*orders!E651</f>
        <v>95.1</v>
      </c>
      <c r="N651" t="str">
        <f t="shared" si="20"/>
        <v>Liberica</v>
      </c>
      <c r="O651" t="str">
        <f>_xlfn.XLOOKUP(Orders_Table[[#This Row],[Customer ID]],customers!$A$1:$A$1001,customers!$I$1:$I$1001,,0)</f>
        <v>No</v>
      </c>
      <c r="P651" t="str">
        <f t="shared" si="21"/>
        <v>Light</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IF(_xlfn.XLOOKUP(C652,customers!$A$1:$A$1001,customers!$C$1:$C$1001)=0,"",_xlfn.XLOOKUP(C652,customers!$A$1:$A$1001,customers!$C$1:$C$1001))</f>
        <v>cstebbingsi2@drupal.org</v>
      </c>
      <c r="H652" s="2" t="str">
        <f>_xlfn.XLOOKUP(C652,customers!$A$1:$A$1001,customers!$G$1:$G$1001,,0)</f>
        <v>United States</v>
      </c>
      <c r="I652" t="str">
        <f>_xlfn.XLOOKUP(orders!D652,Products!$A$1:$A$49,Products!$B$1:$B$49,,0)</f>
        <v>Rob</v>
      </c>
      <c r="J652" t="str">
        <f>_xlfn.XLOOKUP(orders!D652,Products!$A$1:$A$49,Products!$C$1:$C$49,,0)</f>
        <v>D</v>
      </c>
      <c r="K652" s="5">
        <f>_xlfn.XLOOKUP(D652,Products!$A$1:$A$49,Products!$D$1:$D$49,,0)</f>
        <v>0.5</v>
      </c>
      <c r="L652">
        <f>_xlfn.XLOOKUP(D652,Products!$A$1:$A$49,Products!$E$1:$E$49,,0)</f>
        <v>5.3699999999999992</v>
      </c>
      <c r="M652" s="11">
        <f>orders!L652*orders!E652</f>
        <v>5.3699999999999992</v>
      </c>
      <c r="N652" t="str">
        <f t="shared" si="20"/>
        <v>Robusta</v>
      </c>
      <c r="O652" t="str">
        <f>_xlfn.XLOOKUP(Orders_Table[[#This Row],[Customer ID]],customers!$A$1:$A$1001,customers!$I$1:$I$1001,,0)</f>
        <v>Yes</v>
      </c>
      <c r="P652" t="str">
        <f t="shared" si="21"/>
        <v>Dark</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IF(_xlfn.XLOOKUP(C653,customers!$A$1:$A$1001,customers!$C$1:$C$1001)=0,"",_xlfn.XLOOKUP(C653,customers!$A$1:$A$1001,customers!$C$1:$C$1001))</f>
        <v/>
      </c>
      <c r="H653" s="2" t="str">
        <f>_xlfn.XLOOKUP(C653,customers!$A$1:$A$1001,customers!$G$1:$G$1001,,0)</f>
        <v>United States</v>
      </c>
      <c r="I653" t="str">
        <f>_xlfn.XLOOKUP(orders!D653,Products!$A$1:$A$49,Products!$B$1:$B$49,,0)</f>
        <v>Rob</v>
      </c>
      <c r="J653" t="str">
        <f>_xlfn.XLOOKUP(orders!D653,Products!$A$1:$A$49,Products!$C$1:$C$49,,0)</f>
        <v>L</v>
      </c>
      <c r="K653" s="5">
        <f>_xlfn.XLOOKUP(D653,Products!$A$1:$A$49,Products!$D$1:$D$49,,0)</f>
        <v>1</v>
      </c>
      <c r="L653">
        <f>_xlfn.XLOOKUP(D653,Products!$A$1:$A$49,Products!$E$1:$E$49,,0)</f>
        <v>11.95</v>
      </c>
      <c r="M653" s="11">
        <f>orders!L653*orders!E653</f>
        <v>47.8</v>
      </c>
      <c r="N653" t="str">
        <f t="shared" si="20"/>
        <v>Robusta</v>
      </c>
      <c r="O653" t="str">
        <f>_xlfn.XLOOKUP(Orders_Table[[#This Row],[Customer ID]],customers!$A$1:$A$1001,customers!$I$1:$I$1001,,0)</f>
        <v>No</v>
      </c>
      <c r="P653" t="str">
        <f t="shared" si="21"/>
        <v>Light</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IF(_xlfn.XLOOKUP(C654,customers!$A$1:$A$1001,customers!$C$1:$C$1001)=0,"",_xlfn.XLOOKUP(C654,customers!$A$1:$A$1001,customers!$C$1:$C$1001))</f>
        <v>rzywickii4@ifeng.com</v>
      </c>
      <c r="H654" s="2" t="str">
        <f>_xlfn.XLOOKUP(C654,customers!$A$1:$A$1001,customers!$G$1:$G$1001,,0)</f>
        <v>Ireland</v>
      </c>
      <c r="I654" t="str">
        <f>_xlfn.XLOOKUP(orders!D654,Products!$A$1:$A$49,Products!$B$1:$B$49,,0)</f>
        <v>Lib</v>
      </c>
      <c r="J654" t="str">
        <f>_xlfn.XLOOKUP(orders!D654,Products!$A$1:$A$49,Products!$C$1:$C$49,,0)</f>
        <v>L</v>
      </c>
      <c r="K654" s="5">
        <f>_xlfn.XLOOKUP(D654,Products!$A$1:$A$49,Products!$D$1:$D$49,,0)</f>
        <v>1</v>
      </c>
      <c r="L654">
        <f>_xlfn.XLOOKUP(D654,Products!$A$1:$A$49,Products!$E$1:$E$49,,0)</f>
        <v>15.85</v>
      </c>
      <c r="M654" s="11">
        <f>orders!L654*orders!E654</f>
        <v>63.4</v>
      </c>
      <c r="N654" t="str">
        <f t="shared" si="20"/>
        <v>Liberica</v>
      </c>
      <c r="O654" t="str">
        <f>_xlfn.XLOOKUP(Orders_Table[[#This Row],[Customer ID]],customers!$A$1:$A$1001,customers!$I$1:$I$1001,,0)</f>
        <v>No</v>
      </c>
      <c r="P654" t="str">
        <f t="shared" si="21"/>
        <v>Light</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IF(_xlfn.XLOOKUP(C655,customers!$A$1:$A$1001,customers!$C$1:$C$1001)=0,"",_xlfn.XLOOKUP(C655,customers!$A$1:$A$1001,customers!$C$1:$C$1001))</f>
        <v>aburgetti5@moonfruit.com</v>
      </c>
      <c r="H655" s="2" t="str">
        <f>_xlfn.XLOOKUP(C655,customers!$A$1:$A$1001,customers!$G$1:$G$1001,,0)</f>
        <v>United States</v>
      </c>
      <c r="I655" t="str">
        <f>_xlfn.XLOOKUP(orders!D655,Products!$A$1:$A$49,Products!$B$1:$B$49,,0)</f>
        <v>Ara</v>
      </c>
      <c r="J655" t="str">
        <f>_xlfn.XLOOKUP(orders!D655,Products!$A$1:$A$49,Products!$C$1:$C$49,,0)</f>
        <v>M</v>
      </c>
      <c r="K655" s="5">
        <f>_xlfn.XLOOKUP(D655,Products!$A$1:$A$49,Products!$D$1:$D$49,,0)</f>
        <v>2.5</v>
      </c>
      <c r="L655">
        <f>_xlfn.XLOOKUP(D655,Products!$A$1:$A$49,Products!$E$1:$E$49,,0)</f>
        <v>25.874999999999996</v>
      </c>
      <c r="M655" s="11">
        <f>orders!L655*orders!E655</f>
        <v>103.49999999999999</v>
      </c>
      <c r="N655" t="str">
        <f t="shared" si="20"/>
        <v>Arabica</v>
      </c>
      <c r="O655" t="str">
        <f>_xlfn.XLOOKUP(Orders_Table[[#This Row],[Customer ID]],customers!$A$1:$A$1001,customers!$I$1:$I$1001,,0)</f>
        <v>No</v>
      </c>
      <c r="P655" t="str">
        <f t="shared" si="21"/>
        <v>Medium</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IF(_xlfn.XLOOKUP(C656,customers!$A$1:$A$1001,customers!$C$1:$C$1001)=0,"",_xlfn.XLOOKUP(C656,customers!$A$1:$A$1001,customers!$C$1:$C$1001))</f>
        <v>mmalloyi6@seattletimes.com</v>
      </c>
      <c r="H656" s="2" t="str">
        <f>_xlfn.XLOOKUP(C656,customers!$A$1:$A$1001,customers!$G$1:$G$1001,,0)</f>
        <v>United States</v>
      </c>
      <c r="I656" t="str">
        <f>_xlfn.XLOOKUP(orders!D656,Products!$A$1:$A$49,Products!$B$1:$B$49,,0)</f>
        <v>Ara</v>
      </c>
      <c r="J656" t="str">
        <f>_xlfn.XLOOKUP(orders!D656,Products!$A$1:$A$49,Products!$C$1:$C$49,,0)</f>
        <v>D</v>
      </c>
      <c r="K656" s="5">
        <f>_xlfn.XLOOKUP(D656,Products!$A$1:$A$49,Products!$D$1:$D$49,,0)</f>
        <v>2.5</v>
      </c>
      <c r="L656">
        <f>_xlfn.XLOOKUP(D656,Products!$A$1:$A$49,Products!$E$1:$E$49,,0)</f>
        <v>22.884999999999998</v>
      </c>
      <c r="M656" s="11">
        <f>orders!L656*orders!E656</f>
        <v>68.655000000000001</v>
      </c>
      <c r="N656" t="str">
        <f t="shared" si="20"/>
        <v>Arabica</v>
      </c>
      <c r="O656" t="str">
        <f>_xlfn.XLOOKUP(Orders_Table[[#This Row],[Customer ID]],customers!$A$1:$A$1001,customers!$I$1:$I$1001,,0)</f>
        <v>No</v>
      </c>
      <c r="P656" t="str">
        <f t="shared" si="21"/>
        <v>Dark</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IF(_xlfn.XLOOKUP(C657,customers!$A$1:$A$1001,customers!$C$1:$C$1001)=0,"",_xlfn.XLOOKUP(C657,customers!$A$1:$A$1001,customers!$C$1:$C$1001))</f>
        <v>mmcparlandi7@w3.org</v>
      </c>
      <c r="H657" s="2" t="str">
        <f>_xlfn.XLOOKUP(C657,customers!$A$1:$A$1001,customers!$G$1:$G$1001,,0)</f>
        <v>United States</v>
      </c>
      <c r="I657" t="str">
        <f>_xlfn.XLOOKUP(orders!D657,Products!$A$1:$A$49,Products!$B$1:$B$49,,0)</f>
        <v>Rob</v>
      </c>
      <c r="J657" t="str">
        <f>_xlfn.XLOOKUP(orders!D657,Products!$A$1:$A$49,Products!$C$1:$C$49,,0)</f>
        <v>M</v>
      </c>
      <c r="K657" s="5">
        <f>_xlfn.XLOOKUP(D657,Products!$A$1:$A$49,Products!$D$1:$D$49,,0)</f>
        <v>2.5</v>
      </c>
      <c r="L657">
        <f>_xlfn.XLOOKUP(D657,Products!$A$1:$A$49,Products!$E$1:$E$49,,0)</f>
        <v>22.884999999999998</v>
      </c>
      <c r="M657" s="11">
        <f>orders!L657*orders!E657</f>
        <v>45.769999999999996</v>
      </c>
      <c r="N657" t="str">
        <f t="shared" si="20"/>
        <v>Robusta</v>
      </c>
      <c r="O657" t="str">
        <f>_xlfn.XLOOKUP(Orders_Table[[#This Row],[Customer ID]],customers!$A$1:$A$1001,customers!$I$1:$I$1001,,0)</f>
        <v>Yes</v>
      </c>
      <c r="P657" t="str">
        <f t="shared" si="21"/>
        <v>Medium</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IF(_xlfn.XLOOKUP(C658,customers!$A$1:$A$1001,customers!$C$1:$C$1001)=0,"",_xlfn.XLOOKUP(C658,customers!$A$1:$A$1001,customers!$C$1:$C$1001))</f>
        <v>sjennaroyi8@purevolume.com</v>
      </c>
      <c r="H658" s="2" t="str">
        <f>_xlfn.XLOOKUP(C658,customers!$A$1:$A$1001,customers!$G$1:$G$1001,,0)</f>
        <v>United States</v>
      </c>
      <c r="I658" t="str">
        <f>_xlfn.XLOOKUP(orders!D658,Products!$A$1:$A$49,Products!$B$1:$B$49,,0)</f>
        <v>Lib</v>
      </c>
      <c r="J658" t="str">
        <f>_xlfn.XLOOKUP(orders!D658,Products!$A$1:$A$49,Products!$C$1:$C$49,,0)</f>
        <v>D</v>
      </c>
      <c r="K658" s="5">
        <f>_xlfn.XLOOKUP(D658,Products!$A$1:$A$49,Products!$D$1:$D$49,,0)</f>
        <v>1</v>
      </c>
      <c r="L658">
        <f>_xlfn.XLOOKUP(D658,Products!$A$1:$A$49,Products!$E$1:$E$49,,0)</f>
        <v>12.95</v>
      </c>
      <c r="M658" s="11">
        <f>orders!L658*orders!E658</f>
        <v>51.8</v>
      </c>
      <c r="N658" t="str">
        <f t="shared" si="20"/>
        <v>Liberica</v>
      </c>
      <c r="O658" t="str">
        <f>_xlfn.XLOOKUP(Orders_Table[[#This Row],[Customer ID]],customers!$A$1:$A$1001,customers!$I$1:$I$1001,,0)</f>
        <v>No</v>
      </c>
      <c r="P658" t="str">
        <f t="shared" si="21"/>
        <v>Dark</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IF(_xlfn.XLOOKUP(C659,customers!$A$1:$A$1001,customers!$C$1:$C$1001)=0,"",_xlfn.XLOOKUP(C659,customers!$A$1:$A$1001,customers!$C$1:$C$1001))</f>
        <v>wplacei9@wsj.com</v>
      </c>
      <c r="H659" s="2" t="str">
        <f>_xlfn.XLOOKUP(C659,customers!$A$1:$A$1001,customers!$G$1:$G$1001,,0)</f>
        <v>United States</v>
      </c>
      <c r="I659" t="str">
        <f>_xlfn.XLOOKUP(orders!D659,Products!$A$1:$A$49,Products!$B$1:$B$49,,0)</f>
        <v>Ara</v>
      </c>
      <c r="J659" t="str">
        <f>_xlfn.XLOOKUP(orders!D659,Products!$A$1:$A$49,Products!$C$1:$C$49,,0)</f>
        <v>M</v>
      </c>
      <c r="K659" s="5">
        <f>_xlfn.XLOOKUP(D659,Products!$A$1:$A$49,Products!$D$1:$D$49,,0)</f>
        <v>0.5</v>
      </c>
      <c r="L659">
        <f>_xlfn.XLOOKUP(D659,Products!$A$1:$A$49,Products!$E$1:$E$49,,0)</f>
        <v>6.75</v>
      </c>
      <c r="M659" s="11">
        <f>orders!L659*orders!E659</f>
        <v>13.5</v>
      </c>
      <c r="N659" t="str">
        <f t="shared" si="20"/>
        <v>Arabica</v>
      </c>
      <c r="O659" t="str">
        <f>_xlfn.XLOOKUP(Orders_Table[[#This Row],[Customer ID]],customers!$A$1:$A$1001,customers!$I$1:$I$1001,,0)</f>
        <v>Yes</v>
      </c>
      <c r="P659" t="str">
        <f t="shared" si="21"/>
        <v>Medium</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IF(_xlfn.XLOOKUP(C660,customers!$A$1:$A$1001,customers!$C$1:$C$1001)=0,"",_xlfn.XLOOKUP(C660,customers!$A$1:$A$1001,customers!$C$1:$C$1001))</f>
        <v>jmillettik@addtoany.com</v>
      </c>
      <c r="H660" s="2" t="str">
        <f>_xlfn.XLOOKUP(C660,customers!$A$1:$A$1001,customers!$G$1:$G$1001,,0)</f>
        <v>United States</v>
      </c>
      <c r="I660" t="str">
        <f>_xlfn.XLOOKUP(orders!D660,Products!$A$1:$A$49,Products!$B$1:$B$49,,0)</f>
        <v>Exc</v>
      </c>
      <c r="J660" t="str">
        <f>_xlfn.XLOOKUP(orders!D660,Products!$A$1:$A$49,Products!$C$1:$C$49,,0)</f>
        <v>M</v>
      </c>
      <c r="K660" s="5">
        <f>_xlfn.XLOOKUP(D660,Products!$A$1:$A$49,Products!$D$1:$D$49,,0)</f>
        <v>0.5</v>
      </c>
      <c r="L660">
        <f>_xlfn.XLOOKUP(D660,Products!$A$1:$A$49,Products!$E$1:$E$49,,0)</f>
        <v>8.25</v>
      </c>
      <c r="M660" s="11">
        <f>orders!L660*orders!E660</f>
        <v>24.75</v>
      </c>
      <c r="N660" t="str">
        <f t="shared" si="20"/>
        <v>Excelsa</v>
      </c>
      <c r="O660" t="str">
        <f>_xlfn.XLOOKUP(Orders_Table[[#This Row],[Customer ID]],customers!$A$1:$A$1001,customers!$I$1:$I$1001,,0)</f>
        <v>Yes</v>
      </c>
      <c r="P660" t="str">
        <f t="shared" si="21"/>
        <v>Medium</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IF(_xlfn.XLOOKUP(C661,customers!$A$1:$A$1001,customers!$C$1:$C$1001)=0,"",_xlfn.XLOOKUP(C661,customers!$A$1:$A$1001,customers!$C$1:$C$1001))</f>
        <v>dgadsdenib@google.com.hk</v>
      </c>
      <c r="H661" s="2" t="str">
        <f>_xlfn.XLOOKUP(C661,customers!$A$1:$A$1001,customers!$G$1:$G$1001,,0)</f>
        <v>Ireland</v>
      </c>
      <c r="I661" t="str">
        <f>_xlfn.XLOOKUP(orders!D661,Products!$A$1:$A$49,Products!$B$1:$B$49,,0)</f>
        <v>Ara</v>
      </c>
      <c r="J661" t="str">
        <f>_xlfn.XLOOKUP(orders!D661,Products!$A$1:$A$49,Products!$C$1:$C$49,,0)</f>
        <v>D</v>
      </c>
      <c r="K661" s="5">
        <f>_xlfn.XLOOKUP(D661,Products!$A$1:$A$49,Products!$D$1:$D$49,,0)</f>
        <v>2.5</v>
      </c>
      <c r="L661">
        <f>_xlfn.XLOOKUP(D661,Products!$A$1:$A$49,Products!$E$1:$E$49,,0)</f>
        <v>22.884999999999998</v>
      </c>
      <c r="M661" s="11">
        <f>orders!L661*orders!E661</f>
        <v>45.769999999999996</v>
      </c>
      <c r="N661" t="str">
        <f t="shared" si="20"/>
        <v>Arabica</v>
      </c>
      <c r="O661" t="str">
        <f>_xlfn.XLOOKUP(Orders_Table[[#This Row],[Customer ID]],customers!$A$1:$A$1001,customers!$I$1:$I$1001,,0)</f>
        <v>Yes</v>
      </c>
      <c r="P661" t="str">
        <f t="shared" si="21"/>
        <v>Dark</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IF(_xlfn.XLOOKUP(C662,customers!$A$1:$A$1001,customers!$C$1:$C$1001)=0,"",_xlfn.XLOOKUP(C662,customers!$A$1:$A$1001,customers!$C$1:$C$1001))</f>
        <v>vwakelinic@unesco.org</v>
      </c>
      <c r="H662" s="2" t="str">
        <f>_xlfn.XLOOKUP(C662,customers!$A$1:$A$1001,customers!$G$1:$G$1001,,0)</f>
        <v>United States</v>
      </c>
      <c r="I662" t="str">
        <f>_xlfn.XLOOKUP(orders!D662,Products!$A$1:$A$49,Products!$B$1:$B$49,,0)</f>
        <v>Exc</v>
      </c>
      <c r="J662" t="str">
        <f>_xlfn.XLOOKUP(orders!D662,Products!$A$1:$A$49,Products!$C$1:$C$49,,0)</f>
        <v>L</v>
      </c>
      <c r="K662" s="5">
        <f>_xlfn.XLOOKUP(D662,Products!$A$1:$A$49,Products!$D$1:$D$49,,0)</f>
        <v>0.5</v>
      </c>
      <c r="L662">
        <f>_xlfn.XLOOKUP(D662,Products!$A$1:$A$49,Products!$E$1:$E$49,,0)</f>
        <v>8.91</v>
      </c>
      <c r="M662" s="11">
        <f>orders!L662*orders!E662</f>
        <v>53.46</v>
      </c>
      <c r="N662" t="str">
        <f t="shared" si="20"/>
        <v>Excelsa</v>
      </c>
      <c r="O662" t="str">
        <f>_xlfn.XLOOKUP(Orders_Table[[#This Row],[Customer ID]],customers!$A$1:$A$1001,customers!$I$1:$I$1001,,0)</f>
        <v>No</v>
      </c>
      <c r="P662" t="str">
        <f t="shared" si="21"/>
        <v>Light</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IF(_xlfn.XLOOKUP(C663,customers!$A$1:$A$1001,customers!$C$1:$C$1001)=0,"",_xlfn.XLOOKUP(C663,customers!$A$1:$A$1001,customers!$C$1:$C$1001))</f>
        <v>acampsallid@zimbio.com</v>
      </c>
      <c r="H663" s="2" t="str">
        <f>_xlfn.XLOOKUP(C663,customers!$A$1:$A$1001,customers!$G$1:$G$1001,,0)</f>
        <v>United States</v>
      </c>
      <c r="I663" t="str">
        <f>_xlfn.XLOOKUP(orders!D663,Products!$A$1:$A$49,Products!$B$1:$B$49,,0)</f>
        <v>Ara</v>
      </c>
      <c r="J663" t="str">
        <f>_xlfn.XLOOKUP(orders!D663,Products!$A$1:$A$49,Products!$C$1:$C$49,,0)</f>
        <v>M</v>
      </c>
      <c r="K663" s="5">
        <f>_xlfn.XLOOKUP(D663,Products!$A$1:$A$49,Products!$D$1:$D$49,,0)</f>
        <v>0.2</v>
      </c>
      <c r="L663">
        <f>_xlfn.XLOOKUP(D663,Products!$A$1:$A$49,Products!$E$1:$E$49,,0)</f>
        <v>3.375</v>
      </c>
      <c r="M663" s="11">
        <f>orders!L663*orders!E663</f>
        <v>20.25</v>
      </c>
      <c r="N663" t="str">
        <f t="shared" si="20"/>
        <v>Arabica</v>
      </c>
      <c r="O663" t="str">
        <f>_xlfn.XLOOKUP(Orders_Table[[#This Row],[Customer ID]],customers!$A$1:$A$1001,customers!$I$1:$I$1001,,0)</f>
        <v>Yes</v>
      </c>
      <c r="P663" t="str">
        <f t="shared" si="21"/>
        <v>Medium</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IF(_xlfn.XLOOKUP(C664,customers!$A$1:$A$1001,customers!$C$1:$C$1001)=0,"",_xlfn.XLOOKUP(C664,customers!$A$1:$A$1001,customers!$C$1:$C$1001))</f>
        <v>smosebyie@stanford.edu</v>
      </c>
      <c r="H664" s="2" t="str">
        <f>_xlfn.XLOOKUP(C664,customers!$A$1:$A$1001,customers!$G$1:$G$1001,,0)</f>
        <v>United States</v>
      </c>
      <c r="I664" t="str">
        <f>_xlfn.XLOOKUP(orders!D664,Products!$A$1:$A$49,Products!$B$1:$B$49,,0)</f>
        <v>Lib</v>
      </c>
      <c r="J664" t="str">
        <f>_xlfn.XLOOKUP(orders!D664,Products!$A$1:$A$49,Products!$C$1:$C$49,,0)</f>
        <v>D</v>
      </c>
      <c r="K664" s="5">
        <f>_xlfn.XLOOKUP(D664,Products!$A$1:$A$49,Products!$D$1:$D$49,,0)</f>
        <v>2.5</v>
      </c>
      <c r="L664">
        <f>_xlfn.XLOOKUP(D664,Products!$A$1:$A$49,Products!$E$1:$E$49,,0)</f>
        <v>29.784999999999997</v>
      </c>
      <c r="M664" s="11">
        <f>orders!L664*orders!E664</f>
        <v>148.92499999999998</v>
      </c>
      <c r="N664" t="str">
        <f t="shared" si="20"/>
        <v>Liberica</v>
      </c>
      <c r="O664" t="str">
        <f>_xlfn.XLOOKUP(Orders_Table[[#This Row],[Customer ID]],customers!$A$1:$A$1001,customers!$I$1:$I$1001,,0)</f>
        <v>No</v>
      </c>
      <c r="P664" t="str">
        <f t="shared" si="21"/>
        <v>Dark</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IF(_xlfn.XLOOKUP(C665,customers!$A$1:$A$1001,customers!$C$1:$C$1001)=0,"",_xlfn.XLOOKUP(C665,customers!$A$1:$A$1001,customers!$C$1:$C$1001))</f>
        <v>cwassif@prweb.com</v>
      </c>
      <c r="H665" s="2" t="str">
        <f>_xlfn.XLOOKUP(C665,customers!$A$1:$A$1001,customers!$G$1:$G$1001,,0)</f>
        <v>United States</v>
      </c>
      <c r="I665" t="str">
        <f>_xlfn.XLOOKUP(orders!D665,Products!$A$1:$A$49,Products!$B$1:$B$49,,0)</f>
        <v>Ara</v>
      </c>
      <c r="J665" t="str">
        <f>_xlfn.XLOOKUP(orders!D665,Products!$A$1:$A$49,Products!$C$1:$C$49,,0)</f>
        <v>M</v>
      </c>
      <c r="K665" s="5">
        <f>_xlfn.XLOOKUP(D665,Products!$A$1:$A$49,Products!$D$1:$D$49,,0)</f>
        <v>1</v>
      </c>
      <c r="L665">
        <f>_xlfn.XLOOKUP(D665,Products!$A$1:$A$49,Products!$E$1:$E$49,,0)</f>
        <v>11.25</v>
      </c>
      <c r="M665" s="11">
        <f>orders!L665*orders!E665</f>
        <v>67.5</v>
      </c>
      <c r="N665" t="str">
        <f t="shared" si="20"/>
        <v>Arabica</v>
      </c>
      <c r="O665" t="str">
        <f>_xlfn.XLOOKUP(Orders_Table[[#This Row],[Customer ID]],customers!$A$1:$A$1001,customers!$I$1:$I$1001,,0)</f>
        <v>No</v>
      </c>
      <c r="P665" t="str">
        <f t="shared" si="21"/>
        <v>Medium</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IF(_xlfn.XLOOKUP(C666,customers!$A$1:$A$1001,customers!$C$1:$C$1001)=0,"",_xlfn.XLOOKUP(C666,customers!$A$1:$A$1001,customers!$C$1:$C$1001))</f>
        <v>isjostromig@pbs.org</v>
      </c>
      <c r="H666" s="2" t="str">
        <f>_xlfn.XLOOKUP(C666,customers!$A$1:$A$1001,customers!$G$1:$G$1001,,0)</f>
        <v>United States</v>
      </c>
      <c r="I666" t="str">
        <f>_xlfn.XLOOKUP(orders!D666,Products!$A$1:$A$49,Products!$B$1:$B$49,,0)</f>
        <v>Exc</v>
      </c>
      <c r="J666" t="str">
        <f>_xlfn.XLOOKUP(orders!D666,Products!$A$1:$A$49,Products!$C$1:$C$49,,0)</f>
        <v>D</v>
      </c>
      <c r="K666" s="5">
        <f>_xlfn.XLOOKUP(D666,Products!$A$1:$A$49,Products!$D$1:$D$49,,0)</f>
        <v>1</v>
      </c>
      <c r="L666">
        <f>_xlfn.XLOOKUP(D666,Products!$A$1:$A$49,Products!$E$1:$E$49,,0)</f>
        <v>12.15</v>
      </c>
      <c r="M666" s="11">
        <f>orders!L666*orders!E666</f>
        <v>72.900000000000006</v>
      </c>
      <c r="N666" t="str">
        <f t="shared" si="20"/>
        <v>Excelsa</v>
      </c>
      <c r="O666" t="str">
        <f>_xlfn.XLOOKUP(Orders_Table[[#This Row],[Customer ID]],customers!$A$1:$A$1001,customers!$I$1:$I$1001,,0)</f>
        <v>No</v>
      </c>
      <c r="P666" t="str">
        <f t="shared" si="21"/>
        <v>Dark</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IF(_xlfn.XLOOKUP(C667,customers!$A$1:$A$1001,customers!$C$1:$C$1001)=0,"",_xlfn.XLOOKUP(C667,customers!$A$1:$A$1001,customers!$C$1:$C$1001))</f>
        <v>isjostromig@pbs.org</v>
      </c>
      <c r="H667" s="2" t="str">
        <f>_xlfn.XLOOKUP(C667,customers!$A$1:$A$1001,customers!$G$1:$G$1001,,0)</f>
        <v>United States</v>
      </c>
      <c r="I667" t="str">
        <f>_xlfn.XLOOKUP(orders!D667,Products!$A$1:$A$49,Products!$B$1:$B$49,,0)</f>
        <v>Lib</v>
      </c>
      <c r="J667" t="str">
        <f>_xlfn.XLOOKUP(orders!D667,Products!$A$1:$A$49,Products!$C$1:$C$49,,0)</f>
        <v>D</v>
      </c>
      <c r="K667" s="5">
        <f>_xlfn.XLOOKUP(D667,Products!$A$1:$A$49,Products!$D$1:$D$49,,0)</f>
        <v>0.2</v>
      </c>
      <c r="L667">
        <f>_xlfn.XLOOKUP(D667,Products!$A$1:$A$49,Products!$E$1:$E$49,,0)</f>
        <v>3.8849999999999998</v>
      </c>
      <c r="M667" s="11">
        <f>orders!L667*orders!E667</f>
        <v>7.77</v>
      </c>
      <c r="N667" t="str">
        <f t="shared" si="20"/>
        <v>Liberica</v>
      </c>
      <c r="O667" t="str">
        <f>_xlfn.XLOOKUP(Orders_Table[[#This Row],[Customer ID]],customers!$A$1:$A$1001,customers!$I$1:$I$1001,,0)</f>
        <v>No</v>
      </c>
      <c r="P667" t="str">
        <f t="shared" si="21"/>
        <v>Dark</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IF(_xlfn.XLOOKUP(C668,customers!$A$1:$A$1001,customers!$C$1:$C$1001)=0,"",_xlfn.XLOOKUP(C668,customers!$A$1:$A$1001,customers!$C$1:$C$1001))</f>
        <v>jbranchettii@bravesites.com</v>
      </c>
      <c r="H668" s="2" t="str">
        <f>_xlfn.XLOOKUP(C668,customers!$A$1:$A$1001,customers!$G$1:$G$1001,,0)</f>
        <v>United States</v>
      </c>
      <c r="I668" t="str">
        <f>_xlfn.XLOOKUP(orders!D668,Products!$A$1:$A$49,Products!$B$1:$B$49,,0)</f>
        <v>Ara</v>
      </c>
      <c r="J668" t="str">
        <f>_xlfn.XLOOKUP(orders!D668,Products!$A$1:$A$49,Products!$C$1:$C$49,,0)</f>
        <v>D</v>
      </c>
      <c r="K668" s="5">
        <f>_xlfn.XLOOKUP(D668,Products!$A$1:$A$49,Products!$D$1:$D$49,,0)</f>
        <v>2.5</v>
      </c>
      <c r="L668">
        <f>_xlfn.XLOOKUP(D668,Products!$A$1:$A$49,Products!$E$1:$E$49,,0)</f>
        <v>22.884999999999998</v>
      </c>
      <c r="M668" s="11">
        <f>orders!L668*orders!E668</f>
        <v>91.539999999999992</v>
      </c>
      <c r="N668" t="str">
        <f t="shared" si="20"/>
        <v>Arabica</v>
      </c>
      <c r="O668" t="str">
        <f>_xlfn.XLOOKUP(Orders_Table[[#This Row],[Customer ID]],customers!$A$1:$A$1001,customers!$I$1:$I$1001,,0)</f>
        <v>No</v>
      </c>
      <c r="P668" t="str">
        <f t="shared" si="21"/>
        <v>Dark</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IF(_xlfn.XLOOKUP(C669,customers!$A$1:$A$1001,customers!$C$1:$C$1001)=0,"",_xlfn.XLOOKUP(C669,customers!$A$1:$A$1001,customers!$C$1:$C$1001))</f>
        <v>nrudlandij@blogs.com</v>
      </c>
      <c r="H669" s="2" t="str">
        <f>_xlfn.XLOOKUP(C669,customers!$A$1:$A$1001,customers!$G$1:$G$1001,,0)</f>
        <v>Ireland</v>
      </c>
      <c r="I669" t="str">
        <f>_xlfn.XLOOKUP(orders!D669,Products!$A$1:$A$49,Products!$B$1:$B$49,,0)</f>
        <v>Ara</v>
      </c>
      <c r="J669" t="str">
        <f>_xlfn.XLOOKUP(orders!D669,Products!$A$1:$A$49,Products!$C$1:$C$49,,0)</f>
        <v>D</v>
      </c>
      <c r="K669" s="5">
        <f>_xlfn.XLOOKUP(D669,Products!$A$1:$A$49,Products!$D$1:$D$49,,0)</f>
        <v>1</v>
      </c>
      <c r="L669">
        <f>_xlfn.XLOOKUP(D669,Products!$A$1:$A$49,Products!$E$1:$E$49,,0)</f>
        <v>9.9499999999999993</v>
      </c>
      <c r="M669" s="11">
        <f>orders!L669*orders!E669</f>
        <v>59.699999999999996</v>
      </c>
      <c r="N669" t="str">
        <f t="shared" si="20"/>
        <v>Arabica</v>
      </c>
      <c r="O669" t="str">
        <f>_xlfn.XLOOKUP(Orders_Table[[#This Row],[Customer ID]],customers!$A$1:$A$1001,customers!$I$1:$I$1001,,0)</f>
        <v>No</v>
      </c>
      <c r="P669" t="str">
        <f t="shared" si="21"/>
        <v>Dark</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IF(_xlfn.XLOOKUP(C670,customers!$A$1:$A$1001,customers!$C$1:$C$1001)=0,"",_xlfn.XLOOKUP(C670,customers!$A$1:$A$1001,customers!$C$1:$C$1001))</f>
        <v>jmillettik@addtoany.com</v>
      </c>
      <c r="H670" s="2" t="str">
        <f>_xlfn.XLOOKUP(C670,customers!$A$1:$A$1001,customers!$G$1:$G$1001,,0)</f>
        <v>United States</v>
      </c>
      <c r="I670" t="str">
        <f>_xlfn.XLOOKUP(orders!D670,Products!$A$1:$A$49,Products!$B$1:$B$49,,0)</f>
        <v>Rob</v>
      </c>
      <c r="J670" t="str">
        <f>_xlfn.XLOOKUP(orders!D670,Products!$A$1:$A$49,Products!$C$1:$C$49,,0)</f>
        <v>L</v>
      </c>
      <c r="K670" s="5">
        <f>_xlfn.XLOOKUP(D670,Products!$A$1:$A$49,Products!$D$1:$D$49,,0)</f>
        <v>2.5</v>
      </c>
      <c r="L670">
        <f>_xlfn.XLOOKUP(D670,Products!$A$1:$A$49,Products!$E$1:$E$49,,0)</f>
        <v>27.484999999999996</v>
      </c>
      <c r="M670" s="11">
        <f>orders!L670*orders!E670</f>
        <v>137.42499999999998</v>
      </c>
      <c r="N670" t="str">
        <f t="shared" si="20"/>
        <v>Robusta</v>
      </c>
      <c r="O670" t="str">
        <f>_xlfn.XLOOKUP(Orders_Table[[#This Row],[Customer ID]],customers!$A$1:$A$1001,customers!$I$1:$I$1001,,0)</f>
        <v>Yes</v>
      </c>
      <c r="P670" t="str">
        <f t="shared" si="21"/>
        <v>Light</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IF(_xlfn.XLOOKUP(C671,customers!$A$1:$A$1001,customers!$C$1:$C$1001)=0,"",_xlfn.XLOOKUP(C671,customers!$A$1:$A$1001,customers!$C$1:$C$1001))</f>
        <v>ftourryil@google.de</v>
      </c>
      <c r="H671" s="2" t="str">
        <f>_xlfn.XLOOKUP(C671,customers!$A$1:$A$1001,customers!$G$1:$G$1001,,0)</f>
        <v>United States</v>
      </c>
      <c r="I671" t="str">
        <f>_xlfn.XLOOKUP(orders!D671,Products!$A$1:$A$49,Products!$B$1:$B$49,,0)</f>
        <v>Lib</v>
      </c>
      <c r="J671" t="str">
        <f>_xlfn.XLOOKUP(orders!D671,Products!$A$1:$A$49,Products!$C$1:$C$49,,0)</f>
        <v>M</v>
      </c>
      <c r="K671" s="5">
        <f>_xlfn.XLOOKUP(D671,Products!$A$1:$A$49,Products!$D$1:$D$49,,0)</f>
        <v>2.5</v>
      </c>
      <c r="L671">
        <f>_xlfn.XLOOKUP(D671,Products!$A$1:$A$49,Products!$E$1:$E$49,,0)</f>
        <v>33.464999999999996</v>
      </c>
      <c r="M671" s="11">
        <f>orders!L671*orders!E671</f>
        <v>66.929999999999993</v>
      </c>
      <c r="N671" t="str">
        <f t="shared" si="20"/>
        <v>Liberica</v>
      </c>
      <c r="O671" t="str">
        <f>_xlfn.XLOOKUP(Orders_Table[[#This Row],[Customer ID]],customers!$A$1:$A$1001,customers!$I$1:$I$1001,,0)</f>
        <v>No</v>
      </c>
      <c r="P671" t="str">
        <f t="shared" si="21"/>
        <v>Medium</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IF(_xlfn.XLOOKUP(C672,customers!$A$1:$A$1001,customers!$C$1:$C$1001)=0,"",_xlfn.XLOOKUP(C672,customers!$A$1:$A$1001,customers!$C$1:$C$1001))</f>
        <v>cweatherallim@toplist.cz</v>
      </c>
      <c r="H672" s="2" t="str">
        <f>_xlfn.XLOOKUP(C672,customers!$A$1:$A$1001,customers!$G$1:$G$1001,,0)</f>
        <v>United States</v>
      </c>
      <c r="I672" t="str">
        <f>_xlfn.XLOOKUP(orders!D672,Products!$A$1:$A$49,Products!$B$1:$B$49,,0)</f>
        <v>Lib</v>
      </c>
      <c r="J672" t="str">
        <f>_xlfn.XLOOKUP(orders!D672,Products!$A$1:$A$49,Products!$C$1:$C$49,,0)</f>
        <v>M</v>
      </c>
      <c r="K672" s="5">
        <f>_xlfn.XLOOKUP(D672,Products!$A$1:$A$49,Products!$D$1:$D$49,,0)</f>
        <v>0.2</v>
      </c>
      <c r="L672">
        <f>_xlfn.XLOOKUP(D672,Products!$A$1:$A$49,Products!$E$1:$E$49,,0)</f>
        <v>4.3650000000000002</v>
      </c>
      <c r="M672" s="11">
        <f>orders!L672*orders!E672</f>
        <v>13.095000000000001</v>
      </c>
      <c r="N672" t="str">
        <f t="shared" si="20"/>
        <v>Liberica</v>
      </c>
      <c r="O672" t="str">
        <f>_xlfn.XLOOKUP(Orders_Table[[#This Row],[Customer ID]],customers!$A$1:$A$1001,customers!$I$1:$I$1001,,0)</f>
        <v>Yes</v>
      </c>
      <c r="P672" t="str">
        <f t="shared" si="21"/>
        <v>Medium</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IF(_xlfn.XLOOKUP(C673,customers!$A$1:$A$1001,customers!$C$1:$C$1001)=0,"",_xlfn.XLOOKUP(C673,customers!$A$1:$A$1001,customers!$C$1:$C$1001))</f>
        <v>gheindrickin@usda.gov</v>
      </c>
      <c r="H673" s="2" t="str">
        <f>_xlfn.XLOOKUP(C673,customers!$A$1:$A$1001,customers!$G$1:$G$1001,,0)</f>
        <v>United States</v>
      </c>
      <c r="I673" t="str">
        <f>_xlfn.XLOOKUP(orders!D673,Products!$A$1:$A$49,Products!$B$1:$B$49,,0)</f>
        <v>Rob</v>
      </c>
      <c r="J673" t="str">
        <f>_xlfn.XLOOKUP(orders!D673,Products!$A$1:$A$49,Products!$C$1:$C$49,,0)</f>
        <v>L</v>
      </c>
      <c r="K673" s="5">
        <f>_xlfn.XLOOKUP(D673,Products!$A$1:$A$49,Products!$D$1:$D$49,,0)</f>
        <v>1</v>
      </c>
      <c r="L673">
        <f>_xlfn.XLOOKUP(D673,Products!$A$1:$A$49,Products!$E$1:$E$49,,0)</f>
        <v>11.95</v>
      </c>
      <c r="M673" s="11">
        <f>orders!L673*orders!E673</f>
        <v>59.75</v>
      </c>
      <c r="N673" t="str">
        <f t="shared" si="20"/>
        <v>Robusta</v>
      </c>
      <c r="O673" t="str">
        <f>_xlfn.XLOOKUP(Orders_Table[[#This Row],[Customer ID]],customers!$A$1:$A$1001,customers!$I$1:$I$1001,,0)</f>
        <v>No</v>
      </c>
      <c r="P673" t="str">
        <f t="shared" si="21"/>
        <v>Light</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IF(_xlfn.XLOOKUP(C674,customers!$A$1:$A$1001,customers!$C$1:$C$1001)=0,"",_xlfn.XLOOKUP(C674,customers!$A$1:$A$1001,customers!$C$1:$C$1001))</f>
        <v>limasonio@discuz.net</v>
      </c>
      <c r="H674" s="2" t="str">
        <f>_xlfn.XLOOKUP(C674,customers!$A$1:$A$1001,customers!$G$1:$G$1001,,0)</f>
        <v>United States</v>
      </c>
      <c r="I674" t="str">
        <f>_xlfn.XLOOKUP(orders!D674,Products!$A$1:$A$49,Products!$B$1:$B$49,,0)</f>
        <v>Lib</v>
      </c>
      <c r="J674" t="str">
        <f>_xlfn.XLOOKUP(orders!D674,Products!$A$1:$A$49,Products!$C$1:$C$49,,0)</f>
        <v>M</v>
      </c>
      <c r="K674" s="5">
        <f>_xlfn.XLOOKUP(D674,Products!$A$1:$A$49,Products!$D$1:$D$49,,0)</f>
        <v>0.5</v>
      </c>
      <c r="L674">
        <f>_xlfn.XLOOKUP(D674,Products!$A$1:$A$49,Products!$E$1:$E$49,,0)</f>
        <v>8.73</v>
      </c>
      <c r="M674" s="11">
        <f>orders!L674*orders!E674</f>
        <v>43.650000000000006</v>
      </c>
      <c r="N674" t="str">
        <f t="shared" si="20"/>
        <v>Liberica</v>
      </c>
      <c r="O674" t="str">
        <f>_xlfn.XLOOKUP(Orders_Table[[#This Row],[Customer ID]],customers!$A$1:$A$1001,customers!$I$1:$I$1001,,0)</f>
        <v>Yes</v>
      </c>
      <c r="P674" t="str">
        <f t="shared" si="21"/>
        <v>Medium</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IF(_xlfn.XLOOKUP(C675,customers!$A$1:$A$1001,customers!$C$1:$C$1001)=0,"",_xlfn.XLOOKUP(C675,customers!$A$1:$A$1001,customers!$C$1:$C$1001))</f>
        <v>hsaillip@odnoklassniki.ru</v>
      </c>
      <c r="H675" s="2" t="str">
        <f>_xlfn.XLOOKUP(C675,customers!$A$1:$A$1001,customers!$G$1:$G$1001,,0)</f>
        <v>United States</v>
      </c>
      <c r="I675" t="str">
        <f>_xlfn.XLOOKUP(orders!D675,Products!$A$1:$A$49,Products!$B$1:$B$49,,0)</f>
        <v>Exc</v>
      </c>
      <c r="J675" t="str">
        <f>_xlfn.XLOOKUP(orders!D675,Products!$A$1:$A$49,Products!$C$1:$C$49,,0)</f>
        <v>M</v>
      </c>
      <c r="K675" s="5">
        <f>_xlfn.XLOOKUP(D675,Products!$A$1:$A$49,Products!$D$1:$D$49,,0)</f>
        <v>1</v>
      </c>
      <c r="L675">
        <f>_xlfn.XLOOKUP(D675,Products!$A$1:$A$49,Products!$E$1:$E$49,,0)</f>
        <v>13.75</v>
      </c>
      <c r="M675" s="11">
        <f>orders!L675*orders!E675</f>
        <v>82.5</v>
      </c>
      <c r="N675" t="str">
        <f t="shared" si="20"/>
        <v>Excelsa</v>
      </c>
      <c r="O675" t="str">
        <f>_xlfn.XLOOKUP(Orders_Table[[#This Row],[Customer ID]],customers!$A$1:$A$1001,customers!$I$1:$I$1001,,0)</f>
        <v>Yes</v>
      </c>
      <c r="P675" t="str">
        <f t="shared" si="21"/>
        <v>Medium</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IF(_xlfn.XLOOKUP(C676,customers!$A$1:$A$1001,customers!$C$1:$C$1001)=0,"",_xlfn.XLOOKUP(C676,customers!$A$1:$A$1001,customers!$C$1:$C$1001))</f>
        <v>hlarvoriq@last.fm</v>
      </c>
      <c r="H676" s="2" t="str">
        <f>_xlfn.XLOOKUP(C676,customers!$A$1:$A$1001,customers!$G$1:$G$1001,,0)</f>
        <v>United States</v>
      </c>
      <c r="I676" t="str">
        <f>_xlfn.XLOOKUP(orders!D676,Products!$A$1:$A$49,Products!$B$1:$B$49,,0)</f>
        <v>Ara</v>
      </c>
      <c r="J676" t="str">
        <f>_xlfn.XLOOKUP(orders!D676,Products!$A$1:$A$49,Products!$C$1:$C$49,,0)</f>
        <v>L</v>
      </c>
      <c r="K676" s="5">
        <f>_xlfn.XLOOKUP(D676,Products!$A$1:$A$49,Products!$D$1:$D$49,,0)</f>
        <v>2.5</v>
      </c>
      <c r="L676">
        <f>_xlfn.XLOOKUP(D676,Products!$A$1:$A$49,Products!$E$1:$E$49,,0)</f>
        <v>29.784999999999997</v>
      </c>
      <c r="M676" s="11">
        <f>orders!L676*orders!E676</f>
        <v>178.70999999999998</v>
      </c>
      <c r="N676" t="str">
        <f t="shared" si="20"/>
        <v>Arabica</v>
      </c>
      <c r="O676" t="str">
        <f>_xlfn.XLOOKUP(Orders_Table[[#This Row],[Customer ID]],customers!$A$1:$A$1001,customers!$I$1:$I$1001,,0)</f>
        <v>Yes</v>
      </c>
      <c r="P676" t="str">
        <f t="shared" si="21"/>
        <v>Light</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IF(_xlfn.XLOOKUP(C677,customers!$A$1:$A$1001,customers!$C$1:$C$1001)=0,"",_xlfn.XLOOKUP(C677,customers!$A$1:$A$1001,customers!$C$1:$C$1001))</f>
        <v/>
      </c>
      <c r="H677" s="2" t="str">
        <f>_xlfn.XLOOKUP(C677,customers!$A$1:$A$1001,customers!$G$1:$G$1001,,0)</f>
        <v>United States</v>
      </c>
      <c r="I677" t="str">
        <f>_xlfn.XLOOKUP(orders!D677,Products!$A$1:$A$49,Products!$B$1:$B$49,,0)</f>
        <v>Lib</v>
      </c>
      <c r="J677" t="str">
        <f>_xlfn.XLOOKUP(orders!D677,Products!$A$1:$A$49,Products!$C$1:$C$49,,0)</f>
        <v>D</v>
      </c>
      <c r="K677" s="5">
        <f>_xlfn.XLOOKUP(D677,Products!$A$1:$A$49,Products!$D$1:$D$49,,0)</f>
        <v>2.5</v>
      </c>
      <c r="L677">
        <f>_xlfn.XLOOKUP(D677,Products!$A$1:$A$49,Products!$E$1:$E$49,,0)</f>
        <v>29.784999999999997</v>
      </c>
      <c r="M677" s="11">
        <f>orders!L677*orders!E677</f>
        <v>119.13999999999999</v>
      </c>
      <c r="N677" t="str">
        <f t="shared" si="20"/>
        <v>Liberica</v>
      </c>
      <c r="O677" t="str">
        <f>_xlfn.XLOOKUP(Orders_Table[[#This Row],[Customer ID]],customers!$A$1:$A$1001,customers!$I$1:$I$1001,,0)</f>
        <v>Yes</v>
      </c>
      <c r="P677" t="str">
        <f t="shared" si="21"/>
        <v>Dark</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IF(_xlfn.XLOOKUP(C678,customers!$A$1:$A$1001,customers!$C$1:$C$1001)=0,"",_xlfn.XLOOKUP(C678,customers!$A$1:$A$1001,customers!$C$1:$C$1001))</f>
        <v/>
      </c>
      <c r="H678" s="2" t="str">
        <f>_xlfn.XLOOKUP(C678,customers!$A$1:$A$1001,customers!$G$1:$G$1001,,0)</f>
        <v>United States</v>
      </c>
      <c r="I678" t="str">
        <f>_xlfn.XLOOKUP(orders!D678,Products!$A$1:$A$49,Products!$B$1:$B$49,,0)</f>
        <v>Lib</v>
      </c>
      <c r="J678" t="str">
        <f>_xlfn.XLOOKUP(orders!D678,Products!$A$1:$A$49,Products!$C$1:$C$49,,0)</f>
        <v>L</v>
      </c>
      <c r="K678" s="5">
        <f>_xlfn.XLOOKUP(D678,Products!$A$1:$A$49,Products!$D$1:$D$49,,0)</f>
        <v>0.5</v>
      </c>
      <c r="L678">
        <f>_xlfn.XLOOKUP(D678,Products!$A$1:$A$49,Products!$E$1:$E$49,,0)</f>
        <v>9.51</v>
      </c>
      <c r="M678" s="11">
        <f>orders!L678*orders!E678</f>
        <v>47.55</v>
      </c>
      <c r="N678" t="str">
        <f t="shared" si="20"/>
        <v>Liberica</v>
      </c>
      <c r="O678" t="str">
        <f>_xlfn.XLOOKUP(Orders_Table[[#This Row],[Customer ID]],customers!$A$1:$A$1001,customers!$I$1:$I$1001,,0)</f>
        <v>No</v>
      </c>
      <c r="P678" t="str">
        <f t="shared" si="21"/>
        <v>Light</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IF(_xlfn.XLOOKUP(C679,customers!$A$1:$A$1001,customers!$C$1:$C$1001)=0,"",_xlfn.XLOOKUP(C679,customers!$A$1:$A$1001,customers!$C$1:$C$1001))</f>
        <v>cpenwardenit@mlb.com</v>
      </c>
      <c r="H679" s="2" t="str">
        <f>_xlfn.XLOOKUP(C679,customers!$A$1:$A$1001,customers!$G$1:$G$1001,,0)</f>
        <v>Ireland</v>
      </c>
      <c r="I679" t="str">
        <f>_xlfn.XLOOKUP(orders!D679,Products!$A$1:$A$49,Products!$B$1:$B$49,,0)</f>
        <v>Lib</v>
      </c>
      <c r="J679" t="str">
        <f>_xlfn.XLOOKUP(orders!D679,Products!$A$1:$A$49,Products!$C$1:$C$49,,0)</f>
        <v>M</v>
      </c>
      <c r="K679" s="5">
        <f>_xlfn.XLOOKUP(D679,Products!$A$1:$A$49,Products!$D$1:$D$49,,0)</f>
        <v>0.5</v>
      </c>
      <c r="L679">
        <f>_xlfn.XLOOKUP(D679,Products!$A$1:$A$49,Products!$E$1:$E$49,,0)</f>
        <v>8.73</v>
      </c>
      <c r="M679" s="11">
        <f>orders!L679*orders!E679</f>
        <v>43.650000000000006</v>
      </c>
      <c r="N679" t="str">
        <f t="shared" si="20"/>
        <v>Liberica</v>
      </c>
      <c r="O679" t="str">
        <f>_xlfn.XLOOKUP(Orders_Table[[#This Row],[Customer ID]],customers!$A$1:$A$1001,customers!$I$1:$I$1001,,0)</f>
        <v>No</v>
      </c>
      <c r="P679" t="str">
        <f t="shared" si="21"/>
        <v>Medium</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IF(_xlfn.XLOOKUP(C680,customers!$A$1:$A$1001,customers!$C$1:$C$1001)=0,"",_xlfn.XLOOKUP(C680,customers!$A$1:$A$1001,customers!$C$1:$C$1001))</f>
        <v>mmiddisiu@dmoz.org</v>
      </c>
      <c r="H680" s="2" t="str">
        <f>_xlfn.XLOOKUP(C680,customers!$A$1:$A$1001,customers!$G$1:$G$1001,,0)</f>
        <v>United States</v>
      </c>
      <c r="I680" t="str">
        <f>_xlfn.XLOOKUP(orders!D680,Products!$A$1:$A$49,Products!$B$1:$B$49,,0)</f>
        <v>Ara</v>
      </c>
      <c r="J680" t="str">
        <f>_xlfn.XLOOKUP(orders!D680,Products!$A$1:$A$49,Products!$C$1:$C$49,,0)</f>
        <v>L</v>
      </c>
      <c r="K680" s="5">
        <f>_xlfn.XLOOKUP(D680,Products!$A$1:$A$49,Products!$D$1:$D$49,,0)</f>
        <v>2.5</v>
      </c>
      <c r="L680">
        <f>_xlfn.XLOOKUP(D680,Products!$A$1:$A$49,Products!$E$1:$E$49,,0)</f>
        <v>29.784999999999997</v>
      </c>
      <c r="M680" s="11">
        <f>orders!L680*orders!E680</f>
        <v>178.70999999999998</v>
      </c>
      <c r="N680" t="str">
        <f t="shared" si="20"/>
        <v>Arabica</v>
      </c>
      <c r="O680" t="str">
        <f>_xlfn.XLOOKUP(Orders_Table[[#This Row],[Customer ID]],customers!$A$1:$A$1001,customers!$I$1:$I$1001,,0)</f>
        <v>Yes</v>
      </c>
      <c r="P680" t="str">
        <f t="shared" si="21"/>
        <v>Light</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IF(_xlfn.XLOOKUP(C681,customers!$A$1:$A$1001,customers!$C$1:$C$1001)=0,"",_xlfn.XLOOKUP(C681,customers!$A$1:$A$1001,customers!$C$1:$C$1001))</f>
        <v>avairowiv@studiopress.com</v>
      </c>
      <c r="H681" s="2" t="str">
        <f>_xlfn.XLOOKUP(C681,customers!$A$1:$A$1001,customers!$G$1:$G$1001,,0)</f>
        <v>United Kingdom</v>
      </c>
      <c r="I681" t="str">
        <f>_xlfn.XLOOKUP(orders!D681,Products!$A$1:$A$49,Products!$B$1:$B$49,,0)</f>
        <v>Rob</v>
      </c>
      <c r="J681" t="str">
        <f>_xlfn.XLOOKUP(orders!D681,Products!$A$1:$A$49,Products!$C$1:$C$49,,0)</f>
        <v>L</v>
      </c>
      <c r="K681" s="5">
        <f>_xlfn.XLOOKUP(D681,Products!$A$1:$A$49,Products!$D$1:$D$49,,0)</f>
        <v>2.5</v>
      </c>
      <c r="L681">
        <f>_xlfn.XLOOKUP(D681,Products!$A$1:$A$49,Products!$E$1:$E$49,,0)</f>
        <v>27.484999999999996</v>
      </c>
      <c r="M681" s="11">
        <f>orders!L681*orders!E681</f>
        <v>27.484999999999996</v>
      </c>
      <c r="N681" t="str">
        <f t="shared" si="20"/>
        <v>Robusta</v>
      </c>
      <c r="O681" t="str">
        <f>_xlfn.XLOOKUP(Orders_Table[[#This Row],[Customer ID]],customers!$A$1:$A$1001,customers!$I$1:$I$1001,,0)</f>
        <v>No</v>
      </c>
      <c r="P681" t="str">
        <f t="shared" si="21"/>
        <v>Light</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IF(_xlfn.XLOOKUP(C682,customers!$A$1:$A$1001,customers!$C$1:$C$1001)=0,"",_xlfn.XLOOKUP(C682,customers!$A$1:$A$1001,customers!$C$1:$C$1001))</f>
        <v>agoldieiw@goo.gl</v>
      </c>
      <c r="H682" s="2" t="str">
        <f>_xlfn.XLOOKUP(C682,customers!$A$1:$A$1001,customers!$G$1:$G$1001,,0)</f>
        <v>United States</v>
      </c>
      <c r="I682" t="str">
        <f>_xlfn.XLOOKUP(orders!D682,Products!$A$1:$A$49,Products!$B$1:$B$49,,0)</f>
        <v>Ara</v>
      </c>
      <c r="J682" t="str">
        <f>_xlfn.XLOOKUP(orders!D682,Products!$A$1:$A$49,Products!$C$1:$C$49,,0)</f>
        <v>M</v>
      </c>
      <c r="K682" s="5">
        <f>_xlfn.XLOOKUP(D682,Products!$A$1:$A$49,Products!$D$1:$D$49,,0)</f>
        <v>1</v>
      </c>
      <c r="L682">
        <f>_xlfn.XLOOKUP(D682,Products!$A$1:$A$49,Products!$E$1:$E$49,,0)</f>
        <v>11.25</v>
      </c>
      <c r="M682" s="11">
        <f>orders!L682*orders!E682</f>
        <v>56.25</v>
      </c>
      <c r="N682" t="str">
        <f t="shared" si="20"/>
        <v>Arabica</v>
      </c>
      <c r="O682" t="str">
        <f>_xlfn.XLOOKUP(Orders_Table[[#This Row],[Customer ID]],customers!$A$1:$A$1001,customers!$I$1:$I$1001,,0)</f>
        <v>No</v>
      </c>
      <c r="P682" t="str">
        <f t="shared" si="21"/>
        <v>Medium</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IF(_xlfn.XLOOKUP(C683,customers!$A$1:$A$1001,customers!$C$1:$C$1001)=0,"",_xlfn.XLOOKUP(C683,customers!$A$1:$A$1001,customers!$C$1:$C$1001))</f>
        <v>nayrisix@t-online.de</v>
      </c>
      <c r="H683" s="2" t="str">
        <f>_xlfn.XLOOKUP(C683,customers!$A$1:$A$1001,customers!$G$1:$G$1001,,0)</f>
        <v>United Kingdom</v>
      </c>
      <c r="I683" t="str">
        <f>_xlfn.XLOOKUP(orders!D683,Products!$A$1:$A$49,Products!$B$1:$B$49,,0)</f>
        <v>Lib</v>
      </c>
      <c r="J683" t="str">
        <f>_xlfn.XLOOKUP(orders!D683,Products!$A$1:$A$49,Products!$C$1:$C$49,,0)</f>
        <v>L</v>
      </c>
      <c r="K683" s="5">
        <f>_xlfn.XLOOKUP(D683,Products!$A$1:$A$49,Products!$D$1:$D$49,,0)</f>
        <v>0.2</v>
      </c>
      <c r="L683">
        <f>_xlfn.XLOOKUP(D683,Products!$A$1:$A$49,Products!$E$1:$E$49,,0)</f>
        <v>4.7549999999999999</v>
      </c>
      <c r="M683" s="11">
        <f>orders!L683*orders!E683</f>
        <v>9.51</v>
      </c>
      <c r="N683" t="str">
        <f t="shared" si="20"/>
        <v>Liberica</v>
      </c>
      <c r="O683" t="str">
        <f>_xlfn.XLOOKUP(Orders_Table[[#This Row],[Customer ID]],customers!$A$1:$A$1001,customers!$I$1:$I$1001,,0)</f>
        <v>Yes</v>
      </c>
      <c r="P683" t="str">
        <f t="shared" si="21"/>
        <v>Light</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IF(_xlfn.XLOOKUP(C684,customers!$A$1:$A$1001,customers!$C$1:$C$1001)=0,"",_xlfn.XLOOKUP(C684,customers!$A$1:$A$1001,customers!$C$1:$C$1001))</f>
        <v>lbenediktovichiy@wunderground.com</v>
      </c>
      <c r="H684" s="2" t="str">
        <f>_xlfn.XLOOKUP(C684,customers!$A$1:$A$1001,customers!$G$1:$G$1001,,0)</f>
        <v>United States</v>
      </c>
      <c r="I684" t="str">
        <f>_xlfn.XLOOKUP(orders!D684,Products!$A$1:$A$49,Products!$B$1:$B$49,,0)</f>
        <v>Exc</v>
      </c>
      <c r="J684" t="str">
        <f>_xlfn.XLOOKUP(orders!D684,Products!$A$1:$A$49,Products!$C$1:$C$49,,0)</f>
        <v>M</v>
      </c>
      <c r="K684" s="5">
        <f>_xlfn.XLOOKUP(D684,Products!$A$1:$A$49,Products!$D$1:$D$49,,0)</f>
        <v>0.2</v>
      </c>
      <c r="L684">
        <f>_xlfn.XLOOKUP(D684,Products!$A$1:$A$49,Products!$E$1:$E$49,,0)</f>
        <v>4.125</v>
      </c>
      <c r="M684" s="11">
        <f>orders!L684*orders!E684</f>
        <v>8.25</v>
      </c>
      <c r="N684" t="str">
        <f t="shared" si="20"/>
        <v>Excelsa</v>
      </c>
      <c r="O684" t="str">
        <f>_xlfn.XLOOKUP(Orders_Table[[#This Row],[Customer ID]],customers!$A$1:$A$1001,customers!$I$1:$I$1001,,0)</f>
        <v>Yes</v>
      </c>
      <c r="P684" t="str">
        <f t="shared" si="21"/>
        <v>Medium</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IF(_xlfn.XLOOKUP(C685,customers!$A$1:$A$1001,customers!$C$1:$C$1001)=0,"",_xlfn.XLOOKUP(C685,customers!$A$1:$A$1001,customers!$C$1:$C$1001))</f>
        <v>tjacobovitziz@cbc.ca</v>
      </c>
      <c r="H685" s="2" t="str">
        <f>_xlfn.XLOOKUP(C685,customers!$A$1:$A$1001,customers!$G$1:$G$1001,,0)</f>
        <v>United States</v>
      </c>
      <c r="I685" t="str">
        <f>_xlfn.XLOOKUP(orders!D685,Products!$A$1:$A$49,Products!$B$1:$B$49,,0)</f>
        <v>Lib</v>
      </c>
      <c r="J685" t="str">
        <f>_xlfn.XLOOKUP(orders!D685,Products!$A$1:$A$49,Products!$C$1:$C$49,,0)</f>
        <v>D</v>
      </c>
      <c r="K685" s="5">
        <f>_xlfn.XLOOKUP(D685,Products!$A$1:$A$49,Products!$D$1:$D$49,,0)</f>
        <v>0.5</v>
      </c>
      <c r="L685">
        <f>_xlfn.XLOOKUP(D685,Products!$A$1:$A$49,Products!$E$1:$E$49,,0)</f>
        <v>7.77</v>
      </c>
      <c r="M685" s="11">
        <f>orders!L685*orders!E685</f>
        <v>46.62</v>
      </c>
      <c r="N685" t="str">
        <f t="shared" si="20"/>
        <v>Liberica</v>
      </c>
      <c r="O685" t="str">
        <f>_xlfn.XLOOKUP(Orders_Table[[#This Row],[Customer ID]],customers!$A$1:$A$1001,customers!$I$1:$I$1001,,0)</f>
        <v>No</v>
      </c>
      <c r="P685" t="str">
        <f t="shared" si="21"/>
        <v>Dark</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IF(_xlfn.XLOOKUP(C686,customers!$A$1:$A$1001,customers!$C$1:$C$1001)=0,"",_xlfn.XLOOKUP(C686,customers!$A$1:$A$1001,customers!$C$1:$C$1001))</f>
        <v/>
      </c>
      <c r="H686" s="2" t="str">
        <f>_xlfn.XLOOKUP(C686,customers!$A$1:$A$1001,customers!$G$1:$G$1001,,0)</f>
        <v>United States</v>
      </c>
      <c r="I686" t="str">
        <f>_xlfn.XLOOKUP(orders!D686,Products!$A$1:$A$49,Products!$B$1:$B$49,,0)</f>
        <v>Rob</v>
      </c>
      <c r="J686" t="str">
        <f>_xlfn.XLOOKUP(orders!D686,Products!$A$1:$A$49,Products!$C$1:$C$49,,0)</f>
        <v>L</v>
      </c>
      <c r="K686" s="5">
        <f>_xlfn.XLOOKUP(D686,Products!$A$1:$A$49,Products!$D$1:$D$49,,0)</f>
        <v>1</v>
      </c>
      <c r="L686">
        <f>_xlfn.XLOOKUP(D686,Products!$A$1:$A$49,Products!$E$1:$E$49,,0)</f>
        <v>11.95</v>
      </c>
      <c r="M686" s="11">
        <f>orders!L686*orders!E686</f>
        <v>71.699999999999989</v>
      </c>
      <c r="N686" t="str">
        <f t="shared" si="20"/>
        <v>Robusta</v>
      </c>
      <c r="O686" t="str">
        <f>_xlfn.XLOOKUP(Orders_Table[[#This Row],[Customer ID]],customers!$A$1:$A$1001,customers!$I$1:$I$1001,,0)</f>
        <v>No</v>
      </c>
      <c r="P686" t="str">
        <f t="shared" si="21"/>
        <v>Light</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IF(_xlfn.XLOOKUP(C687,customers!$A$1:$A$1001,customers!$C$1:$C$1001)=0,"",_xlfn.XLOOKUP(C687,customers!$A$1:$A$1001,customers!$C$1:$C$1001))</f>
        <v>jdruittj1@feedburner.com</v>
      </c>
      <c r="H687" s="2" t="str">
        <f>_xlfn.XLOOKUP(C687,customers!$A$1:$A$1001,customers!$G$1:$G$1001,,0)</f>
        <v>United States</v>
      </c>
      <c r="I687" t="str">
        <f>_xlfn.XLOOKUP(orders!D687,Products!$A$1:$A$49,Products!$B$1:$B$49,,0)</f>
        <v>Lib</v>
      </c>
      <c r="J687" t="str">
        <f>_xlfn.XLOOKUP(orders!D687,Products!$A$1:$A$49,Products!$C$1:$C$49,,0)</f>
        <v>L</v>
      </c>
      <c r="K687" s="5">
        <f>_xlfn.XLOOKUP(D687,Products!$A$1:$A$49,Products!$D$1:$D$49,,0)</f>
        <v>2.5</v>
      </c>
      <c r="L687">
        <f>_xlfn.XLOOKUP(D687,Products!$A$1:$A$49,Products!$E$1:$E$49,,0)</f>
        <v>36.454999999999998</v>
      </c>
      <c r="M687" s="11">
        <f>orders!L687*orders!E687</f>
        <v>72.91</v>
      </c>
      <c r="N687" t="str">
        <f t="shared" si="20"/>
        <v>Liberica</v>
      </c>
      <c r="O687" t="str">
        <f>_xlfn.XLOOKUP(Orders_Table[[#This Row],[Customer ID]],customers!$A$1:$A$1001,customers!$I$1:$I$1001,,0)</f>
        <v>Yes</v>
      </c>
      <c r="P687" t="str">
        <f t="shared" si="21"/>
        <v>Light</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IF(_xlfn.XLOOKUP(C688,customers!$A$1:$A$1001,customers!$C$1:$C$1001)=0,"",_xlfn.XLOOKUP(C688,customers!$A$1:$A$1001,customers!$C$1:$C$1001))</f>
        <v>dshortallj2@wikipedia.org</v>
      </c>
      <c r="H688" s="2" t="str">
        <f>_xlfn.XLOOKUP(C688,customers!$A$1:$A$1001,customers!$G$1:$G$1001,,0)</f>
        <v>United States</v>
      </c>
      <c r="I688" t="str">
        <f>_xlfn.XLOOKUP(orders!D688,Products!$A$1:$A$49,Products!$B$1:$B$49,,0)</f>
        <v>Rob</v>
      </c>
      <c r="J688" t="str">
        <f>_xlfn.XLOOKUP(orders!D688,Products!$A$1:$A$49,Products!$C$1:$C$49,,0)</f>
        <v>D</v>
      </c>
      <c r="K688" s="5">
        <f>_xlfn.XLOOKUP(D688,Products!$A$1:$A$49,Products!$D$1:$D$49,,0)</f>
        <v>0.2</v>
      </c>
      <c r="L688">
        <f>_xlfn.XLOOKUP(D688,Products!$A$1:$A$49,Products!$E$1:$E$49,,0)</f>
        <v>2.6849999999999996</v>
      </c>
      <c r="M688" s="11">
        <f>orders!L688*orders!E688</f>
        <v>8.0549999999999997</v>
      </c>
      <c r="N688" t="str">
        <f t="shared" si="20"/>
        <v>Robusta</v>
      </c>
      <c r="O688" t="str">
        <f>_xlfn.XLOOKUP(Orders_Table[[#This Row],[Customer ID]],customers!$A$1:$A$1001,customers!$I$1:$I$1001,,0)</f>
        <v>Yes</v>
      </c>
      <c r="P688" t="str">
        <f t="shared" si="21"/>
        <v>Dark</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IF(_xlfn.XLOOKUP(C689,customers!$A$1:$A$1001,customers!$C$1:$C$1001)=0,"",_xlfn.XLOOKUP(C689,customers!$A$1:$A$1001,customers!$C$1:$C$1001))</f>
        <v>wcottierj3@cafepress.com</v>
      </c>
      <c r="H689" s="2" t="str">
        <f>_xlfn.XLOOKUP(C689,customers!$A$1:$A$1001,customers!$G$1:$G$1001,,0)</f>
        <v>United States</v>
      </c>
      <c r="I689" t="str">
        <f>_xlfn.XLOOKUP(orders!D689,Products!$A$1:$A$49,Products!$B$1:$B$49,,0)</f>
        <v>Exc</v>
      </c>
      <c r="J689" t="str">
        <f>_xlfn.XLOOKUP(orders!D689,Products!$A$1:$A$49,Products!$C$1:$C$49,,0)</f>
        <v>M</v>
      </c>
      <c r="K689" s="5">
        <f>_xlfn.XLOOKUP(D689,Products!$A$1:$A$49,Products!$D$1:$D$49,,0)</f>
        <v>0.5</v>
      </c>
      <c r="L689">
        <f>_xlfn.XLOOKUP(D689,Products!$A$1:$A$49,Products!$E$1:$E$49,,0)</f>
        <v>8.25</v>
      </c>
      <c r="M689" s="11">
        <f>orders!L689*orders!E689</f>
        <v>16.5</v>
      </c>
      <c r="N689" t="str">
        <f t="shared" si="20"/>
        <v>Excelsa</v>
      </c>
      <c r="O689" t="str">
        <f>_xlfn.XLOOKUP(Orders_Table[[#This Row],[Customer ID]],customers!$A$1:$A$1001,customers!$I$1:$I$1001,,0)</f>
        <v>No</v>
      </c>
      <c r="P689" t="str">
        <f t="shared" si="21"/>
        <v>Medium</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IF(_xlfn.XLOOKUP(C690,customers!$A$1:$A$1001,customers!$C$1:$C$1001)=0,"",_xlfn.XLOOKUP(C690,customers!$A$1:$A$1001,customers!$C$1:$C$1001))</f>
        <v>kgrinstedj4@google.com.br</v>
      </c>
      <c r="H690" s="2" t="str">
        <f>_xlfn.XLOOKUP(C690,customers!$A$1:$A$1001,customers!$G$1:$G$1001,,0)</f>
        <v>Ireland</v>
      </c>
      <c r="I690" t="str">
        <f>_xlfn.XLOOKUP(orders!D690,Products!$A$1:$A$49,Products!$B$1:$B$49,,0)</f>
        <v>Ara</v>
      </c>
      <c r="J690" t="str">
        <f>_xlfn.XLOOKUP(orders!D690,Products!$A$1:$A$49,Products!$C$1:$C$49,,0)</f>
        <v>L</v>
      </c>
      <c r="K690" s="5">
        <f>_xlfn.XLOOKUP(D690,Products!$A$1:$A$49,Products!$D$1:$D$49,,0)</f>
        <v>1</v>
      </c>
      <c r="L690">
        <f>_xlfn.XLOOKUP(D690,Products!$A$1:$A$49,Products!$E$1:$E$49,,0)</f>
        <v>12.95</v>
      </c>
      <c r="M690" s="11">
        <f>orders!L690*orders!E690</f>
        <v>64.75</v>
      </c>
      <c r="N690" t="str">
        <f t="shared" si="20"/>
        <v>Arabica</v>
      </c>
      <c r="O690" t="str">
        <f>_xlfn.XLOOKUP(Orders_Table[[#This Row],[Customer ID]],customers!$A$1:$A$1001,customers!$I$1:$I$1001,,0)</f>
        <v>No</v>
      </c>
      <c r="P690" t="str">
        <f t="shared" si="21"/>
        <v>Light</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IF(_xlfn.XLOOKUP(C691,customers!$A$1:$A$1001,customers!$C$1:$C$1001)=0,"",_xlfn.XLOOKUP(C691,customers!$A$1:$A$1001,customers!$C$1:$C$1001))</f>
        <v>dskynerj5@hubpages.com</v>
      </c>
      <c r="H691" s="2" t="str">
        <f>_xlfn.XLOOKUP(C691,customers!$A$1:$A$1001,customers!$G$1:$G$1001,,0)</f>
        <v>United States</v>
      </c>
      <c r="I691" t="str">
        <f>_xlfn.XLOOKUP(orders!D691,Products!$A$1:$A$49,Products!$B$1:$B$49,,0)</f>
        <v>Ara</v>
      </c>
      <c r="J691" t="str">
        <f>_xlfn.XLOOKUP(orders!D691,Products!$A$1:$A$49,Products!$C$1:$C$49,,0)</f>
        <v>M</v>
      </c>
      <c r="K691" s="5">
        <f>_xlfn.XLOOKUP(D691,Products!$A$1:$A$49,Products!$D$1:$D$49,,0)</f>
        <v>0.5</v>
      </c>
      <c r="L691">
        <f>_xlfn.XLOOKUP(D691,Products!$A$1:$A$49,Products!$E$1:$E$49,,0)</f>
        <v>6.75</v>
      </c>
      <c r="M691" s="11">
        <f>orders!L691*orders!E691</f>
        <v>33.75</v>
      </c>
      <c r="N691" t="str">
        <f t="shared" si="20"/>
        <v>Arabica</v>
      </c>
      <c r="O691" t="str">
        <f>_xlfn.XLOOKUP(Orders_Table[[#This Row],[Customer ID]],customers!$A$1:$A$1001,customers!$I$1:$I$1001,,0)</f>
        <v>No</v>
      </c>
      <c r="P691" t="str">
        <f t="shared" si="21"/>
        <v>Medium</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IF(_xlfn.XLOOKUP(C692,customers!$A$1:$A$1001,customers!$C$1:$C$1001)=0,"",_xlfn.XLOOKUP(C692,customers!$A$1:$A$1001,customers!$C$1:$C$1001))</f>
        <v/>
      </c>
      <c r="H692" s="2" t="str">
        <f>_xlfn.XLOOKUP(C692,customers!$A$1:$A$1001,customers!$G$1:$G$1001,,0)</f>
        <v>United States</v>
      </c>
      <c r="I692" t="str">
        <f>_xlfn.XLOOKUP(orders!D692,Products!$A$1:$A$49,Products!$B$1:$B$49,,0)</f>
        <v>Lib</v>
      </c>
      <c r="J692" t="str">
        <f>_xlfn.XLOOKUP(orders!D692,Products!$A$1:$A$49,Products!$C$1:$C$49,,0)</f>
        <v>D</v>
      </c>
      <c r="K692" s="5">
        <f>_xlfn.XLOOKUP(D692,Products!$A$1:$A$49,Products!$D$1:$D$49,,0)</f>
        <v>2.5</v>
      </c>
      <c r="L692">
        <f>_xlfn.XLOOKUP(D692,Products!$A$1:$A$49,Products!$E$1:$E$49,,0)</f>
        <v>29.784999999999997</v>
      </c>
      <c r="M692" s="11">
        <f>orders!L692*orders!E692</f>
        <v>178.70999999999998</v>
      </c>
      <c r="N692" t="str">
        <f t="shared" si="20"/>
        <v>Liberica</v>
      </c>
      <c r="O692" t="str">
        <f>_xlfn.XLOOKUP(Orders_Table[[#This Row],[Customer ID]],customers!$A$1:$A$1001,customers!$I$1:$I$1001,,0)</f>
        <v>No</v>
      </c>
      <c r="P692" t="str">
        <f t="shared" si="21"/>
        <v>Dark</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IF(_xlfn.XLOOKUP(C693,customers!$A$1:$A$1001,customers!$C$1:$C$1001)=0,"",_xlfn.XLOOKUP(C693,customers!$A$1:$A$1001,customers!$C$1:$C$1001))</f>
        <v>jdymokeje@prnewswire.com</v>
      </c>
      <c r="H693" s="2" t="str">
        <f>_xlfn.XLOOKUP(C693,customers!$A$1:$A$1001,customers!$G$1:$G$1001,,0)</f>
        <v>Ireland</v>
      </c>
      <c r="I693" t="str">
        <f>_xlfn.XLOOKUP(orders!D693,Products!$A$1:$A$49,Products!$B$1:$B$49,,0)</f>
        <v>Ara</v>
      </c>
      <c r="J693" t="str">
        <f>_xlfn.XLOOKUP(orders!D693,Products!$A$1:$A$49,Products!$C$1:$C$49,,0)</f>
        <v>M</v>
      </c>
      <c r="K693" s="5">
        <f>_xlfn.XLOOKUP(D693,Products!$A$1:$A$49,Products!$D$1:$D$49,,0)</f>
        <v>1</v>
      </c>
      <c r="L693">
        <f>_xlfn.XLOOKUP(D693,Products!$A$1:$A$49,Products!$E$1:$E$49,,0)</f>
        <v>11.25</v>
      </c>
      <c r="M693" s="11">
        <f>orders!L693*orders!E693</f>
        <v>22.5</v>
      </c>
      <c r="N693" t="str">
        <f t="shared" si="20"/>
        <v>Arabica</v>
      </c>
      <c r="O693" t="str">
        <f>_xlfn.XLOOKUP(Orders_Table[[#This Row],[Customer ID]],customers!$A$1:$A$1001,customers!$I$1:$I$1001,,0)</f>
        <v>No</v>
      </c>
      <c r="P693" t="str">
        <f t="shared" si="21"/>
        <v>Medium</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IF(_xlfn.XLOOKUP(C694,customers!$A$1:$A$1001,customers!$C$1:$C$1001)=0,"",_xlfn.XLOOKUP(C694,customers!$A$1:$A$1001,customers!$C$1:$C$1001))</f>
        <v>aweinmannj8@shinystat.com</v>
      </c>
      <c r="H694" s="2" t="str">
        <f>_xlfn.XLOOKUP(C694,customers!$A$1:$A$1001,customers!$G$1:$G$1001,,0)</f>
        <v>United States</v>
      </c>
      <c r="I694" t="str">
        <f>_xlfn.XLOOKUP(orders!D694,Products!$A$1:$A$49,Products!$B$1:$B$49,,0)</f>
        <v>Lib</v>
      </c>
      <c r="J694" t="str">
        <f>_xlfn.XLOOKUP(orders!D694,Products!$A$1:$A$49,Products!$C$1:$C$49,,0)</f>
        <v>D</v>
      </c>
      <c r="K694" s="5">
        <f>_xlfn.XLOOKUP(D694,Products!$A$1:$A$49,Products!$D$1:$D$49,,0)</f>
        <v>1</v>
      </c>
      <c r="L694">
        <f>_xlfn.XLOOKUP(D694,Products!$A$1:$A$49,Products!$E$1:$E$49,,0)</f>
        <v>12.95</v>
      </c>
      <c r="M694" s="11">
        <f>orders!L694*orders!E694</f>
        <v>12.95</v>
      </c>
      <c r="N694" t="str">
        <f t="shared" si="20"/>
        <v>Liberica</v>
      </c>
      <c r="O694" t="str">
        <f>_xlfn.XLOOKUP(Orders_Table[[#This Row],[Customer ID]],customers!$A$1:$A$1001,customers!$I$1:$I$1001,,0)</f>
        <v>No</v>
      </c>
      <c r="P694" t="str">
        <f t="shared" si="21"/>
        <v>Dark</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IF(_xlfn.XLOOKUP(C695,customers!$A$1:$A$1001,customers!$C$1:$C$1001)=0,"",_xlfn.XLOOKUP(C695,customers!$A$1:$A$1001,customers!$C$1:$C$1001))</f>
        <v>eandriessenj9@europa.eu</v>
      </c>
      <c r="H695" s="2" t="str">
        <f>_xlfn.XLOOKUP(C695,customers!$A$1:$A$1001,customers!$G$1:$G$1001,,0)</f>
        <v>United States</v>
      </c>
      <c r="I695" t="str">
        <f>_xlfn.XLOOKUP(orders!D695,Products!$A$1:$A$49,Products!$B$1:$B$49,,0)</f>
        <v>Ara</v>
      </c>
      <c r="J695" t="str">
        <f>_xlfn.XLOOKUP(orders!D695,Products!$A$1:$A$49,Products!$C$1:$C$49,,0)</f>
        <v>M</v>
      </c>
      <c r="K695" s="5">
        <f>_xlfn.XLOOKUP(D695,Products!$A$1:$A$49,Products!$D$1:$D$49,,0)</f>
        <v>2.5</v>
      </c>
      <c r="L695">
        <f>_xlfn.XLOOKUP(D695,Products!$A$1:$A$49,Products!$E$1:$E$49,,0)</f>
        <v>25.874999999999996</v>
      </c>
      <c r="M695" s="11">
        <f>orders!L695*orders!E695</f>
        <v>51.749999999999993</v>
      </c>
      <c r="N695" t="str">
        <f t="shared" si="20"/>
        <v>Arabica</v>
      </c>
      <c r="O695" t="str">
        <f>_xlfn.XLOOKUP(Orders_Table[[#This Row],[Customer ID]],customers!$A$1:$A$1001,customers!$I$1:$I$1001,,0)</f>
        <v>Yes</v>
      </c>
      <c r="P695" t="str">
        <f t="shared" si="21"/>
        <v>Medium</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IF(_xlfn.XLOOKUP(C696,customers!$A$1:$A$1001,customers!$C$1:$C$1001)=0,"",_xlfn.XLOOKUP(C696,customers!$A$1:$A$1001,customers!$C$1:$C$1001))</f>
        <v>rdeaconsonja@archive.org</v>
      </c>
      <c r="H696" s="2" t="str">
        <f>_xlfn.XLOOKUP(C696,customers!$A$1:$A$1001,customers!$G$1:$G$1001,,0)</f>
        <v>United States</v>
      </c>
      <c r="I696" t="str">
        <f>_xlfn.XLOOKUP(orders!D696,Products!$A$1:$A$49,Products!$B$1:$B$49,,0)</f>
        <v>Exc</v>
      </c>
      <c r="J696" t="str">
        <f>_xlfn.XLOOKUP(orders!D696,Products!$A$1:$A$49,Products!$C$1:$C$49,,0)</f>
        <v>D</v>
      </c>
      <c r="K696" s="5">
        <f>_xlfn.XLOOKUP(D696,Products!$A$1:$A$49,Products!$D$1:$D$49,,0)</f>
        <v>0.5</v>
      </c>
      <c r="L696">
        <f>_xlfn.XLOOKUP(D696,Products!$A$1:$A$49,Products!$E$1:$E$49,,0)</f>
        <v>7.29</v>
      </c>
      <c r="M696" s="11">
        <f>orders!L696*orders!E696</f>
        <v>36.450000000000003</v>
      </c>
      <c r="N696" t="str">
        <f t="shared" si="20"/>
        <v>Excelsa</v>
      </c>
      <c r="O696" t="str">
        <f>_xlfn.XLOOKUP(Orders_Table[[#This Row],[Customer ID]],customers!$A$1:$A$1001,customers!$I$1:$I$1001,,0)</f>
        <v>No</v>
      </c>
      <c r="P696" t="str">
        <f t="shared" si="21"/>
        <v>Dark</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IF(_xlfn.XLOOKUP(C697,customers!$A$1:$A$1001,customers!$C$1:$C$1001)=0,"",_xlfn.XLOOKUP(C697,customers!$A$1:$A$1001,customers!$C$1:$C$1001))</f>
        <v>dcarojb@twitter.com</v>
      </c>
      <c r="H697" s="2" t="str">
        <f>_xlfn.XLOOKUP(C697,customers!$A$1:$A$1001,customers!$G$1:$G$1001,,0)</f>
        <v>United States</v>
      </c>
      <c r="I697" t="str">
        <f>_xlfn.XLOOKUP(orders!D697,Products!$A$1:$A$49,Products!$B$1:$B$49,,0)</f>
        <v>Lib</v>
      </c>
      <c r="J697" t="str">
        <f>_xlfn.XLOOKUP(orders!D697,Products!$A$1:$A$49,Products!$C$1:$C$49,,0)</f>
        <v>L</v>
      </c>
      <c r="K697" s="5">
        <f>_xlfn.XLOOKUP(D697,Products!$A$1:$A$49,Products!$D$1:$D$49,,0)</f>
        <v>2.5</v>
      </c>
      <c r="L697">
        <f>_xlfn.XLOOKUP(D697,Products!$A$1:$A$49,Products!$E$1:$E$49,,0)</f>
        <v>36.454999999999998</v>
      </c>
      <c r="M697" s="11">
        <f>orders!L697*orders!E697</f>
        <v>182.27499999999998</v>
      </c>
      <c r="N697" t="str">
        <f t="shared" si="20"/>
        <v>Liberica</v>
      </c>
      <c r="O697" t="str">
        <f>_xlfn.XLOOKUP(Orders_Table[[#This Row],[Customer ID]],customers!$A$1:$A$1001,customers!$I$1:$I$1001,,0)</f>
        <v>Yes</v>
      </c>
      <c r="P697" t="str">
        <f t="shared" si="21"/>
        <v>Light</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IF(_xlfn.XLOOKUP(C698,customers!$A$1:$A$1001,customers!$C$1:$C$1001)=0,"",_xlfn.XLOOKUP(C698,customers!$A$1:$A$1001,customers!$C$1:$C$1001))</f>
        <v>jbluckjc@imageshack.us</v>
      </c>
      <c r="H698" s="2" t="str">
        <f>_xlfn.XLOOKUP(C698,customers!$A$1:$A$1001,customers!$G$1:$G$1001,,0)</f>
        <v>United States</v>
      </c>
      <c r="I698" t="str">
        <f>_xlfn.XLOOKUP(orders!D698,Products!$A$1:$A$49,Products!$B$1:$B$49,,0)</f>
        <v>Lib</v>
      </c>
      <c r="J698" t="str">
        <f>_xlfn.XLOOKUP(orders!D698,Products!$A$1:$A$49,Products!$C$1:$C$49,,0)</f>
        <v>D</v>
      </c>
      <c r="K698" s="5">
        <f>_xlfn.XLOOKUP(D698,Products!$A$1:$A$49,Products!$D$1:$D$49,,0)</f>
        <v>0.5</v>
      </c>
      <c r="L698">
        <f>_xlfn.XLOOKUP(D698,Products!$A$1:$A$49,Products!$E$1:$E$49,,0)</f>
        <v>7.77</v>
      </c>
      <c r="M698" s="11">
        <f>orders!L698*orders!E698</f>
        <v>31.08</v>
      </c>
      <c r="N698" t="str">
        <f t="shared" si="20"/>
        <v>Liberica</v>
      </c>
      <c r="O698" t="str">
        <f>_xlfn.XLOOKUP(Orders_Table[[#This Row],[Customer ID]],customers!$A$1:$A$1001,customers!$I$1:$I$1001,,0)</f>
        <v>No</v>
      </c>
      <c r="P698" t="str">
        <f t="shared" si="21"/>
        <v>Dark</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IF(_xlfn.XLOOKUP(C699,customers!$A$1:$A$1001,customers!$C$1:$C$1001)=0,"",_xlfn.XLOOKUP(C699,customers!$A$1:$A$1001,customers!$C$1:$C$1001))</f>
        <v/>
      </c>
      <c r="H699" s="2" t="str">
        <f>_xlfn.XLOOKUP(C699,customers!$A$1:$A$1001,customers!$G$1:$G$1001,,0)</f>
        <v>Ireland</v>
      </c>
      <c r="I699" t="str">
        <f>_xlfn.XLOOKUP(orders!D699,Products!$A$1:$A$49,Products!$B$1:$B$49,,0)</f>
        <v>Ara</v>
      </c>
      <c r="J699" t="str">
        <f>_xlfn.XLOOKUP(orders!D699,Products!$A$1:$A$49,Products!$C$1:$C$49,,0)</f>
        <v>M</v>
      </c>
      <c r="K699" s="5">
        <f>_xlfn.XLOOKUP(D699,Products!$A$1:$A$49,Products!$D$1:$D$49,,0)</f>
        <v>0.5</v>
      </c>
      <c r="L699">
        <f>_xlfn.XLOOKUP(D699,Products!$A$1:$A$49,Products!$E$1:$E$49,,0)</f>
        <v>6.75</v>
      </c>
      <c r="M699" s="11">
        <f>orders!L699*orders!E699</f>
        <v>20.25</v>
      </c>
      <c r="N699" t="str">
        <f t="shared" si="20"/>
        <v>Arabica</v>
      </c>
      <c r="O699" t="str">
        <f>_xlfn.XLOOKUP(Orders_Table[[#This Row],[Customer ID]],customers!$A$1:$A$1001,customers!$I$1:$I$1001,,0)</f>
        <v>No</v>
      </c>
      <c r="P699" t="str">
        <f t="shared" si="21"/>
        <v>Medium</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IF(_xlfn.XLOOKUP(C700,customers!$A$1:$A$1001,customers!$C$1:$C$1001)=0,"",_xlfn.XLOOKUP(C700,customers!$A$1:$A$1001,customers!$C$1:$C$1001))</f>
        <v>jdymokeje@prnewswire.com</v>
      </c>
      <c r="H700" s="2" t="str">
        <f>_xlfn.XLOOKUP(C700,customers!$A$1:$A$1001,customers!$G$1:$G$1001,,0)</f>
        <v>Ireland</v>
      </c>
      <c r="I700" t="str">
        <f>_xlfn.XLOOKUP(orders!D700,Products!$A$1:$A$49,Products!$B$1:$B$49,,0)</f>
        <v>Lib</v>
      </c>
      <c r="J700" t="str">
        <f>_xlfn.XLOOKUP(orders!D700,Products!$A$1:$A$49,Products!$C$1:$C$49,,0)</f>
        <v>D</v>
      </c>
      <c r="K700" s="5">
        <f>_xlfn.XLOOKUP(D700,Products!$A$1:$A$49,Products!$D$1:$D$49,,0)</f>
        <v>1</v>
      </c>
      <c r="L700">
        <f>_xlfn.XLOOKUP(D700,Products!$A$1:$A$49,Products!$E$1:$E$49,,0)</f>
        <v>12.95</v>
      </c>
      <c r="M700" s="11">
        <f>orders!L700*orders!E700</f>
        <v>25.9</v>
      </c>
      <c r="N700" t="str">
        <f t="shared" si="20"/>
        <v>Liberica</v>
      </c>
      <c r="O700" t="str">
        <f>_xlfn.XLOOKUP(Orders_Table[[#This Row],[Customer ID]],customers!$A$1:$A$1001,customers!$I$1:$I$1001,,0)</f>
        <v>No</v>
      </c>
      <c r="P700" t="str">
        <f t="shared" si="21"/>
        <v>Dark</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IF(_xlfn.XLOOKUP(C701,customers!$A$1:$A$1001,customers!$C$1:$C$1001)=0,"",_xlfn.XLOOKUP(C701,customers!$A$1:$A$1001,customers!$C$1:$C$1001))</f>
        <v>otadmanjf@ft.com</v>
      </c>
      <c r="H701" s="2" t="str">
        <f>_xlfn.XLOOKUP(C701,customers!$A$1:$A$1001,customers!$G$1:$G$1001,,0)</f>
        <v>United States</v>
      </c>
      <c r="I701" t="str">
        <f>_xlfn.XLOOKUP(orders!D701,Products!$A$1:$A$49,Products!$B$1:$B$49,,0)</f>
        <v>Ara</v>
      </c>
      <c r="J701" t="str">
        <f>_xlfn.XLOOKUP(orders!D701,Products!$A$1:$A$49,Products!$C$1:$C$49,,0)</f>
        <v>D</v>
      </c>
      <c r="K701" s="5">
        <f>_xlfn.XLOOKUP(D701,Products!$A$1:$A$49,Products!$D$1:$D$49,,0)</f>
        <v>0.5</v>
      </c>
      <c r="L701">
        <f>_xlfn.XLOOKUP(D701,Products!$A$1:$A$49,Products!$E$1:$E$49,,0)</f>
        <v>5.97</v>
      </c>
      <c r="M701" s="11">
        <f>orders!L701*orders!E701</f>
        <v>23.88</v>
      </c>
      <c r="N701" t="str">
        <f t="shared" si="20"/>
        <v>Arabica</v>
      </c>
      <c r="O701" t="str">
        <f>_xlfn.XLOOKUP(Orders_Table[[#This Row],[Customer ID]],customers!$A$1:$A$1001,customers!$I$1:$I$1001,,0)</f>
        <v>Yes</v>
      </c>
      <c r="P701" t="str">
        <f t="shared" si="21"/>
        <v>Dark</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IF(_xlfn.XLOOKUP(C702,customers!$A$1:$A$1001,customers!$C$1:$C$1001)=0,"",_xlfn.XLOOKUP(C702,customers!$A$1:$A$1001,customers!$C$1:$C$1001))</f>
        <v>bguddejg@dailymotion.com</v>
      </c>
      <c r="H702" s="2" t="str">
        <f>_xlfn.XLOOKUP(C702,customers!$A$1:$A$1001,customers!$G$1:$G$1001,,0)</f>
        <v>United States</v>
      </c>
      <c r="I702" t="str">
        <f>_xlfn.XLOOKUP(orders!D702,Products!$A$1:$A$49,Products!$B$1:$B$49,,0)</f>
        <v>Lib</v>
      </c>
      <c r="J702" t="str">
        <f>_xlfn.XLOOKUP(orders!D702,Products!$A$1:$A$49,Products!$C$1:$C$49,,0)</f>
        <v>L</v>
      </c>
      <c r="K702" s="5">
        <f>_xlfn.XLOOKUP(D702,Products!$A$1:$A$49,Products!$D$1:$D$49,,0)</f>
        <v>0.5</v>
      </c>
      <c r="L702">
        <f>_xlfn.XLOOKUP(D702,Products!$A$1:$A$49,Products!$E$1:$E$49,,0)</f>
        <v>9.51</v>
      </c>
      <c r="M702" s="11">
        <f>orders!L702*orders!E702</f>
        <v>19.02</v>
      </c>
      <c r="N702" t="str">
        <f t="shared" si="20"/>
        <v>Liberica</v>
      </c>
      <c r="O702" t="str">
        <f>_xlfn.XLOOKUP(Orders_Table[[#This Row],[Customer ID]],customers!$A$1:$A$1001,customers!$I$1:$I$1001,,0)</f>
        <v>No</v>
      </c>
      <c r="P702" t="str">
        <f t="shared" si="21"/>
        <v>Light</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IF(_xlfn.XLOOKUP(C703,customers!$A$1:$A$1001,customers!$C$1:$C$1001)=0,"",_xlfn.XLOOKUP(C703,customers!$A$1:$A$1001,customers!$C$1:$C$1001))</f>
        <v>nsictornesjh@buzzfeed.com</v>
      </c>
      <c r="H703" s="2" t="str">
        <f>_xlfn.XLOOKUP(C703,customers!$A$1:$A$1001,customers!$G$1:$G$1001,,0)</f>
        <v>Ireland</v>
      </c>
      <c r="I703" t="str">
        <f>_xlfn.XLOOKUP(orders!D703,Products!$A$1:$A$49,Products!$B$1:$B$49,,0)</f>
        <v>Ara</v>
      </c>
      <c r="J703" t="str">
        <f>_xlfn.XLOOKUP(orders!D703,Products!$A$1:$A$49,Products!$C$1:$C$49,,0)</f>
        <v>D</v>
      </c>
      <c r="K703" s="5">
        <f>_xlfn.XLOOKUP(D703,Products!$A$1:$A$49,Products!$D$1:$D$49,,0)</f>
        <v>0.5</v>
      </c>
      <c r="L703">
        <f>_xlfn.XLOOKUP(D703,Products!$A$1:$A$49,Products!$E$1:$E$49,,0)</f>
        <v>5.97</v>
      </c>
      <c r="M703" s="11">
        <f>orders!L703*orders!E703</f>
        <v>29.849999999999998</v>
      </c>
      <c r="N703" t="str">
        <f t="shared" si="20"/>
        <v>Arabica</v>
      </c>
      <c r="O703" t="str">
        <f>_xlfn.XLOOKUP(Orders_Table[[#This Row],[Customer ID]],customers!$A$1:$A$1001,customers!$I$1:$I$1001,,0)</f>
        <v>Yes</v>
      </c>
      <c r="P703" t="str">
        <f t="shared" si="21"/>
        <v>Dark</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IF(_xlfn.XLOOKUP(C704,customers!$A$1:$A$1001,customers!$C$1:$C$1001)=0,"",_xlfn.XLOOKUP(C704,customers!$A$1:$A$1001,customers!$C$1:$C$1001))</f>
        <v>vdunningji@independent.co.uk</v>
      </c>
      <c r="H704" s="2" t="str">
        <f>_xlfn.XLOOKUP(C704,customers!$A$1:$A$1001,customers!$G$1:$G$1001,,0)</f>
        <v>United States</v>
      </c>
      <c r="I704" t="str">
        <f>_xlfn.XLOOKUP(orders!D704,Products!$A$1:$A$49,Products!$B$1:$B$49,,0)</f>
        <v>Ara</v>
      </c>
      <c r="J704" t="str">
        <f>_xlfn.XLOOKUP(orders!D704,Products!$A$1:$A$49,Products!$C$1:$C$49,,0)</f>
        <v>L</v>
      </c>
      <c r="K704" s="5">
        <f>_xlfn.XLOOKUP(D704,Products!$A$1:$A$49,Products!$D$1:$D$49,,0)</f>
        <v>0.5</v>
      </c>
      <c r="L704">
        <f>_xlfn.XLOOKUP(D704,Products!$A$1:$A$49,Products!$E$1:$E$49,,0)</f>
        <v>7.77</v>
      </c>
      <c r="M704" s="11">
        <f>orders!L704*orders!E704</f>
        <v>7.77</v>
      </c>
      <c r="N704" t="str">
        <f t="shared" si="20"/>
        <v>Arabica</v>
      </c>
      <c r="O704" t="str">
        <f>_xlfn.XLOOKUP(Orders_Table[[#This Row],[Customer ID]],customers!$A$1:$A$1001,customers!$I$1:$I$1001,,0)</f>
        <v>Yes</v>
      </c>
      <c r="P704" t="str">
        <f t="shared" si="21"/>
        <v>Light</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IF(_xlfn.XLOOKUP(C705,customers!$A$1:$A$1001,customers!$C$1:$C$1001)=0,"",_xlfn.XLOOKUP(C705,customers!$A$1:$A$1001,customers!$C$1:$C$1001))</f>
        <v/>
      </c>
      <c r="H705" s="2" t="str">
        <f>_xlfn.XLOOKUP(C705,customers!$A$1:$A$1001,customers!$G$1:$G$1001,,0)</f>
        <v>Ireland</v>
      </c>
      <c r="I705" t="str">
        <f>_xlfn.XLOOKUP(orders!D705,Products!$A$1:$A$49,Products!$B$1:$B$49,,0)</f>
        <v>Lib</v>
      </c>
      <c r="J705" t="str">
        <f>_xlfn.XLOOKUP(orders!D705,Products!$A$1:$A$49,Products!$C$1:$C$49,,0)</f>
        <v>D</v>
      </c>
      <c r="K705" s="5">
        <f>_xlfn.XLOOKUP(D705,Products!$A$1:$A$49,Products!$D$1:$D$49,,0)</f>
        <v>2.5</v>
      </c>
      <c r="L705">
        <f>_xlfn.XLOOKUP(D705,Products!$A$1:$A$49,Products!$E$1:$E$49,,0)</f>
        <v>29.784999999999997</v>
      </c>
      <c r="M705" s="11">
        <f>orders!L705*orders!E705</f>
        <v>119.13999999999999</v>
      </c>
      <c r="N705" t="str">
        <f t="shared" si="20"/>
        <v>Liberica</v>
      </c>
      <c r="O705" t="str">
        <f>_xlfn.XLOOKUP(Orders_Table[[#This Row],[Customer ID]],customers!$A$1:$A$1001,customers!$I$1:$I$1001,,0)</f>
        <v>Yes</v>
      </c>
      <c r="P705" t="str">
        <f t="shared" si="21"/>
        <v>Dark</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IF(_xlfn.XLOOKUP(C706,customers!$A$1:$A$1001,customers!$C$1:$C$1001)=0,"",_xlfn.XLOOKUP(C706,customers!$A$1:$A$1001,customers!$C$1:$C$1001))</f>
        <v/>
      </c>
      <c r="H706" s="2" t="str">
        <f>_xlfn.XLOOKUP(C706,customers!$A$1:$A$1001,customers!$G$1:$G$1001,,0)</f>
        <v>United States</v>
      </c>
      <c r="I706" t="str">
        <f>_xlfn.XLOOKUP(orders!D706,Products!$A$1:$A$49,Products!$B$1:$B$49,,0)</f>
        <v>Exc</v>
      </c>
      <c r="J706" t="str">
        <f>_xlfn.XLOOKUP(orders!D706,Products!$A$1:$A$49,Products!$C$1:$C$49,,0)</f>
        <v>D</v>
      </c>
      <c r="K706" s="5">
        <f>_xlfn.XLOOKUP(D706,Products!$A$1:$A$49,Products!$D$1:$D$49,,0)</f>
        <v>0.2</v>
      </c>
      <c r="L706">
        <f>_xlfn.XLOOKUP(D706,Products!$A$1:$A$49,Products!$E$1:$E$49,,0)</f>
        <v>3.645</v>
      </c>
      <c r="M706" s="11">
        <f>orders!L706*orders!E706</f>
        <v>21.87</v>
      </c>
      <c r="N706" t="str">
        <f t="shared" si="20"/>
        <v>Excelsa</v>
      </c>
      <c r="O706" t="str">
        <f>_xlfn.XLOOKUP(Orders_Table[[#This Row],[Customer ID]],customers!$A$1:$A$1001,customers!$I$1:$I$1001,,0)</f>
        <v>Yes</v>
      </c>
      <c r="P706" t="str">
        <f t="shared" si="21"/>
        <v>Dark</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IF(_xlfn.XLOOKUP(C707,customers!$A$1:$A$1001,customers!$C$1:$C$1001)=0,"",_xlfn.XLOOKUP(C707,customers!$A$1:$A$1001,customers!$C$1:$C$1001))</f>
        <v>sgehringjl@gnu.org</v>
      </c>
      <c r="H707" s="2" t="str">
        <f>_xlfn.XLOOKUP(C707,customers!$A$1:$A$1001,customers!$G$1:$G$1001,,0)</f>
        <v>United States</v>
      </c>
      <c r="I707" t="str">
        <f>_xlfn.XLOOKUP(orders!D707,Products!$A$1:$A$49,Products!$B$1:$B$49,,0)</f>
        <v>Exc</v>
      </c>
      <c r="J707" t="str">
        <f>_xlfn.XLOOKUP(orders!D707,Products!$A$1:$A$49,Products!$C$1:$C$49,,0)</f>
        <v>L</v>
      </c>
      <c r="K707" s="5">
        <f>_xlfn.XLOOKUP(D707,Products!$A$1:$A$49,Products!$D$1:$D$49,,0)</f>
        <v>0.5</v>
      </c>
      <c r="L707">
        <f>_xlfn.XLOOKUP(D707,Products!$A$1:$A$49,Products!$E$1:$E$49,,0)</f>
        <v>8.91</v>
      </c>
      <c r="M707" s="11">
        <f>orders!L707*orders!E707</f>
        <v>17.82</v>
      </c>
      <c r="N707" t="str">
        <f t="shared" ref="N707:N770" si="22">IF(I707="Rob","Robusta",IF(I707="Exc","Excelsa",IF(I707="Ara","Arabica",IF(I707="Lib","Liberica",""))))</f>
        <v>Excelsa</v>
      </c>
      <c r="O707" t="str">
        <f>_xlfn.XLOOKUP(Orders_Table[[#This Row],[Customer ID]],customers!$A$1:$A$1001,customers!$I$1:$I$1001,,0)</f>
        <v>No</v>
      </c>
      <c r="P707" t="str">
        <f t="shared" ref="P707:P770" si="23">IF(J707="M","Medium",IF(J707="D","Dark",IF(J707="L","Light","")))</f>
        <v>Light</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IF(_xlfn.XLOOKUP(C708,customers!$A$1:$A$1001,customers!$C$1:$C$1001)=0,"",_xlfn.XLOOKUP(C708,customers!$A$1:$A$1001,customers!$C$1:$C$1001))</f>
        <v>bfallowesjm@purevolume.com</v>
      </c>
      <c r="H708" s="2" t="str">
        <f>_xlfn.XLOOKUP(C708,customers!$A$1:$A$1001,customers!$G$1:$G$1001,,0)</f>
        <v>United States</v>
      </c>
      <c r="I708" t="str">
        <f>_xlfn.XLOOKUP(orders!D708,Products!$A$1:$A$49,Products!$B$1:$B$49,,0)</f>
        <v>Exc</v>
      </c>
      <c r="J708" t="str">
        <f>_xlfn.XLOOKUP(orders!D708,Products!$A$1:$A$49,Products!$C$1:$C$49,,0)</f>
        <v>M</v>
      </c>
      <c r="K708" s="5">
        <f>_xlfn.XLOOKUP(D708,Products!$A$1:$A$49,Products!$D$1:$D$49,,0)</f>
        <v>0.2</v>
      </c>
      <c r="L708">
        <f>_xlfn.XLOOKUP(D708,Products!$A$1:$A$49,Products!$E$1:$E$49,,0)</f>
        <v>4.125</v>
      </c>
      <c r="M708" s="11">
        <f>orders!L708*orders!E708</f>
        <v>12.375</v>
      </c>
      <c r="N708" t="str">
        <f t="shared" si="22"/>
        <v>Excelsa</v>
      </c>
      <c r="O708" t="str">
        <f>_xlfn.XLOOKUP(Orders_Table[[#This Row],[Customer ID]],customers!$A$1:$A$1001,customers!$I$1:$I$1001,,0)</f>
        <v>No</v>
      </c>
      <c r="P708" t="str">
        <f t="shared" si="23"/>
        <v>Medium</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IF(_xlfn.XLOOKUP(C709,customers!$A$1:$A$1001,customers!$C$1:$C$1001)=0,"",_xlfn.XLOOKUP(C709,customers!$A$1:$A$1001,customers!$C$1:$C$1001))</f>
        <v/>
      </c>
      <c r="H709" s="2" t="str">
        <f>_xlfn.XLOOKUP(C709,customers!$A$1:$A$1001,customers!$G$1:$G$1001,,0)</f>
        <v>Ireland</v>
      </c>
      <c r="I709" t="str">
        <f>_xlfn.XLOOKUP(orders!D709,Products!$A$1:$A$49,Products!$B$1:$B$49,,0)</f>
        <v>Lib</v>
      </c>
      <c r="J709" t="str">
        <f>_xlfn.XLOOKUP(orders!D709,Products!$A$1:$A$49,Products!$C$1:$C$49,,0)</f>
        <v>D</v>
      </c>
      <c r="K709" s="5">
        <f>_xlfn.XLOOKUP(D709,Products!$A$1:$A$49,Products!$D$1:$D$49,,0)</f>
        <v>1</v>
      </c>
      <c r="L709">
        <f>_xlfn.XLOOKUP(D709,Products!$A$1:$A$49,Products!$E$1:$E$49,,0)</f>
        <v>12.95</v>
      </c>
      <c r="M709" s="11">
        <f>orders!L709*orders!E709</f>
        <v>25.9</v>
      </c>
      <c r="N709" t="str">
        <f t="shared" si="22"/>
        <v>Liberica</v>
      </c>
      <c r="O709" t="str">
        <f>_xlfn.XLOOKUP(Orders_Table[[#This Row],[Customer ID]],customers!$A$1:$A$1001,customers!$I$1:$I$1001,,0)</f>
        <v>No</v>
      </c>
      <c r="P709" t="str">
        <f t="shared" si="23"/>
        <v>Dark</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IF(_xlfn.XLOOKUP(C710,customers!$A$1:$A$1001,customers!$C$1:$C$1001)=0,"",_xlfn.XLOOKUP(C710,customers!$A$1:$A$1001,customers!$C$1:$C$1001))</f>
        <v>sdejo@newsvine.com</v>
      </c>
      <c r="H710" s="2" t="str">
        <f>_xlfn.XLOOKUP(C710,customers!$A$1:$A$1001,customers!$G$1:$G$1001,,0)</f>
        <v>United States</v>
      </c>
      <c r="I710" t="str">
        <f>_xlfn.XLOOKUP(orders!D710,Products!$A$1:$A$49,Products!$B$1:$B$49,,0)</f>
        <v>Ara</v>
      </c>
      <c r="J710" t="str">
        <f>_xlfn.XLOOKUP(orders!D710,Products!$A$1:$A$49,Products!$C$1:$C$49,,0)</f>
        <v>M</v>
      </c>
      <c r="K710" s="5">
        <f>_xlfn.XLOOKUP(D710,Products!$A$1:$A$49,Products!$D$1:$D$49,,0)</f>
        <v>0.5</v>
      </c>
      <c r="L710">
        <f>_xlfn.XLOOKUP(D710,Products!$A$1:$A$49,Products!$E$1:$E$49,,0)</f>
        <v>6.75</v>
      </c>
      <c r="M710" s="11">
        <f>orders!L710*orders!E710</f>
        <v>13.5</v>
      </c>
      <c r="N710" t="str">
        <f t="shared" si="22"/>
        <v>Arabica</v>
      </c>
      <c r="O710" t="str">
        <f>_xlfn.XLOOKUP(Orders_Table[[#This Row],[Customer ID]],customers!$A$1:$A$1001,customers!$I$1:$I$1001,,0)</f>
        <v>Yes</v>
      </c>
      <c r="P710" t="str">
        <f t="shared" si="23"/>
        <v>Medium</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IF(_xlfn.XLOOKUP(C711,customers!$A$1:$A$1001,customers!$C$1:$C$1001)=0,"",_xlfn.XLOOKUP(C711,customers!$A$1:$A$1001,customers!$C$1:$C$1001))</f>
        <v/>
      </c>
      <c r="H711" s="2" t="str">
        <f>_xlfn.XLOOKUP(C711,customers!$A$1:$A$1001,customers!$G$1:$G$1001,,0)</f>
        <v>United States</v>
      </c>
      <c r="I711" t="str">
        <f>_xlfn.XLOOKUP(orders!D711,Products!$A$1:$A$49,Products!$B$1:$B$49,,0)</f>
        <v>Exc</v>
      </c>
      <c r="J711" t="str">
        <f>_xlfn.XLOOKUP(orders!D711,Products!$A$1:$A$49,Products!$C$1:$C$49,,0)</f>
        <v>L</v>
      </c>
      <c r="K711" s="5">
        <f>_xlfn.XLOOKUP(D711,Products!$A$1:$A$49,Products!$D$1:$D$49,,0)</f>
        <v>0.5</v>
      </c>
      <c r="L711">
        <f>_xlfn.XLOOKUP(D711,Products!$A$1:$A$49,Products!$E$1:$E$49,,0)</f>
        <v>8.91</v>
      </c>
      <c r="M711" s="11">
        <f>orders!L711*orders!E711</f>
        <v>17.82</v>
      </c>
      <c r="N711" t="str">
        <f t="shared" si="22"/>
        <v>Excelsa</v>
      </c>
      <c r="O711" t="str">
        <f>_xlfn.XLOOKUP(Orders_Table[[#This Row],[Customer ID]],customers!$A$1:$A$1001,customers!$I$1:$I$1001,,0)</f>
        <v>Yes</v>
      </c>
      <c r="P711" t="str">
        <f t="shared" si="23"/>
        <v>Light</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IF(_xlfn.XLOOKUP(C712,customers!$A$1:$A$1001,customers!$C$1:$C$1001)=0,"",_xlfn.XLOOKUP(C712,customers!$A$1:$A$1001,customers!$C$1:$C$1001))</f>
        <v>scountjq@nba.com</v>
      </c>
      <c r="H712" s="2" t="str">
        <f>_xlfn.XLOOKUP(C712,customers!$A$1:$A$1001,customers!$G$1:$G$1001,,0)</f>
        <v>United States</v>
      </c>
      <c r="I712" t="str">
        <f>_xlfn.XLOOKUP(orders!D712,Products!$A$1:$A$49,Products!$B$1:$B$49,,0)</f>
        <v>Exc</v>
      </c>
      <c r="J712" t="str">
        <f>_xlfn.XLOOKUP(orders!D712,Products!$A$1:$A$49,Products!$C$1:$C$49,,0)</f>
        <v>M</v>
      </c>
      <c r="K712" s="5">
        <f>_xlfn.XLOOKUP(D712,Products!$A$1:$A$49,Products!$D$1:$D$49,,0)</f>
        <v>0.5</v>
      </c>
      <c r="L712">
        <f>_xlfn.XLOOKUP(D712,Products!$A$1:$A$49,Products!$E$1:$E$49,,0)</f>
        <v>8.25</v>
      </c>
      <c r="M712" s="11">
        <f>orders!L712*orders!E712</f>
        <v>24.75</v>
      </c>
      <c r="N712" t="str">
        <f t="shared" si="22"/>
        <v>Excelsa</v>
      </c>
      <c r="O712" t="str">
        <f>_xlfn.XLOOKUP(Orders_Table[[#This Row],[Customer ID]],customers!$A$1:$A$1001,customers!$I$1:$I$1001,,0)</f>
        <v>No</v>
      </c>
      <c r="P712" t="str">
        <f t="shared" si="23"/>
        <v>Medium</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IF(_xlfn.XLOOKUP(C713,customers!$A$1:$A$1001,customers!$C$1:$C$1001)=0,"",_xlfn.XLOOKUP(C713,customers!$A$1:$A$1001,customers!$C$1:$C$1001))</f>
        <v>sraglesjr@blogtalkradio.com</v>
      </c>
      <c r="H713" s="2" t="str">
        <f>_xlfn.XLOOKUP(C713,customers!$A$1:$A$1001,customers!$G$1:$G$1001,,0)</f>
        <v>United States</v>
      </c>
      <c r="I713" t="str">
        <f>_xlfn.XLOOKUP(orders!D713,Products!$A$1:$A$49,Products!$B$1:$B$49,,0)</f>
        <v>Rob</v>
      </c>
      <c r="J713" t="str">
        <f>_xlfn.XLOOKUP(orders!D713,Products!$A$1:$A$49,Products!$C$1:$C$49,,0)</f>
        <v>M</v>
      </c>
      <c r="K713" s="5">
        <f>_xlfn.XLOOKUP(D713,Products!$A$1:$A$49,Products!$D$1:$D$49,,0)</f>
        <v>0.2</v>
      </c>
      <c r="L713">
        <f>_xlfn.XLOOKUP(D713,Products!$A$1:$A$49,Products!$E$1:$E$49,,0)</f>
        <v>2.9849999999999999</v>
      </c>
      <c r="M713" s="11">
        <f>orders!L713*orders!E713</f>
        <v>17.91</v>
      </c>
      <c r="N713" t="str">
        <f t="shared" si="22"/>
        <v>Robusta</v>
      </c>
      <c r="O713" t="str">
        <f>_xlfn.XLOOKUP(Orders_Table[[#This Row],[Customer ID]],customers!$A$1:$A$1001,customers!$I$1:$I$1001,,0)</f>
        <v>No</v>
      </c>
      <c r="P713" t="str">
        <f t="shared" si="23"/>
        <v>Medium</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IF(_xlfn.XLOOKUP(C714,customers!$A$1:$A$1001,customers!$C$1:$C$1001)=0,"",_xlfn.XLOOKUP(C714,customers!$A$1:$A$1001,customers!$C$1:$C$1001))</f>
        <v/>
      </c>
      <c r="H714" s="2" t="str">
        <f>_xlfn.XLOOKUP(C714,customers!$A$1:$A$1001,customers!$G$1:$G$1001,,0)</f>
        <v>United Kingdom</v>
      </c>
      <c r="I714" t="str">
        <f>_xlfn.XLOOKUP(orders!D714,Products!$A$1:$A$49,Products!$B$1:$B$49,,0)</f>
        <v>Exc</v>
      </c>
      <c r="J714" t="str">
        <f>_xlfn.XLOOKUP(orders!D714,Products!$A$1:$A$49,Products!$C$1:$C$49,,0)</f>
        <v>M</v>
      </c>
      <c r="K714" s="5">
        <f>_xlfn.XLOOKUP(D714,Products!$A$1:$A$49,Products!$D$1:$D$49,,0)</f>
        <v>0.5</v>
      </c>
      <c r="L714">
        <f>_xlfn.XLOOKUP(D714,Products!$A$1:$A$49,Products!$E$1:$E$49,,0)</f>
        <v>8.25</v>
      </c>
      <c r="M714" s="11">
        <f>orders!L714*orders!E714</f>
        <v>16.5</v>
      </c>
      <c r="N714" t="str">
        <f t="shared" si="22"/>
        <v>Excelsa</v>
      </c>
      <c r="O714" t="str">
        <f>_xlfn.XLOOKUP(Orders_Table[[#This Row],[Customer ID]],customers!$A$1:$A$1001,customers!$I$1:$I$1001,,0)</f>
        <v>No</v>
      </c>
      <c r="P714" t="str">
        <f t="shared" si="23"/>
        <v>Medium</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IF(_xlfn.XLOOKUP(C715,customers!$A$1:$A$1001,customers!$C$1:$C$1001)=0,"",_xlfn.XLOOKUP(C715,customers!$A$1:$A$1001,customers!$C$1:$C$1001))</f>
        <v>sbruunjt@blogtalkradio.com</v>
      </c>
      <c r="H715" s="2" t="str">
        <f>_xlfn.XLOOKUP(C715,customers!$A$1:$A$1001,customers!$G$1:$G$1001,,0)</f>
        <v>United States</v>
      </c>
      <c r="I715" t="str">
        <f>_xlfn.XLOOKUP(orders!D715,Products!$A$1:$A$49,Products!$B$1:$B$49,,0)</f>
        <v>Rob</v>
      </c>
      <c r="J715" t="str">
        <f>_xlfn.XLOOKUP(orders!D715,Products!$A$1:$A$49,Products!$C$1:$C$49,,0)</f>
        <v>M</v>
      </c>
      <c r="K715" s="5">
        <f>_xlfn.XLOOKUP(D715,Products!$A$1:$A$49,Products!$D$1:$D$49,,0)</f>
        <v>0.2</v>
      </c>
      <c r="L715">
        <f>_xlfn.XLOOKUP(D715,Products!$A$1:$A$49,Products!$E$1:$E$49,,0)</f>
        <v>2.9849999999999999</v>
      </c>
      <c r="M715" s="11">
        <f>orders!L715*orders!E715</f>
        <v>2.9849999999999999</v>
      </c>
      <c r="N715" t="str">
        <f t="shared" si="22"/>
        <v>Robusta</v>
      </c>
      <c r="O715" t="str">
        <f>_xlfn.XLOOKUP(Orders_Table[[#This Row],[Customer ID]],customers!$A$1:$A$1001,customers!$I$1:$I$1001,,0)</f>
        <v>No</v>
      </c>
      <c r="P715" t="str">
        <f t="shared" si="23"/>
        <v>Medium</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IF(_xlfn.XLOOKUP(C716,customers!$A$1:$A$1001,customers!$C$1:$C$1001)=0,"",_xlfn.XLOOKUP(C716,customers!$A$1:$A$1001,customers!$C$1:$C$1001))</f>
        <v>aplluju@dagondesign.com</v>
      </c>
      <c r="H716" s="2" t="str">
        <f>_xlfn.XLOOKUP(C716,customers!$A$1:$A$1001,customers!$G$1:$G$1001,,0)</f>
        <v>Ireland</v>
      </c>
      <c r="I716" t="str">
        <f>_xlfn.XLOOKUP(orders!D716,Products!$A$1:$A$49,Products!$B$1:$B$49,,0)</f>
        <v>Exc</v>
      </c>
      <c r="J716" t="str">
        <f>_xlfn.XLOOKUP(orders!D716,Products!$A$1:$A$49,Products!$C$1:$C$49,,0)</f>
        <v>D</v>
      </c>
      <c r="K716" s="5">
        <f>_xlfn.XLOOKUP(D716,Products!$A$1:$A$49,Products!$D$1:$D$49,,0)</f>
        <v>0.2</v>
      </c>
      <c r="L716">
        <f>_xlfn.XLOOKUP(D716,Products!$A$1:$A$49,Products!$E$1:$E$49,,0)</f>
        <v>3.645</v>
      </c>
      <c r="M716" s="11">
        <f>orders!L716*orders!E716</f>
        <v>14.58</v>
      </c>
      <c r="N716" t="str">
        <f t="shared" si="22"/>
        <v>Excelsa</v>
      </c>
      <c r="O716" t="str">
        <f>_xlfn.XLOOKUP(Orders_Table[[#This Row],[Customer ID]],customers!$A$1:$A$1001,customers!$I$1:$I$1001,,0)</f>
        <v>Yes</v>
      </c>
      <c r="P716" t="str">
        <f t="shared" si="23"/>
        <v>Dark</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IF(_xlfn.XLOOKUP(C717,customers!$A$1:$A$1001,customers!$C$1:$C$1001)=0,"",_xlfn.XLOOKUP(C717,customers!$A$1:$A$1001,customers!$C$1:$C$1001))</f>
        <v>gcornierjv@techcrunch.com</v>
      </c>
      <c r="H717" s="2" t="str">
        <f>_xlfn.XLOOKUP(C717,customers!$A$1:$A$1001,customers!$G$1:$G$1001,,0)</f>
        <v>United States</v>
      </c>
      <c r="I717" t="str">
        <f>_xlfn.XLOOKUP(orders!D717,Products!$A$1:$A$49,Products!$B$1:$B$49,,0)</f>
        <v>Exc</v>
      </c>
      <c r="J717" t="str">
        <f>_xlfn.XLOOKUP(orders!D717,Products!$A$1:$A$49,Products!$C$1:$C$49,,0)</f>
        <v>L</v>
      </c>
      <c r="K717" s="5">
        <f>_xlfn.XLOOKUP(D717,Products!$A$1:$A$49,Products!$D$1:$D$49,,0)</f>
        <v>1</v>
      </c>
      <c r="L717">
        <f>_xlfn.XLOOKUP(D717,Products!$A$1:$A$49,Products!$E$1:$E$49,,0)</f>
        <v>14.85</v>
      </c>
      <c r="M717" s="11">
        <f>orders!L717*orders!E717</f>
        <v>89.1</v>
      </c>
      <c r="N717" t="str">
        <f t="shared" si="22"/>
        <v>Excelsa</v>
      </c>
      <c r="O717" t="str">
        <f>_xlfn.XLOOKUP(Orders_Table[[#This Row],[Customer ID]],customers!$A$1:$A$1001,customers!$I$1:$I$1001,,0)</f>
        <v>No</v>
      </c>
      <c r="P717" t="str">
        <f t="shared" si="23"/>
        <v>Light</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IF(_xlfn.XLOOKUP(C718,customers!$A$1:$A$1001,customers!$C$1:$C$1001)=0,"",_xlfn.XLOOKUP(C718,customers!$A$1:$A$1001,customers!$C$1:$C$1001))</f>
        <v>jdymokeje@prnewswire.com</v>
      </c>
      <c r="H718" s="2" t="str">
        <f>_xlfn.XLOOKUP(C718,customers!$A$1:$A$1001,customers!$G$1:$G$1001,,0)</f>
        <v>Ireland</v>
      </c>
      <c r="I718" t="str">
        <f>_xlfn.XLOOKUP(orders!D718,Products!$A$1:$A$49,Products!$B$1:$B$49,,0)</f>
        <v>Rob</v>
      </c>
      <c r="J718" t="str">
        <f>_xlfn.XLOOKUP(orders!D718,Products!$A$1:$A$49,Products!$C$1:$C$49,,0)</f>
        <v>L</v>
      </c>
      <c r="K718" s="5">
        <f>_xlfn.XLOOKUP(D718,Products!$A$1:$A$49,Products!$D$1:$D$49,,0)</f>
        <v>1</v>
      </c>
      <c r="L718">
        <f>_xlfn.XLOOKUP(D718,Products!$A$1:$A$49,Products!$E$1:$E$49,,0)</f>
        <v>11.95</v>
      </c>
      <c r="M718" s="11">
        <f>orders!L718*orders!E718</f>
        <v>35.849999999999994</v>
      </c>
      <c r="N718" t="str">
        <f t="shared" si="22"/>
        <v>Robusta</v>
      </c>
      <c r="O718" t="str">
        <f>_xlfn.XLOOKUP(Orders_Table[[#This Row],[Customer ID]],customers!$A$1:$A$1001,customers!$I$1:$I$1001,,0)</f>
        <v>No</v>
      </c>
      <c r="P718" t="str">
        <f t="shared" si="23"/>
        <v>Light</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IF(_xlfn.XLOOKUP(C719,customers!$A$1:$A$1001,customers!$C$1:$C$1001)=0,"",_xlfn.XLOOKUP(C719,customers!$A$1:$A$1001,customers!$C$1:$C$1001))</f>
        <v>wharvisonjx@gizmodo.com</v>
      </c>
      <c r="H719" s="2" t="str">
        <f>_xlfn.XLOOKUP(C719,customers!$A$1:$A$1001,customers!$G$1:$G$1001,,0)</f>
        <v>United States</v>
      </c>
      <c r="I719" t="str">
        <f>_xlfn.XLOOKUP(orders!D719,Products!$A$1:$A$49,Products!$B$1:$B$49,,0)</f>
        <v>Ara</v>
      </c>
      <c r="J719" t="str">
        <f>_xlfn.XLOOKUP(orders!D719,Products!$A$1:$A$49,Products!$C$1:$C$49,,0)</f>
        <v>D</v>
      </c>
      <c r="K719" s="5">
        <f>_xlfn.XLOOKUP(D719,Products!$A$1:$A$49,Products!$D$1:$D$49,,0)</f>
        <v>2.5</v>
      </c>
      <c r="L719">
        <f>_xlfn.XLOOKUP(D719,Products!$A$1:$A$49,Products!$E$1:$E$49,,0)</f>
        <v>22.884999999999998</v>
      </c>
      <c r="M719" s="11">
        <f>orders!L719*orders!E719</f>
        <v>68.655000000000001</v>
      </c>
      <c r="N719" t="str">
        <f t="shared" si="22"/>
        <v>Arabica</v>
      </c>
      <c r="O719" t="str">
        <f>_xlfn.XLOOKUP(Orders_Table[[#This Row],[Customer ID]],customers!$A$1:$A$1001,customers!$I$1:$I$1001,,0)</f>
        <v>No</v>
      </c>
      <c r="P719" t="str">
        <f t="shared" si="23"/>
        <v>Dark</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IF(_xlfn.XLOOKUP(C720,customers!$A$1:$A$1001,customers!$C$1:$C$1001)=0,"",_xlfn.XLOOKUP(C720,customers!$A$1:$A$1001,customers!$C$1:$C$1001))</f>
        <v>dheafordjy@twitpic.com</v>
      </c>
      <c r="H720" s="2" t="str">
        <f>_xlfn.XLOOKUP(C720,customers!$A$1:$A$1001,customers!$G$1:$G$1001,,0)</f>
        <v>United States</v>
      </c>
      <c r="I720" t="str">
        <f>_xlfn.XLOOKUP(orders!D720,Products!$A$1:$A$49,Products!$B$1:$B$49,,0)</f>
        <v>Lib</v>
      </c>
      <c r="J720" t="str">
        <f>_xlfn.XLOOKUP(orders!D720,Products!$A$1:$A$49,Products!$C$1:$C$49,,0)</f>
        <v>D</v>
      </c>
      <c r="K720" s="5">
        <f>_xlfn.XLOOKUP(D720,Products!$A$1:$A$49,Products!$D$1:$D$49,,0)</f>
        <v>1</v>
      </c>
      <c r="L720">
        <f>_xlfn.XLOOKUP(D720,Products!$A$1:$A$49,Products!$E$1:$E$49,,0)</f>
        <v>12.95</v>
      </c>
      <c r="M720" s="11">
        <f>orders!L720*orders!E720</f>
        <v>38.849999999999994</v>
      </c>
      <c r="N720" t="str">
        <f t="shared" si="22"/>
        <v>Liberica</v>
      </c>
      <c r="O720" t="str">
        <f>_xlfn.XLOOKUP(Orders_Table[[#This Row],[Customer ID]],customers!$A$1:$A$1001,customers!$I$1:$I$1001,,0)</f>
        <v>No</v>
      </c>
      <c r="P720" t="str">
        <f t="shared" si="23"/>
        <v>Dark</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IF(_xlfn.XLOOKUP(C721,customers!$A$1:$A$1001,customers!$C$1:$C$1001)=0,"",_xlfn.XLOOKUP(C721,customers!$A$1:$A$1001,customers!$C$1:$C$1001))</f>
        <v>gfanthamjz@hexun.com</v>
      </c>
      <c r="H721" s="2" t="str">
        <f>_xlfn.XLOOKUP(C721,customers!$A$1:$A$1001,customers!$G$1:$G$1001,,0)</f>
        <v>United States</v>
      </c>
      <c r="I721" t="str">
        <f>_xlfn.XLOOKUP(orders!D721,Products!$A$1:$A$49,Products!$B$1:$B$49,,0)</f>
        <v>Lib</v>
      </c>
      <c r="J721" t="str">
        <f>_xlfn.XLOOKUP(orders!D721,Products!$A$1:$A$49,Products!$C$1:$C$49,,0)</f>
        <v>L</v>
      </c>
      <c r="K721" s="5">
        <f>_xlfn.XLOOKUP(D721,Products!$A$1:$A$49,Products!$D$1:$D$49,,0)</f>
        <v>1</v>
      </c>
      <c r="L721">
        <f>_xlfn.XLOOKUP(D721,Products!$A$1:$A$49,Products!$E$1:$E$49,,0)</f>
        <v>15.85</v>
      </c>
      <c r="M721" s="11">
        <f>orders!L721*orders!E721</f>
        <v>79.25</v>
      </c>
      <c r="N721" t="str">
        <f t="shared" si="22"/>
        <v>Liberica</v>
      </c>
      <c r="O721" t="str">
        <f>_xlfn.XLOOKUP(Orders_Table[[#This Row],[Customer ID]],customers!$A$1:$A$1001,customers!$I$1:$I$1001,,0)</f>
        <v>Yes</v>
      </c>
      <c r="P721" t="str">
        <f t="shared" si="23"/>
        <v>Light</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IF(_xlfn.XLOOKUP(C722,customers!$A$1:$A$1001,customers!$C$1:$C$1001)=0,"",_xlfn.XLOOKUP(C722,customers!$A$1:$A$1001,customers!$C$1:$C$1001))</f>
        <v>rcrookshanksk0@unc.edu</v>
      </c>
      <c r="H722" s="2" t="str">
        <f>_xlfn.XLOOKUP(C722,customers!$A$1:$A$1001,customers!$G$1:$G$1001,,0)</f>
        <v>United States</v>
      </c>
      <c r="I722" t="str">
        <f>_xlfn.XLOOKUP(orders!D722,Products!$A$1:$A$49,Products!$B$1:$B$49,,0)</f>
        <v>Exc</v>
      </c>
      <c r="J722" t="str">
        <f>_xlfn.XLOOKUP(orders!D722,Products!$A$1:$A$49,Products!$C$1:$C$49,,0)</f>
        <v>D</v>
      </c>
      <c r="K722" s="5">
        <f>_xlfn.XLOOKUP(D722,Products!$A$1:$A$49,Products!$D$1:$D$49,,0)</f>
        <v>0.5</v>
      </c>
      <c r="L722">
        <f>_xlfn.XLOOKUP(D722,Products!$A$1:$A$49,Products!$E$1:$E$49,,0)</f>
        <v>7.29</v>
      </c>
      <c r="M722" s="11">
        <f>orders!L722*orders!E722</f>
        <v>36.450000000000003</v>
      </c>
      <c r="N722" t="str">
        <f t="shared" si="22"/>
        <v>Excelsa</v>
      </c>
      <c r="O722" t="str">
        <f>_xlfn.XLOOKUP(Orders_Table[[#This Row],[Customer ID]],customers!$A$1:$A$1001,customers!$I$1:$I$1001,,0)</f>
        <v>Yes</v>
      </c>
      <c r="P722" t="str">
        <f t="shared" si="23"/>
        <v>Dark</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IF(_xlfn.XLOOKUP(C723,customers!$A$1:$A$1001,customers!$C$1:$C$1001)=0,"",_xlfn.XLOOKUP(C723,customers!$A$1:$A$1001,customers!$C$1:$C$1001))</f>
        <v>nleakek1@cmu.edu</v>
      </c>
      <c r="H723" s="2" t="str">
        <f>_xlfn.XLOOKUP(C723,customers!$A$1:$A$1001,customers!$G$1:$G$1001,,0)</f>
        <v>United States</v>
      </c>
      <c r="I723" t="str">
        <f>_xlfn.XLOOKUP(orders!D723,Products!$A$1:$A$49,Products!$B$1:$B$49,,0)</f>
        <v>Rob</v>
      </c>
      <c r="J723" t="str">
        <f>_xlfn.XLOOKUP(orders!D723,Products!$A$1:$A$49,Products!$C$1:$C$49,,0)</f>
        <v>M</v>
      </c>
      <c r="K723" s="5">
        <f>_xlfn.XLOOKUP(D723,Products!$A$1:$A$49,Products!$D$1:$D$49,,0)</f>
        <v>0.2</v>
      </c>
      <c r="L723">
        <f>_xlfn.XLOOKUP(D723,Products!$A$1:$A$49,Products!$E$1:$E$49,,0)</f>
        <v>2.9849999999999999</v>
      </c>
      <c r="M723" s="11">
        <f>orders!L723*orders!E723</f>
        <v>8.9550000000000001</v>
      </c>
      <c r="N723" t="str">
        <f t="shared" si="22"/>
        <v>Robusta</v>
      </c>
      <c r="O723" t="str">
        <f>_xlfn.XLOOKUP(Orders_Table[[#This Row],[Customer ID]],customers!$A$1:$A$1001,customers!$I$1:$I$1001,,0)</f>
        <v>Yes</v>
      </c>
      <c r="P723" t="str">
        <f t="shared" si="23"/>
        <v>Medium</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IF(_xlfn.XLOOKUP(C724,customers!$A$1:$A$1001,customers!$C$1:$C$1001)=0,"",_xlfn.XLOOKUP(C724,customers!$A$1:$A$1001,customers!$C$1:$C$1001))</f>
        <v/>
      </c>
      <c r="H724" s="2" t="str">
        <f>_xlfn.XLOOKUP(C724,customers!$A$1:$A$1001,customers!$G$1:$G$1001,,0)</f>
        <v>United States</v>
      </c>
      <c r="I724" t="str">
        <f>_xlfn.XLOOKUP(orders!D724,Products!$A$1:$A$49,Products!$B$1:$B$49,,0)</f>
        <v>Exc</v>
      </c>
      <c r="J724" t="str">
        <f>_xlfn.XLOOKUP(orders!D724,Products!$A$1:$A$49,Products!$C$1:$C$49,,0)</f>
        <v>D</v>
      </c>
      <c r="K724" s="5">
        <f>_xlfn.XLOOKUP(D724,Products!$A$1:$A$49,Products!$D$1:$D$49,,0)</f>
        <v>1</v>
      </c>
      <c r="L724">
        <f>_xlfn.XLOOKUP(D724,Products!$A$1:$A$49,Products!$E$1:$E$49,,0)</f>
        <v>12.15</v>
      </c>
      <c r="M724" s="11">
        <f>orders!L724*orders!E724</f>
        <v>24.3</v>
      </c>
      <c r="N724" t="str">
        <f t="shared" si="22"/>
        <v>Excelsa</v>
      </c>
      <c r="O724" t="str">
        <f>_xlfn.XLOOKUP(Orders_Table[[#This Row],[Customer ID]],customers!$A$1:$A$1001,customers!$I$1:$I$1001,,0)</f>
        <v>No</v>
      </c>
      <c r="P724" t="str">
        <f t="shared" si="23"/>
        <v>Dark</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IF(_xlfn.XLOOKUP(C725,customers!$A$1:$A$1001,customers!$C$1:$C$1001)=0,"",_xlfn.XLOOKUP(C725,customers!$A$1:$A$1001,customers!$C$1:$C$1001))</f>
        <v>geilhersenk3@networksolutions.com</v>
      </c>
      <c r="H725" s="2" t="str">
        <f>_xlfn.XLOOKUP(C725,customers!$A$1:$A$1001,customers!$G$1:$G$1001,,0)</f>
        <v>United States</v>
      </c>
      <c r="I725" t="str">
        <f>_xlfn.XLOOKUP(orders!D725,Products!$A$1:$A$49,Products!$B$1:$B$49,,0)</f>
        <v>Exc</v>
      </c>
      <c r="J725" t="str">
        <f>_xlfn.XLOOKUP(orders!D725,Products!$A$1:$A$49,Products!$C$1:$C$49,,0)</f>
        <v>M</v>
      </c>
      <c r="K725" s="5">
        <f>_xlfn.XLOOKUP(D725,Products!$A$1:$A$49,Products!$D$1:$D$49,,0)</f>
        <v>2.5</v>
      </c>
      <c r="L725">
        <f>_xlfn.XLOOKUP(D725,Products!$A$1:$A$49,Products!$E$1:$E$49,,0)</f>
        <v>31.624999999999996</v>
      </c>
      <c r="M725" s="11">
        <f>orders!L725*orders!E725</f>
        <v>63.249999999999993</v>
      </c>
      <c r="N725" t="str">
        <f t="shared" si="22"/>
        <v>Excelsa</v>
      </c>
      <c r="O725" t="str">
        <f>_xlfn.XLOOKUP(Orders_Table[[#This Row],[Customer ID]],customers!$A$1:$A$1001,customers!$I$1:$I$1001,,0)</f>
        <v>No</v>
      </c>
      <c r="P725" t="str">
        <f t="shared" si="23"/>
        <v>Medium</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IF(_xlfn.XLOOKUP(C726,customers!$A$1:$A$1001,customers!$C$1:$C$1001)=0,"",_xlfn.XLOOKUP(C726,customers!$A$1:$A$1001,customers!$C$1:$C$1001))</f>
        <v/>
      </c>
      <c r="H726" s="2" t="str">
        <f>_xlfn.XLOOKUP(C726,customers!$A$1:$A$1001,customers!$G$1:$G$1001,,0)</f>
        <v>United States</v>
      </c>
      <c r="I726" t="str">
        <f>_xlfn.XLOOKUP(orders!D726,Products!$A$1:$A$49,Products!$B$1:$B$49,,0)</f>
        <v>Ara</v>
      </c>
      <c r="J726" t="str">
        <f>_xlfn.XLOOKUP(orders!D726,Products!$A$1:$A$49,Products!$C$1:$C$49,,0)</f>
        <v>M</v>
      </c>
      <c r="K726" s="5">
        <f>_xlfn.XLOOKUP(D726,Products!$A$1:$A$49,Products!$D$1:$D$49,,0)</f>
        <v>0.2</v>
      </c>
      <c r="L726">
        <f>_xlfn.XLOOKUP(D726,Products!$A$1:$A$49,Products!$E$1:$E$49,,0)</f>
        <v>3.375</v>
      </c>
      <c r="M726" s="11">
        <f>orders!L726*orders!E726</f>
        <v>6.75</v>
      </c>
      <c r="N726" t="str">
        <f t="shared" si="22"/>
        <v>Arabica</v>
      </c>
      <c r="O726" t="str">
        <f>_xlfn.XLOOKUP(Orders_Table[[#This Row],[Customer ID]],customers!$A$1:$A$1001,customers!$I$1:$I$1001,,0)</f>
        <v>Yes</v>
      </c>
      <c r="P726" t="str">
        <f t="shared" si="23"/>
        <v>Medium</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IF(_xlfn.XLOOKUP(C727,customers!$A$1:$A$1001,customers!$C$1:$C$1001)=0,"",_xlfn.XLOOKUP(C727,customers!$A$1:$A$1001,customers!$C$1:$C$1001))</f>
        <v>caleixok5@globo.com</v>
      </c>
      <c r="H727" s="2" t="str">
        <f>_xlfn.XLOOKUP(C727,customers!$A$1:$A$1001,customers!$G$1:$G$1001,,0)</f>
        <v>United States</v>
      </c>
      <c r="I727" t="str">
        <f>_xlfn.XLOOKUP(orders!D727,Products!$A$1:$A$49,Products!$B$1:$B$49,,0)</f>
        <v>Ara</v>
      </c>
      <c r="J727" t="str">
        <f>_xlfn.XLOOKUP(orders!D727,Products!$A$1:$A$49,Products!$C$1:$C$49,,0)</f>
        <v>L</v>
      </c>
      <c r="K727" s="5">
        <f>_xlfn.XLOOKUP(D727,Products!$A$1:$A$49,Products!$D$1:$D$49,,0)</f>
        <v>0.2</v>
      </c>
      <c r="L727">
        <f>_xlfn.XLOOKUP(D727,Products!$A$1:$A$49,Products!$E$1:$E$49,,0)</f>
        <v>3.8849999999999998</v>
      </c>
      <c r="M727" s="11">
        <f>orders!L727*orders!E727</f>
        <v>23.31</v>
      </c>
      <c r="N727" t="str">
        <f t="shared" si="22"/>
        <v>Arabica</v>
      </c>
      <c r="O727" t="str">
        <f>_xlfn.XLOOKUP(Orders_Table[[#This Row],[Customer ID]],customers!$A$1:$A$1001,customers!$I$1:$I$1001,,0)</f>
        <v>No</v>
      </c>
      <c r="P727" t="str">
        <f t="shared" si="23"/>
        <v>Light</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IF(_xlfn.XLOOKUP(C728,customers!$A$1:$A$1001,customers!$C$1:$C$1001)=0,"",_xlfn.XLOOKUP(C728,customers!$A$1:$A$1001,customers!$C$1:$C$1001))</f>
        <v/>
      </c>
      <c r="H728" s="2" t="str">
        <f>_xlfn.XLOOKUP(C728,customers!$A$1:$A$1001,customers!$G$1:$G$1001,,0)</f>
        <v>United States</v>
      </c>
      <c r="I728" t="str">
        <f>_xlfn.XLOOKUP(orders!D728,Products!$A$1:$A$49,Products!$B$1:$B$49,,0)</f>
        <v>Lib</v>
      </c>
      <c r="J728" t="str">
        <f>_xlfn.XLOOKUP(orders!D728,Products!$A$1:$A$49,Products!$C$1:$C$49,,0)</f>
        <v>L</v>
      </c>
      <c r="K728" s="5">
        <f>_xlfn.XLOOKUP(D728,Products!$A$1:$A$49,Products!$D$1:$D$49,,0)</f>
        <v>2.5</v>
      </c>
      <c r="L728">
        <f>_xlfn.XLOOKUP(D728,Products!$A$1:$A$49,Products!$E$1:$E$49,,0)</f>
        <v>36.454999999999998</v>
      </c>
      <c r="M728" s="11">
        <f>orders!L728*orders!E728</f>
        <v>145.82</v>
      </c>
      <c r="N728" t="str">
        <f t="shared" si="22"/>
        <v>Liberica</v>
      </c>
      <c r="O728" t="str">
        <f>_xlfn.XLOOKUP(Orders_Table[[#This Row],[Customer ID]],customers!$A$1:$A$1001,customers!$I$1:$I$1001,,0)</f>
        <v>No</v>
      </c>
      <c r="P728" t="str">
        <f t="shared" si="23"/>
        <v>Light</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IF(_xlfn.XLOOKUP(C729,customers!$A$1:$A$1001,customers!$C$1:$C$1001)=0,"",_xlfn.XLOOKUP(C729,customers!$A$1:$A$1001,customers!$C$1:$C$1001))</f>
        <v>rtomkowiczk7@bravesites.com</v>
      </c>
      <c r="H729" s="2" t="str">
        <f>_xlfn.XLOOKUP(C729,customers!$A$1:$A$1001,customers!$G$1:$G$1001,,0)</f>
        <v>Ireland</v>
      </c>
      <c r="I729" t="str">
        <f>_xlfn.XLOOKUP(orders!D729,Products!$A$1:$A$49,Products!$B$1:$B$49,,0)</f>
        <v>Rob</v>
      </c>
      <c r="J729" t="str">
        <f>_xlfn.XLOOKUP(orders!D729,Products!$A$1:$A$49,Products!$C$1:$C$49,,0)</f>
        <v>M</v>
      </c>
      <c r="K729" s="5">
        <f>_xlfn.XLOOKUP(D729,Products!$A$1:$A$49,Products!$D$1:$D$49,,0)</f>
        <v>0.5</v>
      </c>
      <c r="L729">
        <f>_xlfn.XLOOKUP(D729,Products!$A$1:$A$49,Products!$E$1:$E$49,,0)</f>
        <v>5.97</v>
      </c>
      <c r="M729" s="11">
        <f>orders!L729*orders!E729</f>
        <v>29.849999999999998</v>
      </c>
      <c r="N729" t="str">
        <f t="shared" si="22"/>
        <v>Robusta</v>
      </c>
      <c r="O729" t="str">
        <f>_xlfn.XLOOKUP(Orders_Table[[#This Row],[Customer ID]],customers!$A$1:$A$1001,customers!$I$1:$I$1001,,0)</f>
        <v>Yes</v>
      </c>
      <c r="P729" t="str">
        <f t="shared" si="23"/>
        <v>Medium</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IF(_xlfn.XLOOKUP(C730,customers!$A$1:$A$1001,customers!$C$1:$C$1001)=0,"",_xlfn.XLOOKUP(C730,customers!$A$1:$A$1001,customers!$C$1:$C$1001))</f>
        <v>rhuscroftk8@jimdo.com</v>
      </c>
      <c r="H730" s="2" t="str">
        <f>_xlfn.XLOOKUP(C730,customers!$A$1:$A$1001,customers!$G$1:$G$1001,,0)</f>
        <v>United States</v>
      </c>
      <c r="I730" t="str">
        <f>_xlfn.XLOOKUP(orders!D730,Products!$A$1:$A$49,Products!$B$1:$B$49,,0)</f>
        <v>Exc</v>
      </c>
      <c r="J730" t="str">
        <f>_xlfn.XLOOKUP(orders!D730,Products!$A$1:$A$49,Products!$C$1:$C$49,,0)</f>
        <v>D</v>
      </c>
      <c r="K730" s="5">
        <f>_xlfn.XLOOKUP(D730,Products!$A$1:$A$49,Products!$D$1:$D$49,,0)</f>
        <v>0.5</v>
      </c>
      <c r="L730">
        <f>_xlfn.XLOOKUP(D730,Products!$A$1:$A$49,Products!$E$1:$E$49,,0)</f>
        <v>7.29</v>
      </c>
      <c r="M730" s="11">
        <f>orders!L730*orders!E730</f>
        <v>21.87</v>
      </c>
      <c r="N730" t="str">
        <f t="shared" si="22"/>
        <v>Excelsa</v>
      </c>
      <c r="O730" t="str">
        <f>_xlfn.XLOOKUP(Orders_Table[[#This Row],[Customer ID]],customers!$A$1:$A$1001,customers!$I$1:$I$1001,,0)</f>
        <v>Yes</v>
      </c>
      <c r="P730" t="str">
        <f t="shared" si="23"/>
        <v>Dark</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IF(_xlfn.XLOOKUP(C731,customers!$A$1:$A$1001,customers!$C$1:$C$1001)=0,"",_xlfn.XLOOKUP(C731,customers!$A$1:$A$1001,customers!$C$1:$C$1001))</f>
        <v>sscurrerk9@flavors.me</v>
      </c>
      <c r="H731" s="2" t="str">
        <f>_xlfn.XLOOKUP(C731,customers!$A$1:$A$1001,customers!$G$1:$G$1001,,0)</f>
        <v>United Kingdom</v>
      </c>
      <c r="I731" t="str">
        <f>_xlfn.XLOOKUP(orders!D731,Products!$A$1:$A$49,Products!$B$1:$B$49,,0)</f>
        <v>Lib</v>
      </c>
      <c r="J731" t="str">
        <f>_xlfn.XLOOKUP(orders!D731,Products!$A$1:$A$49,Products!$C$1:$C$49,,0)</f>
        <v>M</v>
      </c>
      <c r="K731" s="5">
        <f>_xlfn.XLOOKUP(D731,Products!$A$1:$A$49,Products!$D$1:$D$49,,0)</f>
        <v>0.2</v>
      </c>
      <c r="L731">
        <f>_xlfn.XLOOKUP(D731,Products!$A$1:$A$49,Products!$E$1:$E$49,,0)</f>
        <v>4.3650000000000002</v>
      </c>
      <c r="M731" s="11">
        <f>orders!L731*orders!E731</f>
        <v>4.3650000000000002</v>
      </c>
      <c r="N731" t="str">
        <f t="shared" si="22"/>
        <v>Liberica</v>
      </c>
      <c r="O731" t="str">
        <f>_xlfn.XLOOKUP(Orders_Table[[#This Row],[Customer ID]],customers!$A$1:$A$1001,customers!$I$1:$I$1001,,0)</f>
        <v>No</v>
      </c>
      <c r="P731" t="str">
        <f t="shared" si="23"/>
        <v>Medium</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IF(_xlfn.XLOOKUP(C732,customers!$A$1:$A$1001,customers!$C$1:$C$1001)=0,"",_xlfn.XLOOKUP(C732,customers!$A$1:$A$1001,customers!$C$1:$C$1001))</f>
        <v>arudramka@prnewswire.com</v>
      </c>
      <c r="H732" s="2" t="str">
        <f>_xlfn.XLOOKUP(C732,customers!$A$1:$A$1001,customers!$G$1:$G$1001,,0)</f>
        <v>United States</v>
      </c>
      <c r="I732" t="str">
        <f>_xlfn.XLOOKUP(orders!D732,Products!$A$1:$A$49,Products!$B$1:$B$49,,0)</f>
        <v>Lib</v>
      </c>
      <c r="J732" t="str">
        <f>_xlfn.XLOOKUP(orders!D732,Products!$A$1:$A$49,Products!$C$1:$C$49,,0)</f>
        <v>L</v>
      </c>
      <c r="K732" s="5">
        <f>_xlfn.XLOOKUP(D732,Products!$A$1:$A$49,Products!$D$1:$D$49,,0)</f>
        <v>2.5</v>
      </c>
      <c r="L732">
        <f>_xlfn.XLOOKUP(D732,Products!$A$1:$A$49,Products!$E$1:$E$49,,0)</f>
        <v>36.454999999999998</v>
      </c>
      <c r="M732" s="11">
        <f>orders!L732*orders!E732</f>
        <v>36.454999999999998</v>
      </c>
      <c r="N732" t="str">
        <f t="shared" si="22"/>
        <v>Liberica</v>
      </c>
      <c r="O732" t="str">
        <f>_xlfn.XLOOKUP(Orders_Table[[#This Row],[Customer ID]],customers!$A$1:$A$1001,customers!$I$1:$I$1001,,0)</f>
        <v>No</v>
      </c>
      <c r="P732" t="str">
        <f t="shared" si="23"/>
        <v>Light</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IF(_xlfn.XLOOKUP(C733,customers!$A$1:$A$1001,customers!$C$1:$C$1001)=0,"",_xlfn.XLOOKUP(C733,customers!$A$1:$A$1001,customers!$C$1:$C$1001))</f>
        <v/>
      </c>
      <c r="H733" s="2" t="str">
        <f>_xlfn.XLOOKUP(C733,customers!$A$1:$A$1001,customers!$G$1:$G$1001,,0)</f>
        <v>United States</v>
      </c>
      <c r="I733" t="str">
        <f>_xlfn.XLOOKUP(orders!D733,Products!$A$1:$A$49,Products!$B$1:$B$49,,0)</f>
        <v>Lib</v>
      </c>
      <c r="J733" t="str">
        <f>_xlfn.XLOOKUP(orders!D733,Products!$A$1:$A$49,Products!$C$1:$C$49,,0)</f>
        <v>D</v>
      </c>
      <c r="K733" s="5">
        <f>_xlfn.XLOOKUP(D733,Products!$A$1:$A$49,Products!$D$1:$D$49,,0)</f>
        <v>0.2</v>
      </c>
      <c r="L733">
        <f>_xlfn.XLOOKUP(D733,Products!$A$1:$A$49,Products!$E$1:$E$49,,0)</f>
        <v>3.8849999999999998</v>
      </c>
      <c r="M733" s="11">
        <f>orders!L733*orders!E733</f>
        <v>15.54</v>
      </c>
      <c r="N733" t="str">
        <f t="shared" si="22"/>
        <v>Liberica</v>
      </c>
      <c r="O733" t="str">
        <f>_xlfn.XLOOKUP(Orders_Table[[#This Row],[Customer ID]],customers!$A$1:$A$1001,customers!$I$1:$I$1001,,0)</f>
        <v>Yes</v>
      </c>
      <c r="P733" t="str">
        <f t="shared" si="23"/>
        <v>Dark</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IF(_xlfn.XLOOKUP(C734,customers!$A$1:$A$1001,customers!$C$1:$C$1001)=0,"",_xlfn.XLOOKUP(C734,customers!$A$1:$A$1001,customers!$C$1:$C$1001))</f>
        <v>jmahakc@cyberchimps.com</v>
      </c>
      <c r="H734" s="2" t="str">
        <f>_xlfn.XLOOKUP(C734,customers!$A$1:$A$1001,customers!$G$1:$G$1001,,0)</f>
        <v>United States</v>
      </c>
      <c r="I734" t="str">
        <f>_xlfn.XLOOKUP(orders!D734,Products!$A$1:$A$49,Products!$B$1:$B$49,,0)</f>
        <v>Exc</v>
      </c>
      <c r="J734" t="str">
        <f>_xlfn.XLOOKUP(orders!D734,Products!$A$1:$A$49,Products!$C$1:$C$49,,0)</f>
        <v>L</v>
      </c>
      <c r="K734" s="5">
        <f>_xlfn.XLOOKUP(D734,Products!$A$1:$A$49,Products!$D$1:$D$49,,0)</f>
        <v>0.2</v>
      </c>
      <c r="L734">
        <f>_xlfn.XLOOKUP(D734,Products!$A$1:$A$49,Products!$E$1:$E$49,,0)</f>
        <v>4.4550000000000001</v>
      </c>
      <c r="M734" s="11">
        <f>orders!L734*orders!E734</f>
        <v>8.91</v>
      </c>
      <c r="N734" t="str">
        <f t="shared" si="22"/>
        <v>Excelsa</v>
      </c>
      <c r="O734" t="str">
        <f>_xlfn.XLOOKUP(Orders_Table[[#This Row],[Customer ID]],customers!$A$1:$A$1001,customers!$I$1:$I$1001,,0)</f>
        <v>No</v>
      </c>
      <c r="P734" t="str">
        <f t="shared" si="23"/>
        <v>Light</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IF(_xlfn.XLOOKUP(C735,customers!$A$1:$A$1001,customers!$C$1:$C$1001)=0,"",_xlfn.XLOOKUP(C735,customers!$A$1:$A$1001,customers!$C$1:$C$1001))</f>
        <v>gclemonkd@networksolutions.com</v>
      </c>
      <c r="H735" s="2" t="str">
        <f>_xlfn.XLOOKUP(C735,customers!$A$1:$A$1001,customers!$G$1:$G$1001,,0)</f>
        <v>United States</v>
      </c>
      <c r="I735" t="str">
        <f>_xlfn.XLOOKUP(orders!D735,Products!$A$1:$A$49,Products!$B$1:$B$49,,0)</f>
        <v>Lib</v>
      </c>
      <c r="J735" t="str">
        <f>_xlfn.XLOOKUP(orders!D735,Products!$A$1:$A$49,Products!$C$1:$C$49,,0)</f>
        <v>M</v>
      </c>
      <c r="K735" s="5">
        <f>_xlfn.XLOOKUP(D735,Products!$A$1:$A$49,Products!$D$1:$D$49,,0)</f>
        <v>2.5</v>
      </c>
      <c r="L735">
        <f>_xlfn.XLOOKUP(D735,Products!$A$1:$A$49,Products!$E$1:$E$49,,0)</f>
        <v>33.464999999999996</v>
      </c>
      <c r="M735" s="11">
        <f>orders!L735*orders!E735</f>
        <v>100.39499999999998</v>
      </c>
      <c r="N735" t="str">
        <f t="shared" si="22"/>
        <v>Liberica</v>
      </c>
      <c r="O735" t="str">
        <f>_xlfn.XLOOKUP(Orders_Table[[#This Row],[Customer ID]],customers!$A$1:$A$1001,customers!$I$1:$I$1001,,0)</f>
        <v>Yes</v>
      </c>
      <c r="P735" t="str">
        <f t="shared" si="23"/>
        <v>Medium</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IF(_xlfn.XLOOKUP(C736,customers!$A$1:$A$1001,customers!$C$1:$C$1001)=0,"",_xlfn.XLOOKUP(C736,customers!$A$1:$A$1001,customers!$C$1:$C$1001))</f>
        <v/>
      </c>
      <c r="H736" s="2" t="str">
        <f>_xlfn.XLOOKUP(C736,customers!$A$1:$A$1001,customers!$G$1:$G$1001,,0)</f>
        <v>United States</v>
      </c>
      <c r="I736" t="str">
        <f>_xlfn.XLOOKUP(orders!D736,Products!$A$1:$A$49,Products!$B$1:$B$49,,0)</f>
        <v>Rob</v>
      </c>
      <c r="J736" t="str">
        <f>_xlfn.XLOOKUP(orders!D736,Products!$A$1:$A$49,Products!$C$1:$C$49,,0)</f>
        <v>D</v>
      </c>
      <c r="K736" s="5">
        <f>_xlfn.XLOOKUP(D736,Products!$A$1:$A$49,Products!$D$1:$D$49,,0)</f>
        <v>0.2</v>
      </c>
      <c r="L736">
        <f>_xlfn.XLOOKUP(D736,Products!$A$1:$A$49,Products!$E$1:$E$49,,0)</f>
        <v>2.6849999999999996</v>
      </c>
      <c r="M736" s="11">
        <f>orders!L736*orders!E736</f>
        <v>13.424999999999997</v>
      </c>
      <c r="N736" t="str">
        <f t="shared" si="22"/>
        <v>Robusta</v>
      </c>
      <c r="O736" t="str">
        <f>_xlfn.XLOOKUP(Orders_Table[[#This Row],[Customer ID]],customers!$A$1:$A$1001,customers!$I$1:$I$1001,,0)</f>
        <v>No</v>
      </c>
      <c r="P736" t="str">
        <f t="shared" si="23"/>
        <v>Dark</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IF(_xlfn.XLOOKUP(C737,customers!$A$1:$A$1001,customers!$C$1:$C$1001)=0,"",_xlfn.XLOOKUP(C737,customers!$A$1:$A$1001,customers!$C$1:$C$1001))</f>
        <v>bpollinskf@shinystat.com</v>
      </c>
      <c r="H737" s="2" t="str">
        <f>_xlfn.XLOOKUP(C737,customers!$A$1:$A$1001,customers!$G$1:$G$1001,,0)</f>
        <v>United States</v>
      </c>
      <c r="I737" t="str">
        <f>_xlfn.XLOOKUP(orders!D737,Products!$A$1:$A$49,Products!$B$1:$B$49,,0)</f>
        <v>Exc</v>
      </c>
      <c r="J737" t="str">
        <f>_xlfn.XLOOKUP(orders!D737,Products!$A$1:$A$49,Products!$C$1:$C$49,,0)</f>
        <v>D</v>
      </c>
      <c r="K737" s="5">
        <f>_xlfn.XLOOKUP(D737,Products!$A$1:$A$49,Products!$D$1:$D$49,,0)</f>
        <v>0.2</v>
      </c>
      <c r="L737">
        <f>_xlfn.XLOOKUP(D737,Products!$A$1:$A$49,Products!$E$1:$E$49,,0)</f>
        <v>3.645</v>
      </c>
      <c r="M737" s="11">
        <f>orders!L737*orders!E737</f>
        <v>21.87</v>
      </c>
      <c r="N737" t="str">
        <f t="shared" si="22"/>
        <v>Excelsa</v>
      </c>
      <c r="O737" t="str">
        <f>_xlfn.XLOOKUP(Orders_Table[[#This Row],[Customer ID]],customers!$A$1:$A$1001,customers!$I$1:$I$1001,,0)</f>
        <v>No</v>
      </c>
      <c r="P737" t="str">
        <f t="shared" si="23"/>
        <v>Dark</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IF(_xlfn.XLOOKUP(C738,customers!$A$1:$A$1001,customers!$C$1:$C$1001)=0,"",_xlfn.XLOOKUP(C738,customers!$A$1:$A$1001,customers!$C$1:$C$1001))</f>
        <v>jtoyekg@pinterest.com</v>
      </c>
      <c r="H738" s="2" t="str">
        <f>_xlfn.XLOOKUP(C738,customers!$A$1:$A$1001,customers!$G$1:$G$1001,,0)</f>
        <v>Ireland</v>
      </c>
      <c r="I738" t="str">
        <f>_xlfn.XLOOKUP(orders!D738,Products!$A$1:$A$49,Products!$B$1:$B$49,,0)</f>
        <v>Lib</v>
      </c>
      <c r="J738" t="str">
        <f>_xlfn.XLOOKUP(orders!D738,Products!$A$1:$A$49,Products!$C$1:$C$49,,0)</f>
        <v>D</v>
      </c>
      <c r="K738" s="5">
        <f>_xlfn.XLOOKUP(D738,Products!$A$1:$A$49,Products!$D$1:$D$49,,0)</f>
        <v>1</v>
      </c>
      <c r="L738">
        <f>_xlfn.XLOOKUP(D738,Products!$A$1:$A$49,Products!$E$1:$E$49,,0)</f>
        <v>12.95</v>
      </c>
      <c r="M738" s="11">
        <f>orders!L738*orders!E738</f>
        <v>25.9</v>
      </c>
      <c r="N738" t="str">
        <f t="shared" si="22"/>
        <v>Liberica</v>
      </c>
      <c r="O738" t="str">
        <f>_xlfn.XLOOKUP(Orders_Table[[#This Row],[Customer ID]],customers!$A$1:$A$1001,customers!$I$1:$I$1001,,0)</f>
        <v>Yes</v>
      </c>
      <c r="P738" t="str">
        <f t="shared" si="23"/>
        <v>Dark</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IF(_xlfn.XLOOKUP(C739,customers!$A$1:$A$1001,customers!$C$1:$C$1001)=0,"",_xlfn.XLOOKUP(C739,customers!$A$1:$A$1001,customers!$C$1:$C$1001))</f>
        <v>clinskillkh@sphinn.com</v>
      </c>
      <c r="H739" s="2" t="str">
        <f>_xlfn.XLOOKUP(C739,customers!$A$1:$A$1001,customers!$G$1:$G$1001,,0)</f>
        <v>United States</v>
      </c>
      <c r="I739" t="str">
        <f>_xlfn.XLOOKUP(orders!D739,Products!$A$1:$A$49,Products!$B$1:$B$49,,0)</f>
        <v>Ara</v>
      </c>
      <c r="J739" t="str">
        <f>_xlfn.XLOOKUP(orders!D739,Products!$A$1:$A$49,Products!$C$1:$C$49,,0)</f>
        <v>M</v>
      </c>
      <c r="K739" s="5">
        <f>_xlfn.XLOOKUP(D739,Products!$A$1:$A$49,Products!$D$1:$D$49,,0)</f>
        <v>1</v>
      </c>
      <c r="L739">
        <f>_xlfn.XLOOKUP(D739,Products!$A$1:$A$49,Products!$E$1:$E$49,,0)</f>
        <v>11.25</v>
      </c>
      <c r="M739" s="11">
        <f>orders!L739*orders!E739</f>
        <v>56.25</v>
      </c>
      <c r="N739" t="str">
        <f t="shared" si="22"/>
        <v>Arabica</v>
      </c>
      <c r="O739" t="str">
        <f>_xlfn.XLOOKUP(Orders_Table[[#This Row],[Customer ID]],customers!$A$1:$A$1001,customers!$I$1:$I$1001,,0)</f>
        <v>No</v>
      </c>
      <c r="P739" t="str">
        <f t="shared" si="23"/>
        <v>Medium</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IF(_xlfn.XLOOKUP(C740,customers!$A$1:$A$1001,customers!$C$1:$C$1001)=0,"",_xlfn.XLOOKUP(C740,customers!$A$1:$A$1001,customers!$C$1:$C$1001))</f>
        <v>nvigrasski@ezinearticles.com</v>
      </c>
      <c r="H740" s="2" t="str">
        <f>_xlfn.XLOOKUP(C740,customers!$A$1:$A$1001,customers!$G$1:$G$1001,,0)</f>
        <v>United Kingdom</v>
      </c>
      <c r="I740" t="str">
        <f>_xlfn.XLOOKUP(orders!D740,Products!$A$1:$A$49,Products!$B$1:$B$49,,0)</f>
        <v>Rob</v>
      </c>
      <c r="J740" t="str">
        <f>_xlfn.XLOOKUP(orders!D740,Products!$A$1:$A$49,Products!$C$1:$C$49,,0)</f>
        <v>L</v>
      </c>
      <c r="K740" s="5">
        <f>_xlfn.XLOOKUP(D740,Products!$A$1:$A$49,Products!$D$1:$D$49,,0)</f>
        <v>0.2</v>
      </c>
      <c r="L740">
        <f>_xlfn.XLOOKUP(D740,Products!$A$1:$A$49,Products!$E$1:$E$49,,0)</f>
        <v>3.5849999999999995</v>
      </c>
      <c r="M740" s="11">
        <f>orders!L740*orders!E740</f>
        <v>10.754999999999999</v>
      </c>
      <c r="N740" t="str">
        <f t="shared" si="22"/>
        <v>Robusta</v>
      </c>
      <c r="O740" t="str">
        <f>_xlfn.XLOOKUP(Orders_Table[[#This Row],[Customer ID]],customers!$A$1:$A$1001,customers!$I$1:$I$1001,,0)</f>
        <v>No</v>
      </c>
      <c r="P740" t="str">
        <f t="shared" si="23"/>
        <v>Light</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IF(_xlfn.XLOOKUP(C741,customers!$A$1:$A$1001,customers!$C$1:$C$1001)=0,"",_xlfn.XLOOKUP(C741,customers!$A$1:$A$1001,customers!$C$1:$C$1001))</f>
        <v>jdymokeje@prnewswire.com</v>
      </c>
      <c r="H741" s="2" t="str">
        <f>_xlfn.XLOOKUP(C741,customers!$A$1:$A$1001,customers!$G$1:$G$1001,,0)</f>
        <v>Ireland</v>
      </c>
      <c r="I741" t="str">
        <f>_xlfn.XLOOKUP(orders!D741,Products!$A$1:$A$49,Products!$B$1:$B$49,,0)</f>
        <v>Exc</v>
      </c>
      <c r="J741" t="str">
        <f>_xlfn.XLOOKUP(orders!D741,Products!$A$1:$A$49,Products!$C$1:$C$49,,0)</f>
        <v>D</v>
      </c>
      <c r="K741" s="5">
        <f>_xlfn.XLOOKUP(D741,Products!$A$1:$A$49,Products!$D$1:$D$49,,0)</f>
        <v>0.2</v>
      </c>
      <c r="L741">
        <f>_xlfn.XLOOKUP(D741,Products!$A$1:$A$49,Products!$E$1:$E$49,,0)</f>
        <v>3.645</v>
      </c>
      <c r="M741" s="11">
        <f>orders!L741*orders!E741</f>
        <v>18.225000000000001</v>
      </c>
      <c r="N741" t="str">
        <f t="shared" si="22"/>
        <v>Excelsa</v>
      </c>
      <c r="O741" t="str">
        <f>_xlfn.XLOOKUP(Orders_Table[[#This Row],[Customer ID]],customers!$A$1:$A$1001,customers!$I$1:$I$1001,,0)</f>
        <v>No</v>
      </c>
      <c r="P741" t="str">
        <f t="shared" si="23"/>
        <v>Dark</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IF(_xlfn.XLOOKUP(C742,customers!$A$1:$A$1001,customers!$C$1:$C$1001)=0,"",_xlfn.XLOOKUP(C742,customers!$A$1:$A$1001,customers!$C$1:$C$1001))</f>
        <v>kcragellkk@google.com</v>
      </c>
      <c r="H742" s="2" t="str">
        <f>_xlfn.XLOOKUP(C742,customers!$A$1:$A$1001,customers!$G$1:$G$1001,,0)</f>
        <v>Ireland</v>
      </c>
      <c r="I742" t="str">
        <f>_xlfn.XLOOKUP(orders!D742,Products!$A$1:$A$49,Products!$B$1:$B$49,,0)</f>
        <v>Rob</v>
      </c>
      <c r="J742" t="str">
        <f>_xlfn.XLOOKUP(orders!D742,Products!$A$1:$A$49,Products!$C$1:$C$49,,0)</f>
        <v>L</v>
      </c>
      <c r="K742" s="5">
        <f>_xlfn.XLOOKUP(D742,Products!$A$1:$A$49,Products!$D$1:$D$49,,0)</f>
        <v>0.5</v>
      </c>
      <c r="L742">
        <f>_xlfn.XLOOKUP(D742,Products!$A$1:$A$49,Products!$E$1:$E$49,,0)</f>
        <v>7.169999999999999</v>
      </c>
      <c r="M742" s="11">
        <f>orders!L742*orders!E742</f>
        <v>28.679999999999996</v>
      </c>
      <c r="N742" t="str">
        <f t="shared" si="22"/>
        <v>Robusta</v>
      </c>
      <c r="O742" t="str">
        <f>_xlfn.XLOOKUP(Orders_Table[[#This Row],[Customer ID]],customers!$A$1:$A$1001,customers!$I$1:$I$1001,,0)</f>
        <v>No</v>
      </c>
      <c r="P742" t="str">
        <f t="shared" si="23"/>
        <v>Light</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IF(_xlfn.XLOOKUP(C743,customers!$A$1:$A$1001,customers!$C$1:$C$1001)=0,"",_xlfn.XLOOKUP(C743,customers!$A$1:$A$1001,customers!$C$1:$C$1001))</f>
        <v>libertkl@huffingtonpost.com</v>
      </c>
      <c r="H743" s="2" t="str">
        <f>_xlfn.XLOOKUP(C743,customers!$A$1:$A$1001,customers!$G$1:$G$1001,,0)</f>
        <v>United States</v>
      </c>
      <c r="I743" t="str">
        <f>_xlfn.XLOOKUP(orders!D743,Products!$A$1:$A$49,Products!$B$1:$B$49,,0)</f>
        <v>Lib</v>
      </c>
      <c r="J743" t="str">
        <f>_xlfn.XLOOKUP(orders!D743,Products!$A$1:$A$49,Products!$C$1:$C$49,,0)</f>
        <v>M</v>
      </c>
      <c r="K743" s="5">
        <f>_xlfn.XLOOKUP(D743,Products!$A$1:$A$49,Products!$D$1:$D$49,,0)</f>
        <v>0.2</v>
      </c>
      <c r="L743">
        <f>_xlfn.XLOOKUP(D743,Products!$A$1:$A$49,Products!$E$1:$E$49,,0)</f>
        <v>4.3650000000000002</v>
      </c>
      <c r="M743" s="11">
        <f>orders!L743*orders!E743</f>
        <v>8.73</v>
      </c>
      <c r="N743" t="str">
        <f t="shared" si="22"/>
        <v>Liberica</v>
      </c>
      <c r="O743" t="str">
        <f>_xlfn.XLOOKUP(Orders_Table[[#This Row],[Customer ID]],customers!$A$1:$A$1001,customers!$I$1:$I$1001,,0)</f>
        <v>No</v>
      </c>
      <c r="P743" t="str">
        <f t="shared" si="23"/>
        <v>Medium</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IF(_xlfn.XLOOKUP(C744,customers!$A$1:$A$1001,customers!$C$1:$C$1001)=0,"",_xlfn.XLOOKUP(C744,customers!$A$1:$A$1001,customers!$C$1:$C$1001))</f>
        <v>rlidgeykm@vimeo.com</v>
      </c>
      <c r="H744" s="2" t="str">
        <f>_xlfn.XLOOKUP(C744,customers!$A$1:$A$1001,customers!$G$1:$G$1001,,0)</f>
        <v>United States</v>
      </c>
      <c r="I744" t="str">
        <f>_xlfn.XLOOKUP(orders!D744,Products!$A$1:$A$49,Products!$B$1:$B$49,,0)</f>
        <v>Lib</v>
      </c>
      <c r="J744" t="str">
        <f>_xlfn.XLOOKUP(orders!D744,Products!$A$1:$A$49,Products!$C$1:$C$49,,0)</f>
        <v>M</v>
      </c>
      <c r="K744" s="5">
        <f>_xlfn.XLOOKUP(D744,Products!$A$1:$A$49,Products!$D$1:$D$49,,0)</f>
        <v>1</v>
      </c>
      <c r="L744">
        <f>_xlfn.XLOOKUP(D744,Products!$A$1:$A$49,Products!$E$1:$E$49,,0)</f>
        <v>14.55</v>
      </c>
      <c r="M744" s="11">
        <f>orders!L744*orders!E744</f>
        <v>58.2</v>
      </c>
      <c r="N744" t="str">
        <f t="shared" si="22"/>
        <v>Liberica</v>
      </c>
      <c r="O744" t="str">
        <f>_xlfn.XLOOKUP(Orders_Table[[#This Row],[Customer ID]],customers!$A$1:$A$1001,customers!$I$1:$I$1001,,0)</f>
        <v>No</v>
      </c>
      <c r="P744" t="str">
        <f t="shared" si="23"/>
        <v>Medium</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IF(_xlfn.XLOOKUP(C745,customers!$A$1:$A$1001,customers!$C$1:$C$1001)=0,"",_xlfn.XLOOKUP(C745,customers!$A$1:$A$1001,customers!$C$1:$C$1001))</f>
        <v>tcastagnekn@wikia.com</v>
      </c>
      <c r="H745" s="2" t="str">
        <f>_xlfn.XLOOKUP(C745,customers!$A$1:$A$1001,customers!$G$1:$G$1001,,0)</f>
        <v>United States</v>
      </c>
      <c r="I745" t="str">
        <f>_xlfn.XLOOKUP(orders!D745,Products!$A$1:$A$49,Products!$B$1:$B$49,,0)</f>
        <v>Ara</v>
      </c>
      <c r="J745" t="str">
        <f>_xlfn.XLOOKUP(orders!D745,Products!$A$1:$A$49,Products!$C$1:$C$49,,0)</f>
        <v>D</v>
      </c>
      <c r="K745" s="5">
        <f>_xlfn.XLOOKUP(D745,Products!$A$1:$A$49,Products!$D$1:$D$49,,0)</f>
        <v>0.5</v>
      </c>
      <c r="L745">
        <f>_xlfn.XLOOKUP(D745,Products!$A$1:$A$49,Products!$E$1:$E$49,,0)</f>
        <v>5.97</v>
      </c>
      <c r="M745" s="11">
        <f>orders!L745*orders!E745</f>
        <v>17.91</v>
      </c>
      <c r="N745" t="str">
        <f t="shared" si="22"/>
        <v>Arabica</v>
      </c>
      <c r="O745" t="str">
        <f>_xlfn.XLOOKUP(Orders_Table[[#This Row],[Customer ID]],customers!$A$1:$A$1001,customers!$I$1:$I$1001,,0)</f>
        <v>No</v>
      </c>
      <c r="P745" t="str">
        <f t="shared" si="23"/>
        <v>Dark</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IF(_xlfn.XLOOKUP(C746,customers!$A$1:$A$1001,customers!$C$1:$C$1001)=0,"",_xlfn.XLOOKUP(C746,customers!$A$1:$A$1001,customers!$C$1:$C$1001))</f>
        <v/>
      </c>
      <c r="H746" s="2" t="str">
        <f>_xlfn.XLOOKUP(C746,customers!$A$1:$A$1001,customers!$G$1:$G$1001,,0)</f>
        <v>United States</v>
      </c>
      <c r="I746" t="str">
        <f>_xlfn.XLOOKUP(orders!D746,Products!$A$1:$A$49,Products!$B$1:$B$49,,0)</f>
        <v>Rob</v>
      </c>
      <c r="J746" t="str">
        <f>_xlfn.XLOOKUP(orders!D746,Products!$A$1:$A$49,Products!$C$1:$C$49,,0)</f>
        <v>M</v>
      </c>
      <c r="K746" s="5">
        <f>_xlfn.XLOOKUP(D746,Products!$A$1:$A$49,Products!$D$1:$D$49,,0)</f>
        <v>0.2</v>
      </c>
      <c r="L746">
        <f>_xlfn.XLOOKUP(D746,Products!$A$1:$A$49,Products!$E$1:$E$49,,0)</f>
        <v>2.9849999999999999</v>
      </c>
      <c r="M746" s="11">
        <f>orders!L746*orders!E746</f>
        <v>17.91</v>
      </c>
      <c r="N746" t="str">
        <f t="shared" si="22"/>
        <v>Robusta</v>
      </c>
      <c r="O746" t="str">
        <f>_xlfn.XLOOKUP(Orders_Table[[#This Row],[Customer ID]],customers!$A$1:$A$1001,customers!$I$1:$I$1001,,0)</f>
        <v>Yes</v>
      </c>
      <c r="P746" t="str">
        <f t="shared" si="23"/>
        <v>Medium</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IF(_xlfn.XLOOKUP(C747,customers!$A$1:$A$1001,customers!$C$1:$C$1001)=0,"",_xlfn.XLOOKUP(C747,customers!$A$1:$A$1001,customers!$C$1:$C$1001))</f>
        <v>jhaldenkp@comcast.net</v>
      </c>
      <c r="H747" s="2" t="str">
        <f>_xlfn.XLOOKUP(C747,customers!$A$1:$A$1001,customers!$G$1:$G$1001,,0)</f>
        <v>Ireland</v>
      </c>
      <c r="I747" t="str">
        <f>_xlfn.XLOOKUP(orders!D747,Products!$A$1:$A$49,Products!$B$1:$B$49,,0)</f>
        <v>Exc</v>
      </c>
      <c r="J747" t="str">
        <f>_xlfn.XLOOKUP(orders!D747,Products!$A$1:$A$49,Products!$C$1:$C$49,,0)</f>
        <v>D</v>
      </c>
      <c r="K747" s="5">
        <f>_xlfn.XLOOKUP(D747,Products!$A$1:$A$49,Products!$D$1:$D$49,,0)</f>
        <v>0.5</v>
      </c>
      <c r="L747">
        <f>_xlfn.XLOOKUP(D747,Products!$A$1:$A$49,Products!$E$1:$E$49,,0)</f>
        <v>7.29</v>
      </c>
      <c r="M747" s="11">
        <f>orders!L747*orders!E747</f>
        <v>14.58</v>
      </c>
      <c r="N747" t="str">
        <f t="shared" si="22"/>
        <v>Excelsa</v>
      </c>
      <c r="O747" t="str">
        <f>_xlfn.XLOOKUP(Orders_Table[[#This Row],[Customer ID]],customers!$A$1:$A$1001,customers!$I$1:$I$1001,,0)</f>
        <v>No</v>
      </c>
      <c r="P747" t="str">
        <f t="shared" si="23"/>
        <v>Dark</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IF(_xlfn.XLOOKUP(C748,customers!$A$1:$A$1001,customers!$C$1:$C$1001)=0,"",_xlfn.XLOOKUP(C748,customers!$A$1:$A$1001,customers!$C$1:$C$1001))</f>
        <v>holliffkq@sciencedirect.com</v>
      </c>
      <c r="H748" s="2" t="str">
        <f>_xlfn.XLOOKUP(C748,customers!$A$1:$A$1001,customers!$G$1:$G$1001,,0)</f>
        <v>Ireland</v>
      </c>
      <c r="I748" t="str">
        <f>_xlfn.XLOOKUP(orders!D748,Products!$A$1:$A$49,Products!$B$1:$B$49,,0)</f>
        <v>Ara</v>
      </c>
      <c r="J748" t="str">
        <f>_xlfn.XLOOKUP(orders!D748,Products!$A$1:$A$49,Products!$C$1:$C$49,,0)</f>
        <v>M</v>
      </c>
      <c r="K748" s="5">
        <f>_xlfn.XLOOKUP(D748,Products!$A$1:$A$49,Products!$D$1:$D$49,,0)</f>
        <v>1</v>
      </c>
      <c r="L748">
        <f>_xlfn.XLOOKUP(D748,Products!$A$1:$A$49,Products!$E$1:$E$49,,0)</f>
        <v>11.25</v>
      </c>
      <c r="M748" s="11">
        <f>orders!L748*orders!E748</f>
        <v>33.75</v>
      </c>
      <c r="N748" t="str">
        <f t="shared" si="22"/>
        <v>Arabica</v>
      </c>
      <c r="O748" t="str">
        <f>_xlfn.XLOOKUP(Orders_Table[[#This Row],[Customer ID]],customers!$A$1:$A$1001,customers!$I$1:$I$1001,,0)</f>
        <v>No</v>
      </c>
      <c r="P748" t="str">
        <f t="shared" si="23"/>
        <v>Medium</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IF(_xlfn.XLOOKUP(C749,customers!$A$1:$A$1001,customers!$C$1:$C$1001)=0,"",_xlfn.XLOOKUP(C749,customers!$A$1:$A$1001,customers!$C$1:$C$1001))</f>
        <v>tquadrikr@opensource.org</v>
      </c>
      <c r="H749" s="2" t="str">
        <f>_xlfn.XLOOKUP(C749,customers!$A$1:$A$1001,customers!$G$1:$G$1001,,0)</f>
        <v>Ireland</v>
      </c>
      <c r="I749" t="str">
        <f>_xlfn.XLOOKUP(orders!D749,Products!$A$1:$A$49,Products!$B$1:$B$49,,0)</f>
        <v>Lib</v>
      </c>
      <c r="J749" t="str">
        <f>_xlfn.XLOOKUP(orders!D749,Products!$A$1:$A$49,Products!$C$1:$C$49,,0)</f>
        <v>M</v>
      </c>
      <c r="K749" s="5">
        <f>_xlfn.XLOOKUP(D749,Products!$A$1:$A$49,Products!$D$1:$D$49,,0)</f>
        <v>0.5</v>
      </c>
      <c r="L749">
        <f>_xlfn.XLOOKUP(D749,Products!$A$1:$A$49,Products!$E$1:$E$49,,0)</f>
        <v>8.73</v>
      </c>
      <c r="M749" s="11">
        <f>orders!L749*orders!E749</f>
        <v>34.92</v>
      </c>
      <c r="N749" t="str">
        <f t="shared" si="22"/>
        <v>Liberica</v>
      </c>
      <c r="O749" t="str">
        <f>_xlfn.XLOOKUP(Orders_Table[[#This Row],[Customer ID]],customers!$A$1:$A$1001,customers!$I$1:$I$1001,,0)</f>
        <v>Yes</v>
      </c>
      <c r="P749" t="str">
        <f t="shared" si="23"/>
        <v>Medium</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IF(_xlfn.XLOOKUP(C750,customers!$A$1:$A$1001,customers!$C$1:$C$1001)=0,"",_xlfn.XLOOKUP(C750,customers!$A$1:$A$1001,customers!$C$1:$C$1001))</f>
        <v>feshmadeks@umn.edu</v>
      </c>
      <c r="H750" s="2" t="str">
        <f>_xlfn.XLOOKUP(C750,customers!$A$1:$A$1001,customers!$G$1:$G$1001,,0)</f>
        <v>United States</v>
      </c>
      <c r="I750" t="str">
        <f>_xlfn.XLOOKUP(orders!D750,Products!$A$1:$A$49,Products!$B$1:$B$49,,0)</f>
        <v>Exc</v>
      </c>
      <c r="J750" t="str">
        <f>_xlfn.XLOOKUP(orders!D750,Products!$A$1:$A$49,Products!$C$1:$C$49,,0)</f>
        <v>D</v>
      </c>
      <c r="K750" s="5">
        <f>_xlfn.XLOOKUP(D750,Products!$A$1:$A$49,Products!$D$1:$D$49,,0)</f>
        <v>0.5</v>
      </c>
      <c r="L750">
        <f>_xlfn.XLOOKUP(D750,Products!$A$1:$A$49,Products!$E$1:$E$49,,0)</f>
        <v>7.29</v>
      </c>
      <c r="M750" s="11">
        <f>orders!L750*orders!E750</f>
        <v>14.58</v>
      </c>
      <c r="N750" t="str">
        <f t="shared" si="22"/>
        <v>Excelsa</v>
      </c>
      <c r="O750" t="str">
        <f>_xlfn.XLOOKUP(Orders_Table[[#This Row],[Customer ID]],customers!$A$1:$A$1001,customers!$I$1:$I$1001,,0)</f>
        <v>No</v>
      </c>
      <c r="P750" t="str">
        <f t="shared" si="23"/>
        <v>Dark</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IF(_xlfn.XLOOKUP(C751,customers!$A$1:$A$1001,customers!$C$1:$C$1001)=0,"",_xlfn.XLOOKUP(C751,customers!$A$1:$A$1001,customers!$C$1:$C$1001))</f>
        <v>moilierkt@paginegialle.it</v>
      </c>
      <c r="H751" s="2" t="str">
        <f>_xlfn.XLOOKUP(C751,customers!$A$1:$A$1001,customers!$G$1:$G$1001,,0)</f>
        <v>Ireland</v>
      </c>
      <c r="I751" t="str">
        <f>_xlfn.XLOOKUP(orders!D751,Products!$A$1:$A$49,Products!$B$1:$B$49,,0)</f>
        <v>Rob</v>
      </c>
      <c r="J751" t="str">
        <f>_xlfn.XLOOKUP(orders!D751,Products!$A$1:$A$49,Products!$C$1:$C$49,,0)</f>
        <v>D</v>
      </c>
      <c r="K751" s="5">
        <f>_xlfn.XLOOKUP(D751,Products!$A$1:$A$49,Products!$D$1:$D$49,,0)</f>
        <v>0.2</v>
      </c>
      <c r="L751">
        <f>_xlfn.XLOOKUP(D751,Products!$A$1:$A$49,Products!$E$1:$E$49,,0)</f>
        <v>2.6849999999999996</v>
      </c>
      <c r="M751" s="11">
        <f>orders!L751*orders!E751</f>
        <v>5.3699999999999992</v>
      </c>
      <c r="N751" t="str">
        <f t="shared" si="22"/>
        <v>Robusta</v>
      </c>
      <c r="O751" t="str">
        <f>_xlfn.XLOOKUP(Orders_Table[[#This Row],[Customer ID]],customers!$A$1:$A$1001,customers!$I$1:$I$1001,,0)</f>
        <v>Yes</v>
      </c>
      <c r="P751" t="str">
        <f t="shared" si="23"/>
        <v>Dark</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IF(_xlfn.XLOOKUP(C752,customers!$A$1:$A$1001,customers!$C$1:$C$1001)=0,"",_xlfn.XLOOKUP(C752,customers!$A$1:$A$1001,customers!$C$1:$C$1001))</f>
        <v/>
      </c>
      <c r="H752" s="2" t="str">
        <f>_xlfn.XLOOKUP(C752,customers!$A$1:$A$1001,customers!$G$1:$G$1001,,0)</f>
        <v>United States</v>
      </c>
      <c r="I752" t="str">
        <f>_xlfn.XLOOKUP(orders!D752,Products!$A$1:$A$49,Products!$B$1:$B$49,,0)</f>
        <v>Rob</v>
      </c>
      <c r="J752" t="str">
        <f>_xlfn.XLOOKUP(orders!D752,Products!$A$1:$A$49,Products!$C$1:$C$49,,0)</f>
        <v>M</v>
      </c>
      <c r="K752" s="5">
        <f>_xlfn.XLOOKUP(D752,Products!$A$1:$A$49,Products!$D$1:$D$49,,0)</f>
        <v>0.5</v>
      </c>
      <c r="L752">
        <f>_xlfn.XLOOKUP(D752,Products!$A$1:$A$49,Products!$E$1:$E$49,,0)</f>
        <v>5.97</v>
      </c>
      <c r="M752" s="11">
        <f>orders!L752*orders!E752</f>
        <v>5.97</v>
      </c>
      <c r="N752" t="str">
        <f t="shared" si="22"/>
        <v>Robusta</v>
      </c>
      <c r="O752" t="str">
        <f>_xlfn.XLOOKUP(Orders_Table[[#This Row],[Customer ID]],customers!$A$1:$A$1001,customers!$I$1:$I$1001,,0)</f>
        <v>Yes</v>
      </c>
      <c r="P752" t="str">
        <f t="shared" si="23"/>
        <v>Medium</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IF(_xlfn.XLOOKUP(C753,customers!$A$1:$A$1001,customers!$C$1:$C$1001)=0,"",_xlfn.XLOOKUP(C753,customers!$A$1:$A$1001,customers!$C$1:$C$1001))</f>
        <v>vshoebothamkv@redcross.org</v>
      </c>
      <c r="H753" s="2" t="str">
        <f>_xlfn.XLOOKUP(C753,customers!$A$1:$A$1001,customers!$G$1:$G$1001,,0)</f>
        <v>United States</v>
      </c>
      <c r="I753" t="str">
        <f>_xlfn.XLOOKUP(orders!D753,Products!$A$1:$A$49,Products!$B$1:$B$49,,0)</f>
        <v>Lib</v>
      </c>
      <c r="J753" t="str">
        <f>_xlfn.XLOOKUP(orders!D753,Products!$A$1:$A$49,Products!$C$1:$C$49,,0)</f>
        <v>L</v>
      </c>
      <c r="K753" s="5">
        <f>_xlfn.XLOOKUP(D753,Products!$A$1:$A$49,Products!$D$1:$D$49,,0)</f>
        <v>0.5</v>
      </c>
      <c r="L753">
        <f>_xlfn.XLOOKUP(D753,Products!$A$1:$A$49,Products!$E$1:$E$49,,0)</f>
        <v>9.51</v>
      </c>
      <c r="M753" s="11">
        <f>orders!L753*orders!E753</f>
        <v>19.02</v>
      </c>
      <c r="N753" t="str">
        <f t="shared" si="22"/>
        <v>Liberica</v>
      </c>
      <c r="O753" t="str">
        <f>_xlfn.XLOOKUP(Orders_Table[[#This Row],[Customer ID]],customers!$A$1:$A$1001,customers!$I$1:$I$1001,,0)</f>
        <v>No</v>
      </c>
      <c r="P753" t="str">
        <f t="shared" si="23"/>
        <v>Light</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IF(_xlfn.XLOOKUP(C754,customers!$A$1:$A$1001,customers!$C$1:$C$1001)=0,"",_xlfn.XLOOKUP(C754,customers!$A$1:$A$1001,customers!$C$1:$C$1001))</f>
        <v>bsterkekw@biblegateway.com</v>
      </c>
      <c r="H754" s="2" t="str">
        <f>_xlfn.XLOOKUP(C754,customers!$A$1:$A$1001,customers!$G$1:$G$1001,,0)</f>
        <v>United States</v>
      </c>
      <c r="I754" t="str">
        <f>_xlfn.XLOOKUP(orders!D754,Products!$A$1:$A$49,Products!$B$1:$B$49,,0)</f>
        <v>Exc</v>
      </c>
      <c r="J754" t="str">
        <f>_xlfn.XLOOKUP(orders!D754,Products!$A$1:$A$49,Products!$C$1:$C$49,,0)</f>
        <v>M</v>
      </c>
      <c r="K754" s="5">
        <f>_xlfn.XLOOKUP(D754,Products!$A$1:$A$49,Products!$D$1:$D$49,,0)</f>
        <v>1</v>
      </c>
      <c r="L754">
        <f>_xlfn.XLOOKUP(D754,Products!$A$1:$A$49,Products!$E$1:$E$49,,0)</f>
        <v>13.75</v>
      </c>
      <c r="M754" s="11">
        <f>orders!L754*orders!E754</f>
        <v>27.5</v>
      </c>
      <c r="N754" t="str">
        <f t="shared" si="22"/>
        <v>Excelsa</v>
      </c>
      <c r="O754" t="str">
        <f>_xlfn.XLOOKUP(Orders_Table[[#This Row],[Customer ID]],customers!$A$1:$A$1001,customers!$I$1:$I$1001,,0)</f>
        <v>Yes</v>
      </c>
      <c r="P754" t="str">
        <f t="shared" si="23"/>
        <v>Medium</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IF(_xlfn.XLOOKUP(C755,customers!$A$1:$A$1001,customers!$C$1:$C$1001)=0,"",_xlfn.XLOOKUP(C755,customers!$A$1:$A$1001,customers!$C$1:$C$1001))</f>
        <v>scaponkx@craigslist.org</v>
      </c>
      <c r="H755" s="2" t="str">
        <f>_xlfn.XLOOKUP(C755,customers!$A$1:$A$1001,customers!$G$1:$G$1001,,0)</f>
        <v>United States</v>
      </c>
      <c r="I755" t="str">
        <f>_xlfn.XLOOKUP(orders!D755,Products!$A$1:$A$49,Products!$B$1:$B$49,,0)</f>
        <v>Ara</v>
      </c>
      <c r="J755" t="str">
        <f>_xlfn.XLOOKUP(orders!D755,Products!$A$1:$A$49,Products!$C$1:$C$49,,0)</f>
        <v>D</v>
      </c>
      <c r="K755" s="5">
        <f>_xlfn.XLOOKUP(D755,Products!$A$1:$A$49,Products!$D$1:$D$49,,0)</f>
        <v>0.5</v>
      </c>
      <c r="L755">
        <f>_xlfn.XLOOKUP(D755,Products!$A$1:$A$49,Products!$E$1:$E$49,,0)</f>
        <v>5.97</v>
      </c>
      <c r="M755" s="11">
        <f>orders!L755*orders!E755</f>
        <v>29.849999999999998</v>
      </c>
      <c r="N755" t="str">
        <f t="shared" si="22"/>
        <v>Arabica</v>
      </c>
      <c r="O755" t="str">
        <f>_xlfn.XLOOKUP(Orders_Table[[#This Row],[Customer ID]],customers!$A$1:$A$1001,customers!$I$1:$I$1001,,0)</f>
        <v>No</v>
      </c>
      <c r="P755" t="str">
        <f t="shared" si="23"/>
        <v>Dark</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IF(_xlfn.XLOOKUP(C756,customers!$A$1:$A$1001,customers!$C$1:$C$1001)=0,"",_xlfn.XLOOKUP(C756,customers!$A$1:$A$1001,customers!$C$1:$C$1001))</f>
        <v>jdymokeje@prnewswire.com</v>
      </c>
      <c r="H756" s="2" t="str">
        <f>_xlfn.XLOOKUP(C756,customers!$A$1:$A$1001,customers!$G$1:$G$1001,,0)</f>
        <v>Ireland</v>
      </c>
      <c r="I756" t="str">
        <f>_xlfn.XLOOKUP(orders!D756,Products!$A$1:$A$49,Products!$B$1:$B$49,,0)</f>
        <v>Ara</v>
      </c>
      <c r="J756" t="str">
        <f>_xlfn.XLOOKUP(orders!D756,Products!$A$1:$A$49,Products!$C$1:$C$49,,0)</f>
        <v>D</v>
      </c>
      <c r="K756" s="5">
        <f>_xlfn.XLOOKUP(D756,Products!$A$1:$A$49,Products!$D$1:$D$49,,0)</f>
        <v>0.2</v>
      </c>
      <c r="L756">
        <f>_xlfn.XLOOKUP(D756,Products!$A$1:$A$49,Products!$E$1:$E$49,,0)</f>
        <v>2.9849999999999999</v>
      </c>
      <c r="M756" s="11">
        <f>orders!L756*orders!E756</f>
        <v>17.91</v>
      </c>
      <c r="N756" t="str">
        <f t="shared" si="22"/>
        <v>Arabica</v>
      </c>
      <c r="O756" t="str">
        <f>_xlfn.XLOOKUP(Orders_Table[[#This Row],[Customer ID]],customers!$A$1:$A$1001,customers!$I$1:$I$1001,,0)</f>
        <v>No</v>
      </c>
      <c r="P756" t="str">
        <f t="shared" si="23"/>
        <v>Dark</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IF(_xlfn.XLOOKUP(C757,customers!$A$1:$A$1001,customers!$C$1:$C$1001)=0,"",_xlfn.XLOOKUP(C757,customers!$A$1:$A$1001,customers!$C$1:$C$1001))</f>
        <v>fconstancekz@ifeng.com</v>
      </c>
      <c r="H757" s="2" t="str">
        <f>_xlfn.XLOOKUP(C757,customers!$A$1:$A$1001,customers!$G$1:$G$1001,,0)</f>
        <v>United States</v>
      </c>
      <c r="I757" t="str">
        <f>_xlfn.XLOOKUP(orders!D757,Products!$A$1:$A$49,Products!$B$1:$B$49,,0)</f>
        <v>Lib</v>
      </c>
      <c r="J757" t="str">
        <f>_xlfn.XLOOKUP(orders!D757,Products!$A$1:$A$49,Products!$C$1:$C$49,,0)</f>
        <v>L</v>
      </c>
      <c r="K757" s="5">
        <f>_xlfn.XLOOKUP(D757,Products!$A$1:$A$49,Products!$D$1:$D$49,,0)</f>
        <v>0.2</v>
      </c>
      <c r="L757">
        <f>_xlfn.XLOOKUP(D757,Products!$A$1:$A$49,Products!$E$1:$E$49,,0)</f>
        <v>4.7549999999999999</v>
      </c>
      <c r="M757" s="11">
        <f>orders!L757*orders!E757</f>
        <v>28.53</v>
      </c>
      <c r="N757" t="str">
        <f t="shared" si="22"/>
        <v>Liberica</v>
      </c>
      <c r="O757" t="str">
        <f>_xlfn.XLOOKUP(Orders_Table[[#This Row],[Customer ID]],customers!$A$1:$A$1001,customers!$I$1:$I$1001,,0)</f>
        <v>No</v>
      </c>
      <c r="P757" t="str">
        <f t="shared" si="23"/>
        <v>Light</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IF(_xlfn.XLOOKUP(C758,customers!$A$1:$A$1001,customers!$C$1:$C$1001)=0,"",_xlfn.XLOOKUP(C758,customers!$A$1:$A$1001,customers!$C$1:$C$1001))</f>
        <v>fsulmanl0@washington.edu</v>
      </c>
      <c r="H758" s="2" t="str">
        <f>_xlfn.XLOOKUP(C758,customers!$A$1:$A$1001,customers!$G$1:$G$1001,,0)</f>
        <v>United States</v>
      </c>
      <c r="I758" t="str">
        <f>_xlfn.XLOOKUP(orders!D758,Products!$A$1:$A$49,Products!$B$1:$B$49,,0)</f>
        <v>Rob</v>
      </c>
      <c r="J758" t="str">
        <f>_xlfn.XLOOKUP(orders!D758,Products!$A$1:$A$49,Products!$C$1:$C$49,,0)</f>
        <v>D</v>
      </c>
      <c r="K758" s="5">
        <f>_xlfn.XLOOKUP(D758,Products!$A$1:$A$49,Products!$D$1:$D$49,,0)</f>
        <v>1</v>
      </c>
      <c r="L758">
        <f>_xlfn.XLOOKUP(D758,Products!$A$1:$A$49,Products!$E$1:$E$49,,0)</f>
        <v>8.9499999999999993</v>
      </c>
      <c r="M758" s="11">
        <f>orders!L758*orders!E758</f>
        <v>35.799999999999997</v>
      </c>
      <c r="N758" t="str">
        <f t="shared" si="22"/>
        <v>Robusta</v>
      </c>
      <c r="O758" t="str">
        <f>_xlfn.XLOOKUP(Orders_Table[[#This Row],[Customer ID]],customers!$A$1:$A$1001,customers!$I$1:$I$1001,,0)</f>
        <v>Yes</v>
      </c>
      <c r="P758" t="str">
        <f t="shared" si="23"/>
        <v>Dark</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IF(_xlfn.XLOOKUP(C759,customers!$A$1:$A$1001,customers!$C$1:$C$1001)=0,"",_xlfn.XLOOKUP(C759,customers!$A$1:$A$1001,customers!$C$1:$C$1001))</f>
        <v>dhollymanl1@ibm.com</v>
      </c>
      <c r="H759" s="2" t="str">
        <f>_xlfn.XLOOKUP(C759,customers!$A$1:$A$1001,customers!$G$1:$G$1001,,0)</f>
        <v>United States</v>
      </c>
      <c r="I759" t="str">
        <f>_xlfn.XLOOKUP(orders!D759,Products!$A$1:$A$49,Products!$B$1:$B$49,,0)</f>
        <v>Ara</v>
      </c>
      <c r="J759" t="str">
        <f>_xlfn.XLOOKUP(orders!D759,Products!$A$1:$A$49,Products!$C$1:$C$49,,0)</f>
        <v>D</v>
      </c>
      <c r="K759" s="5">
        <f>_xlfn.XLOOKUP(D759,Products!$A$1:$A$49,Products!$D$1:$D$49,,0)</f>
        <v>0.5</v>
      </c>
      <c r="L759">
        <f>_xlfn.XLOOKUP(D759,Products!$A$1:$A$49,Products!$E$1:$E$49,,0)</f>
        <v>5.97</v>
      </c>
      <c r="M759" s="11">
        <f>orders!L759*orders!E759</f>
        <v>17.91</v>
      </c>
      <c r="N759" t="str">
        <f t="shared" si="22"/>
        <v>Arabica</v>
      </c>
      <c r="O759" t="str">
        <f>_xlfn.XLOOKUP(Orders_Table[[#This Row],[Customer ID]],customers!$A$1:$A$1001,customers!$I$1:$I$1001,,0)</f>
        <v>Yes</v>
      </c>
      <c r="P759" t="str">
        <f t="shared" si="23"/>
        <v>Dark</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IF(_xlfn.XLOOKUP(C760,customers!$A$1:$A$1001,customers!$C$1:$C$1001)=0,"",_xlfn.XLOOKUP(C760,customers!$A$1:$A$1001,customers!$C$1:$C$1001))</f>
        <v>lnardonil2@hao123.com</v>
      </c>
      <c r="H760" s="2" t="str">
        <f>_xlfn.XLOOKUP(C760,customers!$A$1:$A$1001,customers!$G$1:$G$1001,,0)</f>
        <v>United States</v>
      </c>
      <c r="I760" t="str">
        <f>_xlfn.XLOOKUP(orders!D760,Products!$A$1:$A$49,Products!$B$1:$B$49,,0)</f>
        <v>Rob</v>
      </c>
      <c r="J760" t="str">
        <f>_xlfn.XLOOKUP(orders!D760,Products!$A$1:$A$49,Products!$C$1:$C$49,,0)</f>
        <v>D</v>
      </c>
      <c r="K760" s="5">
        <f>_xlfn.XLOOKUP(D760,Products!$A$1:$A$49,Products!$D$1:$D$49,,0)</f>
        <v>1</v>
      </c>
      <c r="L760">
        <f>_xlfn.XLOOKUP(D760,Products!$A$1:$A$49,Products!$E$1:$E$49,,0)</f>
        <v>8.9499999999999993</v>
      </c>
      <c r="M760" s="11">
        <f>orders!L760*orders!E760</f>
        <v>8.9499999999999993</v>
      </c>
      <c r="N760" t="str">
        <f t="shared" si="22"/>
        <v>Robusta</v>
      </c>
      <c r="O760" t="str">
        <f>_xlfn.XLOOKUP(Orders_Table[[#This Row],[Customer ID]],customers!$A$1:$A$1001,customers!$I$1:$I$1001,,0)</f>
        <v>No</v>
      </c>
      <c r="P760" t="str">
        <f t="shared" si="23"/>
        <v>Dark</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IF(_xlfn.XLOOKUP(C761,customers!$A$1:$A$1001,customers!$C$1:$C$1001)=0,"",_xlfn.XLOOKUP(C761,customers!$A$1:$A$1001,customers!$C$1:$C$1001))</f>
        <v>dyarhaml3@moonfruit.com</v>
      </c>
      <c r="H761" s="2" t="str">
        <f>_xlfn.XLOOKUP(C761,customers!$A$1:$A$1001,customers!$G$1:$G$1001,,0)</f>
        <v>United States</v>
      </c>
      <c r="I761" t="str">
        <f>_xlfn.XLOOKUP(orders!D761,Products!$A$1:$A$49,Products!$B$1:$B$49,,0)</f>
        <v>Lib</v>
      </c>
      <c r="J761" t="str">
        <f>_xlfn.XLOOKUP(orders!D761,Products!$A$1:$A$49,Products!$C$1:$C$49,,0)</f>
        <v>D</v>
      </c>
      <c r="K761" s="5">
        <f>_xlfn.XLOOKUP(D761,Products!$A$1:$A$49,Products!$D$1:$D$49,,0)</f>
        <v>2.5</v>
      </c>
      <c r="L761">
        <f>_xlfn.XLOOKUP(D761,Products!$A$1:$A$49,Products!$E$1:$E$49,,0)</f>
        <v>29.784999999999997</v>
      </c>
      <c r="M761" s="11">
        <f>orders!L761*orders!E761</f>
        <v>29.784999999999997</v>
      </c>
      <c r="N761" t="str">
        <f t="shared" si="22"/>
        <v>Liberica</v>
      </c>
      <c r="O761" t="str">
        <f>_xlfn.XLOOKUP(Orders_Table[[#This Row],[Customer ID]],customers!$A$1:$A$1001,customers!$I$1:$I$1001,,0)</f>
        <v>Yes</v>
      </c>
      <c r="P761" t="str">
        <f t="shared" si="23"/>
        <v>Dark</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IF(_xlfn.XLOOKUP(C762,customers!$A$1:$A$1001,customers!$C$1:$C$1001)=0,"",_xlfn.XLOOKUP(C762,customers!$A$1:$A$1001,customers!$C$1:$C$1001))</f>
        <v>aferreal4@wikia.com</v>
      </c>
      <c r="H762" s="2" t="str">
        <f>_xlfn.XLOOKUP(C762,customers!$A$1:$A$1001,customers!$G$1:$G$1001,,0)</f>
        <v>United States</v>
      </c>
      <c r="I762" t="str">
        <f>_xlfn.XLOOKUP(orders!D762,Products!$A$1:$A$49,Products!$B$1:$B$49,,0)</f>
        <v>Exc</v>
      </c>
      <c r="J762" t="str">
        <f>_xlfn.XLOOKUP(orders!D762,Products!$A$1:$A$49,Products!$C$1:$C$49,,0)</f>
        <v>L</v>
      </c>
      <c r="K762" s="5">
        <f>_xlfn.XLOOKUP(D762,Products!$A$1:$A$49,Products!$D$1:$D$49,,0)</f>
        <v>0.5</v>
      </c>
      <c r="L762">
        <f>_xlfn.XLOOKUP(D762,Products!$A$1:$A$49,Products!$E$1:$E$49,,0)</f>
        <v>8.91</v>
      </c>
      <c r="M762" s="11">
        <f>orders!L762*orders!E762</f>
        <v>44.55</v>
      </c>
      <c r="N762" t="str">
        <f t="shared" si="22"/>
        <v>Excelsa</v>
      </c>
      <c r="O762" t="str">
        <f>_xlfn.XLOOKUP(Orders_Table[[#This Row],[Customer ID]],customers!$A$1:$A$1001,customers!$I$1:$I$1001,,0)</f>
        <v>No</v>
      </c>
      <c r="P762" t="str">
        <f t="shared" si="23"/>
        <v>Light</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IF(_xlfn.XLOOKUP(C763,customers!$A$1:$A$1001,customers!$C$1:$C$1001)=0,"",_xlfn.XLOOKUP(C763,customers!$A$1:$A$1001,customers!$C$1:$C$1001))</f>
        <v>ckendrickl5@webnode.com</v>
      </c>
      <c r="H763" s="2" t="str">
        <f>_xlfn.XLOOKUP(C763,customers!$A$1:$A$1001,customers!$G$1:$G$1001,,0)</f>
        <v>United States</v>
      </c>
      <c r="I763" t="str">
        <f>_xlfn.XLOOKUP(orders!D763,Products!$A$1:$A$49,Products!$B$1:$B$49,,0)</f>
        <v>Exc</v>
      </c>
      <c r="J763" t="str">
        <f>_xlfn.XLOOKUP(orders!D763,Products!$A$1:$A$49,Products!$C$1:$C$49,,0)</f>
        <v>L</v>
      </c>
      <c r="K763" s="5">
        <f>_xlfn.XLOOKUP(D763,Products!$A$1:$A$49,Products!$D$1:$D$49,,0)</f>
        <v>1</v>
      </c>
      <c r="L763">
        <f>_xlfn.XLOOKUP(D763,Products!$A$1:$A$49,Products!$E$1:$E$49,,0)</f>
        <v>14.85</v>
      </c>
      <c r="M763" s="11">
        <f>orders!L763*orders!E763</f>
        <v>89.1</v>
      </c>
      <c r="N763" t="str">
        <f t="shared" si="22"/>
        <v>Excelsa</v>
      </c>
      <c r="O763" t="str">
        <f>_xlfn.XLOOKUP(Orders_Table[[#This Row],[Customer ID]],customers!$A$1:$A$1001,customers!$I$1:$I$1001,,0)</f>
        <v>Yes</v>
      </c>
      <c r="P763" t="str">
        <f t="shared" si="23"/>
        <v>Light</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IF(_xlfn.XLOOKUP(C764,customers!$A$1:$A$1001,customers!$C$1:$C$1001)=0,"",_xlfn.XLOOKUP(C764,customers!$A$1:$A$1001,customers!$C$1:$C$1001))</f>
        <v>sdanilchikl6@mit.edu</v>
      </c>
      <c r="H764" s="2" t="str">
        <f>_xlfn.XLOOKUP(C764,customers!$A$1:$A$1001,customers!$G$1:$G$1001,,0)</f>
        <v>United Kingdom</v>
      </c>
      <c r="I764" t="str">
        <f>_xlfn.XLOOKUP(orders!D764,Products!$A$1:$A$49,Products!$B$1:$B$49,,0)</f>
        <v>Lib</v>
      </c>
      <c r="J764" t="str">
        <f>_xlfn.XLOOKUP(orders!D764,Products!$A$1:$A$49,Products!$C$1:$C$49,,0)</f>
        <v>M</v>
      </c>
      <c r="K764" s="5">
        <f>_xlfn.XLOOKUP(D764,Products!$A$1:$A$49,Products!$D$1:$D$49,,0)</f>
        <v>0.5</v>
      </c>
      <c r="L764">
        <f>_xlfn.XLOOKUP(D764,Products!$A$1:$A$49,Products!$E$1:$E$49,,0)</f>
        <v>8.73</v>
      </c>
      <c r="M764" s="11">
        <f>orders!L764*orders!E764</f>
        <v>43.650000000000006</v>
      </c>
      <c r="N764" t="str">
        <f t="shared" si="22"/>
        <v>Liberica</v>
      </c>
      <c r="O764" t="str">
        <f>_xlfn.XLOOKUP(Orders_Table[[#This Row],[Customer ID]],customers!$A$1:$A$1001,customers!$I$1:$I$1001,,0)</f>
        <v>No</v>
      </c>
      <c r="P764" t="str">
        <f t="shared" si="23"/>
        <v>Medium</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IF(_xlfn.XLOOKUP(C765,customers!$A$1:$A$1001,customers!$C$1:$C$1001)=0,"",_xlfn.XLOOKUP(C765,customers!$A$1:$A$1001,customers!$C$1:$C$1001))</f>
        <v/>
      </c>
      <c r="H765" s="2" t="str">
        <f>_xlfn.XLOOKUP(C765,customers!$A$1:$A$1001,customers!$G$1:$G$1001,,0)</f>
        <v>United States</v>
      </c>
      <c r="I765" t="str">
        <f>_xlfn.XLOOKUP(orders!D765,Products!$A$1:$A$49,Products!$B$1:$B$49,,0)</f>
        <v>Ara</v>
      </c>
      <c r="J765" t="str">
        <f>_xlfn.XLOOKUP(orders!D765,Products!$A$1:$A$49,Products!$C$1:$C$49,,0)</f>
        <v>L</v>
      </c>
      <c r="K765" s="5">
        <f>_xlfn.XLOOKUP(D765,Products!$A$1:$A$49,Products!$D$1:$D$49,,0)</f>
        <v>0.5</v>
      </c>
      <c r="L765">
        <f>_xlfn.XLOOKUP(D765,Products!$A$1:$A$49,Products!$E$1:$E$49,,0)</f>
        <v>7.77</v>
      </c>
      <c r="M765" s="11">
        <f>orders!L765*orders!E765</f>
        <v>23.31</v>
      </c>
      <c r="N765" t="str">
        <f t="shared" si="22"/>
        <v>Arabica</v>
      </c>
      <c r="O765" t="str">
        <f>_xlfn.XLOOKUP(Orders_Table[[#This Row],[Customer ID]],customers!$A$1:$A$1001,customers!$I$1:$I$1001,,0)</f>
        <v>No</v>
      </c>
      <c r="P765" t="str">
        <f t="shared" si="23"/>
        <v>Light</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IF(_xlfn.XLOOKUP(C766,customers!$A$1:$A$1001,customers!$C$1:$C$1001)=0,"",_xlfn.XLOOKUP(C766,customers!$A$1:$A$1001,customers!$C$1:$C$1001))</f>
        <v>bfolomkinl8@yolasite.com</v>
      </c>
      <c r="H766" s="2" t="str">
        <f>_xlfn.XLOOKUP(C766,customers!$A$1:$A$1001,customers!$G$1:$G$1001,,0)</f>
        <v>United States</v>
      </c>
      <c r="I766" t="str">
        <f>_xlfn.XLOOKUP(orders!D766,Products!$A$1:$A$49,Products!$B$1:$B$49,,0)</f>
        <v>Ara</v>
      </c>
      <c r="J766" t="str">
        <f>_xlfn.XLOOKUP(orders!D766,Products!$A$1:$A$49,Products!$C$1:$C$49,,0)</f>
        <v>L</v>
      </c>
      <c r="K766" s="5">
        <f>_xlfn.XLOOKUP(D766,Products!$A$1:$A$49,Products!$D$1:$D$49,,0)</f>
        <v>2.5</v>
      </c>
      <c r="L766">
        <f>_xlfn.XLOOKUP(D766,Products!$A$1:$A$49,Products!$E$1:$E$49,,0)</f>
        <v>29.784999999999997</v>
      </c>
      <c r="M766" s="11">
        <f>orders!L766*orders!E766</f>
        <v>178.70999999999998</v>
      </c>
      <c r="N766" t="str">
        <f t="shared" si="22"/>
        <v>Arabica</v>
      </c>
      <c r="O766" t="str">
        <f>_xlfn.XLOOKUP(Orders_Table[[#This Row],[Customer ID]],customers!$A$1:$A$1001,customers!$I$1:$I$1001,,0)</f>
        <v>Yes</v>
      </c>
      <c r="P766" t="str">
        <f t="shared" si="23"/>
        <v>Light</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IF(_xlfn.XLOOKUP(C767,customers!$A$1:$A$1001,customers!$C$1:$C$1001)=0,"",_xlfn.XLOOKUP(C767,customers!$A$1:$A$1001,customers!$C$1:$C$1001))</f>
        <v>rpursglovel9@biblegateway.com</v>
      </c>
      <c r="H767" s="2" t="str">
        <f>_xlfn.XLOOKUP(C767,customers!$A$1:$A$1001,customers!$G$1:$G$1001,,0)</f>
        <v>United States</v>
      </c>
      <c r="I767" t="str">
        <f>_xlfn.XLOOKUP(orders!D767,Products!$A$1:$A$49,Products!$B$1:$B$49,,0)</f>
        <v>Rob</v>
      </c>
      <c r="J767" t="str">
        <f>_xlfn.XLOOKUP(orders!D767,Products!$A$1:$A$49,Products!$C$1:$C$49,,0)</f>
        <v>M</v>
      </c>
      <c r="K767" s="5">
        <f>_xlfn.XLOOKUP(D767,Products!$A$1:$A$49,Products!$D$1:$D$49,,0)</f>
        <v>1</v>
      </c>
      <c r="L767">
        <f>_xlfn.XLOOKUP(D767,Products!$A$1:$A$49,Products!$E$1:$E$49,,0)</f>
        <v>9.9499999999999993</v>
      </c>
      <c r="M767" s="11">
        <f>orders!L767*orders!E767</f>
        <v>59.699999999999996</v>
      </c>
      <c r="N767" t="str">
        <f t="shared" si="22"/>
        <v>Robusta</v>
      </c>
      <c r="O767" t="str">
        <f>_xlfn.XLOOKUP(Orders_Table[[#This Row],[Customer ID]],customers!$A$1:$A$1001,customers!$I$1:$I$1001,,0)</f>
        <v>Yes</v>
      </c>
      <c r="P767" t="str">
        <f t="shared" si="23"/>
        <v>Medium</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IF(_xlfn.XLOOKUP(C768,customers!$A$1:$A$1001,customers!$C$1:$C$1001)=0,"",_xlfn.XLOOKUP(C768,customers!$A$1:$A$1001,customers!$C$1:$C$1001))</f>
        <v>rpursglovel9@biblegateway.com</v>
      </c>
      <c r="H768" s="2" t="str">
        <f>_xlfn.XLOOKUP(C768,customers!$A$1:$A$1001,customers!$G$1:$G$1001,,0)</f>
        <v>United States</v>
      </c>
      <c r="I768" t="str">
        <f>_xlfn.XLOOKUP(orders!D768,Products!$A$1:$A$49,Products!$B$1:$B$49,,0)</f>
        <v>Ara</v>
      </c>
      <c r="J768" t="str">
        <f>_xlfn.XLOOKUP(orders!D768,Products!$A$1:$A$49,Products!$C$1:$C$49,,0)</f>
        <v>L</v>
      </c>
      <c r="K768" s="5">
        <f>_xlfn.XLOOKUP(D768,Products!$A$1:$A$49,Products!$D$1:$D$49,,0)</f>
        <v>0.5</v>
      </c>
      <c r="L768">
        <f>_xlfn.XLOOKUP(D768,Products!$A$1:$A$49,Products!$E$1:$E$49,,0)</f>
        <v>7.77</v>
      </c>
      <c r="M768" s="11">
        <f>orders!L768*orders!E768</f>
        <v>15.54</v>
      </c>
      <c r="N768" t="str">
        <f t="shared" si="22"/>
        <v>Arabica</v>
      </c>
      <c r="O768" t="str">
        <f>_xlfn.XLOOKUP(Orders_Table[[#This Row],[Customer ID]],customers!$A$1:$A$1001,customers!$I$1:$I$1001,,0)</f>
        <v>Yes</v>
      </c>
      <c r="P768" t="str">
        <f t="shared" si="23"/>
        <v>Light</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IF(_xlfn.XLOOKUP(C769,customers!$A$1:$A$1001,customers!$C$1:$C$1001)=0,"",_xlfn.XLOOKUP(C769,customers!$A$1:$A$1001,customers!$C$1:$C$1001))</f>
        <v>fconstancekz@ifeng.com</v>
      </c>
      <c r="H769" s="2" t="str">
        <f>_xlfn.XLOOKUP(C769,customers!$A$1:$A$1001,customers!$G$1:$G$1001,,0)</f>
        <v>United States</v>
      </c>
      <c r="I769" t="str">
        <f>_xlfn.XLOOKUP(orders!D769,Products!$A$1:$A$49,Products!$B$1:$B$49,,0)</f>
        <v>Ara</v>
      </c>
      <c r="J769" t="str">
        <f>_xlfn.XLOOKUP(orders!D769,Products!$A$1:$A$49,Products!$C$1:$C$49,,0)</f>
        <v>L</v>
      </c>
      <c r="K769" s="5">
        <f>_xlfn.XLOOKUP(D769,Products!$A$1:$A$49,Products!$D$1:$D$49,,0)</f>
        <v>2.5</v>
      </c>
      <c r="L769">
        <f>_xlfn.XLOOKUP(D769,Products!$A$1:$A$49,Products!$E$1:$E$49,,0)</f>
        <v>29.784999999999997</v>
      </c>
      <c r="M769" s="11">
        <f>orders!L769*orders!E769</f>
        <v>89.35499999999999</v>
      </c>
      <c r="N769" t="str">
        <f t="shared" si="22"/>
        <v>Arabica</v>
      </c>
      <c r="O769" t="str">
        <f>_xlfn.XLOOKUP(Orders_Table[[#This Row],[Customer ID]],customers!$A$1:$A$1001,customers!$I$1:$I$1001,,0)</f>
        <v>No</v>
      </c>
      <c r="P769" t="str">
        <f t="shared" si="23"/>
        <v>Light</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IF(_xlfn.XLOOKUP(C770,customers!$A$1:$A$1001,customers!$C$1:$C$1001)=0,"",_xlfn.XLOOKUP(C770,customers!$A$1:$A$1001,customers!$C$1:$C$1001))</f>
        <v>fconstancekz@ifeng.com</v>
      </c>
      <c r="H770" s="2" t="str">
        <f>_xlfn.XLOOKUP(C770,customers!$A$1:$A$1001,customers!$G$1:$G$1001,,0)</f>
        <v>United States</v>
      </c>
      <c r="I770" t="str">
        <f>_xlfn.XLOOKUP(orders!D770,Products!$A$1:$A$49,Products!$B$1:$B$49,,0)</f>
        <v>Rob</v>
      </c>
      <c r="J770" t="str">
        <f>_xlfn.XLOOKUP(orders!D770,Products!$A$1:$A$49,Products!$C$1:$C$49,,0)</f>
        <v>L</v>
      </c>
      <c r="K770" s="5">
        <f>_xlfn.XLOOKUP(D770,Products!$A$1:$A$49,Products!$D$1:$D$49,,0)</f>
        <v>1</v>
      </c>
      <c r="L770">
        <f>_xlfn.XLOOKUP(D770,Products!$A$1:$A$49,Products!$E$1:$E$49,,0)</f>
        <v>11.95</v>
      </c>
      <c r="M770" s="11">
        <f>orders!L770*orders!E770</f>
        <v>23.9</v>
      </c>
      <c r="N770" t="str">
        <f t="shared" si="22"/>
        <v>Robusta</v>
      </c>
      <c r="O770" t="str">
        <f>_xlfn.XLOOKUP(Orders_Table[[#This Row],[Customer ID]],customers!$A$1:$A$1001,customers!$I$1:$I$1001,,0)</f>
        <v>No</v>
      </c>
      <c r="P770" t="str">
        <f t="shared" si="23"/>
        <v>Light</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IF(_xlfn.XLOOKUP(C771,customers!$A$1:$A$1001,customers!$C$1:$C$1001)=0,"",_xlfn.XLOOKUP(C771,customers!$A$1:$A$1001,customers!$C$1:$C$1001))</f>
        <v>deburahld@google.co.jp</v>
      </c>
      <c r="H771" s="2" t="str">
        <f>_xlfn.XLOOKUP(C771,customers!$A$1:$A$1001,customers!$G$1:$G$1001,,0)</f>
        <v>United Kingdom</v>
      </c>
      <c r="I771" t="str">
        <f>_xlfn.XLOOKUP(orders!D771,Products!$A$1:$A$49,Products!$B$1:$B$49,,0)</f>
        <v>Rob</v>
      </c>
      <c r="J771" t="str">
        <f>_xlfn.XLOOKUP(orders!D771,Products!$A$1:$A$49,Products!$C$1:$C$49,,0)</f>
        <v>M</v>
      </c>
      <c r="K771" s="5">
        <f>_xlfn.XLOOKUP(D771,Products!$A$1:$A$49,Products!$D$1:$D$49,,0)</f>
        <v>2.5</v>
      </c>
      <c r="L771">
        <f>_xlfn.XLOOKUP(D771,Products!$A$1:$A$49,Products!$E$1:$E$49,,0)</f>
        <v>22.884999999999998</v>
      </c>
      <c r="M771" s="11">
        <f>orders!L771*orders!E771</f>
        <v>137.31</v>
      </c>
      <c r="N771" t="str">
        <f t="shared" ref="N771:N834" si="24">IF(I771="Rob","Robusta",IF(I771="Exc","Excelsa",IF(I771="Ara","Arabica",IF(I771="Lib","Liberica",""))))</f>
        <v>Robusta</v>
      </c>
      <c r="O771" t="str">
        <f>_xlfn.XLOOKUP(Orders_Table[[#This Row],[Customer ID]],customers!$A$1:$A$1001,customers!$I$1:$I$1001,,0)</f>
        <v>No</v>
      </c>
      <c r="P771" t="str">
        <f t="shared" ref="P771:P834" si="25">IF(J771="M","Medium",IF(J771="D","Dark",IF(J771="L","Light","")))</f>
        <v>Medium</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IF(_xlfn.XLOOKUP(C772,customers!$A$1:$A$1001,customers!$C$1:$C$1001)=0,"",_xlfn.XLOOKUP(C772,customers!$A$1:$A$1001,customers!$C$1:$C$1001))</f>
        <v>mbrimilcombele@cnn.com</v>
      </c>
      <c r="H772" s="2" t="str">
        <f>_xlfn.XLOOKUP(C772,customers!$A$1:$A$1001,customers!$G$1:$G$1001,,0)</f>
        <v>United States</v>
      </c>
      <c r="I772" t="str">
        <f>_xlfn.XLOOKUP(orders!D772,Products!$A$1:$A$49,Products!$B$1:$B$49,,0)</f>
        <v>Ara</v>
      </c>
      <c r="J772" t="str">
        <f>_xlfn.XLOOKUP(orders!D772,Products!$A$1:$A$49,Products!$C$1:$C$49,,0)</f>
        <v>D</v>
      </c>
      <c r="K772" s="5">
        <f>_xlfn.XLOOKUP(D772,Products!$A$1:$A$49,Products!$D$1:$D$49,,0)</f>
        <v>1</v>
      </c>
      <c r="L772">
        <f>_xlfn.XLOOKUP(D772,Products!$A$1:$A$49,Products!$E$1:$E$49,,0)</f>
        <v>9.9499999999999993</v>
      </c>
      <c r="M772" s="11">
        <f>orders!L772*orders!E772</f>
        <v>9.9499999999999993</v>
      </c>
      <c r="N772" t="str">
        <f t="shared" si="24"/>
        <v>Arabica</v>
      </c>
      <c r="O772" t="str">
        <f>_xlfn.XLOOKUP(Orders_Table[[#This Row],[Customer ID]],customers!$A$1:$A$1001,customers!$I$1:$I$1001,,0)</f>
        <v>No</v>
      </c>
      <c r="P772" t="str">
        <f t="shared" si="25"/>
        <v>Dark</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IF(_xlfn.XLOOKUP(C773,customers!$A$1:$A$1001,customers!$C$1:$C$1001)=0,"",_xlfn.XLOOKUP(C773,customers!$A$1:$A$1001,customers!$C$1:$C$1001))</f>
        <v>sbollamlf@list-manage.com</v>
      </c>
      <c r="H773" s="2" t="str">
        <f>_xlfn.XLOOKUP(C773,customers!$A$1:$A$1001,customers!$G$1:$G$1001,,0)</f>
        <v>United States</v>
      </c>
      <c r="I773" t="str">
        <f>_xlfn.XLOOKUP(orders!D773,Products!$A$1:$A$49,Products!$B$1:$B$49,,0)</f>
        <v>Rob</v>
      </c>
      <c r="J773" t="str">
        <f>_xlfn.XLOOKUP(orders!D773,Products!$A$1:$A$49,Products!$C$1:$C$49,,0)</f>
        <v>L</v>
      </c>
      <c r="K773" s="5">
        <f>_xlfn.XLOOKUP(D773,Products!$A$1:$A$49,Products!$D$1:$D$49,,0)</f>
        <v>0.5</v>
      </c>
      <c r="L773">
        <f>_xlfn.XLOOKUP(D773,Products!$A$1:$A$49,Products!$E$1:$E$49,,0)</f>
        <v>7.169999999999999</v>
      </c>
      <c r="M773" s="11">
        <f>orders!L773*orders!E773</f>
        <v>21.509999999999998</v>
      </c>
      <c r="N773" t="str">
        <f t="shared" si="24"/>
        <v>Robusta</v>
      </c>
      <c r="O773" t="str">
        <f>_xlfn.XLOOKUP(Orders_Table[[#This Row],[Customer ID]],customers!$A$1:$A$1001,customers!$I$1:$I$1001,,0)</f>
        <v>No</v>
      </c>
      <c r="P773" t="str">
        <f t="shared" si="25"/>
        <v>Light</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IF(_xlfn.XLOOKUP(C774,customers!$A$1:$A$1001,customers!$C$1:$C$1001)=0,"",_xlfn.XLOOKUP(C774,customers!$A$1:$A$1001,customers!$C$1:$C$1001))</f>
        <v/>
      </c>
      <c r="H774" s="2" t="str">
        <f>_xlfn.XLOOKUP(C774,customers!$A$1:$A$1001,customers!$G$1:$G$1001,,0)</f>
        <v>United States</v>
      </c>
      <c r="I774" t="str">
        <f>_xlfn.XLOOKUP(orders!D774,Products!$A$1:$A$49,Products!$B$1:$B$49,,0)</f>
        <v>Exc</v>
      </c>
      <c r="J774" t="str">
        <f>_xlfn.XLOOKUP(orders!D774,Products!$A$1:$A$49,Products!$C$1:$C$49,,0)</f>
        <v>M</v>
      </c>
      <c r="K774" s="5">
        <f>_xlfn.XLOOKUP(D774,Products!$A$1:$A$49,Products!$D$1:$D$49,,0)</f>
        <v>1</v>
      </c>
      <c r="L774">
        <f>_xlfn.XLOOKUP(D774,Products!$A$1:$A$49,Products!$E$1:$E$49,,0)</f>
        <v>13.75</v>
      </c>
      <c r="M774" s="11">
        <f>orders!L774*orders!E774</f>
        <v>82.5</v>
      </c>
      <c r="N774" t="str">
        <f t="shared" si="24"/>
        <v>Excelsa</v>
      </c>
      <c r="O774" t="str">
        <f>_xlfn.XLOOKUP(Orders_Table[[#This Row],[Customer ID]],customers!$A$1:$A$1001,customers!$I$1:$I$1001,,0)</f>
        <v>No</v>
      </c>
      <c r="P774" t="str">
        <f t="shared" si="25"/>
        <v>Medium</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IF(_xlfn.XLOOKUP(C775,customers!$A$1:$A$1001,customers!$C$1:$C$1001)=0,"",_xlfn.XLOOKUP(C775,customers!$A$1:$A$1001,customers!$C$1:$C$1001))</f>
        <v>afilipczaklh@ning.com</v>
      </c>
      <c r="H775" s="2" t="str">
        <f>_xlfn.XLOOKUP(C775,customers!$A$1:$A$1001,customers!$G$1:$G$1001,,0)</f>
        <v>Ireland</v>
      </c>
      <c r="I775" t="str">
        <f>_xlfn.XLOOKUP(orders!D775,Products!$A$1:$A$49,Products!$B$1:$B$49,,0)</f>
        <v>Lib</v>
      </c>
      <c r="J775" t="str">
        <f>_xlfn.XLOOKUP(orders!D775,Products!$A$1:$A$49,Products!$C$1:$C$49,,0)</f>
        <v>M</v>
      </c>
      <c r="K775" s="5">
        <f>_xlfn.XLOOKUP(D775,Products!$A$1:$A$49,Products!$D$1:$D$49,,0)</f>
        <v>0.2</v>
      </c>
      <c r="L775">
        <f>_xlfn.XLOOKUP(D775,Products!$A$1:$A$49,Products!$E$1:$E$49,,0)</f>
        <v>4.3650000000000002</v>
      </c>
      <c r="M775" s="11">
        <f>orders!L775*orders!E775</f>
        <v>8.73</v>
      </c>
      <c r="N775" t="str">
        <f t="shared" si="24"/>
        <v>Liberica</v>
      </c>
      <c r="O775" t="str">
        <f>_xlfn.XLOOKUP(Orders_Table[[#This Row],[Customer ID]],customers!$A$1:$A$1001,customers!$I$1:$I$1001,,0)</f>
        <v>No</v>
      </c>
      <c r="P775" t="str">
        <f t="shared" si="25"/>
        <v>Medium</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IF(_xlfn.XLOOKUP(C776,customers!$A$1:$A$1001,customers!$C$1:$C$1001)=0,"",_xlfn.XLOOKUP(C776,customers!$A$1:$A$1001,customers!$C$1:$C$1001))</f>
        <v/>
      </c>
      <c r="H776" s="2" t="str">
        <f>_xlfn.XLOOKUP(C776,customers!$A$1:$A$1001,customers!$G$1:$G$1001,,0)</f>
        <v>United States</v>
      </c>
      <c r="I776" t="str">
        <f>_xlfn.XLOOKUP(orders!D776,Products!$A$1:$A$49,Products!$B$1:$B$49,,0)</f>
        <v>Rob</v>
      </c>
      <c r="J776" t="str">
        <f>_xlfn.XLOOKUP(orders!D776,Products!$A$1:$A$49,Products!$C$1:$C$49,,0)</f>
        <v>M</v>
      </c>
      <c r="K776" s="5">
        <f>_xlfn.XLOOKUP(D776,Products!$A$1:$A$49,Products!$D$1:$D$49,,0)</f>
        <v>1</v>
      </c>
      <c r="L776">
        <f>_xlfn.XLOOKUP(D776,Products!$A$1:$A$49,Products!$E$1:$E$49,,0)</f>
        <v>9.9499999999999993</v>
      </c>
      <c r="M776" s="11">
        <f>orders!L776*orders!E776</f>
        <v>19.899999999999999</v>
      </c>
      <c r="N776" t="str">
        <f t="shared" si="24"/>
        <v>Robusta</v>
      </c>
      <c r="O776" t="str">
        <f>_xlfn.XLOOKUP(Orders_Table[[#This Row],[Customer ID]],customers!$A$1:$A$1001,customers!$I$1:$I$1001,,0)</f>
        <v>Yes</v>
      </c>
      <c r="P776" t="str">
        <f t="shared" si="25"/>
        <v>Medium</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IF(_xlfn.XLOOKUP(C777,customers!$A$1:$A$1001,customers!$C$1:$C$1001)=0,"",_xlfn.XLOOKUP(C777,customers!$A$1:$A$1001,customers!$C$1:$C$1001))</f>
        <v>relnaughlj@comsenz.com</v>
      </c>
      <c r="H777" s="2" t="str">
        <f>_xlfn.XLOOKUP(C777,customers!$A$1:$A$1001,customers!$G$1:$G$1001,,0)</f>
        <v>United States</v>
      </c>
      <c r="I777" t="str">
        <f>_xlfn.XLOOKUP(orders!D777,Products!$A$1:$A$49,Products!$B$1:$B$49,,0)</f>
        <v>Exc</v>
      </c>
      <c r="J777" t="str">
        <f>_xlfn.XLOOKUP(orders!D777,Products!$A$1:$A$49,Products!$C$1:$C$49,,0)</f>
        <v>L</v>
      </c>
      <c r="K777" s="5">
        <f>_xlfn.XLOOKUP(D777,Products!$A$1:$A$49,Products!$D$1:$D$49,,0)</f>
        <v>0.5</v>
      </c>
      <c r="L777">
        <f>_xlfn.XLOOKUP(D777,Products!$A$1:$A$49,Products!$E$1:$E$49,,0)</f>
        <v>8.91</v>
      </c>
      <c r="M777" s="11">
        <f>orders!L777*orders!E777</f>
        <v>17.82</v>
      </c>
      <c r="N777" t="str">
        <f t="shared" si="24"/>
        <v>Excelsa</v>
      </c>
      <c r="O777" t="str">
        <f>_xlfn.XLOOKUP(Orders_Table[[#This Row],[Customer ID]],customers!$A$1:$A$1001,customers!$I$1:$I$1001,,0)</f>
        <v>Yes</v>
      </c>
      <c r="P777" t="str">
        <f t="shared" si="25"/>
        <v>Light</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IF(_xlfn.XLOOKUP(C778,customers!$A$1:$A$1001,customers!$C$1:$C$1001)=0,"",_xlfn.XLOOKUP(C778,customers!$A$1:$A$1001,customers!$C$1:$C$1001))</f>
        <v>jdeehanlk@about.me</v>
      </c>
      <c r="H778" s="2" t="str">
        <f>_xlfn.XLOOKUP(C778,customers!$A$1:$A$1001,customers!$G$1:$G$1001,,0)</f>
        <v>United States</v>
      </c>
      <c r="I778" t="str">
        <f>_xlfn.XLOOKUP(orders!D778,Products!$A$1:$A$49,Products!$B$1:$B$49,,0)</f>
        <v>Ara</v>
      </c>
      <c r="J778" t="str">
        <f>_xlfn.XLOOKUP(orders!D778,Products!$A$1:$A$49,Products!$C$1:$C$49,,0)</f>
        <v>M</v>
      </c>
      <c r="K778" s="5">
        <f>_xlfn.XLOOKUP(D778,Products!$A$1:$A$49,Products!$D$1:$D$49,,0)</f>
        <v>0.5</v>
      </c>
      <c r="L778">
        <f>_xlfn.XLOOKUP(D778,Products!$A$1:$A$49,Products!$E$1:$E$49,,0)</f>
        <v>6.75</v>
      </c>
      <c r="M778" s="11">
        <f>orders!L778*orders!E778</f>
        <v>20.25</v>
      </c>
      <c r="N778" t="str">
        <f t="shared" si="24"/>
        <v>Arabica</v>
      </c>
      <c r="O778" t="str">
        <f>_xlfn.XLOOKUP(Orders_Table[[#This Row],[Customer ID]],customers!$A$1:$A$1001,customers!$I$1:$I$1001,,0)</f>
        <v>No</v>
      </c>
      <c r="P778" t="str">
        <f t="shared" si="25"/>
        <v>Medium</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IF(_xlfn.XLOOKUP(C779,customers!$A$1:$A$1001,customers!$C$1:$C$1001)=0,"",_xlfn.XLOOKUP(C779,customers!$A$1:$A$1001,customers!$C$1:$C$1001))</f>
        <v>jedenll@e-recht24.de</v>
      </c>
      <c r="H779" s="2" t="str">
        <f>_xlfn.XLOOKUP(C779,customers!$A$1:$A$1001,customers!$G$1:$G$1001,,0)</f>
        <v>United States</v>
      </c>
      <c r="I779" t="str">
        <f>_xlfn.XLOOKUP(orders!D779,Products!$A$1:$A$49,Products!$B$1:$B$49,,0)</f>
        <v>Ara</v>
      </c>
      <c r="J779" t="str">
        <f>_xlfn.XLOOKUP(orders!D779,Products!$A$1:$A$49,Products!$C$1:$C$49,,0)</f>
        <v>L</v>
      </c>
      <c r="K779" s="5">
        <f>_xlfn.XLOOKUP(D779,Products!$A$1:$A$49,Products!$D$1:$D$49,,0)</f>
        <v>2.5</v>
      </c>
      <c r="L779">
        <f>_xlfn.XLOOKUP(D779,Products!$A$1:$A$49,Products!$E$1:$E$49,,0)</f>
        <v>29.784999999999997</v>
      </c>
      <c r="M779" s="11">
        <f>orders!L779*orders!E779</f>
        <v>59.569999999999993</v>
      </c>
      <c r="N779" t="str">
        <f t="shared" si="24"/>
        <v>Arabica</v>
      </c>
      <c r="O779" t="str">
        <f>_xlfn.XLOOKUP(Orders_Table[[#This Row],[Customer ID]],customers!$A$1:$A$1001,customers!$I$1:$I$1001,,0)</f>
        <v>No</v>
      </c>
      <c r="P779" t="str">
        <f t="shared" si="25"/>
        <v>Light</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IF(_xlfn.XLOOKUP(C780,customers!$A$1:$A$1001,customers!$C$1:$C$1001)=0,"",_xlfn.XLOOKUP(C780,customers!$A$1:$A$1001,customers!$C$1:$C$1001))</f>
        <v>cjewsterlu@moonfruit.com</v>
      </c>
      <c r="H780" s="2" t="str">
        <f>_xlfn.XLOOKUP(C780,customers!$A$1:$A$1001,customers!$G$1:$G$1001,,0)</f>
        <v>United States</v>
      </c>
      <c r="I780" t="str">
        <f>_xlfn.XLOOKUP(orders!D780,Products!$A$1:$A$49,Products!$B$1:$B$49,,0)</f>
        <v>Lib</v>
      </c>
      <c r="J780" t="str">
        <f>_xlfn.XLOOKUP(orders!D780,Products!$A$1:$A$49,Products!$C$1:$C$49,,0)</f>
        <v>L</v>
      </c>
      <c r="K780" s="5">
        <f>_xlfn.XLOOKUP(D780,Products!$A$1:$A$49,Products!$D$1:$D$49,,0)</f>
        <v>0.5</v>
      </c>
      <c r="L780">
        <f>_xlfn.XLOOKUP(D780,Products!$A$1:$A$49,Products!$E$1:$E$49,,0)</f>
        <v>9.51</v>
      </c>
      <c r="M780" s="11">
        <f>orders!L780*orders!E780</f>
        <v>19.02</v>
      </c>
      <c r="N780" t="str">
        <f t="shared" si="24"/>
        <v>Liberica</v>
      </c>
      <c r="O780" t="str">
        <f>_xlfn.XLOOKUP(Orders_Table[[#This Row],[Customer ID]],customers!$A$1:$A$1001,customers!$I$1:$I$1001,,0)</f>
        <v>Yes</v>
      </c>
      <c r="P780" t="str">
        <f t="shared" si="25"/>
        <v>Light</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IF(_xlfn.XLOOKUP(C781,customers!$A$1:$A$1001,customers!$C$1:$C$1001)=0,"",_xlfn.XLOOKUP(C781,customers!$A$1:$A$1001,customers!$C$1:$C$1001))</f>
        <v>usoutherdenln@hao123.com</v>
      </c>
      <c r="H781" s="2" t="str">
        <f>_xlfn.XLOOKUP(C781,customers!$A$1:$A$1001,customers!$G$1:$G$1001,,0)</f>
        <v>United States</v>
      </c>
      <c r="I781" t="str">
        <f>_xlfn.XLOOKUP(orders!D781,Products!$A$1:$A$49,Products!$B$1:$B$49,,0)</f>
        <v>Lib</v>
      </c>
      <c r="J781" t="str">
        <f>_xlfn.XLOOKUP(orders!D781,Products!$A$1:$A$49,Products!$C$1:$C$49,,0)</f>
        <v>D</v>
      </c>
      <c r="K781" s="5">
        <f>_xlfn.XLOOKUP(D781,Products!$A$1:$A$49,Products!$D$1:$D$49,,0)</f>
        <v>1</v>
      </c>
      <c r="L781">
        <f>_xlfn.XLOOKUP(D781,Products!$A$1:$A$49,Products!$E$1:$E$49,,0)</f>
        <v>12.95</v>
      </c>
      <c r="M781" s="11">
        <f>orders!L781*orders!E781</f>
        <v>77.699999999999989</v>
      </c>
      <c r="N781" t="str">
        <f t="shared" si="24"/>
        <v>Liberica</v>
      </c>
      <c r="O781" t="str">
        <f>_xlfn.XLOOKUP(Orders_Table[[#This Row],[Customer ID]],customers!$A$1:$A$1001,customers!$I$1:$I$1001,,0)</f>
        <v>Yes</v>
      </c>
      <c r="P781" t="str">
        <f t="shared" si="25"/>
        <v>Dark</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IF(_xlfn.XLOOKUP(C782,customers!$A$1:$A$1001,customers!$C$1:$C$1001)=0,"",_xlfn.XLOOKUP(C782,customers!$A$1:$A$1001,customers!$C$1:$C$1001))</f>
        <v/>
      </c>
      <c r="H782" s="2" t="str">
        <f>_xlfn.XLOOKUP(C782,customers!$A$1:$A$1001,customers!$G$1:$G$1001,,0)</f>
        <v>United States</v>
      </c>
      <c r="I782" t="str">
        <f>_xlfn.XLOOKUP(orders!D782,Products!$A$1:$A$49,Products!$B$1:$B$49,,0)</f>
        <v>Exc</v>
      </c>
      <c r="J782" t="str">
        <f>_xlfn.XLOOKUP(orders!D782,Products!$A$1:$A$49,Products!$C$1:$C$49,,0)</f>
        <v>M</v>
      </c>
      <c r="K782" s="5">
        <f>_xlfn.XLOOKUP(D782,Products!$A$1:$A$49,Products!$D$1:$D$49,,0)</f>
        <v>1</v>
      </c>
      <c r="L782">
        <f>_xlfn.XLOOKUP(D782,Products!$A$1:$A$49,Products!$E$1:$E$49,,0)</f>
        <v>13.75</v>
      </c>
      <c r="M782" s="11">
        <f>orders!L782*orders!E782</f>
        <v>41.25</v>
      </c>
      <c r="N782" t="str">
        <f t="shared" si="24"/>
        <v>Excelsa</v>
      </c>
      <c r="O782" t="str">
        <f>_xlfn.XLOOKUP(Orders_Table[[#This Row],[Customer ID]],customers!$A$1:$A$1001,customers!$I$1:$I$1001,,0)</f>
        <v>No</v>
      </c>
      <c r="P782" t="str">
        <f t="shared" si="25"/>
        <v>Medium</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IF(_xlfn.XLOOKUP(C783,customers!$A$1:$A$1001,customers!$C$1:$C$1001)=0,"",_xlfn.XLOOKUP(C783,customers!$A$1:$A$1001,customers!$C$1:$C$1001))</f>
        <v>lburtenshawlp@shinystat.com</v>
      </c>
      <c r="H783" s="2" t="str">
        <f>_xlfn.XLOOKUP(C783,customers!$A$1:$A$1001,customers!$G$1:$G$1001,,0)</f>
        <v>United States</v>
      </c>
      <c r="I783" t="str">
        <f>_xlfn.XLOOKUP(orders!D783,Products!$A$1:$A$49,Products!$B$1:$B$49,,0)</f>
        <v>Lib</v>
      </c>
      <c r="J783" t="str">
        <f>_xlfn.XLOOKUP(orders!D783,Products!$A$1:$A$49,Products!$C$1:$C$49,,0)</f>
        <v>L</v>
      </c>
      <c r="K783" s="5">
        <f>_xlfn.XLOOKUP(D783,Products!$A$1:$A$49,Products!$D$1:$D$49,,0)</f>
        <v>2.5</v>
      </c>
      <c r="L783">
        <f>_xlfn.XLOOKUP(D783,Products!$A$1:$A$49,Products!$E$1:$E$49,,0)</f>
        <v>36.454999999999998</v>
      </c>
      <c r="M783" s="11">
        <f>orders!L783*orders!E783</f>
        <v>145.82</v>
      </c>
      <c r="N783" t="str">
        <f t="shared" si="24"/>
        <v>Liberica</v>
      </c>
      <c r="O783" t="str">
        <f>_xlfn.XLOOKUP(Orders_Table[[#This Row],[Customer ID]],customers!$A$1:$A$1001,customers!$I$1:$I$1001,,0)</f>
        <v>No</v>
      </c>
      <c r="P783" t="str">
        <f t="shared" si="25"/>
        <v>Light</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IF(_xlfn.XLOOKUP(C784,customers!$A$1:$A$1001,customers!$C$1:$C$1001)=0,"",_xlfn.XLOOKUP(C784,customers!$A$1:$A$1001,customers!$C$1:$C$1001))</f>
        <v>agregorattilq@vistaprint.com</v>
      </c>
      <c r="H784" s="2" t="str">
        <f>_xlfn.XLOOKUP(C784,customers!$A$1:$A$1001,customers!$G$1:$G$1001,,0)</f>
        <v>Ireland</v>
      </c>
      <c r="I784" t="str">
        <f>_xlfn.XLOOKUP(orders!D784,Products!$A$1:$A$49,Products!$B$1:$B$49,,0)</f>
        <v>Exc</v>
      </c>
      <c r="J784" t="str">
        <f>_xlfn.XLOOKUP(orders!D784,Products!$A$1:$A$49,Products!$C$1:$C$49,,0)</f>
        <v>L</v>
      </c>
      <c r="K784" s="5">
        <f>_xlfn.XLOOKUP(D784,Products!$A$1:$A$49,Products!$D$1:$D$49,,0)</f>
        <v>0.2</v>
      </c>
      <c r="L784">
        <f>_xlfn.XLOOKUP(D784,Products!$A$1:$A$49,Products!$E$1:$E$49,,0)</f>
        <v>4.4550000000000001</v>
      </c>
      <c r="M784" s="11">
        <f>orders!L784*orders!E784</f>
        <v>26.73</v>
      </c>
      <c r="N784" t="str">
        <f t="shared" si="24"/>
        <v>Excelsa</v>
      </c>
      <c r="O784" t="str">
        <f>_xlfn.XLOOKUP(Orders_Table[[#This Row],[Customer ID]],customers!$A$1:$A$1001,customers!$I$1:$I$1001,,0)</f>
        <v>No</v>
      </c>
      <c r="P784" t="str">
        <f t="shared" si="25"/>
        <v>Light</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IF(_xlfn.XLOOKUP(C785,customers!$A$1:$A$1001,customers!$C$1:$C$1001)=0,"",_xlfn.XLOOKUP(C785,customers!$A$1:$A$1001,customers!$C$1:$C$1001))</f>
        <v>ccrosterlr@gov.uk</v>
      </c>
      <c r="H785" s="2" t="str">
        <f>_xlfn.XLOOKUP(C785,customers!$A$1:$A$1001,customers!$G$1:$G$1001,,0)</f>
        <v>United States</v>
      </c>
      <c r="I785" t="str">
        <f>_xlfn.XLOOKUP(orders!D785,Products!$A$1:$A$49,Products!$B$1:$B$49,,0)</f>
        <v>Lib</v>
      </c>
      <c r="J785" t="str">
        <f>_xlfn.XLOOKUP(orders!D785,Products!$A$1:$A$49,Products!$C$1:$C$49,,0)</f>
        <v>M</v>
      </c>
      <c r="K785" s="5">
        <f>_xlfn.XLOOKUP(D785,Products!$A$1:$A$49,Products!$D$1:$D$49,,0)</f>
        <v>0.5</v>
      </c>
      <c r="L785">
        <f>_xlfn.XLOOKUP(D785,Products!$A$1:$A$49,Products!$E$1:$E$49,,0)</f>
        <v>8.73</v>
      </c>
      <c r="M785" s="11">
        <f>orders!L785*orders!E785</f>
        <v>43.650000000000006</v>
      </c>
      <c r="N785" t="str">
        <f t="shared" si="24"/>
        <v>Liberica</v>
      </c>
      <c r="O785" t="str">
        <f>_xlfn.XLOOKUP(Orders_Table[[#This Row],[Customer ID]],customers!$A$1:$A$1001,customers!$I$1:$I$1001,,0)</f>
        <v>Yes</v>
      </c>
      <c r="P785" t="str">
        <f t="shared" si="25"/>
        <v>Medium</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IF(_xlfn.XLOOKUP(C786,customers!$A$1:$A$1001,customers!$C$1:$C$1001)=0,"",_xlfn.XLOOKUP(C786,customers!$A$1:$A$1001,customers!$C$1:$C$1001))</f>
        <v>gwhiteheadls@hp.com</v>
      </c>
      <c r="H786" s="2" t="str">
        <f>_xlfn.XLOOKUP(C786,customers!$A$1:$A$1001,customers!$G$1:$G$1001,,0)</f>
        <v>United States</v>
      </c>
      <c r="I786" t="str">
        <f>_xlfn.XLOOKUP(orders!D786,Products!$A$1:$A$49,Products!$B$1:$B$49,,0)</f>
        <v>Lib</v>
      </c>
      <c r="J786" t="str">
        <f>_xlfn.XLOOKUP(orders!D786,Products!$A$1:$A$49,Products!$C$1:$C$49,,0)</f>
        <v>L</v>
      </c>
      <c r="K786" s="5">
        <f>_xlfn.XLOOKUP(D786,Products!$A$1:$A$49,Products!$D$1:$D$49,,0)</f>
        <v>1</v>
      </c>
      <c r="L786">
        <f>_xlfn.XLOOKUP(D786,Products!$A$1:$A$49,Products!$E$1:$E$49,,0)</f>
        <v>15.85</v>
      </c>
      <c r="M786" s="11">
        <f>orders!L786*orders!E786</f>
        <v>31.7</v>
      </c>
      <c r="N786" t="str">
        <f t="shared" si="24"/>
        <v>Liberica</v>
      </c>
      <c r="O786" t="str">
        <f>_xlfn.XLOOKUP(Orders_Table[[#This Row],[Customer ID]],customers!$A$1:$A$1001,customers!$I$1:$I$1001,,0)</f>
        <v>No</v>
      </c>
      <c r="P786" t="str">
        <f t="shared" si="25"/>
        <v>Light</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IF(_xlfn.XLOOKUP(C787,customers!$A$1:$A$1001,customers!$C$1:$C$1001)=0,"",_xlfn.XLOOKUP(C787,customers!$A$1:$A$1001,customers!$C$1:$C$1001))</f>
        <v>hjodrellelt@samsung.com</v>
      </c>
      <c r="H787" s="2" t="str">
        <f>_xlfn.XLOOKUP(C787,customers!$A$1:$A$1001,customers!$G$1:$G$1001,,0)</f>
        <v>United States</v>
      </c>
      <c r="I787" t="str">
        <f>_xlfn.XLOOKUP(orders!D787,Products!$A$1:$A$49,Products!$B$1:$B$49,,0)</f>
        <v>Ara</v>
      </c>
      <c r="J787" t="str">
        <f>_xlfn.XLOOKUP(orders!D787,Products!$A$1:$A$49,Products!$C$1:$C$49,,0)</f>
        <v>D</v>
      </c>
      <c r="K787" s="5">
        <f>_xlfn.XLOOKUP(D787,Products!$A$1:$A$49,Products!$D$1:$D$49,,0)</f>
        <v>2.5</v>
      </c>
      <c r="L787">
        <f>_xlfn.XLOOKUP(D787,Products!$A$1:$A$49,Products!$E$1:$E$49,,0)</f>
        <v>22.884999999999998</v>
      </c>
      <c r="M787" s="11">
        <f>orders!L787*orders!E787</f>
        <v>22.884999999999998</v>
      </c>
      <c r="N787" t="str">
        <f t="shared" si="24"/>
        <v>Arabica</v>
      </c>
      <c r="O787" t="str">
        <f>_xlfn.XLOOKUP(Orders_Table[[#This Row],[Customer ID]],customers!$A$1:$A$1001,customers!$I$1:$I$1001,,0)</f>
        <v>No</v>
      </c>
      <c r="P787" t="str">
        <f t="shared" si="25"/>
        <v>Dark</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IF(_xlfn.XLOOKUP(C788,customers!$A$1:$A$1001,customers!$C$1:$C$1001)=0,"",_xlfn.XLOOKUP(C788,customers!$A$1:$A$1001,customers!$C$1:$C$1001))</f>
        <v>cjewsterlu@moonfruit.com</v>
      </c>
      <c r="H788" s="2" t="str">
        <f>_xlfn.XLOOKUP(C788,customers!$A$1:$A$1001,customers!$G$1:$G$1001,,0)</f>
        <v>United States</v>
      </c>
      <c r="I788" t="str">
        <f>_xlfn.XLOOKUP(orders!D788,Products!$A$1:$A$49,Products!$B$1:$B$49,,0)</f>
        <v>Exc</v>
      </c>
      <c r="J788" t="str">
        <f>_xlfn.XLOOKUP(orders!D788,Products!$A$1:$A$49,Products!$C$1:$C$49,,0)</f>
        <v>D</v>
      </c>
      <c r="K788" s="5">
        <f>_xlfn.XLOOKUP(D788,Products!$A$1:$A$49,Products!$D$1:$D$49,,0)</f>
        <v>2.5</v>
      </c>
      <c r="L788">
        <f>_xlfn.XLOOKUP(D788,Products!$A$1:$A$49,Products!$E$1:$E$49,,0)</f>
        <v>27.945</v>
      </c>
      <c r="M788" s="11">
        <f>orders!L788*orders!E788</f>
        <v>27.945</v>
      </c>
      <c r="N788" t="str">
        <f t="shared" si="24"/>
        <v>Excelsa</v>
      </c>
      <c r="O788" t="str">
        <f>_xlfn.XLOOKUP(Orders_Table[[#This Row],[Customer ID]],customers!$A$1:$A$1001,customers!$I$1:$I$1001,,0)</f>
        <v>Yes</v>
      </c>
      <c r="P788" t="str">
        <f t="shared" si="25"/>
        <v>Dark</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IF(_xlfn.XLOOKUP(C789,customers!$A$1:$A$1001,customers!$C$1:$C$1001)=0,"",_xlfn.XLOOKUP(C789,customers!$A$1:$A$1001,customers!$C$1:$C$1001))</f>
        <v/>
      </c>
      <c r="H789" s="2" t="str">
        <f>_xlfn.XLOOKUP(C789,customers!$A$1:$A$1001,customers!$G$1:$G$1001,,0)</f>
        <v>United States</v>
      </c>
      <c r="I789" t="str">
        <f>_xlfn.XLOOKUP(orders!D789,Products!$A$1:$A$49,Products!$B$1:$B$49,,0)</f>
        <v>Exc</v>
      </c>
      <c r="J789" t="str">
        <f>_xlfn.XLOOKUP(orders!D789,Products!$A$1:$A$49,Products!$C$1:$C$49,,0)</f>
        <v>M</v>
      </c>
      <c r="K789" s="5">
        <f>_xlfn.XLOOKUP(D789,Products!$A$1:$A$49,Products!$D$1:$D$49,,0)</f>
        <v>1</v>
      </c>
      <c r="L789">
        <f>_xlfn.XLOOKUP(D789,Products!$A$1:$A$49,Products!$E$1:$E$49,,0)</f>
        <v>13.75</v>
      </c>
      <c r="M789" s="11">
        <f>orders!L789*orders!E789</f>
        <v>82.5</v>
      </c>
      <c r="N789" t="str">
        <f t="shared" si="24"/>
        <v>Excelsa</v>
      </c>
      <c r="O789" t="str">
        <f>_xlfn.XLOOKUP(Orders_Table[[#This Row],[Customer ID]],customers!$A$1:$A$1001,customers!$I$1:$I$1001,,0)</f>
        <v>Yes</v>
      </c>
      <c r="P789" t="str">
        <f t="shared" si="25"/>
        <v>Medium</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IF(_xlfn.XLOOKUP(C790,customers!$A$1:$A$1001,customers!$C$1:$C$1001)=0,"",_xlfn.XLOOKUP(C790,customers!$A$1:$A$1001,customers!$C$1:$C$1001))</f>
        <v>knottramlw@odnoklassniki.ru</v>
      </c>
      <c r="H790" s="2" t="str">
        <f>_xlfn.XLOOKUP(C790,customers!$A$1:$A$1001,customers!$G$1:$G$1001,,0)</f>
        <v>Ireland</v>
      </c>
      <c r="I790" t="str">
        <f>_xlfn.XLOOKUP(orders!D790,Products!$A$1:$A$49,Products!$B$1:$B$49,,0)</f>
        <v>Rob</v>
      </c>
      <c r="J790" t="str">
        <f>_xlfn.XLOOKUP(orders!D790,Products!$A$1:$A$49,Products!$C$1:$C$49,,0)</f>
        <v>M</v>
      </c>
      <c r="K790" s="5">
        <f>_xlfn.XLOOKUP(D790,Products!$A$1:$A$49,Products!$D$1:$D$49,,0)</f>
        <v>2.5</v>
      </c>
      <c r="L790">
        <f>_xlfn.XLOOKUP(D790,Products!$A$1:$A$49,Products!$E$1:$E$49,,0)</f>
        <v>22.884999999999998</v>
      </c>
      <c r="M790" s="11">
        <f>orders!L790*orders!E790</f>
        <v>45.769999999999996</v>
      </c>
      <c r="N790" t="str">
        <f t="shared" si="24"/>
        <v>Robusta</v>
      </c>
      <c r="O790" t="str">
        <f>_xlfn.XLOOKUP(Orders_Table[[#This Row],[Customer ID]],customers!$A$1:$A$1001,customers!$I$1:$I$1001,,0)</f>
        <v>Yes</v>
      </c>
      <c r="P790" t="str">
        <f t="shared" si="25"/>
        <v>Medium</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IF(_xlfn.XLOOKUP(C791,customers!$A$1:$A$1001,customers!$C$1:$C$1001)=0,"",_xlfn.XLOOKUP(C791,customers!$A$1:$A$1001,customers!$C$1:$C$1001))</f>
        <v>nbuneylx@jugem.jp</v>
      </c>
      <c r="H791" s="2" t="str">
        <f>_xlfn.XLOOKUP(C791,customers!$A$1:$A$1001,customers!$G$1:$G$1001,,0)</f>
        <v>United States</v>
      </c>
      <c r="I791" t="str">
        <f>_xlfn.XLOOKUP(orders!D791,Products!$A$1:$A$49,Products!$B$1:$B$49,,0)</f>
        <v>Ara</v>
      </c>
      <c r="J791" t="str">
        <f>_xlfn.XLOOKUP(orders!D791,Products!$A$1:$A$49,Products!$C$1:$C$49,,0)</f>
        <v>L</v>
      </c>
      <c r="K791" s="5">
        <f>_xlfn.XLOOKUP(D791,Products!$A$1:$A$49,Products!$D$1:$D$49,,0)</f>
        <v>1</v>
      </c>
      <c r="L791">
        <f>_xlfn.XLOOKUP(D791,Products!$A$1:$A$49,Products!$E$1:$E$49,,0)</f>
        <v>12.95</v>
      </c>
      <c r="M791" s="11">
        <f>orders!L791*orders!E791</f>
        <v>77.699999999999989</v>
      </c>
      <c r="N791" t="str">
        <f t="shared" si="24"/>
        <v>Arabica</v>
      </c>
      <c r="O791" t="str">
        <f>_xlfn.XLOOKUP(Orders_Table[[#This Row],[Customer ID]],customers!$A$1:$A$1001,customers!$I$1:$I$1001,,0)</f>
        <v>No</v>
      </c>
      <c r="P791" t="str">
        <f t="shared" si="25"/>
        <v>Light</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IF(_xlfn.XLOOKUP(C792,customers!$A$1:$A$1001,customers!$C$1:$C$1001)=0,"",_xlfn.XLOOKUP(C792,customers!$A$1:$A$1001,customers!$C$1:$C$1001))</f>
        <v>smcshealy@photobucket.com</v>
      </c>
      <c r="H792" s="2" t="str">
        <f>_xlfn.XLOOKUP(C792,customers!$A$1:$A$1001,customers!$G$1:$G$1001,,0)</f>
        <v>United States</v>
      </c>
      <c r="I792" t="str">
        <f>_xlfn.XLOOKUP(orders!D792,Products!$A$1:$A$49,Products!$B$1:$B$49,,0)</f>
        <v>Ara</v>
      </c>
      <c r="J792" t="str">
        <f>_xlfn.XLOOKUP(orders!D792,Products!$A$1:$A$49,Products!$C$1:$C$49,,0)</f>
        <v>L</v>
      </c>
      <c r="K792" s="5">
        <f>_xlfn.XLOOKUP(D792,Products!$A$1:$A$49,Products!$D$1:$D$49,,0)</f>
        <v>0.5</v>
      </c>
      <c r="L792">
        <f>_xlfn.XLOOKUP(D792,Products!$A$1:$A$49,Products!$E$1:$E$49,,0)</f>
        <v>7.77</v>
      </c>
      <c r="M792" s="11">
        <f>orders!L792*orders!E792</f>
        <v>23.31</v>
      </c>
      <c r="N792" t="str">
        <f t="shared" si="24"/>
        <v>Arabica</v>
      </c>
      <c r="O792" t="str">
        <f>_xlfn.XLOOKUP(Orders_Table[[#This Row],[Customer ID]],customers!$A$1:$A$1001,customers!$I$1:$I$1001,,0)</f>
        <v>No</v>
      </c>
      <c r="P792" t="str">
        <f t="shared" si="25"/>
        <v>Light</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IF(_xlfn.XLOOKUP(C793,customers!$A$1:$A$1001,customers!$C$1:$C$1001)=0,"",_xlfn.XLOOKUP(C793,customers!$A$1:$A$1001,customers!$C$1:$C$1001))</f>
        <v>khuddartlz@about.com</v>
      </c>
      <c r="H793" s="2" t="str">
        <f>_xlfn.XLOOKUP(C793,customers!$A$1:$A$1001,customers!$G$1:$G$1001,,0)</f>
        <v>United States</v>
      </c>
      <c r="I793" t="str">
        <f>_xlfn.XLOOKUP(orders!D793,Products!$A$1:$A$49,Products!$B$1:$B$49,,0)</f>
        <v>Lib</v>
      </c>
      <c r="J793" t="str">
        <f>_xlfn.XLOOKUP(orders!D793,Products!$A$1:$A$49,Products!$C$1:$C$49,,0)</f>
        <v>L</v>
      </c>
      <c r="K793" s="5">
        <f>_xlfn.XLOOKUP(D793,Products!$A$1:$A$49,Products!$D$1:$D$49,,0)</f>
        <v>0.2</v>
      </c>
      <c r="L793">
        <f>_xlfn.XLOOKUP(D793,Products!$A$1:$A$49,Products!$E$1:$E$49,,0)</f>
        <v>4.7549999999999999</v>
      </c>
      <c r="M793" s="11">
        <f>orders!L793*orders!E793</f>
        <v>23.774999999999999</v>
      </c>
      <c r="N793" t="str">
        <f t="shared" si="24"/>
        <v>Liberica</v>
      </c>
      <c r="O793" t="str">
        <f>_xlfn.XLOOKUP(Orders_Table[[#This Row],[Customer ID]],customers!$A$1:$A$1001,customers!$I$1:$I$1001,,0)</f>
        <v>Yes</v>
      </c>
      <c r="P793" t="str">
        <f t="shared" si="25"/>
        <v>Light</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IF(_xlfn.XLOOKUP(C794,customers!$A$1:$A$1001,customers!$C$1:$C$1001)=0,"",_xlfn.XLOOKUP(C794,customers!$A$1:$A$1001,customers!$C$1:$C$1001))</f>
        <v>jgippesm0@cloudflare.com</v>
      </c>
      <c r="H794" s="2" t="str">
        <f>_xlfn.XLOOKUP(C794,customers!$A$1:$A$1001,customers!$G$1:$G$1001,,0)</f>
        <v>United Kingdom</v>
      </c>
      <c r="I794" t="str">
        <f>_xlfn.XLOOKUP(orders!D794,Products!$A$1:$A$49,Products!$B$1:$B$49,,0)</f>
        <v>Lib</v>
      </c>
      <c r="J794" t="str">
        <f>_xlfn.XLOOKUP(orders!D794,Products!$A$1:$A$49,Products!$C$1:$C$49,,0)</f>
        <v>M</v>
      </c>
      <c r="K794" s="5">
        <f>_xlfn.XLOOKUP(D794,Products!$A$1:$A$49,Products!$D$1:$D$49,,0)</f>
        <v>0.5</v>
      </c>
      <c r="L794">
        <f>_xlfn.XLOOKUP(D794,Products!$A$1:$A$49,Products!$E$1:$E$49,,0)</f>
        <v>8.73</v>
      </c>
      <c r="M794" s="11">
        <f>orders!L794*orders!E794</f>
        <v>52.38</v>
      </c>
      <c r="N794" t="str">
        <f t="shared" si="24"/>
        <v>Liberica</v>
      </c>
      <c r="O794" t="str">
        <f>_xlfn.XLOOKUP(Orders_Table[[#This Row],[Customer ID]],customers!$A$1:$A$1001,customers!$I$1:$I$1001,,0)</f>
        <v>Yes</v>
      </c>
      <c r="P794" t="str">
        <f t="shared" si="25"/>
        <v>Medium</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IF(_xlfn.XLOOKUP(C795,customers!$A$1:$A$1001,customers!$C$1:$C$1001)=0,"",_xlfn.XLOOKUP(C795,customers!$A$1:$A$1001,customers!$C$1:$C$1001))</f>
        <v>lwhittleseem1@e-recht24.de</v>
      </c>
      <c r="H795" s="2" t="str">
        <f>_xlfn.XLOOKUP(C795,customers!$A$1:$A$1001,customers!$G$1:$G$1001,,0)</f>
        <v>United States</v>
      </c>
      <c r="I795" t="str">
        <f>_xlfn.XLOOKUP(orders!D795,Products!$A$1:$A$49,Products!$B$1:$B$49,,0)</f>
        <v>Rob</v>
      </c>
      <c r="J795" t="str">
        <f>_xlfn.XLOOKUP(orders!D795,Products!$A$1:$A$49,Products!$C$1:$C$49,,0)</f>
        <v>L</v>
      </c>
      <c r="K795" s="5">
        <f>_xlfn.XLOOKUP(D795,Products!$A$1:$A$49,Products!$D$1:$D$49,,0)</f>
        <v>0.2</v>
      </c>
      <c r="L795">
        <f>_xlfn.XLOOKUP(D795,Products!$A$1:$A$49,Products!$E$1:$E$49,,0)</f>
        <v>3.5849999999999995</v>
      </c>
      <c r="M795" s="11">
        <f>orders!L795*orders!E795</f>
        <v>17.924999999999997</v>
      </c>
      <c r="N795" t="str">
        <f t="shared" si="24"/>
        <v>Robusta</v>
      </c>
      <c r="O795" t="str">
        <f>_xlfn.XLOOKUP(Orders_Table[[#This Row],[Customer ID]],customers!$A$1:$A$1001,customers!$I$1:$I$1001,,0)</f>
        <v>No</v>
      </c>
      <c r="P795" t="str">
        <f t="shared" si="25"/>
        <v>Light</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IF(_xlfn.XLOOKUP(C796,customers!$A$1:$A$1001,customers!$C$1:$C$1001)=0,"",_xlfn.XLOOKUP(C796,customers!$A$1:$A$1001,customers!$C$1:$C$1001))</f>
        <v>gtrengrovem2@elpais.com</v>
      </c>
      <c r="H796" s="2" t="str">
        <f>_xlfn.XLOOKUP(C796,customers!$A$1:$A$1001,customers!$G$1:$G$1001,,0)</f>
        <v>United States</v>
      </c>
      <c r="I796" t="str">
        <f>_xlfn.XLOOKUP(orders!D796,Products!$A$1:$A$49,Products!$B$1:$B$49,,0)</f>
        <v>Ara</v>
      </c>
      <c r="J796" t="str">
        <f>_xlfn.XLOOKUP(orders!D796,Products!$A$1:$A$49,Products!$C$1:$C$49,,0)</f>
        <v>L</v>
      </c>
      <c r="K796" s="5">
        <f>_xlfn.XLOOKUP(D796,Products!$A$1:$A$49,Products!$D$1:$D$49,,0)</f>
        <v>2.5</v>
      </c>
      <c r="L796">
        <f>_xlfn.XLOOKUP(D796,Products!$A$1:$A$49,Products!$E$1:$E$49,,0)</f>
        <v>29.784999999999997</v>
      </c>
      <c r="M796" s="11">
        <f>orders!L796*orders!E796</f>
        <v>148.92499999999998</v>
      </c>
      <c r="N796" t="str">
        <f t="shared" si="24"/>
        <v>Arabica</v>
      </c>
      <c r="O796" t="str">
        <f>_xlfn.XLOOKUP(Orders_Table[[#This Row],[Customer ID]],customers!$A$1:$A$1001,customers!$I$1:$I$1001,,0)</f>
        <v>No</v>
      </c>
      <c r="P796" t="str">
        <f t="shared" si="25"/>
        <v>Light</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IF(_xlfn.XLOOKUP(C797,customers!$A$1:$A$1001,customers!$C$1:$C$1001)=0,"",_xlfn.XLOOKUP(C797,customers!$A$1:$A$1001,customers!$C$1:$C$1001))</f>
        <v>wcalderom3@stumbleupon.com</v>
      </c>
      <c r="H797" s="2" t="str">
        <f>_xlfn.XLOOKUP(C797,customers!$A$1:$A$1001,customers!$G$1:$G$1001,,0)</f>
        <v>United States</v>
      </c>
      <c r="I797" t="str">
        <f>_xlfn.XLOOKUP(orders!D797,Products!$A$1:$A$49,Products!$B$1:$B$49,,0)</f>
        <v>Rob</v>
      </c>
      <c r="J797" t="str">
        <f>_xlfn.XLOOKUP(orders!D797,Products!$A$1:$A$49,Products!$C$1:$C$49,,0)</f>
        <v>L</v>
      </c>
      <c r="K797" s="5">
        <f>_xlfn.XLOOKUP(D797,Products!$A$1:$A$49,Products!$D$1:$D$49,,0)</f>
        <v>0.5</v>
      </c>
      <c r="L797">
        <f>_xlfn.XLOOKUP(D797,Products!$A$1:$A$49,Products!$E$1:$E$49,,0)</f>
        <v>7.169999999999999</v>
      </c>
      <c r="M797" s="11">
        <f>orders!L797*orders!E797</f>
        <v>28.679999999999996</v>
      </c>
      <c r="N797" t="str">
        <f t="shared" si="24"/>
        <v>Robusta</v>
      </c>
      <c r="O797" t="str">
        <f>_xlfn.XLOOKUP(Orders_Table[[#This Row],[Customer ID]],customers!$A$1:$A$1001,customers!$I$1:$I$1001,,0)</f>
        <v>No</v>
      </c>
      <c r="P797" t="str">
        <f t="shared" si="25"/>
        <v>Light</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IF(_xlfn.XLOOKUP(C798,customers!$A$1:$A$1001,customers!$C$1:$C$1001)=0,"",_xlfn.XLOOKUP(C798,customers!$A$1:$A$1001,customers!$C$1:$C$1001))</f>
        <v/>
      </c>
      <c r="H798" s="2" t="str">
        <f>_xlfn.XLOOKUP(C798,customers!$A$1:$A$1001,customers!$G$1:$G$1001,,0)</f>
        <v>United States</v>
      </c>
      <c r="I798" t="str">
        <f>_xlfn.XLOOKUP(orders!D798,Products!$A$1:$A$49,Products!$B$1:$B$49,,0)</f>
        <v>Lib</v>
      </c>
      <c r="J798" t="str">
        <f>_xlfn.XLOOKUP(orders!D798,Products!$A$1:$A$49,Products!$C$1:$C$49,,0)</f>
        <v>L</v>
      </c>
      <c r="K798" s="5">
        <f>_xlfn.XLOOKUP(D798,Products!$A$1:$A$49,Products!$D$1:$D$49,,0)</f>
        <v>0.5</v>
      </c>
      <c r="L798">
        <f>_xlfn.XLOOKUP(D798,Products!$A$1:$A$49,Products!$E$1:$E$49,,0)</f>
        <v>9.51</v>
      </c>
      <c r="M798" s="11">
        <f>orders!L798*orders!E798</f>
        <v>9.51</v>
      </c>
      <c r="N798" t="str">
        <f t="shared" si="24"/>
        <v>Liberica</v>
      </c>
      <c r="O798" t="str">
        <f>_xlfn.XLOOKUP(Orders_Table[[#This Row],[Customer ID]],customers!$A$1:$A$1001,customers!$I$1:$I$1001,,0)</f>
        <v>No</v>
      </c>
      <c r="P798" t="str">
        <f t="shared" si="25"/>
        <v>Light</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IF(_xlfn.XLOOKUP(C799,customers!$A$1:$A$1001,customers!$C$1:$C$1001)=0,"",_xlfn.XLOOKUP(C799,customers!$A$1:$A$1001,customers!$C$1:$C$1001))</f>
        <v>jkennicottm5@yahoo.co.jp</v>
      </c>
      <c r="H799" s="2" t="str">
        <f>_xlfn.XLOOKUP(C799,customers!$A$1:$A$1001,customers!$G$1:$G$1001,,0)</f>
        <v>United States</v>
      </c>
      <c r="I799" t="str">
        <f>_xlfn.XLOOKUP(orders!D799,Products!$A$1:$A$49,Products!$B$1:$B$49,,0)</f>
        <v>Ara</v>
      </c>
      <c r="J799" t="str">
        <f>_xlfn.XLOOKUP(orders!D799,Products!$A$1:$A$49,Products!$C$1:$C$49,,0)</f>
        <v>L</v>
      </c>
      <c r="K799" s="5">
        <f>_xlfn.XLOOKUP(D799,Products!$A$1:$A$49,Products!$D$1:$D$49,,0)</f>
        <v>0.5</v>
      </c>
      <c r="L799">
        <f>_xlfn.XLOOKUP(D799,Products!$A$1:$A$49,Products!$E$1:$E$49,,0)</f>
        <v>7.77</v>
      </c>
      <c r="M799" s="11">
        <f>orders!L799*orders!E799</f>
        <v>31.08</v>
      </c>
      <c r="N799" t="str">
        <f t="shared" si="24"/>
        <v>Arabica</v>
      </c>
      <c r="O799" t="str">
        <f>_xlfn.XLOOKUP(Orders_Table[[#This Row],[Customer ID]],customers!$A$1:$A$1001,customers!$I$1:$I$1001,,0)</f>
        <v>No</v>
      </c>
      <c r="P799" t="str">
        <f t="shared" si="25"/>
        <v>Light</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IF(_xlfn.XLOOKUP(C800,customers!$A$1:$A$1001,customers!$C$1:$C$1001)=0,"",_xlfn.XLOOKUP(C800,customers!$A$1:$A$1001,customers!$C$1:$C$1001))</f>
        <v>gruggenm6@nymag.com</v>
      </c>
      <c r="H800" s="2" t="str">
        <f>_xlfn.XLOOKUP(C800,customers!$A$1:$A$1001,customers!$G$1:$G$1001,,0)</f>
        <v>United States</v>
      </c>
      <c r="I800" t="str">
        <f>_xlfn.XLOOKUP(orders!D800,Products!$A$1:$A$49,Products!$B$1:$B$49,,0)</f>
        <v>Rob</v>
      </c>
      <c r="J800" t="str">
        <f>_xlfn.XLOOKUP(orders!D800,Products!$A$1:$A$49,Products!$C$1:$C$49,,0)</f>
        <v>D</v>
      </c>
      <c r="K800" s="5">
        <f>_xlfn.XLOOKUP(D800,Products!$A$1:$A$49,Products!$D$1:$D$49,,0)</f>
        <v>0.2</v>
      </c>
      <c r="L800">
        <f>_xlfn.XLOOKUP(D800,Products!$A$1:$A$49,Products!$E$1:$E$49,,0)</f>
        <v>2.6849999999999996</v>
      </c>
      <c r="M800" s="11">
        <f>orders!L800*orders!E800</f>
        <v>8.0549999999999997</v>
      </c>
      <c r="N800" t="str">
        <f t="shared" si="24"/>
        <v>Robusta</v>
      </c>
      <c r="O800" t="str">
        <f>_xlfn.XLOOKUP(Orders_Table[[#This Row],[Customer ID]],customers!$A$1:$A$1001,customers!$I$1:$I$1001,,0)</f>
        <v>Yes</v>
      </c>
      <c r="P800" t="str">
        <f t="shared" si="25"/>
        <v>Dark</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IF(_xlfn.XLOOKUP(C801,customers!$A$1:$A$1001,customers!$C$1:$C$1001)=0,"",_xlfn.XLOOKUP(C801,customers!$A$1:$A$1001,customers!$C$1:$C$1001))</f>
        <v/>
      </c>
      <c r="H801" s="2" t="str">
        <f>_xlfn.XLOOKUP(C801,customers!$A$1:$A$1001,customers!$G$1:$G$1001,,0)</f>
        <v>United States</v>
      </c>
      <c r="I801" t="str">
        <f>_xlfn.XLOOKUP(orders!D801,Products!$A$1:$A$49,Products!$B$1:$B$49,,0)</f>
        <v>Exc</v>
      </c>
      <c r="J801" t="str">
        <f>_xlfn.XLOOKUP(orders!D801,Products!$A$1:$A$49,Products!$C$1:$C$49,,0)</f>
        <v>D</v>
      </c>
      <c r="K801" s="5">
        <f>_xlfn.XLOOKUP(D801,Products!$A$1:$A$49,Products!$D$1:$D$49,,0)</f>
        <v>1</v>
      </c>
      <c r="L801">
        <f>_xlfn.XLOOKUP(D801,Products!$A$1:$A$49,Products!$E$1:$E$49,,0)</f>
        <v>12.15</v>
      </c>
      <c r="M801" s="11">
        <f>orders!L801*orders!E801</f>
        <v>36.450000000000003</v>
      </c>
      <c r="N801" t="str">
        <f t="shared" si="24"/>
        <v>Excelsa</v>
      </c>
      <c r="O801" t="str">
        <f>_xlfn.XLOOKUP(Orders_Table[[#This Row],[Customer ID]],customers!$A$1:$A$1001,customers!$I$1:$I$1001,,0)</f>
        <v>Yes</v>
      </c>
      <c r="P801" t="str">
        <f t="shared" si="25"/>
        <v>Dark</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IF(_xlfn.XLOOKUP(C802,customers!$A$1:$A$1001,customers!$C$1:$C$1001)=0,"",_xlfn.XLOOKUP(C802,customers!$A$1:$A$1001,customers!$C$1:$C$1001))</f>
        <v>mfrightm8@harvard.edu</v>
      </c>
      <c r="H802" s="2" t="str">
        <f>_xlfn.XLOOKUP(C802,customers!$A$1:$A$1001,customers!$G$1:$G$1001,,0)</f>
        <v>Ireland</v>
      </c>
      <c r="I802" t="str">
        <f>_xlfn.XLOOKUP(orders!D802,Products!$A$1:$A$49,Products!$B$1:$B$49,,0)</f>
        <v>Rob</v>
      </c>
      <c r="J802" t="str">
        <f>_xlfn.XLOOKUP(orders!D802,Products!$A$1:$A$49,Products!$C$1:$C$49,,0)</f>
        <v>D</v>
      </c>
      <c r="K802" s="5">
        <f>_xlfn.XLOOKUP(D802,Products!$A$1:$A$49,Products!$D$1:$D$49,,0)</f>
        <v>0.2</v>
      </c>
      <c r="L802">
        <f>_xlfn.XLOOKUP(D802,Products!$A$1:$A$49,Products!$E$1:$E$49,,0)</f>
        <v>2.6849999999999996</v>
      </c>
      <c r="M802" s="11">
        <f>orders!L802*orders!E802</f>
        <v>16.11</v>
      </c>
      <c r="N802" t="str">
        <f t="shared" si="24"/>
        <v>Robusta</v>
      </c>
      <c r="O802" t="str">
        <f>_xlfn.XLOOKUP(Orders_Table[[#This Row],[Customer ID]],customers!$A$1:$A$1001,customers!$I$1:$I$1001,,0)</f>
        <v>No</v>
      </c>
      <c r="P802" t="str">
        <f t="shared" si="25"/>
        <v>Dark</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IF(_xlfn.XLOOKUP(C803,customers!$A$1:$A$1001,customers!$C$1:$C$1001)=0,"",_xlfn.XLOOKUP(C803,customers!$A$1:$A$1001,customers!$C$1:$C$1001))</f>
        <v>btartem9@aol.com</v>
      </c>
      <c r="H803" s="2" t="str">
        <f>_xlfn.XLOOKUP(C803,customers!$A$1:$A$1001,customers!$G$1:$G$1001,,0)</f>
        <v>United States</v>
      </c>
      <c r="I803" t="str">
        <f>_xlfn.XLOOKUP(orders!D803,Products!$A$1:$A$49,Products!$B$1:$B$49,,0)</f>
        <v>Rob</v>
      </c>
      <c r="J803" t="str">
        <f>_xlfn.XLOOKUP(orders!D803,Products!$A$1:$A$49,Products!$C$1:$C$49,,0)</f>
        <v>D</v>
      </c>
      <c r="K803" s="5">
        <f>_xlfn.XLOOKUP(D803,Products!$A$1:$A$49,Products!$D$1:$D$49,,0)</f>
        <v>2.5</v>
      </c>
      <c r="L803">
        <f>_xlfn.XLOOKUP(D803,Products!$A$1:$A$49,Products!$E$1:$E$49,,0)</f>
        <v>20.584999999999997</v>
      </c>
      <c r="M803" s="11">
        <f>orders!L803*orders!E803</f>
        <v>41.169999999999995</v>
      </c>
      <c r="N803" t="str">
        <f t="shared" si="24"/>
        <v>Robusta</v>
      </c>
      <c r="O803" t="str">
        <f>_xlfn.XLOOKUP(Orders_Table[[#This Row],[Customer ID]],customers!$A$1:$A$1001,customers!$I$1:$I$1001,,0)</f>
        <v>Yes</v>
      </c>
      <c r="P803" t="str">
        <f t="shared" si="25"/>
        <v>Dark</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IF(_xlfn.XLOOKUP(C804,customers!$A$1:$A$1001,customers!$C$1:$C$1001)=0,"",_xlfn.XLOOKUP(C804,customers!$A$1:$A$1001,customers!$C$1:$C$1001))</f>
        <v>ckrzysztofiakma@skyrock.com</v>
      </c>
      <c r="H804" s="2" t="str">
        <f>_xlfn.XLOOKUP(C804,customers!$A$1:$A$1001,customers!$G$1:$G$1001,,0)</f>
        <v>United States</v>
      </c>
      <c r="I804" t="str">
        <f>_xlfn.XLOOKUP(orders!D804,Products!$A$1:$A$49,Products!$B$1:$B$49,,0)</f>
        <v>Rob</v>
      </c>
      <c r="J804" t="str">
        <f>_xlfn.XLOOKUP(orders!D804,Products!$A$1:$A$49,Products!$C$1:$C$49,,0)</f>
        <v>D</v>
      </c>
      <c r="K804" s="5">
        <f>_xlfn.XLOOKUP(D804,Products!$A$1:$A$49,Products!$D$1:$D$49,,0)</f>
        <v>0.2</v>
      </c>
      <c r="L804">
        <f>_xlfn.XLOOKUP(D804,Products!$A$1:$A$49,Products!$E$1:$E$49,,0)</f>
        <v>2.6849999999999996</v>
      </c>
      <c r="M804" s="11">
        <f>orders!L804*orders!E804</f>
        <v>10.739999999999998</v>
      </c>
      <c r="N804" t="str">
        <f t="shared" si="24"/>
        <v>Robusta</v>
      </c>
      <c r="O804" t="str">
        <f>_xlfn.XLOOKUP(Orders_Table[[#This Row],[Customer ID]],customers!$A$1:$A$1001,customers!$I$1:$I$1001,,0)</f>
        <v>No</v>
      </c>
      <c r="P804" t="str">
        <f t="shared" si="25"/>
        <v>Dark</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IF(_xlfn.XLOOKUP(C805,customers!$A$1:$A$1001,customers!$C$1:$C$1001)=0,"",_xlfn.XLOOKUP(C805,customers!$A$1:$A$1001,customers!$C$1:$C$1001))</f>
        <v>dpenquetmb@diigo.com</v>
      </c>
      <c r="H805" s="2" t="str">
        <f>_xlfn.XLOOKUP(C805,customers!$A$1:$A$1001,customers!$G$1:$G$1001,,0)</f>
        <v>United States</v>
      </c>
      <c r="I805" t="str">
        <f>_xlfn.XLOOKUP(orders!D805,Products!$A$1:$A$49,Products!$B$1:$B$49,,0)</f>
        <v>Exc</v>
      </c>
      <c r="J805" t="str">
        <f>_xlfn.XLOOKUP(orders!D805,Products!$A$1:$A$49,Products!$C$1:$C$49,,0)</f>
        <v>M</v>
      </c>
      <c r="K805" s="5">
        <f>_xlfn.XLOOKUP(D805,Products!$A$1:$A$49,Products!$D$1:$D$49,,0)</f>
        <v>2.5</v>
      </c>
      <c r="L805">
        <f>_xlfn.XLOOKUP(D805,Products!$A$1:$A$49,Products!$E$1:$E$49,,0)</f>
        <v>31.624999999999996</v>
      </c>
      <c r="M805" s="11">
        <f>orders!L805*orders!E805</f>
        <v>126.49999999999999</v>
      </c>
      <c r="N805" t="str">
        <f t="shared" si="24"/>
        <v>Excelsa</v>
      </c>
      <c r="O805" t="str">
        <f>_xlfn.XLOOKUP(Orders_Table[[#This Row],[Customer ID]],customers!$A$1:$A$1001,customers!$I$1:$I$1001,,0)</f>
        <v>No</v>
      </c>
      <c r="P805" t="str">
        <f t="shared" si="25"/>
        <v>Medium</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IF(_xlfn.XLOOKUP(C806,customers!$A$1:$A$1001,customers!$C$1:$C$1001)=0,"",_xlfn.XLOOKUP(C806,customers!$A$1:$A$1001,customers!$C$1:$C$1001))</f>
        <v/>
      </c>
      <c r="H806" s="2" t="str">
        <f>_xlfn.XLOOKUP(C806,customers!$A$1:$A$1001,customers!$G$1:$G$1001,,0)</f>
        <v>United Kingdom</v>
      </c>
      <c r="I806" t="str">
        <f>_xlfn.XLOOKUP(orders!D806,Products!$A$1:$A$49,Products!$B$1:$B$49,,0)</f>
        <v>Rob</v>
      </c>
      <c r="J806" t="str">
        <f>_xlfn.XLOOKUP(orders!D806,Products!$A$1:$A$49,Products!$C$1:$C$49,,0)</f>
        <v>L</v>
      </c>
      <c r="K806" s="5">
        <f>_xlfn.XLOOKUP(D806,Products!$A$1:$A$49,Products!$D$1:$D$49,,0)</f>
        <v>1</v>
      </c>
      <c r="L806">
        <f>_xlfn.XLOOKUP(D806,Products!$A$1:$A$49,Products!$E$1:$E$49,,0)</f>
        <v>11.95</v>
      </c>
      <c r="M806" s="11">
        <f>orders!L806*orders!E806</f>
        <v>23.9</v>
      </c>
      <c r="N806" t="str">
        <f t="shared" si="24"/>
        <v>Robusta</v>
      </c>
      <c r="O806" t="str">
        <f>_xlfn.XLOOKUP(Orders_Table[[#This Row],[Customer ID]],customers!$A$1:$A$1001,customers!$I$1:$I$1001,,0)</f>
        <v>No</v>
      </c>
      <c r="P806" t="str">
        <f t="shared" si="25"/>
        <v>Light</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IF(_xlfn.XLOOKUP(C807,customers!$A$1:$A$1001,customers!$C$1:$C$1001)=0,"",_xlfn.XLOOKUP(C807,customers!$A$1:$A$1001,customers!$C$1:$C$1001))</f>
        <v/>
      </c>
      <c r="H807" s="2" t="str">
        <f>_xlfn.XLOOKUP(C807,customers!$A$1:$A$1001,customers!$G$1:$G$1001,,0)</f>
        <v>United States</v>
      </c>
      <c r="I807" t="str">
        <f>_xlfn.XLOOKUP(orders!D807,Products!$A$1:$A$49,Products!$B$1:$B$49,,0)</f>
        <v>Rob</v>
      </c>
      <c r="J807" t="str">
        <f>_xlfn.XLOOKUP(orders!D807,Products!$A$1:$A$49,Products!$C$1:$C$49,,0)</f>
        <v>M</v>
      </c>
      <c r="K807" s="5">
        <f>_xlfn.XLOOKUP(D807,Products!$A$1:$A$49,Products!$D$1:$D$49,,0)</f>
        <v>0.5</v>
      </c>
      <c r="L807">
        <f>_xlfn.XLOOKUP(D807,Products!$A$1:$A$49,Products!$E$1:$E$49,,0)</f>
        <v>5.97</v>
      </c>
      <c r="M807" s="11">
        <f>orders!L807*orders!E807</f>
        <v>5.97</v>
      </c>
      <c r="N807" t="str">
        <f t="shared" si="24"/>
        <v>Robusta</v>
      </c>
      <c r="O807" t="str">
        <f>_xlfn.XLOOKUP(Orders_Table[[#This Row],[Customer ID]],customers!$A$1:$A$1001,customers!$I$1:$I$1001,,0)</f>
        <v>No</v>
      </c>
      <c r="P807" t="str">
        <f t="shared" si="25"/>
        <v>Medium</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IF(_xlfn.XLOOKUP(C808,customers!$A$1:$A$1001,customers!$C$1:$C$1001)=0,"",_xlfn.XLOOKUP(C808,customers!$A$1:$A$1001,customers!$C$1:$C$1001))</f>
        <v/>
      </c>
      <c r="H808" s="2" t="str">
        <f>_xlfn.XLOOKUP(C808,customers!$A$1:$A$1001,customers!$G$1:$G$1001,,0)</f>
        <v>United Kingdom</v>
      </c>
      <c r="I808" t="str">
        <f>_xlfn.XLOOKUP(orders!D808,Products!$A$1:$A$49,Products!$B$1:$B$49,,0)</f>
        <v>Lib</v>
      </c>
      <c r="J808" t="str">
        <f>_xlfn.XLOOKUP(orders!D808,Products!$A$1:$A$49,Products!$C$1:$C$49,,0)</f>
        <v>D</v>
      </c>
      <c r="K808" s="5">
        <f>_xlfn.XLOOKUP(D808,Products!$A$1:$A$49,Products!$D$1:$D$49,,0)</f>
        <v>0.2</v>
      </c>
      <c r="L808">
        <f>_xlfn.XLOOKUP(D808,Products!$A$1:$A$49,Products!$E$1:$E$49,,0)</f>
        <v>3.8849999999999998</v>
      </c>
      <c r="M808" s="11">
        <f>orders!L808*orders!E808</f>
        <v>7.77</v>
      </c>
      <c r="N808" t="str">
        <f t="shared" si="24"/>
        <v>Liberica</v>
      </c>
      <c r="O808" t="str">
        <f>_xlfn.XLOOKUP(Orders_Table[[#This Row],[Customer ID]],customers!$A$1:$A$1001,customers!$I$1:$I$1001,,0)</f>
        <v>Yes</v>
      </c>
      <c r="P808" t="str">
        <f t="shared" si="25"/>
        <v>Dark</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IF(_xlfn.XLOOKUP(C809,customers!$A$1:$A$1001,customers!$C$1:$C$1001)=0,"",_xlfn.XLOOKUP(C809,customers!$A$1:$A$1001,customers!$C$1:$C$1001))</f>
        <v>kferrettimf@huffingtonpost.com</v>
      </c>
      <c r="H809" s="2" t="str">
        <f>_xlfn.XLOOKUP(C809,customers!$A$1:$A$1001,customers!$G$1:$G$1001,,0)</f>
        <v>Ireland</v>
      </c>
      <c r="I809" t="str">
        <f>_xlfn.XLOOKUP(orders!D809,Products!$A$1:$A$49,Products!$B$1:$B$49,,0)</f>
        <v>Lib</v>
      </c>
      <c r="J809" t="str">
        <f>_xlfn.XLOOKUP(orders!D809,Products!$A$1:$A$49,Products!$C$1:$C$49,,0)</f>
        <v>D</v>
      </c>
      <c r="K809" s="5">
        <f>_xlfn.XLOOKUP(D809,Products!$A$1:$A$49,Products!$D$1:$D$49,,0)</f>
        <v>0.5</v>
      </c>
      <c r="L809">
        <f>_xlfn.XLOOKUP(D809,Products!$A$1:$A$49,Products!$E$1:$E$49,,0)</f>
        <v>7.77</v>
      </c>
      <c r="M809" s="11">
        <f>orders!L809*orders!E809</f>
        <v>23.31</v>
      </c>
      <c r="N809" t="str">
        <f t="shared" si="24"/>
        <v>Liberica</v>
      </c>
      <c r="O809" t="str">
        <f>_xlfn.XLOOKUP(Orders_Table[[#This Row],[Customer ID]],customers!$A$1:$A$1001,customers!$I$1:$I$1001,,0)</f>
        <v>No</v>
      </c>
      <c r="P809" t="str">
        <f t="shared" si="25"/>
        <v>Dark</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IF(_xlfn.XLOOKUP(C810,customers!$A$1:$A$1001,customers!$C$1:$C$1001)=0,"",_xlfn.XLOOKUP(C810,customers!$A$1:$A$1001,customers!$C$1:$C$1001))</f>
        <v/>
      </c>
      <c r="H810" s="2" t="str">
        <f>_xlfn.XLOOKUP(C810,customers!$A$1:$A$1001,customers!$G$1:$G$1001,,0)</f>
        <v>United States</v>
      </c>
      <c r="I810" t="str">
        <f>_xlfn.XLOOKUP(orders!D810,Products!$A$1:$A$49,Products!$B$1:$B$49,,0)</f>
        <v>Rob</v>
      </c>
      <c r="J810" t="str">
        <f>_xlfn.XLOOKUP(orders!D810,Products!$A$1:$A$49,Products!$C$1:$C$49,,0)</f>
        <v>L</v>
      </c>
      <c r="K810" s="5">
        <f>_xlfn.XLOOKUP(D810,Products!$A$1:$A$49,Products!$D$1:$D$49,,0)</f>
        <v>2.5</v>
      </c>
      <c r="L810">
        <f>_xlfn.XLOOKUP(D810,Products!$A$1:$A$49,Products!$E$1:$E$49,,0)</f>
        <v>27.484999999999996</v>
      </c>
      <c r="M810" s="11">
        <f>orders!L810*orders!E810</f>
        <v>137.42499999999998</v>
      </c>
      <c r="N810" t="str">
        <f t="shared" si="24"/>
        <v>Robusta</v>
      </c>
      <c r="O810" t="str">
        <f>_xlfn.XLOOKUP(Orders_Table[[#This Row],[Customer ID]],customers!$A$1:$A$1001,customers!$I$1:$I$1001,,0)</f>
        <v>No</v>
      </c>
      <c r="P810" t="str">
        <f t="shared" si="25"/>
        <v>Light</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IF(_xlfn.XLOOKUP(C811,customers!$A$1:$A$1001,customers!$C$1:$C$1001)=0,"",_xlfn.XLOOKUP(C811,customers!$A$1:$A$1001,customers!$C$1:$C$1001))</f>
        <v/>
      </c>
      <c r="H811" s="2" t="str">
        <f>_xlfn.XLOOKUP(C811,customers!$A$1:$A$1001,customers!$G$1:$G$1001,,0)</f>
        <v>United States</v>
      </c>
      <c r="I811" t="str">
        <f>_xlfn.XLOOKUP(orders!D811,Products!$A$1:$A$49,Products!$B$1:$B$49,,0)</f>
        <v>Rob</v>
      </c>
      <c r="J811" t="str">
        <f>_xlfn.XLOOKUP(orders!D811,Products!$A$1:$A$49,Products!$C$1:$C$49,,0)</f>
        <v>D</v>
      </c>
      <c r="K811" s="5">
        <f>_xlfn.XLOOKUP(D811,Products!$A$1:$A$49,Products!$D$1:$D$49,,0)</f>
        <v>0.2</v>
      </c>
      <c r="L811">
        <f>_xlfn.XLOOKUP(D811,Products!$A$1:$A$49,Products!$E$1:$E$49,,0)</f>
        <v>2.6849999999999996</v>
      </c>
      <c r="M811" s="11">
        <f>orders!L811*orders!E811</f>
        <v>8.0549999999999997</v>
      </c>
      <c r="N811" t="str">
        <f t="shared" si="24"/>
        <v>Robusta</v>
      </c>
      <c r="O811" t="str">
        <f>_xlfn.XLOOKUP(Orders_Table[[#This Row],[Customer ID]],customers!$A$1:$A$1001,customers!$I$1:$I$1001,,0)</f>
        <v>Yes</v>
      </c>
      <c r="P811" t="str">
        <f t="shared" si="25"/>
        <v>Dark</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IF(_xlfn.XLOOKUP(C812,customers!$A$1:$A$1001,customers!$C$1:$C$1001)=0,"",_xlfn.XLOOKUP(C812,customers!$A$1:$A$1001,customers!$C$1:$C$1001))</f>
        <v>abalsdonemi@toplist.cz</v>
      </c>
      <c r="H812" s="2" t="str">
        <f>_xlfn.XLOOKUP(C812,customers!$A$1:$A$1001,customers!$G$1:$G$1001,,0)</f>
        <v>United States</v>
      </c>
      <c r="I812" t="str">
        <f>_xlfn.XLOOKUP(orders!D812,Products!$A$1:$A$49,Products!$B$1:$B$49,,0)</f>
        <v>Lib</v>
      </c>
      <c r="J812" t="str">
        <f>_xlfn.XLOOKUP(orders!D812,Products!$A$1:$A$49,Products!$C$1:$C$49,,0)</f>
        <v>L</v>
      </c>
      <c r="K812" s="5">
        <f>_xlfn.XLOOKUP(D812,Products!$A$1:$A$49,Products!$D$1:$D$49,,0)</f>
        <v>0.5</v>
      </c>
      <c r="L812">
        <f>_xlfn.XLOOKUP(D812,Products!$A$1:$A$49,Products!$E$1:$E$49,,0)</f>
        <v>9.51</v>
      </c>
      <c r="M812" s="11">
        <f>orders!L812*orders!E812</f>
        <v>28.53</v>
      </c>
      <c r="N812" t="str">
        <f t="shared" si="24"/>
        <v>Liberica</v>
      </c>
      <c r="O812" t="str">
        <f>_xlfn.XLOOKUP(Orders_Table[[#This Row],[Customer ID]],customers!$A$1:$A$1001,customers!$I$1:$I$1001,,0)</f>
        <v>No</v>
      </c>
      <c r="P812" t="str">
        <f t="shared" si="25"/>
        <v>Light</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IF(_xlfn.XLOOKUP(C813,customers!$A$1:$A$1001,customers!$C$1:$C$1001)=0,"",_xlfn.XLOOKUP(C813,customers!$A$1:$A$1001,customers!$C$1:$C$1001))</f>
        <v>bromeramj@list-manage.com</v>
      </c>
      <c r="H813" s="2" t="str">
        <f>_xlfn.XLOOKUP(C813,customers!$A$1:$A$1001,customers!$G$1:$G$1001,,0)</f>
        <v>Ireland</v>
      </c>
      <c r="I813" t="str">
        <f>_xlfn.XLOOKUP(orders!D813,Products!$A$1:$A$49,Products!$B$1:$B$49,,0)</f>
        <v>Ara</v>
      </c>
      <c r="J813" t="str">
        <f>_xlfn.XLOOKUP(orders!D813,Products!$A$1:$A$49,Products!$C$1:$C$49,,0)</f>
        <v>M</v>
      </c>
      <c r="K813" s="5">
        <f>_xlfn.XLOOKUP(D813,Products!$A$1:$A$49,Products!$D$1:$D$49,,0)</f>
        <v>1</v>
      </c>
      <c r="L813">
        <f>_xlfn.XLOOKUP(D813,Products!$A$1:$A$49,Products!$E$1:$E$49,,0)</f>
        <v>11.25</v>
      </c>
      <c r="M813" s="11">
        <f>orders!L813*orders!E813</f>
        <v>67.5</v>
      </c>
      <c r="N813" t="str">
        <f t="shared" si="24"/>
        <v>Arabica</v>
      </c>
      <c r="O813" t="str">
        <f>_xlfn.XLOOKUP(Orders_Table[[#This Row],[Customer ID]],customers!$A$1:$A$1001,customers!$I$1:$I$1001,,0)</f>
        <v>Yes</v>
      </c>
      <c r="P813" t="str">
        <f t="shared" si="25"/>
        <v>Medium</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IF(_xlfn.XLOOKUP(C814,customers!$A$1:$A$1001,customers!$C$1:$C$1001)=0,"",_xlfn.XLOOKUP(C814,customers!$A$1:$A$1001,customers!$C$1:$C$1001))</f>
        <v>bromeramj@list-manage.com</v>
      </c>
      <c r="H814" s="2" t="str">
        <f>_xlfn.XLOOKUP(C814,customers!$A$1:$A$1001,customers!$G$1:$G$1001,,0)</f>
        <v>Ireland</v>
      </c>
      <c r="I814" t="str">
        <f>_xlfn.XLOOKUP(orders!D814,Products!$A$1:$A$49,Products!$B$1:$B$49,,0)</f>
        <v>Lib</v>
      </c>
      <c r="J814" t="str">
        <f>_xlfn.XLOOKUP(orders!D814,Products!$A$1:$A$49,Products!$C$1:$C$49,,0)</f>
        <v>D</v>
      </c>
      <c r="K814" s="5">
        <f>_xlfn.XLOOKUP(D814,Products!$A$1:$A$49,Products!$D$1:$D$49,,0)</f>
        <v>2.5</v>
      </c>
      <c r="L814">
        <f>_xlfn.XLOOKUP(D814,Products!$A$1:$A$49,Products!$E$1:$E$49,,0)</f>
        <v>29.784999999999997</v>
      </c>
      <c r="M814" s="11">
        <f>orders!L814*orders!E814</f>
        <v>178.70999999999998</v>
      </c>
      <c r="N814" t="str">
        <f t="shared" si="24"/>
        <v>Liberica</v>
      </c>
      <c r="O814" t="str">
        <f>_xlfn.XLOOKUP(Orders_Table[[#This Row],[Customer ID]],customers!$A$1:$A$1001,customers!$I$1:$I$1001,,0)</f>
        <v>Yes</v>
      </c>
      <c r="P814" t="str">
        <f t="shared" si="25"/>
        <v>Dark</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IF(_xlfn.XLOOKUP(C815,customers!$A$1:$A$1001,customers!$C$1:$C$1001)=0,"",_xlfn.XLOOKUP(C815,customers!$A$1:$A$1001,customers!$C$1:$C$1001))</f>
        <v>cbrydeml@tuttocitta.it</v>
      </c>
      <c r="H815" s="2" t="str">
        <f>_xlfn.XLOOKUP(C815,customers!$A$1:$A$1001,customers!$G$1:$G$1001,,0)</f>
        <v>United States</v>
      </c>
      <c r="I815" t="str">
        <f>_xlfn.XLOOKUP(orders!D815,Products!$A$1:$A$49,Products!$B$1:$B$49,,0)</f>
        <v>Exc</v>
      </c>
      <c r="J815" t="str">
        <f>_xlfn.XLOOKUP(orders!D815,Products!$A$1:$A$49,Products!$C$1:$C$49,,0)</f>
        <v>M</v>
      </c>
      <c r="K815" s="5">
        <f>_xlfn.XLOOKUP(D815,Products!$A$1:$A$49,Products!$D$1:$D$49,,0)</f>
        <v>2.5</v>
      </c>
      <c r="L815">
        <f>_xlfn.XLOOKUP(D815,Products!$A$1:$A$49,Products!$E$1:$E$49,,0)</f>
        <v>31.624999999999996</v>
      </c>
      <c r="M815" s="11">
        <f>orders!L815*orders!E815</f>
        <v>31.624999999999996</v>
      </c>
      <c r="N815" t="str">
        <f t="shared" si="24"/>
        <v>Excelsa</v>
      </c>
      <c r="O815" t="str">
        <f>_xlfn.XLOOKUP(Orders_Table[[#This Row],[Customer ID]],customers!$A$1:$A$1001,customers!$I$1:$I$1001,,0)</f>
        <v>Yes</v>
      </c>
      <c r="P815" t="str">
        <f t="shared" si="25"/>
        <v>Medium</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IF(_xlfn.XLOOKUP(C816,customers!$A$1:$A$1001,customers!$C$1:$C$1001)=0,"",_xlfn.XLOOKUP(C816,customers!$A$1:$A$1001,customers!$C$1:$C$1001))</f>
        <v>senefermm@blog.com</v>
      </c>
      <c r="H816" s="2" t="str">
        <f>_xlfn.XLOOKUP(C816,customers!$A$1:$A$1001,customers!$G$1:$G$1001,,0)</f>
        <v>United States</v>
      </c>
      <c r="I816" t="str">
        <f>_xlfn.XLOOKUP(orders!D816,Products!$A$1:$A$49,Products!$B$1:$B$49,,0)</f>
        <v>Exc</v>
      </c>
      <c r="J816" t="str">
        <f>_xlfn.XLOOKUP(orders!D816,Products!$A$1:$A$49,Products!$C$1:$C$49,,0)</f>
        <v>L</v>
      </c>
      <c r="K816" s="5">
        <f>_xlfn.XLOOKUP(D816,Products!$A$1:$A$49,Products!$D$1:$D$49,,0)</f>
        <v>0.2</v>
      </c>
      <c r="L816">
        <f>_xlfn.XLOOKUP(D816,Products!$A$1:$A$49,Products!$E$1:$E$49,,0)</f>
        <v>4.4550000000000001</v>
      </c>
      <c r="M816" s="11">
        <f>orders!L816*orders!E816</f>
        <v>8.91</v>
      </c>
      <c r="N816" t="str">
        <f t="shared" si="24"/>
        <v>Excelsa</v>
      </c>
      <c r="O816" t="str">
        <f>_xlfn.XLOOKUP(Orders_Table[[#This Row],[Customer ID]],customers!$A$1:$A$1001,customers!$I$1:$I$1001,,0)</f>
        <v>No</v>
      </c>
      <c r="P816" t="str">
        <f t="shared" si="25"/>
        <v>Light</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IF(_xlfn.XLOOKUP(C817,customers!$A$1:$A$1001,customers!$C$1:$C$1001)=0,"",_xlfn.XLOOKUP(C817,customers!$A$1:$A$1001,customers!$C$1:$C$1001))</f>
        <v>lhaggerstonemn@independent.co.uk</v>
      </c>
      <c r="H817" s="2" t="str">
        <f>_xlfn.XLOOKUP(C817,customers!$A$1:$A$1001,customers!$G$1:$G$1001,,0)</f>
        <v>United States</v>
      </c>
      <c r="I817" t="str">
        <f>_xlfn.XLOOKUP(orders!D817,Products!$A$1:$A$49,Products!$B$1:$B$49,,0)</f>
        <v>Rob</v>
      </c>
      <c r="J817" t="str">
        <f>_xlfn.XLOOKUP(orders!D817,Products!$A$1:$A$49,Products!$C$1:$C$49,,0)</f>
        <v>M</v>
      </c>
      <c r="K817" s="5">
        <f>_xlfn.XLOOKUP(D817,Products!$A$1:$A$49,Products!$D$1:$D$49,,0)</f>
        <v>0.5</v>
      </c>
      <c r="L817">
        <f>_xlfn.XLOOKUP(D817,Products!$A$1:$A$49,Products!$E$1:$E$49,,0)</f>
        <v>5.97</v>
      </c>
      <c r="M817" s="11">
        <f>orders!L817*orders!E817</f>
        <v>35.82</v>
      </c>
      <c r="N817" t="str">
        <f t="shared" si="24"/>
        <v>Robusta</v>
      </c>
      <c r="O817" t="str">
        <f>_xlfn.XLOOKUP(Orders_Table[[#This Row],[Customer ID]],customers!$A$1:$A$1001,customers!$I$1:$I$1001,,0)</f>
        <v>No</v>
      </c>
      <c r="P817" t="str">
        <f t="shared" si="25"/>
        <v>Medium</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IF(_xlfn.XLOOKUP(C818,customers!$A$1:$A$1001,customers!$C$1:$C$1001)=0,"",_xlfn.XLOOKUP(C818,customers!$A$1:$A$1001,customers!$C$1:$C$1001))</f>
        <v>mgundrymo@omniture.com</v>
      </c>
      <c r="H818" s="2" t="str">
        <f>_xlfn.XLOOKUP(C818,customers!$A$1:$A$1001,customers!$G$1:$G$1001,,0)</f>
        <v>Ireland</v>
      </c>
      <c r="I818" t="str">
        <f>_xlfn.XLOOKUP(orders!D818,Products!$A$1:$A$49,Products!$B$1:$B$49,,0)</f>
        <v>Lib</v>
      </c>
      <c r="J818" t="str">
        <f>_xlfn.XLOOKUP(orders!D818,Products!$A$1:$A$49,Products!$C$1:$C$49,,0)</f>
        <v>L</v>
      </c>
      <c r="K818" s="5">
        <f>_xlfn.XLOOKUP(D818,Products!$A$1:$A$49,Products!$D$1:$D$49,,0)</f>
        <v>0.5</v>
      </c>
      <c r="L818">
        <f>_xlfn.XLOOKUP(D818,Products!$A$1:$A$49,Products!$E$1:$E$49,,0)</f>
        <v>9.51</v>
      </c>
      <c r="M818" s="11">
        <f>orders!L818*orders!E818</f>
        <v>38.04</v>
      </c>
      <c r="N818" t="str">
        <f t="shared" si="24"/>
        <v>Liberica</v>
      </c>
      <c r="O818" t="str">
        <f>_xlfn.XLOOKUP(Orders_Table[[#This Row],[Customer ID]],customers!$A$1:$A$1001,customers!$I$1:$I$1001,,0)</f>
        <v>No</v>
      </c>
      <c r="P818" t="str">
        <f t="shared" si="25"/>
        <v>Light</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IF(_xlfn.XLOOKUP(C819,customers!$A$1:$A$1001,customers!$C$1:$C$1001)=0,"",_xlfn.XLOOKUP(C819,customers!$A$1:$A$1001,customers!$C$1:$C$1001))</f>
        <v>bwellanmp@cafepress.com</v>
      </c>
      <c r="H819" s="2" t="str">
        <f>_xlfn.XLOOKUP(C819,customers!$A$1:$A$1001,customers!$G$1:$G$1001,,0)</f>
        <v>United States</v>
      </c>
      <c r="I819" t="str">
        <f>_xlfn.XLOOKUP(orders!D819,Products!$A$1:$A$49,Products!$B$1:$B$49,,0)</f>
        <v>Lib</v>
      </c>
      <c r="J819" t="str">
        <f>_xlfn.XLOOKUP(orders!D819,Products!$A$1:$A$49,Products!$C$1:$C$49,,0)</f>
        <v>D</v>
      </c>
      <c r="K819" s="5">
        <f>_xlfn.XLOOKUP(D819,Products!$A$1:$A$49,Products!$D$1:$D$49,,0)</f>
        <v>0.5</v>
      </c>
      <c r="L819">
        <f>_xlfn.XLOOKUP(D819,Products!$A$1:$A$49,Products!$E$1:$E$49,,0)</f>
        <v>7.77</v>
      </c>
      <c r="M819" s="11">
        <f>orders!L819*orders!E819</f>
        <v>15.54</v>
      </c>
      <c r="N819" t="str">
        <f t="shared" si="24"/>
        <v>Liberica</v>
      </c>
      <c r="O819" t="str">
        <f>_xlfn.XLOOKUP(Orders_Table[[#This Row],[Customer ID]],customers!$A$1:$A$1001,customers!$I$1:$I$1001,,0)</f>
        <v>No</v>
      </c>
      <c r="P819" t="str">
        <f t="shared" si="25"/>
        <v>Dark</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IF(_xlfn.XLOOKUP(C820,customers!$A$1:$A$1001,customers!$C$1:$C$1001)=0,"",_xlfn.XLOOKUP(C820,customers!$A$1:$A$1001,customers!$C$1:$C$1001))</f>
        <v/>
      </c>
      <c r="H820" s="2" t="str">
        <f>_xlfn.XLOOKUP(C820,customers!$A$1:$A$1001,customers!$G$1:$G$1001,,0)</f>
        <v>United States</v>
      </c>
      <c r="I820" t="str">
        <f>_xlfn.XLOOKUP(orders!D820,Products!$A$1:$A$49,Products!$B$1:$B$49,,0)</f>
        <v>Lib</v>
      </c>
      <c r="J820" t="str">
        <f>_xlfn.XLOOKUP(orders!D820,Products!$A$1:$A$49,Products!$C$1:$C$49,,0)</f>
        <v>L</v>
      </c>
      <c r="K820" s="5">
        <f>_xlfn.XLOOKUP(D820,Products!$A$1:$A$49,Products!$D$1:$D$49,,0)</f>
        <v>1</v>
      </c>
      <c r="L820">
        <f>_xlfn.XLOOKUP(D820,Products!$A$1:$A$49,Products!$E$1:$E$49,,0)</f>
        <v>15.85</v>
      </c>
      <c r="M820" s="11">
        <f>orders!L820*orders!E820</f>
        <v>79.25</v>
      </c>
      <c r="N820" t="str">
        <f t="shared" si="24"/>
        <v>Liberica</v>
      </c>
      <c r="O820" t="str">
        <f>_xlfn.XLOOKUP(Orders_Table[[#This Row],[Customer ID]],customers!$A$1:$A$1001,customers!$I$1:$I$1001,,0)</f>
        <v>No</v>
      </c>
      <c r="P820" t="str">
        <f t="shared" si="25"/>
        <v>Light</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IF(_xlfn.XLOOKUP(C821,customers!$A$1:$A$1001,customers!$C$1:$C$1001)=0,"",_xlfn.XLOOKUP(C821,customers!$A$1:$A$1001,customers!$C$1:$C$1001))</f>
        <v>catchesonmr@xinhuanet.com</v>
      </c>
      <c r="H821" s="2" t="str">
        <f>_xlfn.XLOOKUP(C821,customers!$A$1:$A$1001,customers!$G$1:$G$1001,,0)</f>
        <v>United States</v>
      </c>
      <c r="I821" t="str">
        <f>_xlfn.XLOOKUP(orders!D821,Products!$A$1:$A$49,Products!$B$1:$B$49,,0)</f>
        <v>Lib</v>
      </c>
      <c r="J821" t="str">
        <f>_xlfn.XLOOKUP(orders!D821,Products!$A$1:$A$49,Products!$C$1:$C$49,,0)</f>
        <v>L</v>
      </c>
      <c r="K821" s="5">
        <f>_xlfn.XLOOKUP(D821,Products!$A$1:$A$49,Products!$D$1:$D$49,,0)</f>
        <v>0.2</v>
      </c>
      <c r="L821">
        <f>_xlfn.XLOOKUP(D821,Products!$A$1:$A$49,Products!$E$1:$E$49,,0)</f>
        <v>4.7549999999999999</v>
      </c>
      <c r="M821" s="11">
        <f>orders!L821*orders!E821</f>
        <v>4.7549999999999999</v>
      </c>
      <c r="N821" t="str">
        <f t="shared" si="24"/>
        <v>Liberica</v>
      </c>
      <c r="O821" t="str">
        <f>_xlfn.XLOOKUP(Orders_Table[[#This Row],[Customer ID]],customers!$A$1:$A$1001,customers!$I$1:$I$1001,,0)</f>
        <v>Yes</v>
      </c>
      <c r="P821" t="str">
        <f t="shared" si="25"/>
        <v>Light</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IF(_xlfn.XLOOKUP(C822,customers!$A$1:$A$1001,customers!$C$1:$C$1001)=0,"",_xlfn.XLOOKUP(C822,customers!$A$1:$A$1001,customers!$C$1:$C$1001))</f>
        <v>estentonms@google.it</v>
      </c>
      <c r="H822" s="2" t="str">
        <f>_xlfn.XLOOKUP(C822,customers!$A$1:$A$1001,customers!$G$1:$G$1001,,0)</f>
        <v>United States</v>
      </c>
      <c r="I822" t="str">
        <f>_xlfn.XLOOKUP(orders!D822,Products!$A$1:$A$49,Products!$B$1:$B$49,,0)</f>
        <v>Exc</v>
      </c>
      <c r="J822" t="str">
        <f>_xlfn.XLOOKUP(orders!D822,Products!$A$1:$A$49,Products!$C$1:$C$49,,0)</f>
        <v>M</v>
      </c>
      <c r="K822" s="5">
        <f>_xlfn.XLOOKUP(D822,Products!$A$1:$A$49,Products!$D$1:$D$49,,0)</f>
        <v>1</v>
      </c>
      <c r="L822">
        <f>_xlfn.XLOOKUP(D822,Products!$A$1:$A$49,Products!$E$1:$E$49,,0)</f>
        <v>13.75</v>
      </c>
      <c r="M822" s="11">
        <f>orders!L822*orders!E822</f>
        <v>55</v>
      </c>
      <c r="N822" t="str">
        <f t="shared" si="24"/>
        <v>Excelsa</v>
      </c>
      <c r="O822" t="str">
        <f>_xlfn.XLOOKUP(Orders_Table[[#This Row],[Customer ID]],customers!$A$1:$A$1001,customers!$I$1:$I$1001,,0)</f>
        <v>Yes</v>
      </c>
      <c r="P822" t="str">
        <f t="shared" si="25"/>
        <v>Medium</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IF(_xlfn.XLOOKUP(C823,customers!$A$1:$A$1001,customers!$C$1:$C$1001)=0,"",_xlfn.XLOOKUP(C823,customers!$A$1:$A$1001,customers!$C$1:$C$1001))</f>
        <v>etrippmt@wp.com</v>
      </c>
      <c r="H823" s="2" t="str">
        <f>_xlfn.XLOOKUP(C823,customers!$A$1:$A$1001,customers!$G$1:$G$1001,,0)</f>
        <v>United States</v>
      </c>
      <c r="I823" t="str">
        <f>_xlfn.XLOOKUP(orders!D823,Products!$A$1:$A$49,Products!$B$1:$B$49,,0)</f>
        <v>Rob</v>
      </c>
      <c r="J823" t="str">
        <f>_xlfn.XLOOKUP(orders!D823,Products!$A$1:$A$49,Products!$C$1:$C$49,,0)</f>
        <v>D</v>
      </c>
      <c r="K823" s="5">
        <f>_xlfn.XLOOKUP(D823,Products!$A$1:$A$49,Products!$D$1:$D$49,,0)</f>
        <v>0.5</v>
      </c>
      <c r="L823">
        <f>_xlfn.XLOOKUP(D823,Products!$A$1:$A$49,Products!$E$1:$E$49,,0)</f>
        <v>5.3699999999999992</v>
      </c>
      <c r="M823" s="11">
        <f>orders!L823*orders!E823</f>
        <v>26.849999999999994</v>
      </c>
      <c r="N823" t="str">
        <f t="shared" si="24"/>
        <v>Robusta</v>
      </c>
      <c r="O823" t="str">
        <f>_xlfn.XLOOKUP(Orders_Table[[#This Row],[Customer ID]],customers!$A$1:$A$1001,customers!$I$1:$I$1001,,0)</f>
        <v>No</v>
      </c>
      <c r="P823" t="str">
        <f t="shared" si="25"/>
        <v>Dark</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IF(_xlfn.XLOOKUP(C824,customers!$A$1:$A$1001,customers!$C$1:$C$1001)=0,"",_xlfn.XLOOKUP(C824,customers!$A$1:$A$1001,customers!$C$1:$C$1001))</f>
        <v>lmacmanusmu@imdb.com</v>
      </c>
      <c r="H824" s="2" t="str">
        <f>_xlfn.XLOOKUP(C824,customers!$A$1:$A$1001,customers!$G$1:$G$1001,,0)</f>
        <v>United States</v>
      </c>
      <c r="I824" t="str">
        <f>_xlfn.XLOOKUP(orders!D824,Products!$A$1:$A$49,Products!$B$1:$B$49,,0)</f>
        <v>Exc</v>
      </c>
      <c r="J824" t="str">
        <f>_xlfn.XLOOKUP(orders!D824,Products!$A$1:$A$49,Products!$C$1:$C$49,,0)</f>
        <v>L</v>
      </c>
      <c r="K824" s="5">
        <f>_xlfn.XLOOKUP(D824,Products!$A$1:$A$49,Products!$D$1:$D$49,,0)</f>
        <v>2.5</v>
      </c>
      <c r="L824">
        <f>_xlfn.XLOOKUP(D824,Products!$A$1:$A$49,Products!$E$1:$E$49,,0)</f>
        <v>34.154999999999994</v>
      </c>
      <c r="M824" s="11">
        <f>orders!L824*orders!E824</f>
        <v>136.61999999999998</v>
      </c>
      <c r="N824" t="str">
        <f t="shared" si="24"/>
        <v>Excelsa</v>
      </c>
      <c r="O824" t="str">
        <f>_xlfn.XLOOKUP(Orders_Table[[#This Row],[Customer ID]],customers!$A$1:$A$1001,customers!$I$1:$I$1001,,0)</f>
        <v>No</v>
      </c>
      <c r="P824" t="str">
        <f t="shared" si="25"/>
        <v>Light</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IF(_xlfn.XLOOKUP(C825,customers!$A$1:$A$1001,customers!$C$1:$C$1001)=0,"",_xlfn.XLOOKUP(C825,customers!$A$1:$A$1001,customers!$C$1:$C$1001))</f>
        <v>tbenediktovichmv@ebay.com</v>
      </c>
      <c r="H825" s="2" t="str">
        <f>_xlfn.XLOOKUP(C825,customers!$A$1:$A$1001,customers!$G$1:$G$1001,,0)</f>
        <v>United States</v>
      </c>
      <c r="I825" t="str">
        <f>_xlfn.XLOOKUP(orders!D825,Products!$A$1:$A$49,Products!$B$1:$B$49,,0)</f>
        <v>Lib</v>
      </c>
      <c r="J825" t="str">
        <f>_xlfn.XLOOKUP(orders!D825,Products!$A$1:$A$49,Products!$C$1:$C$49,,0)</f>
        <v>L</v>
      </c>
      <c r="K825" s="5">
        <f>_xlfn.XLOOKUP(D825,Products!$A$1:$A$49,Products!$D$1:$D$49,,0)</f>
        <v>1</v>
      </c>
      <c r="L825">
        <f>_xlfn.XLOOKUP(D825,Products!$A$1:$A$49,Products!$E$1:$E$49,,0)</f>
        <v>15.85</v>
      </c>
      <c r="M825" s="11">
        <f>orders!L825*orders!E825</f>
        <v>47.55</v>
      </c>
      <c r="N825" t="str">
        <f t="shared" si="24"/>
        <v>Liberica</v>
      </c>
      <c r="O825" t="str">
        <f>_xlfn.XLOOKUP(Orders_Table[[#This Row],[Customer ID]],customers!$A$1:$A$1001,customers!$I$1:$I$1001,,0)</f>
        <v>Yes</v>
      </c>
      <c r="P825" t="str">
        <f t="shared" si="25"/>
        <v>Light</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IF(_xlfn.XLOOKUP(C826,customers!$A$1:$A$1001,customers!$C$1:$C$1001)=0,"",_xlfn.XLOOKUP(C826,customers!$A$1:$A$1001,customers!$C$1:$C$1001))</f>
        <v>cbournermw@chronoengine.com</v>
      </c>
      <c r="H826" s="2" t="str">
        <f>_xlfn.XLOOKUP(C826,customers!$A$1:$A$1001,customers!$G$1:$G$1001,,0)</f>
        <v>United States</v>
      </c>
      <c r="I826" t="str">
        <f>_xlfn.XLOOKUP(orders!D826,Products!$A$1:$A$49,Products!$B$1:$B$49,,0)</f>
        <v>Ara</v>
      </c>
      <c r="J826" t="str">
        <f>_xlfn.XLOOKUP(orders!D826,Products!$A$1:$A$49,Products!$C$1:$C$49,,0)</f>
        <v>M</v>
      </c>
      <c r="K826" s="5">
        <f>_xlfn.XLOOKUP(D826,Products!$A$1:$A$49,Products!$D$1:$D$49,,0)</f>
        <v>0.2</v>
      </c>
      <c r="L826">
        <f>_xlfn.XLOOKUP(D826,Products!$A$1:$A$49,Products!$E$1:$E$49,,0)</f>
        <v>3.375</v>
      </c>
      <c r="M826" s="11">
        <f>orders!L826*orders!E826</f>
        <v>16.875</v>
      </c>
      <c r="N826" t="str">
        <f t="shared" si="24"/>
        <v>Arabica</v>
      </c>
      <c r="O826" t="str">
        <f>_xlfn.XLOOKUP(Orders_Table[[#This Row],[Customer ID]],customers!$A$1:$A$1001,customers!$I$1:$I$1001,,0)</f>
        <v>Yes</v>
      </c>
      <c r="P826" t="str">
        <f t="shared" si="25"/>
        <v>Medium</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IF(_xlfn.XLOOKUP(C827,customers!$A$1:$A$1001,customers!$C$1:$C$1001)=0,"",_xlfn.XLOOKUP(C827,customers!$A$1:$A$1001,customers!$C$1:$C$1001))</f>
        <v>oskermen3@hatena.ne.jp</v>
      </c>
      <c r="H827" s="2" t="str">
        <f>_xlfn.XLOOKUP(C827,customers!$A$1:$A$1001,customers!$G$1:$G$1001,,0)</f>
        <v>United States</v>
      </c>
      <c r="I827" t="str">
        <f>_xlfn.XLOOKUP(orders!D827,Products!$A$1:$A$49,Products!$B$1:$B$49,,0)</f>
        <v>Ara</v>
      </c>
      <c r="J827" t="str">
        <f>_xlfn.XLOOKUP(orders!D827,Products!$A$1:$A$49,Products!$C$1:$C$49,,0)</f>
        <v>D</v>
      </c>
      <c r="K827" s="5">
        <f>_xlfn.XLOOKUP(D827,Products!$A$1:$A$49,Products!$D$1:$D$49,,0)</f>
        <v>1</v>
      </c>
      <c r="L827">
        <f>_xlfn.XLOOKUP(D827,Products!$A$1:$A$49,Products!$E$1:$E$49,,0)</f>
        <v>9.9499999999999993</v>
      </c>
      <c r="M827" s="11">
        <f>orders!L827*orders!E827</f>
        <v>29.849999999999998</v>
      </c>
      <c r="N827" t="str">
        <f t="shared" si="24"/>
        <v>Arabica</v>
      </c>
      <c r="O827" t="str">
        <f>_xlfn.XLOOKUP(Orders_Table[[#This Row],[Customer ID]],customers!$A$1:$A$1001,customers!$I$1:$I$1001,,0)</f>
        <v>Yes</v>
      </c>
      <c r="P827" t="str">
        <f t="shared" si="25"/>
        <v>Dark</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IF(_xlfn.XLOOKUP(C828,customers!$A$1:$A$1001,customers!$C$1:$C$1001)=0,"",_xlfn.XLOOKUP(C828,customers!$A$1:$A$1001,customers!$C$1:$C$1001))</f>
        <v>kheddanmy@icq.com</v>
      </c>
      <c r="H828" s="2" t="str">
        <f>_xlfn.XLOOKUP(C828,customers!$A$1:$A$1001,customers!$G$1:$G$1001,,0)</f>
        <v>United States</v>
      </c>
      <c r="I828" t="str">
        <f>_xlfn.XLOOKUP(orders!D828,Products!$A$1:$A$49,Products!$B$1:$B$49,,0)</f>
        <v>Exc</v>
      </c>
      <c r="J828" t="str">
        <f>_xlfn.XLOOKUP(orders!D828,Products!$A$1:$A$49,Products!$C$1:$C$49,,0)</f>
        <v>M</v>
      </c>
      <c r="K828" s="5">
        <f>_xlfn.XLOOKUP(D828,Products!$A$1:$A$49,Products!$D$1:$D$49,,0)</f>
        <v>0.5</v>
      </c>
      <c r="L828">
        <f>_xlfn.XLOOKUP(D828,Products!$A$1:$A$49,Products!$E$1:$E$49,,0)</f>
        <v>8.25</v>
      </c>
      <c r="M828" s="11">
        <f>orders!L828*orders!E828</f>
        <v>41.25</v>
      </c>
      <c r="N828" t="str">
        <f t="shared" si="24"/>
        <v>Excelsa</v>
      </c>
      <c r="O828" t="str">
        <f>_xlfn.XLOOKUP(Orders_Table[[#This Row],[Customer ID]],customers!$A$1:$A$1001,customers!$I$1:$I$1001,,0)</f>
        <v>Yes</v>
      </c>
      <c r="P828" t="str">
        <f t="shared" si="25"/>
        <v>Medium</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IF(_xlfn.XLOOKUP(C829,customers!$A$1:$A$1001,customers!$C$1:$C$1001)=0,"",_xlfn.XLOOKUP(C829,customers!$A$1:$A$1001,customers!$C$1:$C$1001))</f>
        <v>ichartersmz@abc.net.au</v>
      </c>
      <c r="H829" s="2" t="str">
        <f>_xlfn.XLOOKUP(C829,customers!$A$1:$A$1001,customers!$G$1:$G$1001,,0)</f>
        <v>United States</v>
      </c>
      <c r="I829" t="str">
        <f>_xlfn.XLOOKUP(orders!D829,Products!$A$1:$A$49,Products!$B$1:$B$49,,0)</f>
        <v>Exc</v>
      </c>
      <c r="J829" t="str">
        <f>_xlfn.XLOOKUP(orders!D829,Products!$A$1:$A$49,Products!$C$1:$C$49,,0)</f>
        <v>M</v>
      </c>
      <c r="K829" s="5">
        <f>_xlfn.XLOOKUP(D829,Products!$A$1:$A$49,Products!$D$1:$D$49,,0)</f>
        <v>0.2</v>
      </c>
      <c r="L829">
        <f>_xlfn.XLOOKUP(D829,Products!$A$1:$A$49,Products!$E$1:$E$49,,0)</f>
        <v>4.125</v>
      </c>
      <c r="M829" s="11">
        <f>orders!L829*orders!E829</f>
        <v>20.625</v>
      </c>
      <c r="N829" t="str">
        <f t="shared" si="24"/>
        <v>Excelsa</v>
      </c>
      <c r="O829" t="str">
        <f>_xlfn.XLOOKUP(Orders_Table[[#This Row],[Customer ID]],customers!$A$1:$A$1001,customers!$I$1:$I$1001,,0)</f>
        <v>No</v>
      </c>
      <c r="P829" t="str">
        <f t="shared" si="25"/>
        <v>Medium</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IF(_xlfn.XLOOKUP(C830,customers!$A$1:$A$1001,customers!$C$1:$C$1001)=0,"",_xlfn.XLOOKUP(C830,customers!$A$1:$A$1001,customers!$C$1:$C$1001))</f>
        <v>aroubertn0@tmall.com</v>
      </c>
      <c r="H830" s="2" t="str">
        <f>_xlfn.XLOOKUP(C830,customers!$A$1:$A$1001,customers!$G$1:$G$1001,,0)</f>
        <v>United States</v>
      </c>
      <c r="I830" t="str">
        <f>_xlfn.XLOOKUP(orders!D830,Products!$A$1:$A$49,Products!$B$1:$B$49,,0)</f>
        <v>Ara</v>
      </c>
      <c r="J830" t="str">
        <f>_xlfn.XLOOKUP(orders!D830,Products!$A$1:$A$49,Products!$C$1:$C$49,,0)</f>
        <v>D</v>
      </c>
      <c r="K830" s="5">
        <f>_xlfn.XLOOKUP(D830,Products!$A$1:$A$49,Products!$D$1:$D$49,,0)</f>
        <v>2.5</v>
      </c>
      <c r="L830">
        <f>_xlfn.XLOOKUP(D830,Products!$A$1:$A$49,Products!$E$1:$E$49,,0)</f>
        <v>22.884999999999998</v>
      </c>
      <c r="M830" s="11">
        <f>orders!L830*orders!E830</f>
        <v>137.31</v>
      </c>
      <c r="N830" t="str">
        <f t="shared" si="24"/>
        <v>Arabica</v>
      </c>
      <c r="O830" t="str">
        <f>_xlfn.XLOOKUP(Orders_Table[[#This Row],[Customer ID]],customers!$A$1:$A$1001,customers!$I$1:$I$1001,,0)</f>
        <v>Yes</v>
      </c>
      <c r="P830" t="str">
        <f t="shared" si="25"/>
        <v>Dark</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IF(_xlfn.XLOOKUP(C831,customers!$A$1:$A$1001,customers!$C$1:$C$1001)=0,"",_xlfn.XLOOKUP(C831,customers!$A$1:$A$1001,customers!$C$1:$C$1001))</f>
        <v>hmairsn1@so-net.ne.jp</v>
      </c>
      <c r="H831" s="2" t="str">
        <f>_xlfn.XLOOKUP(C831,customers!$A$1:$A$1001,customers!$G$1:$G$1001,,0)</f>
        <v>United States</v>
      </c>
      <c r="I831" t="str">
        <f>_xlfn.XLOOKUP(orders!D831,Products!$A$1:$A$49,Products!$B$1:$B$49,,0)</f>
        <v>Ara</v>
      </c>
      <c r="J831" t="str">
        <f>_xlfn.XLOOKUP(orders!D831,Products!$A$1:$A$49,Products!$C$1:$C$49,,0)</f>
        <v>D</v>
      </c>
      <c r="K831" s="5">
        <f>_xlfn.XLOOKUP(D831,Products!$A$1:$A$49,Products!$D$1:$D$49,,0)</f>
        <v>0.2</v>
      </c>
      <c r="L831">
        <f>_xlfn.XLOOKUP(D831,Products!$A$1:$A$49,Products!$E$1:$E$49,,0)</f>
        <v>2.9849999999999999</v>
      </c>
      <c r="M831" s="11">
        <f>orders!L831*orders!E831</f>
        <v>2.9849999999999999</v>
      </c>
      <c r="N831" t="str">
        <f t="shared" si="24"/>
        <v>Arabica</v>
      </c>
      <c r="O831" t="str">
        <f>_xlfn.XLOOKUP(Orders_Table[[#This Row],[Customer ID]],customers!$A$1:$A$1001,customers!$I$1:$I$1001,,0)</f>
        <v>No</v>
      </c>
      <c r="P831" t="str">
        <f t="shared" si="25"/>
        <v>Dark</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IF(_xlfn.XLOOKUP(C832,customers!$A$1:$A$1001,customers!$C$1:$C$1001)=0,"",_xlfn.XLOOKUP(C832,customers!$A$1:$A$1001,customers!$C$1:$C$1001))</f>
        <v>hrainforthn2@blog.com</v>
      </c>
      <c r="H832" s="2" t="str">
        <f>_xlfn.XLOOKUP(C832,customers!$A$1:$A$1001,customers!$G$1:$G$1001,,0)</f>
        <v>United States</v>
      </c>
      <c r="I832" t="str">
        <f>_xlfn.XLOOKUP(orders!D832,Products!$A$1:$A$49,Products!$B$1:$B$49,,0)</f>
        <v>Exc</v>
      </c>
      <c r="J832" t="str">
        <f>_xlfn.XLOOKUP(orders!D832,Products!$A$1:$A$49,Products!$C$1:$C$49,,0)</f>
        <v>M</v>
      </c>
      <c r="K832" s="5">
        <f>_xlfn.XLOOKUP(D832,Products!$A$1:$A$49,Products!$D$1:$D$49,,0)</f>
        <v>1</v>
      </c>
      <c r="L832">
        <f>_xlfn.XLOOKUP(D832,Products!$A$1:$A$49,Products!$E$1:$E$49,,0)</f>
        <v>13.75</v>
      </c>
      <c r="M832" s="11">
        <f>orders!L832*orders!E832</f>
        <v>27.5</v>
      </c>
      <c r="N832" t="str">
        <f t="shared" si="24"/>
        <v>Excelsa</v>
      </c>
      <c r="O832" t="str">
        <f>_xlfn.XLOOKUP(Orders_Table[[#This Row],[Customer ID]],customers!$A$1:$A$1001,customers!$I$1:$I$1001,,0)</f>
        <v>No</v>
      </c>
      <c r="P832" t="str">
        <f t="shared" si="25"/>
        <v>Medium</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IF(_xlfn.XLOOKUP(C833,customers!$A$1:$A$1001,customers!$C$1:$C$1001)=0,"",_xlfn.XLOOKUP(C833,customers!$A$1:$A$1001,customers!$C$1:$C$1001))</f>
        <v>hrainforthn2@blog.com</v>
      </c>
      <c r="H833" s="2" t="str">
        <f>_xlfn.XLOOKUP(C833,customers!$A$1:$A$1001,customers!$G$1:$G$1001,,0)</f>
        <v>United States</v>
      </c>
      <c r="I833" t="str">
        <f>_xlfn.XLOOKUP(orders!D833,Products!$A$1:$A$49,Products!$B$1:$B$49,,0)</f>
        <v>Ara</v>
      </c>
      <c r="J833" t="str">
        <f>_xlfn.XLOOKUP(orders!D833,Products!$A$1:$A$49,Products!$C$1:$C$49,,0)</f>
        <v>D</v>
      </c>
      <c r="K833" s="5">
        <f>_xlfn.XLOOKUP(D833,Products!$A$1:$A$49,Products!$D$1:$D$49,,0)</f>
        <v>0.2</v>
      </c>
      <c r="L833">
        <f>_xlfn.XLOOKUP(D833,Products!$A$1:$A$49,Products!$E$1:$E$49,,0)</f>
        <v>2.9849999999999999</v>
      </c>
      <c r="M833" s="11">
        <f>orders!L833*orders!E833</f>
        <v>5.97</v>
      </c>
      <c r="N833" t="str">
        <f t="shared" si="24"/>
        <v>Arabica</v>
      </c>
      <c r="O833" t="str">
        <f>_xlfn.XLOOKUP(Orders_Table[[#This Row],[Customer ID]],customers!$A$1:$A$1001,customers!$I$1:$I$1001,,0)</f>
        <v>No</v>
      </c>
      <c r="P833" t="str">
        <f t="shared" si="25"/>
        <v>Dark</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IF(_xlfn.XLOOKUP(C834,customers!$A$1:$A$1001,customers!$C$1:$C$1001)=0,"",_xlfn.XLOOKUP(C834,customers!$A$1:$A$1001,customers!$C$1:$C$1001))</f>
        <v>ijespern4@theglobeandmail.com</v>
      </c>
      <c r="H834" s="2" t="str">
        <f>_xlfn.XLOOKUP(C834,customers!$A$1:$A$1001,customers!$G$1:$G$1001,,0)</f>
        <v>United States</v>
      </c>
      <c r="I834" t="str">
        <f>_xlfn.XLOOKUP(orders!D834,Products!$A$1:$A$49,Products!$B$1:$B$49,,0)</f>
        <v>Rob</v>
      </c>
      <c r="J834" t="str">
        <f>_xlfn.XLOOKUP(orders!D834,Products!$A$1:$A$49,Products!$C$1:$C$49,,0)</f>
        <v>M</v>
      </c>
      <c r="K834" s="5">
        <f>_xlfn.XLOOKUP(D834,Products!$A$1:$A$49,Products!$D$1:$D$49,,0)</f>
        <v>1</v>
      </c>
      <c r="L834">
        <f>_xlfn.XLOOKUP(D834,Products!$A$1:$A$49,Products!$E$1:$E$49,,0)</f>
        <v>9.9499999999999993</v>
      </c>
      <c r="M834" s="11">
        <f>orders!L834*orders!E834</f>
        <v>59.699999999999996</v>
      </c>
      <c r="N834" t="str">
        <f t="shared" si="24"/>
        <v>Robusta</v>
      </c>
      <c r="O834" t="str">
        <f>_xlfn.XLOOKUP(Orders_Table[[#This Row],[Customer ID]],customers!$A$1:$A$1001,customers!$I$1:$I$1001,,0)</f>
        <v>No</v>
      </c>
      <c r="P834" t="str">
        <f t="shared" si="25"/>
        <v>Medium</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IF(_xlfn.XLOOKUP(C835,customers!$A$1:$A$1001,customers!$C$1:$C$1001)=0,"",_xlfn.XLOOKUP(C835,customers!$A$1:$A$1001,customers!$C$1:$C$1001))</f>
        <v>ldwerryhousen5@gravatar.com</v>
      </c>
      <c r="H835" s="2" t="str">
        <f>_xlfn.XLOOKUP(C835,customers!$A$1:$A$1001,customers!$G$1:$G$1001,,0)</f>
        <v>United States</v>
      </c>
      <c r="I835" t="str">
        <f>_xlfn.XLOOKUP(orders!D835,Products!$A$1:$A$49,Products!$B$1:$B$49,,0)</f>
        <v>Rob</v>
      </c>
      <c r="J835" t="str">
        <f>_xlfn.XLOOKUP(orders!D835,Products!$A$1:$A$49,Products!$C$1:$C$49,,0)</f>
        <v>D</v>
      </c>
      <c r="K835" s="5">
        <f>_xlfn.XLOOKUP(D835,Products!$A$1:$A$49,Products!$D$1:$D$49,,0)</f>
        <v>2.5</v>
      </c>
      <c r="L835">
        <f>_xlfn.XLOOKUP(D835,Products!$A$1:$A$49,Products!$E$1:$E$49,,0)</f>
        <v>20.584999999999997</v>
      </c>
      <c r="M835" s="11">
        <f>orders!L835*orders!E835</f>
        <v>82.339999999999989</v>
      </c>
      <c r="N835" t="str">
        <f t="shared" ref="N835:N898" si="26">IF(I835="Rob","Robusta",IF(I835="Exc","Excelsa",IF(I835="Ara","Arabica",IF(I835="Lib","Liberica",""))))</f>
        <v>Robusta</v>
      </c>
      <c r="O835" t="str">
        <f>_xlfn.XLOOKUP(Orders_Table[[#This Row],[Customer ID]],customers!$A$1:$A$1001,customers!$I$1:$I$1001,,0)</f>
        <v>Yes</v>
      </c>
      <c r="P835" t="str">
        <f t="shared" ref="P835:P898" si="27">IF(J835="M","Medium",IF(J835="D","Dark",IF(J835="L","Light","")))</f>
        <v>Dark</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IF(_xlfn.XLOOKUP(C836,customers!$A$1:$A$1001,customers!$C$1:$C$1001)=0,"",_xlfn.XLOOKUP(C836,customers!$A$1:$A$1001,customers!$C$1:$C$1001))</f>
        <v>nbroomern6@examiner.com</v>
      </c>
      <c r="H836" s="2" t="str">
        <f>_xlfn.XLOOKUP(C836,customers!$A$1:$A$1001,customers!$G$1:$G$1001,,0)</f>
        <v>United States</v>
      </c>
      <c r="I836" t="str">
        <f>_xlfn.XLOOKUP(orders!D836,Products!$A$1:$A$49,Products!$B$1:$B$49,,0)</f>
        <v>Ara</v>
      </c>
      <c r="J836" t="str">
        <f>_xlfn.XLOOKUP(orders!D836,Products!$A$1:$A$49,Products!$C$1:$C$49,,0)</f>
        <v>D</v>
      </c>
      <c r="K836" s="5">
        <f>_xlfn.XLOOKUP(D836,Products!$A$1:$A$49,Products!$D$1:$D$49,,0)</f>
        <v>2.5</v>
      </c>
      <c r="L836">
        <f>_xlfn.XLOOKUP(D836,Products!$A$1:$A$49,Products!$E$1:$E$49,,0)</f>
        <v>22.884999999999998</v>
      </c>
      <c r="M836" s="11">
        <f>orders!L836*orders!E836</f>
        <v>22.884999999999998</v>
      </c>
      <c r="N836" t="str">
        <f t="shared" si="26"/>
        <v>Arabica</v>
      </c>
      <c r="O836" t="str">
        <f>_xlfn.XLOOKUP(Orders_Table[[#This Row],[Customer ID]],customers!$A$1:$A$1001,customers!$I$1:$I$1001,,0)</f>
        <v>No</v>
      </c>
      <c r="P836" t="str">
        <f t="shared" si="27"/>
        <v>Dark</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IF(_xlfn.XLOOKUP(C837,customers!$A$1:$A$1001,customers!$C$1:$C$1001)=0,"",_xlfn.XLOOKUP(C837,customers!$A$1:$A$1001,customers!$C$1:$C$1001))</f>
        <v>kthoumassonn7@bloglovin.com</v>
      </c>
      <c r="H837" s="2" t="str">
        <f>_xlfn.XLOOKUP(C837,customers!$A$1:$A$1001,customers!$G$1:$G$1001,,0)</f>
        <v>United States</v>
      </c>
      <c r="I837" t="str">
        <f>_xlfn.XLOOKUP(orders!D837,Products!$A$1:$A$49,Products!$B$1:$B$49,,0)</f>
        <v>Exc</v>
      </c>
      <c r="J837" t="str">
        <f>_xlfn.XLOOKUP(orders!D837,Products!$A$1:$A$49,Products!$C$1:$C$49,,0)</f>
        <v>L</v>
      </c>
      <c r="K837" s="5">
        <f>_xlfn.XLOOKUP(D837,Products!$A$1:$A$49,Products!$D$1:$D$49,,0)</f>
        <v>0.5</v>
      </c>
      <c r="L837">
        <f>_xlfn.XLOOKUP(D837,Products!$A$1:$A$49,Products!$E$1:$E$49,,0)</f>
        <v>8.91</v>
      </c>
      <c r="M837" s="11">
        <f>orders!L837*orders!E837</f>
        <v>8.91</v>
      </c>
      <c r="N837" t="str">
        <f t="shared" si="26"/>
        <v>Excelsa</v>
      </c>
      <c r="O837" t="str">
        <f>_xlfn.XLOOKUP(Orders_Table[[#This Row],[Customer ID]],customers!$A$1:$A$1001,customers!$I$1:$I$1001,,0)</f>
        <v>Yes</v>
      </c>
      <c r="P837" t="str">
        <f t="shared" si="27"/>
        <v>Light</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IF(_xlfn.XLOOKUP(C838,customers!$A$1:$A$1001,customers!$C$1:$C$1001)=0,"",_xlfn.XLOOKUP(C838,customers!$A$1:$A$1001,customers!$C$1:$C$1001))</f>
        <v>fhabberghamn8@discovery.com</v>
      </c>
      <c r="H838" s="2" t="str">
        <f>_xlfn.XLOOKUP(C838,customers!$A$1:$A$1001,customers!$G$1:$G$1001,,0)</f>
        <v>United States</v>
      </c>
      <c r="I838" t="str">
        <f>_xlfn.XLOOKUP(orders!D838,Products!$A$1:$A$49,Products!$B$1:$B$49,,0)</f>
        <v>Ara</v>
      </c>
      <c r="J838" t="str">
        <f>_xlfn.XLOOKUP(orders!D838,Products!$A$1:$A$49,Products!$C$1:$C$49,,0)</f>
        <v>D</v>
      </c>
      <c r="K838" s="5">
        <f>_xlfn.XLOOKUP(D838,Products!$A$1:$A$49,Products!$D$1:$D$49,,0)</f>
        <v>0.2</v>
      </c>
      <c r="L838">
        <f>_xlfn.XLOOKUP(D838,Products!$A$1:$A$49,Products!$E$1:$E$49,,0)</f>
        <v>2.9849999999999999</v>
      </c>
      <c r="M838" s="11">
        <f>orders!L838*orders!E838</f>
        <v>11.94</v>
      </c>
      <c r="N838" t="str">
        <f t="shared" si="26"/>
        <v>Arabica</v>
      </c>
      <c r="O838" t="str">
        <f>_xlfn.XLOOKUP(Orders_Table[[#This Row],[Customer ID]],customers!$A$1:$A$1001,customers!$I$1:$I$1001,,0)</f>
        <v>No</v>
      </c>
      <c r="P838" t="str">
        <f t="shared" si="27"/>
        <v>Dark</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IF(_xlfn.XLOOKUP(C839,customers!$A$1:$A$1001,customers!$C$1:$C$1001)=0,"",_xlfn.XLOOKUP(C839,customers!$A$1:$A$1001,customers!$C$1:$C$1001))</f>
        <v/>
      </c>
      <c r="H839" s="2" t="str">
        <f>_xlfn.XLOOKUP(C839,customers!$A$1:$A$1001,customers!$G$1:$G$1001,,0)</f>
        <v>United States</v>
      </c>
      <c r="I839" t="str">
        <f>_xlfn.XLOOKUP(orders!D839,Products!$A$1:$A$49,Products!$B$1:$B$49,,0)</f>
        <v>Lib</v>
      </c>
      <c r="J839" t="str">
        <f>_xlfn.XLOOKUP(orders!D839,Products!$A$1:$A$49,Products!$C$1:$C$49,,0)</f>
        <v>M</v>
      </c>
      <c r="K839" s="5">
        <f>_xlfn.XLOOKUP(D839,Products!$A$1:$A$49,Products!$D$1:$D$49,,0)</f>
        <v>2.5</v>
      </c>
      <c r="L839">
        <f>_xlfn.XLOOKUP(D839,Products!$A$1:$A$49,Products!$E$1:$E$49,,0)</f>
        <v>33.464999999999996</v>
      </c>
      <c r="M839" s="11">
        <f>orders!L839*orders!E839</f>
        <v>100.39499999999998</v>
      </c>
      <c r="N839" t="str">
        <f t="shared" si="26"/>
        <v>Liberica</v>
      </c>
      <c r="O839" t="str">
        <f>_xlfn.XLOOKUP(Orders_Table[[#This Row],[Customer ID]],customers!$A$1:$A$1001,customers!$I$1:$I$1001,,0)</f>
        <v>No</v>
      </c>
      <c r="P839" t="str">
        <f t="shared" si="27"/>
        <v>Medium</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IF(_xlfn.XLOOKUP(C840,customers!$A$1:$A$1001,customers!$C$1:$C$1001)=0,"",_xlfn.XLOOKUP(C840,customers!$A$1:$A$1001,customers!$C$1:$C$1001))</f>
        <v>ravrashinna@tamu.edu</v>
      </c>
      <c r="H840" s="2" t="str">
        <f>_xlfn.XLOOKUP(C840,customers!$A$1:$A$1001,customers!$G$1:$G$1001,,0)</f>
        <v>United States</v>
      </c>
      <c r="I840" t="str">
        <f>_xlfn.XLOOKUP(orders!D840,Products!$A$1:$A$49,Products!$B$1:$B$49,,0)</f>
        <v>Ara</v>
      </c>
      <c r="J840" t="str">
        <f>_xlfn.XLOOKUP(orders!D840,Products!$A$1:$A$49,Products!$C$1:$C$49,,0)</f>
        <v>D</v>
      </c>
      <c r="K840" s="5">
        <f>_xlfn.XLOOKUP(D840,Products!$A$1:$A$49,Products!$D$1:$D$49,,0)</f>
        <v>2.5</v>
      </c>
      <c r="L840">
        <f>_xlfn.XLOOKUP(D840,Products!$A$1:$A$49,Products!$E$1:$E$49,,0)</f>
        <v>22.884999999999998</v>
      </c>
      <c r="M840" s="11">
        <f>orders!L840*orders!E840</f>
        <v>114.42499999999998</v>
      </c>
      <c r="N840" t="str">
        <f t="shared" si="26"/>
        <v>Arabica</v>
      </c>
      <c r="O840" t="str">
        <f>_xlfn.XLOOKUP(Orders_Table[[#This Row],[Customer ID]],customers!$A$1:$A$1001,customers!$I$1:$I$1001,,0)</f>
        <v>No</v>
      </c>
      <c r="P840" t="str">
        <f t="shared" si="27"/>
        <v>Dark</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IF(_xlfn.XLOOKUP(C841,customers!$A$1:$A$1001,customers!$C$1:$C$1001)=0,"",_xlfn.XLOOKUP(C841,customers!$A$1:$A$1001,customers!$C$1:$C$1001))</f>
        <v>mdoidgenb@etsy.com</v>
      </c>
      <c r="H841" s="2" t="str">
        <f>_xlfn.XLOOKUP(C841,customers!$A$1:$A$1001,customers!$G$1:$G$1001,,0)</f>
        <v>United States</v>
      </c>
      <c r="I841" t="str">
        <f>_xlfn.XLOOKUP(orders!D841,Products!$A$1:$A$49,Products!$B$1:$B$49,,0)</f>
        <v>Exc</v>
      </c>
      <c r="J841" t="str">
        <f>_xlfn.XLOOKUP(orders!D841,Products!$A$1:$A$49,Products!$C$1:$C$49,,0)</f>
        <v>M</v>
      </c>
      <c r="K841" s="5">
        <f>_xlfn.XLOOKUP(D841,Products!$A$1:$A$49,Products!$D$1:$D$49,,0)</f>
        <v>0.5</v>
      </c>
      <c r="L841">
        <f>_xlfn.XLOOKUP(D841,Products!$A$1:$A$49,Products!$E$1:$E$49,,0)</f>
        <v>8.25</v>
      </c>
      <c r="M841" s="11">
        <f>orders!L841*orders!E841</f>
        <v>41.25</v>
      </c>
      <c r="N841" t="str">
        <f t="shared" si="26"/>
        <v>Excelsa</v>
      </c>
      <c r="O841" t="str">
        <f>_xlfn.XLOOKUP(Orders_Table[[#This Row],[Customer ID]],customers!$A$1:$A$1001,customers!$I$1:$I$1001,,0)</f>
        <v>No</v>
      </c>
      <c r="P841" t="str">
        <f t="shared" si="27"/>
        <v>Medium</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IF(_xlfn.XLOOKUP(C842,customers!$A$1:$A$1001,customers!$C$1:$C$1001)=0,"",_xlfn.XLOOKUP(C842,customers!$A$1:$A$1001,customers!$C$1:$C$1001))</f>
        <v>jedinboronc@reverbnation.com</v>
      </c>
      <c r="H842" s="2" t="str">
        <f>_xlfn.XLOOKUP(C842,customers!$A$1:$A$1001,customers!$G$1:$G$1001,,0)</f>
        <v>United States</v>
      </c>
      <c r="I842" t="str">
        <f>_xlfn.XLOOKUP(orders!D842,Products!$A$1:$A$49,Products!$B$1:$B$49,,0)</f>
        <v>Rob</v>
      </c>
      <c r="J842" t="str">
        <f>_xlfn.XLOOKUP(orders!D842,Products!$A$1:$A$49,Products!$C$1:$C$49,,0)</f>
        <v>L</v>
      </c>
      <c r="K842" s="5">
        <f>_xlfn.XLOOKUP(D842,Products!$A$1:$A$49,Products!$D$1:$D$49,,0)</f>
        <v>0.5</v>
      </c>
      <c r="L842">
        <f>_xlfn.XLOOKUP(D842,Products!$A$1:$A$49,Products!$E$1:$E$49,,0)</f>
        <v>7.169999999999999</v>
      </c>
      <c r="M842" s="11">
        <f>orders!L842*orders!E842</f>
        <v>28.679999999999996</v>
      </c>
      <c r="N842" t="str">
        <f t="shared" si="26"/>
        <v>Robusta</v>
      </c>
      <c r="O842" t="str">
        <f>_xlfn.XLOOKUP(Orders_Table[[#This Row],[Customer ID]],customers!$A$1:$A$1001,customers!$I$1:$I$1001,,0)</f>
        <v>Yes</v>
      </c>
      <c r="P842" t="str">
        <f t="shared" si="27"/>
        <v>Light</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IF(_xlfn.XLOOKUP(C843,customers!$A$1:$A$1001,customers!$C$1:$C$1001)=0,"",_xlfn.XLOOKUP(C843,customers!$A$1:$A$1001,customers!$C$1:$C$1001))</f>
        <v>ttewelsonnd@cdbaby.com</v>
      </c>
      <c r="H843" s="2" t="str">
        <f>_xlfn.XLOOKUP(C843,customers!$A$1:$A$1001,customers!$G$1:$G$1001,,0)</f>
        <v>United States</v>
      </c>
      <c r="I843" t="str">
        <f>_xlfn.XLOOKUP(orders!D843,Products!$A$1:$A$49,Products!$B$1:$B$49,,0)</f>
        <v>Lib</v>
      </c>
      <c r="J843" t="str">
        <f>_xlfn.XLOOKUP(orders!D843,Products!$A$1:$A$49,Products!$C$1:$C$49,,0)</f>
        <v>M</v>
      </c>
      <c r="K843" s="5">
        <f>_xlfn.XLOOKUP(D843,Products!$A$1:$A$49,Products!$D$1:$D$49,,0)</f>
        <v>0.2</v>
      </c>
      <c r="L843">
        <f>_xlfn.XLOOKUP(D843,Products!$A$1:$A$49,Products!$E$1:$E$49,,0)</f>
        <v>4.3650000000000002</v>
      </c>
      <c r="M843" s="11">
        <f>orders!L843*orders!E843</f>
        <v>4.3650000000000002</v>
      </c>
      <c r="N843" t="str">
        <f t="shared" si="26"/>
        <v>Liberica</v>
      </c>
      <c r="O843" t="str">
        <f>_xlfn.XLOOKUP(Orders_Table[[#This Row],[Customer ID]],customers!$A$1:$A$1001,customers!$I$1:$I$1001,,0)</f>
        <v>No</v>
      </c>
      <c r="P843" t="str">
        <f t="shared" si="27"/>
        <v>Medium</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IF(_xlfn.XLOOKUP(C844,customers!$A$1:$A$1001,customers!$C$1:$C$1001)=0,"",_xlfn.XLOOKUP(C844,customers!$A$1:$A$1001,customers!$C$1:$C$1001))</f>
        <v>oskermen3@hatena.ne.jp</v>
      </c>
      <c r="H844" s="2" t="str">
        <f>_xlfn.XLOOKUP(C844,customers!$A$1:$A$1001,customers!$G$1:$G$1001,,0)</f>
        <v>United States</v>
      </c>
      <c r="I844" t="str">
        <f>_xlfn.XLOOKUP(orders!D844,Products!$A$1:$A$49,Products!$B$1:$B$49,,0)</f>
        <v>Exc</v>
      </c>
      <c r="J844" t="str">
        <f>_xlfn.XLOOKUP(orders!D844,Products!$A$1:$A$49,Products!$C$1:$C$49,,0)</f>
        <v>M</v>
      </c>
      <c r="K844" s="5">
        <f>_xlfn.XLOOKUP(D844,Products!$A$1:$A$49,Products!$D$1:$D$49,,0)</f>
        <v>0.2</v>
      </c>
      <c r="L844">
        <f>_xlfn.XLOOKUP(D844,Products!$A$1:$A$49,Products!$E$1:$E$49,,0)</f>
        <v>4.125</v>
      </c>
      <c r="M844" s="11">
        <f>orders!L844*orders!E844</f>
        <v>8.25</v>
      </c>
      <c r="N844" t="str">
        <f t="shared" si="26"/>
        <v>Excelsa</v>
      </c>
      <c r="O844" t="str">
        <f>_xlfn.XLOOKUP(Orders_Table[[#This Row],[Customer ID]],customers!$A$1:$A$1001,customers!$I$1:$I$1001,,0)</f>
        <v>Yes</v>
      </c>
      <c r="P844" t="str">
        <f t="shared" si="27"/>
        <v>Medium</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IF(_xlfn.XLOOKUP(C845,customers!$A$1:$A$1001,customers!$C$1:$C$1001)=0,"",_xlfn.XLOOKUP(C845,customers!$A$1:$A$1001,customers!$C$1:$C$1001))</f>
        <v>ddrewittnf@mapquest.com</v>
      </c>
      <c r="H845" s="2" t="str">
        <f>_xlfn.XLOOKUP(C845,customers!$A$1:$A$1001,customers!$G$1:$G$1001,,0)</f>
        <v>United States</v>
      </c>
      <c r="I845" t="str">
        <f>_xlfn.XLOOKUP(orders!D845,Products!$A$1:$A$49,Products!$B$1:$B$49,,0)</f>
        <v>Exc</v>
      </c>
      <c r="J845" t="str">
        <f>_xlfn.XLOOKUP(orders!D845,Products!$A$1:$A$49,Products!$C$1:$C$49,,0)</f>
        <v>M</v>
      </c>
      <c r="K845" s="5">
        <f>_xlfn.XLOOKUP(D845,Products!$A$1:$A$49,Products!$D$1:$D$49,,0)</f>
        <v>0.2</v>
      </c>
      <c r="L845">
        <f>_xlfn.XLOOKUP(D845,Products!$A$1:$A$49,Products!$E$1:$E$49,,0)</f>
        <v>4.125</v>
      </c>
      <c r="M845" s="11">
        <f>orders!L845*orders!E845</f>
        <v>8.25</v>
      </c>
      <c r="N845" t="str">
        <f t="shared" si="26"/>
        <v>Excelsa</v>
      </c>
      <c r="O845" t="str">
        <f>_xlfn.XLOOKUP(Orders_Table[[#This Row],[Customer ID]],customers!$A$1:$A$1001,customers!$I$1:$I$1001,,0)</f>
        <v>Yes</v>
      </c>
      <c r="P845" t="str">
        <f t="shared" si="27"/>
        <v>Medium</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IF(_xlfn.XLOOKUP(C846,customers!$A$1:$A$1001,customers!$C$1:$C$1001)=0,"",_xlfn.XLOOKUP(C846,customers!$A$1:$A$1001,customers!$C$1:$C$1001))</f>
        <v>agladhillng@stanford.edu</v>
      </c>
      <c r="H846" s="2" t="str">
        <f>_xlfn.XLOOKUP(C846,customers!$A$1:$A$1001,customers!$G$1:$G$1001,,0)</f>
        <v>United States</v>
      </c>
      <c r="I846" t="str">
        <f>_xlfn.XLOOKUP(orders!D846,Products!$A$1:$A$49,Products!$B$1:$B$49,,0)</f>
        <v>Ara</v>
      </c>
      <c r="J846" t="str">
        <f>_xlfn.XLOOKUP(orders!D846,Products!$A$1:$A$49,Products!$C$1:$C$49,,0)</f>
        <v>D</v>
      </c>
      <c r="K846" s="5">
        <f>_xlfn.XLOOKUP(D846,Products!$A$1:$A$49,Products!$D$1:$D$49,,0)</f>
        <v>0.5</v>
      </c>
      <c r="L846">
        <f>_xlfn.XLOOKUP(D846,Products!$A$1:$A$49,Products!$E$1:$E$49,,0)</f>
        <v>5.97</v>
      </c>
      <c r="M846" s="11">
        <f>orders!L846*orders!E846</f>
        <v>35.82</v>
      </c>
      <c r="N846" t="str">
        <f t="shared" si="26"/>
        <v>Arabica</v>
      </c>
      <c r="O846" t="str">
        <f>_xlfn.XLOOKUP(Orders_Table[[#This Row],[Customer ID]],customers!$A$1:$A$1001,customers!$I$1:$I$1001,,0)</f>
        <v>Yes</v>
      </c>
      <c r="P846" t="str">
        <f t="shared" si="27"/>
        <v>Dark</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IF(_xlfn.XLOOKUP(C847,customers!$A$1:$A$1001,customers!$C$1:$C$1001)=0,"",_xlfn.XLOOKUP(C847,customers!$A$1:$A$1001,customers!$C$1:$C$1001))</f>
        <v>mlorineznh@whitehouse.gov</v>
      </c>
      <c r="H847" s="2" t="str">
        <f>_xlfn.XLOOKUP(C847,customers!$A$1:$A$1001,customers!$G$1:$G$1001,,0)</f>
        <v>United States</v>
      </c>
      <c r="I847" t="str">
        <f>_xlfn.XLOOKUP(orders!D847,Products!$A$1:$A$49,Products!$B$1:$B$49,,0)</f>
        <v>Exc</v>
      </c>
      <c r="J847" t="str">
        <f>_xlfn.XLOOKUP(orders!D847,Products!$A$1:$A$49,Products!$C$1:$C$49,,0)</f>
        <v>D</v>
      </c>
      <c r="K847" s="5">
        <f>_xlfn.XLOOKUP(D847,Products!$A$1:$A$49,Products!$D$1:$D$49,,0)</f>
        <v>2.5</v>
      </c>
      <c r="L847">
        <f>_xlfn.XLOOKUP(D847,Products!$A$1:$A$49,Products!$E$1:$E$49,,0)</f>
        <v>27.945</v>
      </c>
      <c r="M847" s="11">
        <f>orders!L847*orders!E847</f>
        <v>167.67000000000002</v>
      </c>
      <c r="N847" t="str">
        <f t="shared" si="26"/>
        <v>Excelsa</v>
      </c>
      <c r="O847" t="str">
        <f>_xlfn.XLOOKUP(Orders_Table[[#This Row],[Customer ID]],customers!$A$1:$A$1001,customers!$I$1:$I$1001,,0)</f>
        <v>No</v>
      </c>
      <c r="P847" t="str">
        <f t="shared" si="27"/>
        <v>Dark</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IF(_xlfn.XLOOKUP(C848,customers!$A$1:$A$1001,customers!$C$1:$C$1001)=0,"",_xlfn.XLOOKUP(C848,customers!$A$1:$A$1001,customers!$C$1:$C$1001))</f>
        <v/>
      </c>
      <c r="H848" s="2" t="str">
        <f>_xlfn.XLOOKUP(C848,customers!$A$1:$A$1001,customers!$G$1:$G$1001,,0)</f>
        <v>United States</v>
      </c>
      <c r="I848" t="str">
        <f>_xlfn.XLOOKUP(orders!D848,Products!$A$1:$A$49,Products!$B$1:$B$49,,0)</f>
        <v>Ara</v>
      </c>
      <c r="J848" t="str">
        <f>_xlfn.XLOOKUP(orders!D848,Products!$A$1:$A$49,Products!$C$1:$C$49,,0)</f>
        <v>M</v>
      </c>
      <c r="K848" s="5">
        <f>_xlfn.XLOOKUP(D848,Products!$A$1:$A$49,Products!$D$1:$D$49,,0)</f>
        <v>2.5</v>
      </c>
      <c r="L848">
        <f>_xlfn.XLOOKUP(D848,Products!$A$1:$A$49,Products!$E$1:$E$49,,0)</f>
        <v>25.874999999999996</v>
      </c>
      <c r="M848" s="11">
        <f>orders!L848*orders!E848</f>
        <v>51.749999999999993</v>
      </c>
      <c r="N848" t="str">
        <f t="shared" si="26"/>
        <v>Arabica</v>
      </c>
      <c r="O848" t="str">
        <f>_xlfn.XLOOKUP(Orders_Table[[#This Row],[Customer ID]],customers!$A$1:$A$1001,customers!$I$1:$I$1001,,0)</f>
        <v>Yes</v>
      </c>
      <c r="P848" t="str">
        <f t="shared" si="27"/>
        <v>Medium</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IF(_xlfn.XLOOKUP(C849,customers!$A$1:$A$1001,customers!$C$1:$C$1001)=0,"",_xlfn.XLOOKUP(C849,customers!$A$1:$A$1001,customers!$C$1:$C$1001))</f>
        <v>mvannj@wikipedia.org</v>
      </c>
      <c r="H849" s="2" t="str">
        <f>_xlfn.XLOOKUP(C849,customers!$A$1:$A$1001,customers!$G$1:$G$1001,,0)</f>
        <v>United States</v>
      </c>
      <c r="I849" t="str">
        <f>_xlfn.XLOOKUP(orders!D849,Products!$A$1:$A$49,Products!$B$1:$B$49,,0)</f>
        <v>Ara</v>
      </c>
      <c r="J849" t="str">
        <f>_xlfn.XLOOKUP(orders!D849,Products!$A$1:$A$49,Products!$C$1:$C$49,,0)</f>
        <v>D</v>
      </c>
      <c r="K849" s="5">
        <f>_xlfn.XLOOKUP(D849,Products!$A$1:$A$49,Products!$D$1:$D$49,,0)</f>
        <v>0.2</v>
      </c>
      <c r="L849">
        <f>_xlfn.XLOOKUP(D849,Products!$A$1:$A$49,Products!$E$1:$E$49,,0)</f>
        <v>2.9849999999999999</v>
      </c>
      <c r="M849" s="11">
        <f>orders!L849*orders!E849</f>
        <v>8.9550000000000001</v>
      </c>
      <c r="N849" t="str">
        <f t="shared" si="26"/>
        <v>Arabica</v>
      </c>
      <c r="O849" t="str">
        <f>_xlfn.XLOOKUP(Orders_Table[[#This Row],[Customer ID]],customers!$A$1:$A$1001,customers!$I$1:$I$1001,,0)</f>
        <v>Yes</v>
      </c>
      <c r="P849" t="str">
        <f t="shared" si="27"/>
        <v>Dark</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IF(_xlfn.XLOOKUP(C850,customers!$A$1:$A$1001,customers!$C$1:$C$1001)=0,"",_xlfn.XLOOKUP(C850,customers!$A$1:$A$1001,customers!$C$1:$C$1001))</f>
        <v/>
      </c>
      <c r="H850" s="2" t="str">
        <f>_xlfn.XLOOKUP(C850,customers!$A$1:$A$1001,customers!$G$1:$G$1001,,0)</f>
        <v>United States</v>
      </c>
      <c r="I850" t="str">
        <f>_xlfn.XLOOKUP(orders!D850,Products!$A$1:$A$49,Products!$B$1:$B$49,,0)</f>
        <v>Exc</v>
      </c>
      <c r="J850" t="str">
        <f>_xlfn.XLOOKUP(orders!D850,Products!$A$1:$A$49,Products!$C$1:$C$49,,0)</f>
        <v>L</v>
      </c>
      <c r="K850" s="5">
        <f>_xlfn.XLOOKUP(D850,Products!$A$1:$A$49,Products!$D$1:$D$49,,0)</f>
        <v>0.5</v>
      </c>
      <c r="L850">
        <f>_xlfn.XLOOKUP(D850,Products!$A$1:$A$49,Products!$E$1:$E$49,,0)</f>
        <v>8.91</v>
      </c>
      <c r="M850" s="11">
        <f>orders!L850*orders!E850</f>
        <v>53.46</v>
      </c>
      <c r="N850" t="str">
        <f t="shared" si="26"/>
        <v>Excelsa</v>
      </c>
      <c r="O850" t="str">
        <f>_xlfn.XLOOKUP(Orders_Table[[#This Row],[Customer ID]],customers!$A$1:$A$1001,customers!$I$1:$I$1001,,0)</f>
        <v>No</v>
      </c>
      <c r="P850" t="str">
        <f t="shared" si="27"/>
        <v>Light</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IF(_xlfn.XLOOKUP(C851,customers!$A$1:$A$1001,customers!$C$1:$C$1001)=0,"",_xlfn.XLOOKUP(C851,customers!$A$1:$A$1001,customers!$C$1:$C$1001))</f>
        <v>jethelstonnl@creativecommons.org</v>
      </c>
      <c r="H851" s="2" t="str">
        <f>_xlfn.XLOOKUP(C851,customers!$A$1:$A$1001,customers!$G$1:$G$1001,,0)</f>
        <v>United States</v>
      </c>
      <c r="I851" t="str">
        <f>_xlfn.XLOOKUP(orders!D851,Products!$A$1:$A$49,Products!$B$1:$B$49,,0)</f>
        <v>Ara</v>
      </c>
      <c r="J851" t="str">
        <f>_xlfn.XLOOKUP(orders!D851,Products!$A$1:$A$49,Products!$C$1:$C$49,,0)</f>
        <v>L</v>
      </c>
      <c r="K851" s="5">
        <f>_xlfn.XLOOKUP(D851,Products!$A$1:$A$49,Products!$D$1:$D$49,,0)</f>
        <v>0.2</v>
      </c>
      <c r="L851">
        <f>_xlfn.XLOOKUP(D851,Products!$A$1:$A$49,Products!$E$1:$E$49,,0)</f>
        <v>3.8849999999999998</v>
      </c>
      <c r="M851" s="11">
        <f>orders!L851*orders!E851</f>
        <v>23.31</v>
      </c>
      <c r="N851" t="str">
        <f t="shared" si="26"/>
        <v>Arabica</v>
      </c>
      <c r="O851" t="str">
        <f>_xlfn.XLOOKUP(Orders_Table[[#This Row],[Customer ID]],customers!$A$1:$A$1001,customers!$I$1:$I$1001,,0)</f>
        <v>Yes</v>
      </c>
      <c r="P851" t="str">
        <f t="shared" si="27"/>
        <v>Light</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IF(_xlfn.XLOOKUP(C852,customers!$A$1:$A$1001,customers!$C$1:$C$1001)=0,"",_xlfn.XLOOKUP(C852,customers!$A$1:$A$1001,customers!$C$1:$C$1001))</f>
        <v>jethelstonnl@creativecommons.org</v>
      </c>
      <c r="H852" s="2" t="str">
        <f>_xlfn.XLOOKUP(C852,customers!$A$1:$A$1001,customers!$G$1:$G$1001,,0)</f>
        <v>United States</v>
      </c>
      <c r="I852" t="str">
        <f>_xlfn.XLOOKUP(orders!D852,Products!$A$1:$A$49,Products!$B$1:$B$49,,0)</f>
        <v>Ara</v>
      </c>
      <c r="J852" t="str">
        <f>_xlfn.XLOOKUP(orders!D852,Products!$A$1:$A$49,Products!$C$1:$C$49,,0)</f>
        <v>M</v>
      </c>
      <c r="K852" s="5">
        <f>_xlfn.XLOOKUP(D852,Products!$A$1:$A$49,Products!$D$1:$D$49,,0)</f>
        <v>0.2</v>
      </c>
      <c r="L852">
        <f>_xlfn.XLOOKUP(D852,Products!$A$1:$A$49,Products!$E$1:$E$49,,0)</f>
        <v>3.375</v>
      </c>
      <c r="M852" s="11">
        <f>orders!L852*orders!E852</f>
        <v>6.75</v>
      </c>
      <c r="N852" t="str">
        <f t="shared" si="26"/>
        <v>Arabica</v>
      </c>
      <c r="O852" t="str">
        <f>_xlfn.XLOOKUP(Orders_Table[[#This Row],[Customer ID]],customers!$A$1:$A$1001,customers!$I$1:$I$1001,,0)</f>
        <v>Yes</v>
      </c>
      <c r="P852" t="str">
        <f t="shared" si="27"/>
        <v>Medium</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IF(_xlfn.XLOOKUP(C853,customers!$A$1:$A$1001,customers!$C$1:$C$1001)=0,"",_xlfn.XLOOKUP(C853,customers!$A$1:$A$1001,customers!$C$1:$C$1001))</f>
        <v>peberznn@woothemes.com</v>
      </c>
      <c r="H853" s="2" t="str">
        <f>_xlfn.XLOOKUP(C853,customers!$A$1:$A$1001,customers!$G$1:$G$1001,,0)</f>
        <v>United States</v>
      </c>
      <c r="I853" t="str">
        <f>_xlfn.XLOOKUP(orders!D853,Products!$A$1:$A$49,Products!$B$1:$B$49,,0)</f>
        <v>Lib</v>
      </c>
      <c r="J853" t="str">
        <f>_xlfn.XLOOKUP(orders!D853,Products!$A$1:$A$49,Products!$C$1:$C$49,,0)</f>
        <v>D</v>
      </c>
      <c r="K853" s="5">
        <f>_xlfn.XLOOKUP(D853,Products!$A$1:$A$49,Products!$D$1:$D$49,,0)</f>
        <v>0.5</v>
      </c>
      <c r="L853">
        <f>_xlfn.XLOOKUP(D853,Products!$A$1:$A$49,Products!$E$1:$E$49,,0)</f>
        <v>7.77</v>
      </c>
      <c r="M853" s="11">
        <f>orders!L853*orders!E853</f>
        <v>7.77</v>
      </c>
      <c r="N853" t="str">
        <f t="shared" si="26"/>
        <v>Liberica</v>
      </c>
      <c r="O853" t="str">
        <f>_xlfn.XLOOKUP(Orders_Table[[#This Row],[Customer ID]],customers!$A$1:$A$1001,customers!$I$1:$I$1001,,0)</f>
        <v>Yes</v>
      </c>
      <c r="P853" t="str">
        <f t="shared" si="27"/>
        <v>Dark</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IF(_xlfn.XLOOKUP(C854,customers!$A$1:$A$1001,customers!$C$1:$C$1001)=0,"",_xlfn.XLOOKUP(C854,customers!$A$1:$A$1001,customers!$C$1:$C$1001))</f>
        <v>bgaishno@altervista.org</v>
      </c>
      <c r="H854" s="2" t="str">
        <f>_xlfn.XLOOKUP(C854,customers!$A$1:$A$1001,customers!$G$1:$G$1001,,0)</f>
        <v>United States</v>
      </c>
      <c r="I854" t="str">
        <f>_xlfn.XLOOKUP(orders!D854,Products!$A$1:$A$49,Products!$B$1:$B$49,,0)</f>
        <v>Lib</v>
      </c>
      <c r="J854" t="str">
        <f>_xlfn.XLOOKUP(orders!D854,Products!$A$1:$A$49,Products!$C$1:$C$49,,0)</f>
        <v>D</v>
      </c>
      <c r="K854" s="5">
        <f>_xlfn.XLOOKUP(D854,Products!$A$1:$A$49,Products!$D$1:$D$49,,0)</f>
        <v>2.5</v>
      </c>
      <c r="L854">
        <f>_xlfn.XLOOKUP(D854,Products!$A$1:$A$49,Products!$E$1:$E$49,,0)</f>
        <v>29.784999999999997</v>
      </c>
      <c r="M854" s="11">
        <f>orders!L854*orders!E854</f>
        <v>119.13999999999999</v>
      </c>
      <c r="N854" t="str">
        <f t="shared" si="26"/>
        <v>Liberica</v>
      </c>
      <c r="O854" t="str">
        <f>_xlfn.XLOOKUP(Orders_Table[[#This Row],[Customer ID]],customers!$A$1:$A$1001,customers!$I$1:$I$1001,,0)</f>
        <v>Yes</v>
      </c>
      <c r="P854" t="str">
        <f t="shared" si="27"/>
        <v>Dark</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IF(_xlfn.XLOOKUP(C855,customers!$A$1:$A$1001,customers!$C$1:$C$1001)=0,"",_xlfn.XLOOKUP(C855,customers!$A$1:$A$1001,customers!$C$1:$C$1001))</f>
        <v>ldantonnp@miitbeian.gov.cn</v>
      </c>
      <c r="H855" s="2" t="str">
        <f>_xlfn.XLOOKUP(C855,customers!$A$1:$A$1001,customers!$G$1:$G$1001,,0)</f>
        <v>United States</v>
      </c>
      <c r="I855" t="str">
        <f>_xlfn.XLOOKUP(orders!D855,Products!$A$1:$A$49,Products!$B$1:$B$49,,0)</f>
        <v>Ara</v>
      </c>
      <c r="J855" t="str">
        <f>_xlfn.XLOOKUP(orders!D855,Products!$A$1:$A$49,Products!$C$1:$C$49,,0)</f>
        <v>D</v>
      </c>
      <c r="K855" s="5">
        <f>_xlfn.XLOOKUP(D855,Products!$A$1:$A$49,Products!$D$1:$D$49,,0)</f>
        <v>1</v>
      </c>
      <c r="L855">
        <f>_xlfn.XLOOKUP(D855,Products!$A$1:$A$49,Products!$E$1:$E$49,,0)</f>
        <v>9.9499999999999993</v>
      </c>
      <c r="M855" s="11">
        <f>orders!L855*orders!E855</f>
        <v>19.899999999999999</v>
      </c>
      <c r="N855" t="str">
        <f t="shared" si="26"/>
        <v>Arabica</v>
      </c>
      <c r="O855" t="str">
        <f>_xlfn.XLOOKUP(Orders_Table[[#This Row],[Customer ID]],customers!$A$1:$A$1001,customers!$I$1:$I$1001,,0)</f>
        <v>No</v>
      </c>
      <c r="P855" t="str">
        <f t="shared" si="27"/>
        <v>Dark</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IF(_xlfn.XLOOKUP(C856,customers!$A$1:$A$1001,customers!$C$1:$C$1001)=0,"",_xlfn.XLOOKUP(C856,customers!$A$1:$A$1001,customers!$C$1:$C$1001))</f>
        <v>smorrallnq@answers.com</v>
      </c>
      <c r="H856" s="2" t="str">
        <f>_xlfn.XLOOKUP(C856,customers!$A$1:$A$1001,customers!$G$1:$G$1001,,0)</f>
        <v>United States</v>
      </c>
      <c r="I856" t="str">
        <f>_xlfn.XLOOKUP(orders!D856,Products!$A$1:$A$49,Products!$B$1:$B$49,,0)</f>
        <v>Rob</v>
      </c>
      <c r="J856" t="str">
        <f>_xlfn.XLOOKUP(orders!D856,Products!$A$1:$A$49,Products!$C$1:$C$49,,0)</f>
        <v>L</v>
      </c>
      <c r="K856" s="5">
        <f>_xlfn.XLOOKUP(D856,Products!$A$1:$A$49,Products!$D$1:$D$49,,0)</f>
        <v>0.5</v>
      </c>
      <c r="L856">
        <f>_xlfn.XLOOKUP(D856,Products!$A$1:$A$49,Products!$E$1:$E$49,,0)</f>
        <v>7.169999999999999</v>
      </c>
      <c r="M856" s="11">
        <f>orders!L856*orders!E856</f>
        <v>35.849999999999994</v>
      </c>
      <c r="N856" t="str">
        <f t="shared" si="26"/>
        <v>Robusta</v>
      </c>
      <c r="O856" t="str">
        <f>_xlfn.XLOOKUP(Orders_Table[[#This Row],[Customer ID]],customers!$A$1:$A$1001,customers!$I$1:$I$1001,,0)</f>
        <v>Yes</v>
      </c>
      <c r="P856" t="str">
        <f t="shared" si="27"/>
        <v>Light</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IF(_xlfn.XLOOKUP(C857,customers!$A$1:$A$1001,customers!$C$1:$C$1001)=0,"",_xlfn.XLOOKUP(C857,customers!$A$1:$A$1001,customers!$C$1:$C$1001))</f>
        <v>dcrownshawnr@photobucket.com</v>
      </c>
      <c r="H857" s="2" t="str">
        <f>_xlfn.XLOOKUP(C857,customers!$A$1:$A$1001,customers!$G$1:$G$1001,,0)</f>
        <v>United States</v>
      </c>
      <c r="I857" t="str">
        <f>_xlfn.XLOOKUP(orders!D857,Products!$A$1:$A$49,Products!$B$1:$B$49,,0)</f>
        <v>Lib</v>
      </c>
      <c r="J857" t="str">
        <f>_xlfn.XLOOKUP(orders!D857,Products!$A$1:$A$49,Products!$C$1:$C$49,,0)</f>
        <v>D</v>
      </c>
      <c r="K857" s="5">
        <f>_xlfn.XLOOKUP(D857,Products!$A$1:$A$49,Products!$D$1:$D$49,,0)</f>
        <v>2.5</v>
      </c>
      <c r="L857">
        <f>_xlfn.XLOOKUP(D857,Products!$A$1:$A$49,Products!$E$1:$E$49,,0)</f>
        <v>29.784999999999997</v>
      </c>
      <c r="M857" s="11">
        <f>orders!L857*orders!E857</f>
        <v>89.35499999999999</v>
      </c>
      <c r="N857" t="str">
        <f t="shared" si="26"/>
        <v>Liberica</v>
      </c>
      <c r="O857" t="str">
        <f>_xlfn.XLOOKUP(Orders_Table[[#This Row],[Customer ID]],customers!$A$1:$A$1001,customers!$I$1:$I$1001,,0)</f>
        <v>No</v>
      </c>
      <c r="P857" t="str">
        <f t="shared" si="27"/>
        <v>Dark</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IF(_xlfn.XLOOKUP(C858,customers!$A$1:$A$1001,customers!$C$1:$C$1001)=0,"",_xlfn.XLOOKUP(C858,customers!$A$1:$A$1001,customers!$C$1:$C$1001))</f>
        <v>oskermen3@hatena.ne.jp</v>
      </c>
      <c r="H858" s="2" t="str">
        <f>_xlfn.XLOOKUP(C858,customers!$A$1:$A$1001,customers!$G$1:$G$1001,,0)</f>
        <v>United States</v>
      </c>
      <c r="I858" t="str">
        <f>_xlfn.XLOOKUP(orders!D858,Products!$A$1:$A$49,Products!$B$1:$B$49,,0)</f>
        <v>Lib</v>
      </c>
      <c r="J858" t="str">
        <f>_xlfn.XLOOKUP(orders!D858,Products!$A$1:$A$49,Products!$C$1:$C$49,,0)</f>
        <v>M</v>
      </c>
      <c r="K858" s="5">
        <f>_xlfn.XLOOKUP(D858,Products!$A$1:$A$49,Products!$D$1:$D$49,,0)</f>
        <v>0.2</v>
      </c>
      <c r="L858">
        <f>_xlfn.XLOOKUP(D858,Products!$A$1:$A$49,Products!$E$1:$E$49,,0)</f>
        <v>4.3650000000000002</v>
      </c>
      <c r="M858" s="11">
        <f>orders!L858*orders!E858</f>
        <v>8.73</v>
      </c>
      <c r="N858" t="str">
        <f t="shared" si="26"/>
        <v>Liberica</v>
      </c>
      <c r="O858" t="str">
        <f>_xlfn.XLOOKUP(Orders_Table[[#This Row],[Customer ID]],customers!$A$1:$A$1001,customers!$I$1:$I$1001,,0)</f>
        <v>Yes</v>
      </c>
      <c r="P858" t="str">
        <f t="shared" si="27"/>
        <v>Medium</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IF(_xlfn.XLOOKUP(C859,customers!$A$1:$A$1001,customers!$C$1:$C$1001)=0,"",_xlfn.XLOOKUP(C859,customers!$A$1:$A$1001,customers!$C$1:$C$1001))</f>
        <v>jreddochnt@sun.com</v>
      </c>
      <c r="H859" s="2" t="str">
        <f>_xlfn.XLOOKUP(C859,customers!$A$1:$A$1001,customers!$G$1:$G$1001,,0)</f>
        <v>United States</v>
      </c>
      <c r="I859" t="str">
        <f>_xlfn.XLOOKUP(orders!D859,Products!$A$1:$A$49,Products!$B$1:$B$49,,0)</f>
        <v>Rob</v>
      </c>
      <c r="J859" t="str">
        <f>_xlfn.XLOOKUP(orders!D859,Products!$A$1:$A$49,Products!$C$1:$C$49,,0)</f>
        <v>L</v>
      </c>
      <c r="K859" s="5">
        <f>_xlfn.XLOOKUP(D859,Products!$A$1:$A$49,Products!$D$1:$D$49,,0)</f>
        <v>2.5</v>
      </c>
      <c r="L859">
        <f>_xlfn.XLOOKUP(D859,Products!$A$1:$A$49,Products!$E$1:$E$49,,0)</f>
        <v>27.484999999999996</v>
      </c>
      <c r="M859" s="11">
        <f>orders!L859*orders!E859</f>
        <v>137.42499999999998</v>
      </c>
      <c r="N859" t="str">
        <f t="shared" si="26"/>
        <v>Robusta</v>
      </c>
      <c r="O859" t="str">
        <f>_xlfn.XLOOKUP(Orders_Table[[#This Row],[Customer ID]],customers!$A$1:$A$1001,customers!$I$1:$I$1001,,0)</f>
        <v>No</v>
      </c>
      <c r="P859" t="str">
        <f t="shared" si="27"/>
        <v>Light</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IF(_xlfn.XLOOKUP(C860,customers!$A$1:$A$1001,customers!$C$1:$C$1001)=0,"",_xlfn.XLOOKUP(C860,customers!$A$1:$A$1001,customers!$C$1:$C$1001))</f>
        <v>stitleynu@whitehouse.gov</v>
      </c>
      <c r="H860" s="2" t="str">
        <f>_xlfn.XLOOKUP(C860,customers!$A$1:$A$1001,customers!$G$1:$G$1001,,0)</f>
        <v>United States</v>
      </c>
      <c r="I860" t="str">
        <f>_xlfn.XLOOKUP(orders!D860,Products!$A$1:$A$49,Products!$B$1:$B$49,,0)</f>
        <v>Lib</v>
      </c>
      <c r="J860" t="str">
        <f>_xlfn.XLOOKUP(orders!D860,Products!$A$1:$A$49,Products!$C$1:$C$49,,0)</f>
        <v>M</v>
      </c>
      <c r="K860" s="5">
        <f>_xlfn.XLOOKUP(D860,Products!$A$1:$A$49,Products!$D$1:$D$49,,0)</f>
        <v>0.5</v>
      </c>
      <c r="L860">
        <f>_xlfn.XLOOKUP(D860,Products!$A$1:$A$49,Products!$E$1:$E$49,,0)</f>
        <v>8.73</v>
      </c>
      <c r="M860" s="11">
        <f>orders!L860*orders!E860</f>
        <v>34.92</v>
      </c>
      <c r="N860" t="str">
        <f t="shared" si="26"/>
        <v>Liberica</v>
      </c>
      <c r="O860" t="str">
        <f>_xlfn.XLOOKUP(Orders_Table[[#This Row],[Customer ID]],customers!$A$1:$A$1001,customers!$I$1:$I$1001,,0)</f>
        <v>No</v>
      </c>
      <c r="P860" t="str">
        <f t="shared" si="27"/>
        <v>Medium</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IF(_xlfn.XLOOKUP(C861,customers!$A$1:$A$1001,customers!$C$1:$C$1001)=0,"",_xlfn.XLOOKUP(C861,customers!$A$1:$A$1001,customers!$C$1:$C$1001))</f>
        <v>rsimaonv@simplemachines.org</v>
      </c>
      <c r="H861" s="2" t="str">
        <f>_xlfn.XLOOKUP(C861,customers!$A$1:$A$1001,customers!$G$1:$G$1001,,0)</f>
        <v>United States</v>
      </c>
      <c r="I861" t="str">
        <f>_xlfn.XLOOKUP(orders!D861,Products!$A$1:$A$49,Products!$B$1:$B$49,,0)</f>
        <v>Ara</v>
      </c>
      <c r="J861" t="str">
        <f>_xlfn.XLOOKUP(orders!D861,Products!$A$1:$A$49,Products!$C$1:$C$49,,0)</f>
        <v>L</v>
      </c>
      <c r="K861" s="5">
        <f>_xlfn.XLOOKUP(D861,Products!$A$1:$A$49,Products!$D$1:$D$49,,0)</f>
        <v>2.5</v>
      </c>
      <c r="L861">
        <f>_xlfn.XLOOKUP(D861,Products!$A$1:$A$49,Products!$E$1:$E$49,,0)</f>
        <v>29.784999999999997</v>
      </c>
      <c r="M861" s="11">
        <f>orders!L861*orders!E861</f>
        <v>178.70999999999998</v>
      </c>
      <c r="N861" t="str">
        <f t="shared" si="26"/>
        <v>Arabica</v>
      </c>
      <c r="O861" t="str">
        <f>_xlfn.XLOOKUP(Orders_Table[[#This Row],[Customer ID]],customers!$A$1:$A$1001,customers!$I$1:$I$1001,,0)</f>
        <v>No</v>
      </c>
      <c r="P861" t="str">
        <f t="shared" si="27"/>
        <v>Light</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IF(_xlfn.XLOOKUP(C862,customers!$A$1:$A$1001,customers!$C$1:$C$1001)=0,"",_xlfn.XLOOKUP(C862,customers!$A$1:$A$1001,customers!$C$1:$C$1001))</f>
        <v/>
      </c>
      <c r="H862" s="2" t="str">
        <f>_xlfn.XLOOKUP(C862,customers!$A$1:$A$1001,customers!$G$1:$G$1001,,0)</f>
        <v>United States</v>
      </c>
      <c r="I862" t="str">
        <f>_xlfn.XLOOKUP(orders!D862,Products!$A$1:$A$49,Products!$B$1:$B$49,,0)</f>
        <v>Ara</v>
      </c>
      <c r="J862" t="str">
        <f>_xlfn.XLOOKUP(orders!D862,Products!$A$1:$A$49,Products!$C$1:$C$49,,0)</f>
        <v>M</v>
      </c>
      <c r="K862" s="5">
        <f>_xlfn.XLOOKUP(D862,Products!$A$1:$A$49,Products!$D$1:$D$49,,0)</f>
        <v>2.5</v>
      </c>
      <c r="L862">
        <f>_xlfn.XLOOKUP(D862,Products!$A$1:$A$49,Products!$E$1:$E$49,,0)</f>
        <v>25.874999999999996</v>
      </c>
      <c r="M862" s="11">
        <f>orders!L862*orders!E862</f>
        <v>25.874999999999996</v>
      </c>
      <c r="N862" t="str">
        <f t="shared" si="26"/>
        <v>Arabica</v>
      </c>
      <c r="O862" t="str">
        <f>_xlfn.XLOOKUP(Orders_Table[[#This Row],[Customer ID]],customers!$A$1:$A$1001,customers!$I$1:$I$1001,,0)</f>
        <v>No</v>
      </c>
      <c r="P862" t="str">
        <f t="shared" si="27"/>
        <v>Medium</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IF(_xlfn.XLOOKUP(C863,customers!$A$1:$A$1001,customers!$C$1:$C$1001)=0,"",_xlfn.XLOOKUP(C863,customers!$A$1:$A$1001,customers!$C$1:$C$1001))</f>
        <v>nchisholmnx@example.com</v>
      </c>
      <c r="H863" s="2" t="str">
        <f>_xlfn.XLOOKUP(C863,customers!$A$1:$A$1001,customers!$G$1:$G$1001,,0)</f>
        <v>United States</v>
      </c>
      <c r="I863" t="str">
        <f>_xlfn.XLOOKUP(orders!D863,Products!$A$1:$A$49,Products!$B$1:$B$49,,0)</f>
        <v>Lib</v>
      </c>
      <c r="J863" t="str">
        <f>_xlfn.XLOOKUP(orders!D863,Products!$A$1:$A$49,Products!$C$1:$C$49,,0)</f>
        <v>D</v>
      </c>
      <c r="K863" s="5">
        <f>_xlfn.XLOOKUP(D863,Products!$A$1:$A$49,Products!$D$1:$D$49,,0)</f>
        <v>1</v>
      </c>
      <c r="L863">
        <f>_xlfn.XLOOKUP(D863,Products!$A$1:$A$49,Products!$E$1:$E$49,,0)</f>
        <v>12.95</v>
      </c>
      <c r="M863" s="11">
        <f>orders!L863*orders!E863</f>
        <v>77.699999999999989</v>
      </c>
      <c r="N863" t="str">
        <f t="shared" si="26"/>
        <v>Liberica</v>
      </c>
      <c r="O863" t="str">
        <f>_xlfn.XLOOKUP(Orders_Table[[#This Row],[Customer ID]],customers!$A$1:$A$1001,customers!$I$1:$I$1001,,0)</f>
        <v>Yes</v>
      </c>
      <c r="P863" t="str">
        <f t="shared" si="27"/>
        <v>Dark</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IF(_xlfn.XLOOKUP(C864,customers!$A$1:$A$1001,customers!$C$1:$C$1001)=0,"",_xlfn.XLOOKUP(C864,customers!$A$1:$A$1001,customers!$C$1:$C$1001))</f>
        <v>goatsny@live.com</v>
      </c>
      <c r="H864" s="2" t="str">
        <f>_xlfn.XLOOKUP(C864,customers!$A$1:$A$1001,customers!$G$1:$G$1001,,0)</f>
        <v>United States</v>
      </c>
      <c r="I864" t="str">
        <f>_xlfn.XLOOKUP(orders!D864,Products!$A$1:$A$49,Products!$B$1:$B$49,,0)</f>
        <v>Rob</v>
      </c>
      <c r="J864" t="str">
        <f>_xlfn.XLOOKUP(orders!D864,Products!$A$1:$A$49,Products!$C$1:$C$49,,0)</f>
        <v>M</v>
      </c>
      <c r="K864" s="5">
        <f>_xlfn.XLOOKUP(D864,Products!$A$1:$A$49,Products!$D$1:$D$49,,0)</f>
        <v>1</v>
      </c>
      <c r="L864">
        <f>_xlfn.XLOOKUP(D864,Products!$A$1:$A$49,Products!$E$1:$E$49,,0)</f>
        <v>9.9499999999999993</v>
      </c>
      <c r="M864" s="11">
        <f>orders!L864*orders!E864</f>
        <v>9.9499999999999993</v>
      </c>
      <c r="N864" t="str">
        <f t="shared" si="26"/>
        <v>Robusta</v>
      </c>
      <c r="O864" t="str">
        <f>_xlfn.XLOOKUP(Orders_Table[[#This Row],[Customer ID]],customers!$A$1:$A$1001,customers!$I$1:$I$1001,,0)</f>
        <v>Yes</v>
      </c>
      <c r="P864" t="str">
        <f t="shared" si="27"/>
        <v>Medium</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IF(_xlfn.XLOOKUP(C865,customers!$A$1:$A$1001,customers!$C$1:$C$1001)=0,"",_xlfn.XLOOKUP(C865,customers!$A$1:$A$1001,customers!$C$1:$C$1001))</f>
        <v>mbirkinnz@java.com</v>
      </c>
      <c r="H865" s="2" t="str">
        <f>_xlfn.XLOOKUP(C865,customers!$A$1:$A$1001,customers!$G$1:$G$1001,,0)</f>
        <v>United States</v>
      </c>
      <c r="I865" t="str">
        <f>_xlfn.XLOOKUP(orders!D865,Products!$A$1:$A$49,Products!$B$1:$B$49,,0)</f>
        <v>Lib</v>
      </c>
      <c r="J865" t="str">
        <f>_xlfn.XLOOKUP(orders!D865,Products!$A$1:$A$49,Products!$C$1:$C$49,,0)</f>
        <v>M</v>
      </c>
      <c r="K865" s="5">
        <f>_xlfn.XLOOKUP(D865,Products!$A$1:$A$49,Products!$D$1:$D$49,,0)</f>
        <v>1</v>
      </c>
      <c r="L865">
        <f>_xlfn.XLOOKUP(D865,Products!$A$1:$A$49,Products!$E$1:$E$49,,0)</f>
        <v>14.55</v>
      </c>
      <c r="M865" s="11">
        <f>orders!L865*orders!E865</f>
        <v>29.1</v>
      </c>
      <c r="N865" t="str">
        <f t="shared" si="26"/>
        <v>Liberica</v>
      </c>
      <c r="O865" t="str">
        <f>_xlfn.XLOOKUP(Orders_Table[[#This Row],[Customer ID]],customers!$A$1:$A$1001,customers!$I$1:$I$1001,,0)</f>
        <v>Yes</v>
      </c>
      <c r="P865" t="str">
        <f t="shared" si="27"/>
        <v>Medium</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IF(_xlfn.XLOOKUP(C866,customers!$A$1:$A$1001,customers!$C$1:$C$1001)=0,"",_xlfn.XLOOKUP(C866,customers!$A$1:$A$1001,customers!$C$1:$C$1001))</f>
        <v>rpysono0@constantcontact.com</v>
      </c>
      <c r="H866" s="2" t="str">
        <f>_xlfn.XLOOKUP(C866,customers!$A$1:$A$1001,customers!$G$1:$G$1001,,0)</f>
        <v>Ireland</v>
      </c>
      <c r="I866" t="str">
        <f>_xlfn.XLOOKUP(orders!D866,Products!$A$1:$A$49,Products!$B$1:$B$49,,0)</f>
        <v>Rob</v>
      </c>
      <c r="J866" t="str">
        <f>_xlfn.XLOOKUP(orders!D866,Products!$A$1:$A$49,Products!$C$1:$C$49,,0)</f>
        <v>L</v>
      </c>
      <c r="K866" s="5">
        <f>_xlfn.XLOOKUP(D866,Products!$A$1:$A$49,Products!$D$1:$D$49,,0)</f>
        <v>0.2</v>
      </c>
      <c r="L866">
        <f>_xlfn.XLOOKUP(D866,Products!$A$1:$A$49,Products!$E$1:$E$49,,0)</f>
        <v>3.5849999999999995</v>
      </c>
      <c r="M866" s="11">
        <f>orders!L866*orders!E866</f>
        <v>21.509999999999998</v>
      </c>
      <c r="N866" t="str">
        <f t="shared" si="26"/>
        <v>Robusta</v>
      </c>
      <c r="O866" t="str">
        <f>_xlfn.XLOOKUP(Orders_Table[[#This Row],[Customer ID]],customers!$A$1:$A$1001,customers!$I$1:$I$1001,,0)</f>
        <v>No</v>
      </c>
      <c r="P866" t="str">
        <f t="shared" si="27"/>
        <v>Light</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IF(_xlfn.XLOOKUP(C867,customers!$A$1:$A$1001,customers!$C$1:$C$1001)=0,"",_xlfn.XLOOKUP(C867,customers!$A$1:$A$1001,customers!$C$1:$C$1001))</f>
        <v>mmacconnechieo9@reuters.com</v>
      </c>
      <c r="H867" s="2" t="str">
        <f>_xlfn.XLOOKUP(C867,customers!$A$1:$A$1001,customers!$G$1:$G$1001,,0)</f>
        <v>United States</v>
      </c>
      <c r="I867" t="str">
        <f>_xlfn.XLOOKUP(orders!D867,Products!$A$1:$A$49,Products!$B$1:$B$49,,0)</f>
        <v>Ara</v>
      </c>
      <c r="J867" t="str">
        <f>_xlfn.XLOOKUP(orders!D867,Products!$A$1:$A$49,Products!$C$1:$C$49,,0)</f>
        <v>M</v>
      </c>
      <c r="K867" s="5">
        <f>_xlfn.XLOOKUP(D867,Products!$A$1:$A$49,Products!$D$1:$D$49,,0)</f>
        <v>0.5</v>
      </c>
      <c r="L867">
        <f>_xlfn.XLOOKUP(D867,Products!$A$1:$A$49,Products!$E$1:$E$49,,0)</f>
        <v>6.75</v>
      </c>
      <c r="M867" s="11">
        <f>orders!L867*orders!E867</f>
        <v>6.75</v>
      </c>
      <c r="N867" t="str">
        <f t="shared" si="26"/>
        <v>Arabica</v>
      </c>
      <c r="O867" t="str">
        <f>_xlfn.XLOOKUP(Orders_Table[[#This Row],[Customer ID]],customers!$A$1:$A$1001,customers!$I$1:$I$1001,,0)</f>
        <v>Yes</v>
      </c>
      <c r="P867" t="str">
        <f t="shared" si="27"/>
        <v>Medium</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IF(_xlfn.XLOOKUP(C868,customers!$A$1:$A$1001,customers!$C$1:$C$1001)=0,"",_xlfn.XLOOKUP(C868,customers!$A$1:$A$1001,customers!$C$1:$C$1001))</f>
        <v>rtreachero2@usa.gov</v>
      </c>
      <c r="H868" s="2" t="str">
        <f>_xlfn.XLOOKUP(C868,customers!$A$1:$A$1001,customers!$G$1:$G$1001,,0)</f>
        <v>Ireland</v>
      </c>
      <c r="I868" t="str">
        <f>_xlfn.XLOOKUP(orders!D868,Products!$A$1:$A$49,Products!$B$1:$B$49,,0)</f>
        <v>Ara</v>
      </c>
      <c r="J868" t="str">
        <f>_xlfn.XLOOKUP(orders!D868,Products!$A$1:$A$49,Products!$C$1:$C$49,,0)</f>
        <v>D</v>
      </c>
      <c r="K868" s="5">
        <f>_xlfn.XLOOKUP(D868,Products!$A$1:$A$49,Products!$D$1:$D$49,,0)</f>
        <v>0.5</v>
      </c>
      <c r="L868">
        <f>_xlfn.XLOOKUP(D868,Products!$A$1:$A$49,Products!$E$1:$E$49,,0)</f>
        <v>5.97</v>
      </c>
      <c r="M868" s="11">
        <f>orders!L868*orders!E868</f>
        <v>17.91</v>
      </c>
      <c r="N868" t="str">
        <f t="shared" si="26"/>
        <v>Arabica</v>
      </c>
      <c r="O868" t="str">
        <f>_xlfn.XLOOKUP(Orders_Table[[#This Row],[Customer ID]],customers!$A$1:$A$1001,customers!$I$1:$I$1001,,0)</f>
        <v>No</v>
      </c>
      <c r="P868" t="str">
        <f t="shared" si="27"/>
        <v>Dark</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IF(_xlfn.XLOOKUP(C869,customers!$A$1:$A$1001,customers!$C$1:$C$1001)=0,"",_xlfn.XLOOKUP(C869,customers!$A$1:$A$1001,customers!$C$1:$C$1001))</f>
        <v>bfattorinio3@quantcast.com</v>
      </c>
      <c r="H869" s="2" t="str">
        <f>_xlfn.XLOOKUP(C869,customers!$A$1:$A$1001,customers!$G$1:$G$1001,,0)</f>
        <v>Ireland</v>
      </c>
      <c r="I869" t="str">
        <f>_xlfn.XLOOKUP(orders!D869,Products!$A$1:$A$49,Products!$B$1:$B$49,,0)</f>
        <v>Ara</v>
      </c>
      <c r="J869" t="str">
        <f>_xlfn.XLOOKUP(orders!D869,Products!$A$1:$A$49,Products!$C$1:$C$49,,0)</f>
        <v>L</v>
      </c>
      <c r="K869" s="5">
        <f>_xlfn.XLOOKUP(D869,Products!$A$1:$A$49,Products!$D$1:$D$49,,0)</f>
        <v>2.5</v>
      </c>
      <c r="L869">
        <f>_xlfn.XLOOKUP(D869,Products!$A$1:$A$49,Products!$E$1:$E$49,,0)</f>
        <v>29.784999999999997</v>
      </c>
      <c r="M869" s="11">
        <f>orders!L869*orders!E869</f>
        <v>29.784999999999997</v>
      </c>
      <c r="N869" t="str">
        <f t="shared" si="26"/>
        <v>Arabica</v>
      </c>
      <c r="O869" t="str">
        <f>_xlfn.XLOOKUP(Orders_Table[[#This Row],[Customer ID]],customers!$A$1:$A$1001,customers!$I$1:$I$1001,,0)</f>
        <v>Yes</v>
      </c>
      <c r="P869" t="str">
        <f t="shared" si="27"/>
        <v>Light</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IF(_xlfn.XLOOKUP(C870,customers!$A$1:$A$1001,customers!$C$1:$C$1001)=0,"",_xlfn.XLOOKUP(C870,customers!$A$1:$A$1001,customers!$C$1:$C$1001))</f>
        <v>mpalleskeo4@nyu.edu</v>
      </c>
      <c r="H870" s="2" t="str">
        <f>_xlfn.XLOOKUP(C870,customers!$A$1:$A$1001,customers!$G$1:$G$1001,,0)</f>
        <v>United States</v>
      </c>
      <c r="I870" t="str">
        <f>_xlfn.XLOOKUP(orders!D870,Products!$A$1:$A$49,Products!$B$1:$B$49,,0)</f>
        <v>Exc</v>
      </c>
      <c r="J870" t="str">
        <f>_xlfn.XLOOKUP(orders!D870,Products!$A$1:$A$49,Products!$C$1:$C$49,,0)</f>
        <v>M</v>
      </c>
      <c r="K870" s="5">
        <f>_xlfn.XLOOKUP(D870,Products!$A$1:$A$49,Products!$D$1:$D$49,,0)</f>
        <v>0.5</v>
      </c>
      <c r="L870">
        <f>_xlfn.XLOOKUP(D870,Products!$A$1:$A$49,Products!$E$1:$E$49,,0)</f>
        <v>8.25</v>
      </c>
      <c r="M870" s="11">
        <f>orders!L870*orders!E870</f>
        <v>41.25</v>
      </c>
      <c r="N870" t="str">
        <f t="shared" si="26"/>
        <v>Excelsa</v>
      </c>
      <c r="O870" t="str">
        <f>_xlfn.XLOOKUP(Orders_Table[[#This Row],[Customer ID]],customers!$A$1:$A$1001,customers!$I$1:$I$1001,,0)</f>
        <v>Yes</v>
      </c>
      <c r="P870" t="str">
        <f t="shared" si="27"/>
        <v>Medium</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IF(_xlfn.XLOOKUP(C871,customers!$A$1:$A$1001,customers!$C$1:$C$1001)=0,"",_xlfn.XLOOKUP(C871,customers!$A$1:$A$1001,customers!$C$1:$C$1001))</f>
        <v/>
      </c>
      <c r="H871" s="2" t="str">
        <f>_xlfn.XLOOKUP(C871,customers!$A$1:$A$1001,customers!$G$1:$G$1001,,0)</f>
        <v>United States</v>
      </c>
      <c r="I871" t="str">
        <f>_xlfn.XLOOKUP(orders!D871,Products!$A$1:$A$49,Products!$B$1:$B$49,,0)</f>
        <v>Rob</v>
      </c>
      <c r="J871" t="str">
        <f>_xlfn.XLOOKUP(orders!D871,Products!$A$1:$A$49,Products!$C$1:$C$49,,0)</f>
        <v>M</v>
      </c>
      <c r="K871" s="5">
        <f>_xlfn.XLOOKUP(D871,Products!$A$1:$A$49,Products!$D$1:$D$49,,0)</f>
        <v>0.5</v>
      </c>
      <c r="L871">
        <f>_xlfn.XLOOKUP(D871,Products!$A$1:$A$49,Products!$E$1:$E$49,,0)</f>
        <v>5.97</v>
      </c>
      <c r="M871" s="11">
        <f>orders!L871*orders!E871</f>
        <v>17.91</v>
      </c>
      <c r="N871" t="str">
        <f t="shared" si="26"/>
        <v>Robusta</v>
      </c>
      <c r="O871" t="str">
        <f>_xlfn.XLOOKUP(Orders_Table[[#This Row],[Customer ID]],customers!$A$1:$A$1001,customers!$I$1:$I$1001,,0)</f>
        <v>Yes</v>
      </c>
      <c r="P871" t="str">
        <f t="shared" si="27"/>
        <v>Medium</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IF(_xlfn.XLOOKUP(C872,customers!$A$1:$A$1001,customers!$C$1:$C$1001)=0,"",_xlfn.XLOOKUP(C872,customers!$A$1:$A$1001,customers!$C$1:$C$1001))</f>
        <v>fantcliffeo6@amazon.co.jp</v>
      </c>
      <c r="H872" s="2" t="str">
        <f>_xlfn.XLOOKUP(C872,customers!$A$1:$A$1001,customers!$G$1:$G$1001,,0)</f>
        <v>Ireland</v>
      </c>
      <c r="I872" t="str">
        <f>_xlfn.XLOOKUP(orders!D872,Products!$A$1:$A$49,Products!$B$1:$B$49,,0)</f>
        <v>Exc</v>
      </c>
      <c r="J872" t="str">
        <f>_xlfn.XLOOKUP(orders!D872,Products!$A$1:$A$49,Products!$C$1:$C$49,,0)</f>
        <v>D</v>
      </c>
      <c r="K872" s="5">
        <f>_xlfn.XLOOKUP(D872,Products!$A$1:$A$49,Products!$D$1:$D$49,,0)</f>
        <v>0.5</v>
      </c>
      <c r="L872">
        <f>_xlfn.XLOOKUP(D872,Products!$A$1:$A$49,Products!$E$1:$E$49,,0)</f>
        <v>7.29</v>
      </c>
      <c r="M872" s="11">
        <f>orders!L872*orders!E872</f>
        <v>7.29</v>
      </c>
      <c r="N872" t="str">
        <f t="shared" si="26"/>
        <v>Excelsa</v>
      </c>
      <c r="O872" t="str">
        <f>_xlfn.XLOOKUP(Orders_Table[[#This Row],[Customer ID]],customers!$A$1:$A$1001,customers!$I$1:$I$1001,,0)</f>
        <v>Yes</v>
      </c>
      <c r="P872" t="str">
        <f t="shared" si="27"/>
        <v>Dark</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IF(_xlfn.XLOOKUP(C873,customers!$A$1:$A$1001,customers!$C$1:$C$1001)=0,"",_xlfn.XLOOKUP(C873,customers!$A$1:$A$1001,customers!$C$1:$C$1001))</f>
        <v>pmatignono7@harvard.edu</v>
      </c>
      <c r="H873" s="2" t="str">
        <f>_xlfn.XLOOKUP(C873,customers!$A$1:$A$1001,customers!$G$1:$G$1001,,0)</f>
        <v>United Kingdom</v>
      </c>
      <c r="I873" t="str">
        <f>_xlfn.XLOOKUP(orders!D873,Products!$A$1:$A$49,Products!$B$1:$B$49,,0)</f>
        <v>Exc</v>
      </c>
      <c r="J873" t="str">
        <f>_xlfn.XLOOKUP(orders!D873,Products!$A$1:$A$49,Products!$C$1:$C$49,,0)</f>
        <v>L</v>
      </c>
      <c r="K873" s="5">
        <f>_xlfn.XLOOKUP(D873,Products!$A$1:$A$49,Products!$D$1:$D$49,,0)</f>
        <v>1</v>
      </c>
      <c r="L873">
        <f>_xlfn.XLOOKUP(D873,Products!$A$1:$A$49,Products!$E$1:$E$49,,0)</f>
        <v>14.85</v>
      </c>
      <c r="M873" s="11">
        <f>orders!L873*orders!E873</f>
        <v>29.7</v>
      </c>
      <c r="N873" t="str">
        <f t="shared" si="26"/>
        <v>Excelsa</v>
      </c>
      <c r="O873" t="str">
        <f>_xlfn.XLOOKUP(Orders_Table[[#This Row],[Customer ID]],customers!$A$1:$A$1001,customers!$I$1:$I$1001,,0)</f>
        <v>Yes</v>
      </c>
      <c r="P873" t="str">
        <f t="shared" si="27"/>
        <v>Light</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IF(_xlfn.XLOOKUP(C874,customers!$A$1:$A$1001,customers!$C$1:$C$1001)=0,"",_xlfn.XLOOKUP(C874,customers!$A$1:$A$1001,customers!$C$1:$C$1001))</f>
        <v>cweondo8@theglobeandmail.com</v>
      </c>
      <c r="H874" s="2" t="str">
        <f>_xlfn.XLOOKUP(C874,customers!$A$1:$A$1001,customers!$G$1:$G$1001,,0)</f>
        <v>United States</v>
      </c>
      <c r="I874" t="str">
        <f>_xlfn.XLOOKUP(orders!D874,Products!$A$1:$A$49,Products!$B$1:$B$49,,0)</f>
        <v>Ara</v>
      </c>
      <c r="J874" t="str">
        <f>_xlfn.XLOOKUP(orders!D874,Products!$A$1:$A$49,Products!$C$1:$C$49,,0)</f>
        <v>M</v>
      </c>
      <c r="K874" s="5">
        <f>_xlfn.XLOOKUP(D874,Products!$A$1:$A$49,Products!$D$1:$D$49,,0)</f>
        <v>1</v>
      </c>
      <c r="L874">
        <f>_xlfn.XLOOKUP(D874,Products!$A$1:$A$49,Products!$E$1:$E$49,,0)</f>
        <v>11.25</v>
      </c>
      <c r="M874" s="11">
        <f>orders!L874*orders!E874</f>
        <v>22.5</v>
      </c>
      <c r="N874" t="str">
        <f t="shared" si="26"/>
        <v>Arabica</v>
      </c>
      <c r="O874" t="str">
        <f>_xlfn.XLOOKUP(Orders_Table[[#This Row],[Customer ID]],customers!$A$1:$A$1001,customers!$I$1:$I$1001,,0)</f>
        <v>No</v>
      </c>
      <c r="P874" t="str">
        <f t="shared" si="27"/>
        <v>Medium</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IF(_xlfn.XLOOKUP(C875,customers!$A$1:$A$1001,customers!$C$1:$C$1001)=0,"",_xlfn.XLOOKUP(C875,customers!$A$1:$A$1001,customers!$C$1:$C$1001))</f>
        <v>mmacconnechieo9@reuters.com</v>
      </c>
      <c r="H875" s="2" t="str">
        <f>_xlfn.XLOOKUP(C875,customers!$A$1:$A$1001,customers!$G$1:$G$1001,,0)</f>
        <v>United States</v>
      </c>
      <c r="I875" t="str">
        <f>_xlfn.XLOOKUP(orders!D875,Products!$A$1:$A$49,Products!$B$1:$B$49,,0)</f>
        <v>Rob</v>
      </c>
      <c r="J875" t="str">
        <f>_xlfn.XLOOKUP(orders!D875,Products!$A$1:$A$49,Products!$C$1:$C$49,,0)</f>
        <v>M</v>
      </c>
      <c r="K875" s="5">
        <f>_xlfn.XLOOKUP(D875,Products!$A$1:$A$49,Products!$D$1:$D$49,,0)</f>
        <v>0.2</v>
      </c>
      <c r="L875">
        <f>_xlfn.XLOOKUP(D875,Products!$A$1:$A$49,Products!$E$1:$E$49,,0)</f>
        <v>2.9849999999999999</v>
      </c>
      <c r="M875" s="11">
        <f>orders!L875*orders!E875</f>
        <v>11.94</v>
      </c>
      <c r="N875" t="str">
        <f t="shared" si="26"/>
        <v>Robusta</v>
      </c>
      <c r="O875" t="str">
        <f>_xlfn.XLOOKUP(Orders_Table[[#This Row],[Customer ID]],customers!$A$1:$A$1001,customers!$I$1:$I$1001,,0)</f>
        <v>Yes</v>
      </c>
      <c r="P875" t="str">
        <f t="shared" si="27"/>
        <v>Medium</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IF(_xlfn.XLOOKUP(C876,customers!$A$1:$A$1001,customers!$C$1:$C$1001)=0,"",_xlfn.XLOOKUP(C876,customers!$A$1:$A$1001,customers!$C$1:$C$1001))</f>
        <v>jskentelberyoa@paypal.com</v>
      </c>
      <c r="H876" s="2" t="str">
        <f>_xlfn.XLOOKUP(C876,customers!$A$1:$A$1001,customers!$G$1:$G$1001,,0)</f>
        <v>United States</v>
      </c>
      <c r="I876" t="str">
        <f>_xlfn.XLOOKUP(orders!D876,Products!$A$1:$A$49,Products!$B$1:$B$49,,0)</f>
        <v>Ara</v>
      </c>
      <c r="J876" t="str">
        <f>_xlfn.XLOOKUP(orders!D876,Products!$A$1:$A$49,Products!$C$1:$C$49,,0)</f>
        <v>L</v>
      </c>
      <c r="K876" s="5">
        <f>_xlfn.XLOOKUP(D876,Products!$A$1:$A$49,Products!$D$1:$D$49,,0)</f>
        <v>1</v>
      </c>
      <c r="L876">
        <f>_xlfn.XLOOKUP(D876,Products!$A$1:$A$49,Products!$E$1:$E$49,,0)</f>
        <v>12.95</v>
      </c>
      <c r="M876" s="11">
        <f>orders!L876*orders!E876</f>
        <v>25.9</v>
      </c>
      <c r="N876" t="str">
        <f t="shared" si="26"/>
        <v>Arabica</v>
      </c>
      <c r="O876" t="str">
        <f>_xlfn.XLOOKUP(Orders_Table[[#This Row],[Customer ID]],customers!$A$1:$A$1001,customers!$I$1:$I$1001,,0)</f>
        <v>No</v>
      </c>
      <c r="P876" t="str">
        <f t="shared" si="27"/>
        <v>Light</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IF(_xlfn.XLOOKUP(C877,customers!$A$1:$A$1001,customers!$C$1:$C$1001)=0,"",_xlfn.XLOOKUP(C877,customers!$A$1:$A$1001,customers!$C$1:$C$1001))</f>
        <v>ocomberob@goo.gl</v>
      </c>
      <c r="H877" s="2" t="str">
        <f>_xlfn.XLOOKUP(C877,customers!$A$1:$A$1001,customers!$G$1:$G$1001,,0)</f>
        <v>Ireland</v>
      </c>
      <c r="I877" t="str">
        <f>_xlfn.XLOOKUP(orders!D877,Products!$A$1:$A$49,Products!$B$1:$B$49,,0)</f>
        <v>Lib</v>
      </c>
      <c r="J877" t="str">
        <f>_xlfn.XLOOKUP(orders!D877,Products!$A$1:$A$49,Products!$C$1:$C$49,,0)</f>
        <v>M</v>
      </c>
      <c r="K877" s="5">
        <f>_xlfn.XLOOKUP(D877,Products!$A$1:$A$49,Products!$D$1:$D$49,,0)</f>
        <v>0.5</v>
      </c>
      <c r="L877">
        <f>_xlfn.XLOOKUP(D877,Products!$A$1:$A$49,Products!$E$1:$E$49,,0)</f>
        <v>8.73</v>
      </c>
      <c r="M877" s="11">
        <f>orders!L877*orders!E877</f>
        <v>43.650000000000006</v>
      </c>
      <c r="N877" t="str">
        <f t="shared" si="26"/>
        <v>Liberica</v>
      </c>
      <c r="O877" t="str">
        <f>_xlfn.XLOOKUP(Orders_Table[[#This Row],[Customer ID]],customers!$A$1:$A$1001,customers!$I$1:$I$1001,,0)</f>
        <v>No</v>
      </c>
      <c r="P877" t="str">
        <f t="shared" si="27"/>
        <v>Medium</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IF(_xlfn.XLOOKUP(C878,customers!$A$1:$A$1001,customers!$C$1:$C$1001)=0,"",_xlfn.XLOOKUP(C878,customers!$A$1:$A$1001,customers!$C$1:$C$1001))</f>
        <v>ocomberob@goo.gl</v>
      </c>
      <c r="H878" s="2" t="str">
        <f>_xlfn.XLOOKUP(C878,customers!$A$1:$A$1001,customers!$G$1:$G$1001,,0)</f>
        <v>Ireland</v>
      </c>
      <c r="I878" t="str">
        <f>_xlfn.XLOOKUP(orders!D878,Products!$A$1:$A$49,Products!$B$1:$B$49,,0)</f>
        <v>Ara</v>
      </c>
      <c r="J878" t="str">
        <f>_xlfn.XLOOKUP(orders!D878,Products!$A$1:$A$49,Products!$C$1:$C$49,,0)</f>
        <v>L</v>
      </c>
      <c r="K878" s="5">
        <f>_xlfn.XLOOKUP(D878,Products!$A$1:$A$49,Products!$D$1:$D$49,,0)</f>
        <v>0.5</v>
      </c>
      <c r="L878">
        <f>_xlfn.XLOOKUP(D878,Products!$A$1:$A$49,Products!$E$1:$E$49,,0)</f>
        <v>7.77</v>
      </c>
      <c r="M878" s="11">
        <f>orders!L878*orders!E878</f>
        <v>46.62</v>
      </c>
      <c r="N878" t="str">
        <f t="shared" si="26"/>
        <v>Arabica</v>
      </c>
      <c r="O878" t="str">
        <f>_xlfn.XLOOKUP(Orders_Table[[#This Row],[Customer ID]],customers!$A$1:$A$1001,customers!$I$1:$I$1001,,0)</f>
        <v>No</v>
      </c>
      <c r="P878" t="str">
        <f t="shared" si="27"/>
        <v>Light</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IF(_xlfn.XLOOKUP(C879,customers!$A$1:$A$1001,customers!$C$1:$C$1001)=0,"",_xlfn.XLOOKUP(C879,customers!$A$1:$A$1001,customers!$C$1:$C$1001))</f>
        <v>ztramelod@netlog.com</v>
      </c>
      <c r="H879" s="2" t="str">
        <f>_xlfn.XLOOKUP(C879,customers!$A$1:$A$1001,customers!$G$1:$G$1001,,0)</f>
        <v>United States</v>
      </c>
      <c r="I879" t="str">
        <f>_xlfn.XLOOKUP(orders!D879,Products!$A$1:$A$49,Products!$B$1:$B$49,,0)</f>
        <v>Lib</v>
      </c>
      <c r="J879" t="str">
        <f>_xlfn.XLOOKUP(orders!D879,Products!$A$1:$A$49,Products!$C$1:$C$49,,0)</f>
        <v>L</v>
      </c>
      <c r="K879" s="5">
        <f>_xlfn.XLOOKUP(D879,Products!$A$1:$A$49,Products!$D$1:$D$49,,0)</f>
        <v>0.5</v>
      </c>
      <c r="L879">
        <f>_xlfn.XLOOKUP(D879,Products!$A$1:$A$49,Products!$E$1:$E$49,,0)</f>
        <v>9.51</v>
      </c>
      <c r="M879" s="11">
        <f>orders!L879*orders!E879</f>
        <v>28.53</v>
      </c>
      <c r="N879" t="str">
        <f t="shared" si="26"/>
        <v>Liberica</v>
      </c>
      <c r="O879" t="str">
        <f>_xlfn.XLOOKUP(Orders_Table[[#This Row],[Customer ID]],customers!$A$1:$A$1001,customers!$I$1:$I$1001,,0)</f>
        <v>No</v>
      </c>
      <c r="P879" t="str">
        <f t="shared" si="27"/>
        <v>Light</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IF(_xlfn.XLOOKUP(C880,customers!$A$1:$A$1001,customers!$C$1:$C$1001)=0,"",_xlfn.XLOOKUP(C880,customers!$A$1:$A$1001,customers!$C$1:$C$1001))</f>
        <v/>
      </c>
      <c r="H880" s="2" t="str">
        <f>_xlfn.XLOOKUP(C880,customers!$A$1:$A$1001,customers!$G$1:$G$1001,,0)</f>
        <v>United States</v>
      </c>
      <c r="I880" t="str">
        <f>_xlfn.XLOOKUP(orders!D880,Products!$A$1:$A$49,Products!$B$1:$B$49,,0)</f>
        <v>Rob</v>
      </c>
      <c r="J880" t="str">
        <f>_xlfn.XLOOKUP(orders!D880,Products!$A$1:$A$49,Products!$C$1:$C$49,,0)</f>
        <v>L</v>
      </c>
      <c r="K880" s="5">
        <f>_xlfn.XLOOKUP(D880,Products!$A$1:$A$49,Products!$D$1:$D$49,,0)</f>
        <v>2.5</v>
      </c>
      <c r="L880">
        <f>_xlfn.XLOOKUP(D880,Products!$A$1:$A$49,Products!$E$1:$E$49,,0)</f>
        <v>27.484999999999996</v>
      </c>
      <c r="M880" s="11">
        <f>orders!L880*orders!E880</f>
        <v>27.484999999999996</v>
      </c>
      <c r="N880" t="str">
        <f t="shared" si="26"/>
        <v>Robusta</v>
      </c>
      <c r="O880" t="str">
        <f>_xlfn.XLOOKUP(Orders_Table[[#This Row],[Customer ID]],customers!$A$1:$A$1001,customers!$I$1:$I$1001,,0)</f>
        <v>Yes</v>
      </c>
      <c r="P880" t="str">
        <f t="shared" si="27"/>
        <v>Light</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IF(_xlfn.XLOOKUP(C881,customers!$A$1:$A$1001,customers!$C$1:$C$1001)=0,"",_xlfn.XLOOKUP(C881,customers!$A$1:$A$1001,customers!$C$1:$C$1001))</f>
        <v/>
      </c>
      <c r="H881" s="2" t="str">
        <f>_xlfn.XLOOKUP(C881,customers!$A$1:$A$1001,customers!$G$1:$G$1001,,0)</f>
        <v>United States</v>
      </c>
      <c r="I881" t="str">
        <f>_xlfn.XLOOKUP(orders!D881,Products!$A$1:$A$49,Products!$B$1:$B$49,,0)</f>
        <v>Exc</v>
      </c>
      <c r="J881" t="str">
        <f>_xlfn.XLOOKUP(orders!D881,Products!$A$1:$A$49,Products!$C$1:$C$49,,0)</f>
        <v>D</v>
      </c>
      <c r="K881" s="5">
        <f>_xlfn.XLOOKUP(D881,Products!$A$1:$A$49,Products!$D$1:$D$49,,0)</f>
        <v>0.2</v>
      </c>
      <c r="L881">
        <f>_xlfn.XLOOKUP(D881,Products!$A$1:$A$49,Products!$E$1:$E$49,,0)</f>
        <v>3.645</v>
      </c>
      <c r="M881" s="11">
        <f>orders!L881*orders!E881</f>
        <v>10.935</v>
      </c>
      <c r="N881" t="str">
        <f t="shared" si="26"/>
        <v>Excelsa</v>
      </c>
      <c r="O881" t="str">
        <f>_xlfn.XLOOKUP(Orders_Table[[#This Row],[Customer ID]],customers!$A$1:$A$1001,customers!$I$1:$I$1001,,0)</f>
        <v>No</v>
      </c>
      <c r="P881" t="str">
        <f t="shared" si="27"/>
        <v>Dark</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IF(_xlfn.XLOOKUP(C882,customers!$A$1:$A$1001,customers!$C$1:$C$1001)=0,"",_xlfn.XLOOKUP(C882,customers!$A$1:$A$1001,customers!$C$1:$C$1001))</f>
        <v>chatfullog@ebay.com</v>
      </c>
      <c r="H882" s="2" t="str">
        <f>_xlfn.XLOOKUP(C882,customers!$A$1:$A$1001,customers!$G$1:$G$1001,,0)</f>
        <v>United States</v>
      </c>
      <c r="I882" t="str">
        <f>_xlfn.XLOOKUP(orders!D882,Products!$A$1:$A$49,Products!$B$1:$B$49,,0)</f>
        <v>Rob</v>
      </c>
      <c r="J882" t="str">
        <f>_xlfn.XLOOKUP(orders!D882,Products!$A$1:$A$49,Products!$C$1:$C$49,,0)</f>
        <v>L</v>
      </c>
      <c r="K882" s="5">
        <f>_xlfn.XLOOKUP(D882,Products!$A$1:$A$49,Products!$D$1:$D$49,,0)</f>
        <v>0.2</v>
      </c>
      <c r="L882">
        <f>_xlfn.XLOOKUP(D882,Products!$A$1:$A$49,Products!$E$1:$E$49,,0)</f>
        <v>3.5849999999999995</v>
      </c>
      <c r="M882" s="11">
        <f>orders!L882*orders!E882</f>
        <v>7.169999999999999</v>
      </c>
      <c r="N882" t="str">
        <f t="shared" si="26"/>
        <v>Robusta</v>
      </c>
      <c r="O882" t="str">
        <f>_xlfn.XLOOKUP(Orders_Table[[#This Row],[Customer ID]],customers!$A$1:$A$1001,customers!$I$1:$I$1001,,0)</f>
        <v>No</v>
      </c>
      <c r="P882" t="str">
        <f t="shared" si="27"/>
        <v>Light</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IF(_xlfn.XLOOKUP(C883,customers!$A$1:$A$1001,customers!$C$1:$C$1001)=0,"",_xlfn.XLOOKUP(C883,customers!$A$1:$A$1001,customers!$C$1:$C$1001))</f>
        <v/>
      </c>
      <c r="H883" s="2" t="str">
        <f>_xlfn.XLOOKUP(C883,customers!$A$1:$A$1001,customers!$G$1:$G$1001,,0)</f>
        <v>United States</v>
      </c>
      <c r="I883" t="str">
        <f>_xlfn.XLOOKUP(orders!D883,Products!$A$1:$A$49,Products!$B$1:$B$49,,0)</f>
        <v>Ara</v>
      </c>
      <c r="J883" t="str">
        <f>_xlfn.XLOOKUP(orders!D883,Products!$A$1:$A$49,Products!$C$1:$C$49,,0)</f>
        <v>L</v>
      </c>
      <c r="K883" s="5">
        <f>_xlfn.XLOOKUP(D883,Products!$A$1:$A$49,Products!$D$1:$D$49,,0)</f>
        <v>0.2</v>
      </c>
      <c r="L883">
        <f>_xlfn.XLOOKUP(D883,Products!$A$1:$A$49,Products!$E$1:$E$49,,0)</f>
        <v>3.8849999999999998</v>
      </c>
      <c r="M883" s="11">
        <f>orders!L883*orders!E883</f>
        <v>23.31</v>
      </c>
      <c r="N883" t="str">
        <f t="shared" si="26"/>
        <v>Arabica</v>
      </c>
      <c r="O883" t="str">
        <f>_xlfn.XLOOKUP(Orders_Table[[#This Row],[Customer ID]],customers!$A$1:$A$1001,customers!$I$1:$I$1001,,0)</f>
        <v>Yes</v>
      </c>
      <c r="P883" t="str">
        <f t="shared" si="27"/>
        <v>Light</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IF(_xlfn.XLOOKUP(C884,customers!$A$1:$A$1001,customers!$C$1:$C$1001)=0,"",_xlfn.XLOOKUP(C884,customers!$A$1:$A$1001,customers!$C$1:$C$1001))</f>
        <v>kmarrisonoq@dropbox.com</v>
      </c>
      <c r="H884" s="2" t="str">
        <f>_xlfn.XLOOKUP(C884,customers!$A$1:$A$1001,customers!$G$1:$G$1001,,0)</f>
        <v>United States</v>
      </c>
      <c r="I884" t="str">
        <f>_xlfn.XLOOKUP(orders!D884,Products!$A$1:$A$49,Products!$B$1:$B$49,,0)</f>
        <v>Ara</v>
      </c>
      <c r="J884" t="str">
        <f>_xlfn.XLOOKUP(orders!D884,Products!$A$1:$A$49,Products!$C$1:$C$49,,0)</f>
        <v>D</v>
      </c>
      <c r="K884" s="5">
        <f>_xlfn.XLOOKUP(D884,Products!$A$1:$A$49,Products!$D$1:$D$49,,0)</f>
        <v>2.5</v>
      </c>
      <c r="L884">
        <f>_xlfn.XLOOKUP(D884,Products!$A$1:$A$49,Products!$E$1:$E$49,,0)</f>
        <v>22.884999999999998</v>
      </c>
      <c r="M884" s="11">
        <f>orders!L884*orders!E884</f>
        <v>114.42499999999998</v>
      </c>
      <c r="N884" t="str">
        <f t="shared" si="26"/>
        <v>Arabica</v>
      </c>
      <c r="O884" t="str">
        <f>_xlfn.XLOOKUP(Orders_Table[[#This Row],[Customer ID]],customers!$A$1:$A$1001,customers!$I$1:$I$1001,,0)</f>
        <v>Yes</v>
      </c>
      <c r="P884" t="str">
        <f t="shared" si="27"/>
        <v>Dark</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IF(_xlfn.XLOOKUP(C885,customers!$A$1:$A$1001,customers!$C$1:$C$1001)=0,"",_xlfn.XLOOKUP(C885,customers!$A$1:$A$1001,customers!$C$1:$C$1001))</f>
        <v>lagnolooj@pinterest.com</v>
      </c>
      <c r="H885" s="2" t="str">
        <f>_xlfn.XLOOKUP(C885,customers!$A$1:$A$1001,customers!$G$1:$G$1001,,0)</f>
        <v>United States</v>
      </c>
      <c r="I885" t="str">
        <f>_xlfn.XLOOKUP(orders!D885,Products!$A$1:$A$49,Products!$B$1:$B$49,,0)</f>
        <v>Ara</v>
      </c>
      <c r="J885" t="str">
        <f>_xlfn.XLOOKUP(orders!D885,Products!$A$1:$A$49,Products!$C$1:$C$49,,0)</f>
        <v>M</v>
      </c>
      <c r="K885" s="5">
        <f>_xlfn.XLOOKUP(D885,Products!$A$1:$A$49,Products!$D$1:$D$49,,0)</f>
        <v>2.5</v>
      </c>
      <c r="L885">
        <f>_xlfn.XLOOKUP(D885,Products!$A$1:$A$49,Products!$E$1:$E$49,,0)</f>
        <v>25.874999999999996</v>
      </c>
      <c r="M885" s="11">
        <f>orders!L885*orders!E885</f>
        <v>77.624999999999986</v>
      </c>
      <c r="N885" t="str">
        <f t="shared" si="26"/>
        <v>Arabica</v>
      </c>
      <c r="O885" t="str">
        <f>_xlfn.XLOOKUP(Orders_Table[[#This Row],[Customer ID]],customers!$A$1:$A$1001,customers!$I$1:$I$1001,,0)</f>
        <v>Yes</v>
      </c>
      <c r="P885" t="str">
        <f t="shared" si="27"/>
        <v>Medium</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IF(_xlfn.XLOOKUP(C886,customers!$A$1:$A$1001,customers!$C$1:$C$1001)=0,"",_xlfn.XLOOKUP(C886,customers!$A$1:$A$1001,customers!$C$1:$C$1001))</f>
        <v>dkiddyok@fda.gov</v>
      </c>
      <c r="H886" s="2" t="str">
        <f>_xlfn.XLOOKUP(C886,customers!$A$1:$A$1001,customers!$G$1:$G$1001,,0)</f>
        <v>United States</v>
      </c>
      <c r="I886" t="str">
        <f>_xlfn.XLOOKUP(orders!D886,Products!$A$1:$A$49,Products!$B$1:$B$49,,0)</f>
        <v>Rob</v>
      </c>
      <c r="J886" t="str">
        <f>_xlfn.XLOOKUP(orders!D886,Products!$A$1:$A$49,Products!$C$1:$C$49,,0)</f>
        <v>D</v>
      </c>
      <c r="K886" s="5">
        <f>_xlfn.XLOOKUP(D886,Products!$A$1:$A$49,Products!$D$1:$D$49,,0)</f>
        <v>0.5</v>
      </c>
      <c r="L886">
        <f>_xlfn.XLOOKUP(D886,Products!$A$1:$A$49,Products!$E$1:$E$49,,0)</f>
        <v>5.3699999999999992</v>
      </c>
      <c r="M886" s="11">
        <f>orders!L886*orders!E886</f>
        <v>5.3699999999999992</v>
      </c>
      <c r="N886" t="str">
        <f t="shared" si="26"/>
        <v>Robusta</v>
      </c>
      <c r="O886" t="str">
        <f>_xlfn.XLOOKUP(Orders_Table[[#This Row],[Customer ID]],customers!$A$1:$A$1001,customers!$I$1:$I$1001,,0)</f>
        <v>Yes</v>
      </c>
      <c r="P886" t="str">
        <f t="shared" si="27"/>
        <v>Dark</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IF(_xlfn.XLOOKUP(C887,customers!$A$1:$A$1001,customers!$C$1:$C$1001)=0,"",_xlfn.XLOOKUP(C887,customers!$A$1:$A$1001,customers!$C$1:$C$1001))</f>
        <v>hpetroulisol@state.tx.us</v>
      </c>
      <c r="H887" s="2" t="str">
        <f>_xlfn.XLOOKUP(C887,customers!$A$1:$A$1001,customers!$G$1:$G$1001,,0)</f>
        <v>Ireland</v>
      </c>
      <c r="I887" t="str">
        <f>_xlfn.XLOOKUP(orders!D887,Products!$A$1:$A$49,Products!$B$1:$B$49,,0)</f>
        <v>Rob</v>
      </c>
      <c r="J887" t="str">
        <f>_xlfn.XLOOKUP(orders!D887,Products!$A$1:$A$49,Products!$C$1:$C$49,,0)</f>
        <v>D</v>
      </c>
      <c r="K887" s="5">
        <f>_xlfn.XLOOKUP(D887,Products!$A$1:$A$49,Products!$D$1:$D$49,,0)</f>
        <v>2.5</v>
      </c>
      <c r="L887">
        <f>_xlfn.XLOOKUP(D887,Products!$A$1:$A$49,Products!$E$1:$E$49,,0)</f>
        <v>20.584999999999997</v>
      </c>
      <c r="M887" s="11">
        <f>orders!L887*orders!E887</f>
        <v>123.50999999999999</v>
      </c>
      <c r="N887" t="str">
        <f t="shared" si="26"/>
        <v>Robusta</v>
      </c>
      <c r="O887" t="str">
        <f>_xlfn.XLOOKUP(Orders_Table[[#This Row],[Customer ID]],customers!$A$1:$A$1001,customers!$I$1:$I$1001,,0)</f>
        <v>No</v>
      </c>
      <c r="P887" t="str">
        <f t="shared" si="27"/>
        <v>Dark</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IF(_xlfn.XLOOKUP(C888,customers!$A$1:$A$1001,customers!$C$1:$C$1001)=0,"",_xlfn.XLOOKUP(C888,customers!$A$1:$A$1001,customers!$C$1:$C$1001))</f>
        <v>mschollom@taobao.com</v>
      </c>
      <c r="H888" s="2" t="str">
        <f>_xlfn.XLOOKUP(C888,customers!$A$1:$A$1001,customers!$G$1:$G$1001,,0)</f>
        <v>United States</v>
      </c>
      <c r="I888" t="str">
        <f>_xlfn.XLOOKUP(orders!D888,Products!$A$1:$A$49,Products!$B$1:$B$49,,0)</f>
        <v>Lib</v>
      </c>
      <c r="J888" t="str">
        <f>_xlfn.XLOOKUP(orders!D888,Products!$A$1:$A$49,Products!$C$1:$C$49,,0)</f>
        <v>M</v>
      </c>
      <c r="K888" s="5">
        <f>_xlfn.XLOOKUP(D888,Products!$A$1:$A$49,Products!$D$1:$D$49,,0)</f>
        <v>0.5</v>
      </c>
      <c r="L888">
        <f>_xlfn.XLOOKUP(D888,Products!$A$1:$A$49,Products!$E$1:$E$49,,0)</f>
        <v>8.73</v>
      </c>
      <c r="M888" s="11">
        <f>orders!L888*orders!E888</f>
        <v>17.46</v>
      </c>
      <c r="N888" t="str">
        <f t="shared" si="26"/>
        <v>Liberica</v>
      </c>
      <c r="O888" t="str">
        <f>_xlfn.XLOOKUP(Orders_Table[[#This Row],[Customer ID]],customers!$A$1:$A$1001,customers!$I$1:$I$1001,,0)</f>
        <v>No</v>
      </c>
      <c r="P888" t="str">
        <f t="shared" si="27"/>
        <v>Medium</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IF(_xlfn.XLOOKUP(C889,customers!$A$1:$A$1001,customers!$C$1:$C$1001)=0,"",_xlfn.XLOOKUP(C889,customers!$A$1:$A$1001,customers!$C$1:$C$1001))</f>
        <v>kfersonon@g.co</v>
      </c>
      <c r="H889" s="2" t="str">
        <f>_xlfn.XLOOKUP(C889,customers!$A$1:$A$1001,customers!$G$1:$G$1001,,0)</f>
        <v>United States</v>
      </c>
      <c r="I889" t="str">
        <f>_xlfn.XLOOKUP(orders!D889,Products!$A$1:$A$49,Products!$B$1:$B$49,,0)</f>
        <v>Exc</v>
      </c>
      <c r="J889" t="str">
        <f>_xlfn.XLOOKUP(orders!D889,Products!$A$1:$A$49,Products!$C$1:$C$49,,0)</f>
        <v>L</v>
      </c>
      <c r="K889" s="5">
        <f>_xlfn.XLOOKUP(D889,Products!$A$1:$A$49,Products!$D$1:$D$49,,0)</f>
        <v>0.2</v>
      </c>
      <c r="L889">
        <f>_xlfn.XLOOKUP(D889,Products!$A$1:$A$49,Products!$E$1:$E$49,,0)</f>
        <v>4.4550000000000001</v>
      </c>
      <c r="M889" s="11">
        <f>orders!L889*orders!E889</f>
        <v>13.365</v>
      </c>
      <c r="N889" t="str">
        <f t="shared" si="26"/>
        <v>Excelsa</v>
      </c>
      <c r="O889" t="str">
        <f>_xlfn.XLOOKUP(Orders_Table[[#This Row],[Customer ID]],customers!$A$1:$A$1001,customers!$I$1:$I$1001,,0)</f>
        <v>No</v>
      </c>
      <c r="P889" t="str">
        <f t="shared" si="27"/>
        <v>Light</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IF(_xlfn.XLOOKUP(C890,customers!$A$1:$A$1001,customers!$C$1:$C$1001)=0,"",_xlfn.XLOOKUP(C890,customers!$A$1:$A$1001,customers!$C$1:$C$1001))</f>
        <v>bkellowayoo@omniture.com</v>
      </c>
      <c r="H890" s="2" t="str">
        <f>_xlfn.XLOOKUP(C890,customers!$A$1:$A$1001,customers!$G$1:$G$1001,,0)</f>
        <v>United States</v>
      </c>
      <c r="I890" t="str">
        <f>_xlfn.XLOOKUP(orders!D890,Products!$A$1:$A$49,Products!$B$1:$B$49,,0)</f>
        <v>Ara</v>
      </c>
      <c r="J890" t="str">
        <f>_xlfn.XLOOKUP(orders!D890,Products!$A$1:$A$49,Products!$C$1:$C$49,,0)</f>
        <v>L</v>
      </c>
      <c r="K890" s="5">
        <f>_xlfn.XLOOKUP(D890,Products!$A$1:$A$49,Products!$D$1:$D$49,,0)</f>
        <v>0.2</v>
      </c>
      <c r="L890">
        <f>_xlfn.XLOOKUP(D890,Products!$A$1:$A$49,Products!$E$1:$E$49,,0)</f>
        <v>3.8849999999999998</v>
      </c>
      <c r="M890" s="11">
        <f>orders!L890*orders!E890</f>
        <v>7.77</v>
      </c>
      <c r="N890" t="str">
        <f t="shared" si="26"/>
        <v>Arabica</v>
      </c>
      <c r="O890" t="str">
        <f>_xlfn.XLOOKUP(Orders_Table[[#This Row],[Customer ID]],customers!$A$1:$A$1001,customers!$I$1:$I$1001,,0)</f>
        <v>Yes</v>
      </c>
      <c r="P890" t="str">
        <f t="shared" si="27"/>
        <v>Light</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IF(_xlfn.XLOOKUP(C891,customers!$A$1:$A$1001,customers!$C$1:$C$1001)=0,"",_xlfn.XLOOKUP(C891,customers!$A$1:$A$1001,customers!$C$1:$C$1001))</f>
        <v>soliffeop@yellowbook.com</v>
      </c>
      <c r="H891" s="2" t="str">
        <f>_xlfn.XLOOKUP(C891,customers!$A$1:$A$1001,customers!$G$1:$G$1001,,0)</f>
        <v>United States</v>
      </c>
      <c r="I891" t="str">
        <f>_xlfn.XLOOKUP(orders!D891,Products!$A$1:$A$49,Products!$B$1:$B$49,,0)</f>
        <v>Rob</v>
      </c>
      <c r="J891" t="str">
        <f>_xlfn.XLOOKUP(orders!D891,Products!$A$1:$A$49,Products!$C$1:$C$49,,0)</f>
        <v>D</v>
      </c>
      <c r="K891" s="5">
        <f>_xlfn.XLOOKUP(D891,Products!$A$1:$A$49,Products!$D$1:$D$49,,0)</f>
        <v>0.2</v>
      </c>
      <c r="L891">
        <f>_xlfn.XLOOKUP(D891,Products!$A$1:$A$49,Products!$E$1:$E$49,,0)</f>
        <v>2.6849999999999996</v>
      </c>
      <c r="M891" s="11">
        <f>orders!L891*orders!E891</f>
        <v>2.6849999999999996</v>
      </c>
      <c r="N891" t="str">
        <f t="shared" si="26"/>
        <v>Robusta</v>
      </c>
      <c r="O891" t="str">
        <f>_xlfn.XLOOKUP(Orders_Table[[#This Row],[Customer ID]],customers!$A$1:$A$1001,customers!$I$1:$I$1001,,0)</f>
        <v>Yes</v>
      </c>
      <c r="P891" t="str">
        <f t="shared" si="27"/>
        <v>Dark</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IF(_xlfn.XLOOKUP(C892,customers!$A$1:$A$1001,customers!$C$1:$C$1001)=0,"",_xlfn.XLOOKUP(C892,customers!$A$1:$A$1001,customers!$C$1:$C$1001))</f>
        <v>kmarrisonoq@dropbox.com</v>
      </c>
      <c r="H892" s="2" t="str">
        <f>_xlfn.XLOOKUP(C892,customers!$A$1:$A$1001,customers!$G$1:$G$1001,,0)</f>
        <v>United States</v>
      </c>
      <c r="I892" t="str">
        <f>_xlfn.XLOOKUP(orders!D892,Products!$A$1:$A$49,Products!$B$1:$B$49,,0)</f>
        <v>Rob</v>
      </c>
      <c r="J892" t="str">
        <f>_xlfn.XLOOKUP(orders!D892,Products!$A$1:$A$49,Products!$C$1:$C$49,,0)</f>
        <v>D</v>
      </c>
      <c r="K892" s="5">
        <f>_xlfn.XLOOKUP(D892,Products!$A$1:$A$49,Products!$D$1:$D$49,,0)</f>
        <v>2.5</v>
      </c>
      <c r="L892">
        <f>_xlfn.XLOOKUP(D892,Products!$A$1:$A$49,Products!$E$1:$E$49,,0)</f>
        <v>20.584999999999997</v>
      </c>
      <c r="M892" s="11">
        <f>orders!L892*orders!E892</f>
        <v>20.584999999999997</v>
      </c>
      <c r="N892" t="str">
        <f t="shared" si="26"/>
        <v>Robusta</v>
      </c>
      <c r="O892" t="str">
        <f>_xlfn.XLOOKUP(Orders_Table[[#This Row],[Customer ID]],customers!$A$1:$A$1001,customers!$I$1:$I$1001,,0)</f>
        <v>Yes</v>
      </c>
      <c r="P892" t="str">
        <f t="shared" si="27"/>
        <v>Dark</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IF(_xlfn.XLOOKUP(C893,customers!$A$1:$A$1001,customers!$C$1:$C$1001)=0,"",_xlfn.XLOOKUP(C893,customers!$A$1:$A$1001,customers!$C$1:$C$1001))</f>
        <v>cdolohuntyor@dailymail.co.uk</v>
      </c>
      <c r="H893" s="2" t="str">
        <f>_xlfn.XLOOKUP(C893,customers!$A$1:$A$1001,customers!$G$1:$G$1001,,0)</f>
        <v>United States</v>
      </c>
      <c r="I893" t="str">
        <f>_xlfn.XLOOKUP(orders!D893,Products!$A$1:$A$49,Products!$B$1:$B$49,,0)</f>
        <v>Ara</v>
      </c>
      <c r="J893" t="str">
        <f>_xlfn.XLOOKUP(orders!D893,Products!$A$1:$A$49,Products!$C$1:$C$49,,0)</f>
        <v>D</v>
      </c>
      <c r="K893" s="5">
        <f>_xlfn.XLOOKUP(D893,Products!$A$1:$A$49,Products!$D$1:$D$49,,0)</f>
        <v>2.5</v>
      </c>
      <c r="L893">
        <f>_xlfn.XLOOKUP(D893,Products!$A$1:$A$49,Products!$E$1:$E$49,,0)</f>
        <v>22.884999999999998</v>
      </c>
      <c r="M893" s="11">
        <f>orders!L893*orders!E893</f>
        <v>114.42499999999998</v>
      </c>
      <c r="N893" t="str">
        <f t="shared" si="26"/>
        <v>Arabica</v>
      </c>
      <c r="O893" t="str">
        <f>_xlfn.XLOOKUP(Orders_Table[[#This Row],[Customer ID]],customers!$A$1:$A$1001,customers!$I$1:$I$1001,,0)</f>
        <v>Yes</v>
      </c>
      <c r="P893" t="str">
        <f t="shared" si="27"/>
        <v>Dark</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IF(_xlfn.XLOOKUP(C894,customers!$A$1:$A$1001,customers!$C$1:$C$1001)=0,"",_xlfn.XLOOKUP(C894,customers!$A$1:$A$1001,customers!$C$1:$C$1001))</f>
        <v>pvasilenkoos@addtoany.com</v>
      </c>
      <c r="H894" s="2" t="str">
        <f>_xlfn.XLOOKUP(C894,customers!$A$1:$A$1001,customers!$G$1:$G$1001,,0)</f>
        <v>United Kingdom</v>
      </c>
      <c r="I894" t="str">
        <f>_xlfn.XLOOKUP(orders!D894,Products!$A$1:$A$49,Products!$B$1:$B$49,,0)</f>
        <v>Exc</v>
      </c>
      <c r="J894" t="str">
        <f>_xlfn.XLOOKUP(orders!D894,Products!$A$1:$A$49,Products!$C$1:$C$49,,0)</f>
        <v>M</v>
      </c>
      <c r="K894" s="5">
        <f>_xlfn.XLOOKUP(D894,Products!$A$1:$A$49,Products!$D$1:$D$49,,0)</f>
        <v>0.2</v>
      </c>
      <c r="L894">
        <f>_xlfn.XLOOKUP(D894,Products!$A$1:$A$49,Products!$E$1:$E$49,,0)</f>
        <v>4.125</v>
      </c>
      <c r="M894" s="11">
        <f>orders!L894*orders!E894</f>
        <v>20.625</v>
      </c>
      <c r="N894" t="str">
        <f t="shared" si="26"/>
        <v>Excelsa</v>
      </c>
      <c r="O894" t="str">
        <f>_xlfn.XLOOKUP(Orders_Table[[#This Row],[Customer ID]],customers!$A$1:$A$1001,customers!$I$1:$I$1001,,0)</f>
        <v>No</v>
      </c>
      <c r="P894" t="str">
        <f t="shared" si="27"/>
        <v>Medium</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IF(_xlfn.XLOOKUP(C895,customers!$A$1:$A$1001,customers!$C$1:$C$1001)=0,"",_xlfn.XLOOKUP(C895,customers!$A$1:$A$1001,customers!$C$1:$C$1001))</f>
        <v>rschankelborgot@ameblo.jp</v>
      </c>
      <c r="H895" s="2" t="str">
        <f>_xlfn.XLOOKUP(C895,customers!$A$1:$A$1001,customers!$G$1:$G$1001,,0)</f>
        <v>United States</v>
      </c>
      <c r="I895" t="str">
        <f>_xlfn.XLOOKUP(orders!D895,Products!$A$1:$A$49,Products!$B$1:$B$49,,0)</f>
        <v>Lib</v>
      </c>
      <c r="J895" t="str">
        <f>_xlfn.XLOOKUP(orders!D895,Products!$A$1:$A$49,Products!$C$1:$C$49,,0)</f>
        <v>L</v>
      </c>
      <c r="K895" s="5">
        <f>_xlfn.XLOOKUP(D895,Products!$A$1:$A$49,Products!$D$1:$D$49,,0)</f>
        <v>0.5</v>
      </c>
      <c r="L895">
        <f>_xlfn.XLOOKUP(D895,Products!$A$1:$A$49,Products!$E$1:$E$49,,0)</f>
        <v>9.51</v>
      </c>
      <c r="M895" s="11">
        <f>orders!L895*orders!E895</f>
        <v>57.06</v>
      </c>
      <c r="N895" t="str">
        <f t="shared" si="26"/>
        <v>Liberica</v>
      </c>
      <c r="O895" t="str">
        <f>_xlfn.XLOOKUP(Orders_Table[[#This Row],[Customer ID]],customers!$A$1:$A$1001,customers!$I$1:$I$1001,,0)</f>
        <v>Yes</v>
      </c>
      <c r="P895" t="str">
        <f t="shared" si="27"/>
        <v>Light</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IF(_xlfn.XLOOKUP(C896,customers!$A$1:$A$1001,customers!$C$1:$C$1001)=0,"",_xlfn.XLOOKUP(C896,customers!$A$1:$A$1001,customers!$C$1:$C$1001))</f>
        <v/>
      </c>
      <c r="H896" s="2" t="str">
        <f>_xlfn.XLOOKUP(C896,customers!$A$1:$A$1001,customers!$G$1:$G$1001,,0)</f>
        <v>Ireland</v>
      </c>
      <c r="I896" t="str">
        <f>_xlfn.XLOOKUP(orders!D896,Products!$A$1:$A$49,Products!$B$1:$B$49,,0)</f>
        <v>Rob</v>
      </c>
      <c r="J896" t="str">
        <f>_xlfn.XLOOKUP(orders!D896,Products!$A$1:$A$49,Products!$C$1:$C$49,,0)</f>
        <v>D</v>
      </c>
      <c r="K896" s="5">
        <f>_xlfn.XLOOKUP(D896,Products!$A$1:$A$49,Products!$D$1:$D$49,,0)</f>
        <v>2.5</v>
      </c>
      <c r="L896">
        <f>_xlfn.XLOOKUP(D896,Products!$A$1:$A$49,Products!$E$1:$E$49,,0)</f>
        <v>20.584999999999997</v>
      </c>
      <c r="M896" s="11">
        <f>orders!L896*orders!E896</f>
        <v>82.339999999999989</v>
      </c>
      <c r="N896" t="str">
        <f t="shared" si="26"/>
        <v>Robusta</v>
      </c>
      <c r="O896" t="str">
        <f>_xlfn.XLOOKUP(Orders_Table[[#This Row],[Customer ID]],customers!$A$1:$A$1001,customers!$I$1:$I$1001,,0)</f>
        <v>Yes</v>
      </c>
      <c r="P896" t="str">
        <f t="shared" si="27"/>
        <v>Dark</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IF(_xlfn.XLOOKUP(C897,customers!$A$1:$A$1001,customers!$C$1:$C$1001)=0,"",_xlfn.XLOOKUP(C897,customers!$A$1:$A$1001,customers!$C$1:$C$1001))</f>
        <v/>
      </c>
      <c r="H897" s="2" t="str">
        <f>_xlfn.XLOOKUP(C897,customers!$A$1:$A$1001,customers!$G$1:$G$1001,,0)</f>
        <v>United States</v>
      </c>
      <c r="I897" t="str">
        <f>_xlfn.XLOOKUP(orders!D897,Products!$A$1:$A$49,Products!$B$1:$B$49,,0)</f>
        <v>Exc</v>
      </c>
      <c r="J897" t="str">
        <f>_xlfn.XLOOKUP(orders!D897,Products!$A$1:$A$49,Products!$C$1:$C$49,,0)</f>
        <v>M</v>
      </c>
      <c r="K897" s="5">
        <f>_xlfn.XLOOKUP(D897,Products!$A$1:$A$49,Products!$D$1:$D$49,,0)</f>
        <v>2.5</v>
      </c>
      <c r="L897">
        <f>_xlfn.XLOOKUP(D897,Products!$A$1:$A$49,Products!$E$1:$E$49,,0)</f>
        <v>31.624999999999996</v>
      </c>
      <c r="M897" s="11">
        <f>orders!L897*orders!E897</f>
        <v>158.12499999999997</v>
      </c>
      <c r="N897" t="str">
        <f t="shared" si="26"/>
        <v>Excelsa</v>
      </c>
      <c r="O897" t="str">
        <f>_xlfn.XLOOKUP(Orders_Table[[#This Row],[Customer ID]],customers!$A$1:$A$1001,customers!$I$1:$I$1001,,0)</f>
        <v>No</v>
      </c>
      <c r="P897" t="str">
        <f t="shared" si="27"/>
        <v>Medium</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IF(_xlfn.XLOOKUP(C898,customers!$A$1:$A$1001,customers!$C$1:$C$1001)=0,"",_xlfn.XLOOKUP(C898,customers!$A$1:$A$1001,customers!$C$1:$C$1001))</f>
        <v>bcargenow@geocities.jp</v>
      </c>
      <c r="H898" s="2" t="str">
        <f>_xlfn.XLOOKUP(C898,customers!$A$1:$A$1001,customers!$G$1:$G$1001,,0)</f>
        <v>United States</v>
      </c>
      <c r="I898" t="str">
        <f>_xlfn.XLOOKUP(orders!D898,Products!$A$1:$A$49,Products!$B$1:$B$49,,0)</f>
        <v>Rob</v>
      </c>
      <c r="J898" t="str">
        <f>_xlfn.XLOOKUP(orders!D898,Products!$A$1:$A$49,Products!$C$1:$C$49,,0)</f>
        <v>D</v>
      </c>
      <c r="K898" s="5">
        <f>_xlfn.XLOOKUP(D898,Products!$A$1:$A$49,Products!$D$1:$D$49,,0)</f>
        <v>0.5</v>
      </c>
      <c r="L898">
        <f>_xlfn.XLOOKUP(D898,Products!$A$1:$A$49,Products!$E$1:$E$49,,0)</f>
        <v>5.3699999999999992</v>
      </c>
      <c r="M898" s="11">
        <f>orders!L898*orders!E898</f>
        <v>32.22</v>
      </c>
      <c r="N898" t="str">
        <f t="shared" si="26"/>
        <v>Robusta</v>
      </c>
      <c r="O898" t="str">
        <f>_xlfn.XLOOKUP(Orders_Table[[#This Row],[Customer ID]],customers!$A$1:$A$1001,customers!$I$1:$I$1001,,0)</f>
        <v>Yes</v>
      </c>
      <c r="P898" t="str">
        <f t="shared" si="27"/>
        <v>Dark</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IF(_xlfn.XLOOKUP(C899,customers!$A$1:$A$1001,customers!$C$1:$C$1001)=0,"",_xlfn.XLOOKUP(C899,customers!$A$1:$A$1001,customers!$C$1:$C$1001))</f>
        <v>rsticklerox@printfriendly.com</v>
      </c>
      <c r="H899" s="2" t="str">
        <f>_xlfn.XLOOKUP(C899,customers!$A$1:$A$1001,customers!$G$1:$G$1001,,0)</f>
        <v>United Kingdom</v>
      </c>
      <c r="I899" t="str">
        <f>_xlfn.XLOOKUP(orders!D899,Products!$A$1:$A$49,Products!$B$1:$B$49,,0)</f>
        <v>Exc</v>
      </c>
      <c r="J899" t="str">
        <f>_xlfn.XLOOKUP(orders!D899,Products!$A$1:$A$49,Products!$C$1:$C$49,,0)</f>
        <v>D</v>
      </c>
      <c r="K899" s="5">
        <f>_xlfn.XLOOKUP(D899,Products!$A$1:$A$49,Products!$D$1:$D$49,,0)</f>
        <v>1</v>
      </c>
      <c r="L899">
        <f>_xlfn.XLOOKUP(D899,Products!$A$1:$A$49,Products!$E$1:$E$49,,0)</f>
        <v>12.15</v>
      </c>
      <c r="M899" s="11">
        <f>orders!L899*orders!E899</f>
        <v>24.3</v>
      </c>
      <c r="N899" t="str">
        <f t="shared" ref="N899:N962" si="28">IF(I899="Rob","Robusta",IF(I899="Exc","Excelsa",IF(I899="Ara","Arabica",IF(I899="Lib","Liberica",""))))</f>
        <v>Excelsa</v>
      </c>
      <c r="O899" t="str">
        <f>_xlfn.XLOOKUP(Orders_Table[[#This Row],[Customer ID]],customers!$A$1:$A$1001,customers!$I$1:$I$1001,,0)</f>
        <v>No</v>
      </c>
      <c r="P899" t="str">
        <f t="shared" ref="P899:P962" si="29">IF(J899="M","Medium",IF(J899="D","Dark",IF(J899="L","Light","")))</f>
        <v>Dark</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IF(_xlfn.XLOOKUP(C900,customers!$A$1:$A$1001,customers!$C$1:$C$1001)=0,"",_xlfn.XLOOKUP(C900,customers!$A$1:$A$1001,customers!$C$1:$C$1001))</f>
        <v/>
      </c>
      <c r="H900" s="2" t="str">
        <f>_xlfn.XLOOKUP(C900,customers!$A$1:$A$1001,customers!$G$1:$G$1001,,0)</f>
        <v>United States</v>
      </c>
      <c r="I900" t="str">
        <f>_xlfn.XLOOKUP(orders!D900,Products!$A$1:$A$49,Products!$B$1:$B$49,,0)</f>
        <v>Rob</v>
      </c>
      <c r="J900" t="str">
        <f>_xlfn.XLOOKUP(orders!D900,Products!$A$1:$A$49,Products!$C$1:$C$49,,0)</f>
        <v>L</v>
      </c>
      <c r="K900" s="5">
        <f>_xlfn.XLOOKUP(D900,Products!$A$1:$A$49,Products!$D$1:$D$49,,0)</f>
        <v>0.5</v>
      </c>
      <c r="L900">
        <f>_xlfn.XLOOKUP(D900,Products!$A$1:$A$49,Products!$E$1:$E$49,,0)</f>
        <v>7.169999999999999</v>
      </c>
      <c r="M900" s="11">
        <f>orders!L900*orders!E900</f>
        <v>35.849999999999994</v>
      </c>
      <c r="N900" t="str">
        <f t="shared" si="28"/>
        <v>Robusta</v>
      </c>
      <c r="O900" t="str">
        <f>_xlfn.XLOOKUP(Orders_Table[[#This Row],[Customer ID]],customers!$A$1:$A$1001,customers!$I$1:$I$1001,,0)</f>
        <v>No</v>
      </c>
      <c r="P900" t="str">
        <f t="shared" si="29"/>
        <v>Light</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IF(_xlfn.XLOOKUP(C901,customers!$A$1:$A$1001,customers!$C$1:$C$1001)=0,"",_xlfn.XLOOKUP(C901,customers!$A$1:$A$1001,customers!$C$1:$C$1001))</f>
        <v/>
      </c>
      <c r="H901" s="2" t="str">
        <f>_xlfn.XLOOKUP(C901,customers!$A$1:$A$1001,customers!$G$1:$G$1001,,0)</f>
        <v>United States</v>
      </c>
      <c r="I901" t="str">
        <f>_xlfn.XLOOKUP(orders!D901,Products!$A$1:$A$49,Products!$B$1:$B$49,,0)</f>
        <v>Lib</v>
      </c>
      <c r="J901" t="str">
        <f>_xlfn.XLOOKUP(orders!D901,Products!$A$1:$A$49,Products!$C$1:$C$49,,0)</f>
        <v>M</v>
      </c>
      <c r="K901" s="5">
        <f>_xlfn.XLOOKUP(D901,Products!$A$1:$A$49,Products!$D$1:$D$49,,0)</f>
        <v>1</v>
      </c>
      <c r="L901">
        <f>_xlfn.XLOOKUP(D901,Products!$A$1:$A$49,Products!$E$1:$E$49,,0)</f>
        <v>14.55</v>
      </c>
      <c r="M901" s="11">
        <f>orders!L901*orders!E901</f>
        <v>72.75</v>
      </c>
      <c r="N901" t="str">
        <f t="shared" si="28"/>
        <v>Liberica</v>
      </c>
      <c r="O901" t="str">
        <f>_xlfn.XLOOKUP(Orders_Table[[#This Row],[Customer ID]],customers!$A$1:$A$1001,customers!$I$1:$I$1001,,0)</f>
        <v>No</v>
      </c>
      <c r="P901" t="str">
        <f t="shared" si="29"/>
        <v>Medium</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IF(_xlfn.XLOOKUP(C902,customers!$A$1:$A$1001,customers!$C$1:$C$1001)=0,"",_xlfn.XLOOKUP(C902,customers!$A$1:$A$1001,customers!$C$1:$C$1001))</f>
        <v/>
      </c>
      <c r="H902" s="2" t="str">
        <f>_xlfn.XLOOKUP(C902,customers!$A$1:$A$1001,customers!$G$1:$G$1001,,0)</f>
        <v>Ireland</v>
      </c>
      <c r="I902" t="str">
        <f>_xlfn.XLOOKUP(orders!D902,Products!$A$1:$A$49,Products!$B$1:$B$49,,0)</f>
        <v>Lib</v>
      </c>
      <c r="J902" t="str">
        <f>_xlfn.XLOOKUP(orders!D902,Products!$A$1:$A$49,Products!$C$1:$C$49,,0)</f>
        <v>L</v>
      </c>
      <c r="K902" s="5">
        <f>_xlfn.XLOOKUP(D902,Products!$A$1:$A$49,Products!$D$1:$D$49,,0)</f>
        <v>1</v>
      </c>
      <c r="L902">
        <f>_xlfn.XLOOKUP(D902,Products!$A$1:$A$49,Products!$E$1:$E$49,,0)</f>
        <v>15.85</v>
      </c>
      <c r="M902" s="11">
        <f>orders!L902*orders!E902</f>
        <v>47.55</v>
      </c>
      <c r="N902" t="str">
        <f t="shared" si="28"/>
        <v>Liberica</v>
      </c>
      <c r="O902" t="str">
        <f>_xlfn.XLOOKUP(Orders_Table[[#This Row],[Customer ID]],customers!$A$1:$A$1001,customers!$I$1:$I$1001,,0)</f>
        <v>No</v>
      </c>
      <c r="P902" t="str">
        <f t="shared" si="29"/>
        <v>Light</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IF(_xlfn.XLOOKUP(C903,customers!$A$1:$A$1001,customers!$C$1:$C$1001)=0,"",_xlfn.XLOOKUP(C903,customers!$A$1:$A$1001,customers!$C$1:$C$1001))</f>
        <v>djevonp1@ibm.com</v>
      </c>
      <c r="H903" s="2" t="str">
        <f>_xlfn.XLOOKUP(C903,customers!$A$1:$A$1001,customers!$G$1:$G$1001,,0)</f>
        <v>United States</v>
      </c>
      <c r="I903" t="str">
        <f>_xlfn.XLOOKUP(orders!D903,Products!$A$1:$A$49,Products!$B$1:$B$49,,0)</f>
        <v>Rob</v>
      </c>
      <c r="J903" t="str">
        <f>_xlfn.XLOOKUP(orders!D903,Products!$A$1:$A$49,Products!$C$1:$C$49,,0)</f>
        <v>L</v>
      </c>
      <c r="K903" s="5">
        <f>_xlfn.XLOOKUP(D903,Products!$A$1:$A$49,Products!$D$1:$D$49,,0)</f>
        <v>0.2</v>
      </c>
      <c r="L903">
        <f>_xlfn.XLOOKUP(D903,Products!$A$1:$A$49,Products!$E$1:$E$49,,0)</f>
        <v>3.5849999999999995</v>
      </c>
      <c r="M903" s="11">
        <f>orders!L903*orders!E903</f>
        <v>3.5849999999999995</v>
      </c>
      <c r="N903" t="str">
        <f t="shared" si="28"/>
        <v>Robusta</v>
      </c>
      <c r="O903" t="str">
        <f>_xlfn.XLOOKUP(Orders_Table[[#This Row],[Customer ID]],customers!$A$1:$A$1001,customers!$I$1:$I$1001,,0)</f>
        <v>Yes</v>
      </c>
      <c r="P903" t="str">
        <f t="shared" si="29"/>
        <v>Light</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IF(_xlfn.XLOOKUP(C904,customers!$A$1:$A$1001,customers!$C$1:$C$1001)=0,"",_xlfn.XLOOKUP(C904,customers!$A$1:$A$1001,customers!$C$1:$C$1001))</f>
        <v>hrannerp2@omniture.com</v>
      </c>
      <c r="H904" s="2" t="str">
        <f>_xlfn.XLOOKUP(C904,customers!$A$1:$A$1001,customers!$G$1:$G$1001,,0)</f>
        <v>United States</v>
      </c>
      <c r="I904" t="str">
        <f>_xlfn.XLOOKUP(orders!D904,Products!$A$1:$A$49,Products!$B$1:$B$49,,0)</f>
        <v>Exc</v>
      </c>
      <c r="J904" t="str">
        <f>_xlfn.XLOOKUP(orders!D904,Products!$A$1:$A$49,Products!$C$1:$C$49,,0)</f>
        <v>M</v>
      </c>
      <c r="K904" s="5">
        <f>_xlfn.XLOOKUP(D904,Products!$A$1:$A$49,Products!$D$1:$D$49,,0)</f>
        <v>2.5</v>
      </c>
      <c r="L904">
        <f>_xlfn.XLOOKUP(D904,Products!$A$1:$A$49,Products!$E$1:$E$49,,0)</f>
        <v>31.624999999999996</v>
      </c>
      <c r="M904" s="11">
        <f>orders!L904*orders!E904</f>
        <v>158.12499999999997</v>
      </c>
      <c r="N904" t="str">
        <f t="shared" si="28"/>
        <v>Excelsa</v>
      </c>
      <c r="O904" t="str">
        <f>_xlfn.XLOOKUP(Orders_Table[[#This Row],[Customer ID]],customers!$A$1:$A$1001,customers!$I$1:$I$1001,,0)</f>
        <v>No</v>
      </c>
      <c r="P904" t="str">
        <f t="shared" si="29"/>
        <v>Medium</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IF(_xlfn.XLOOKUP(C905,customers!$A$1:$A$1001,customers!$C$1:$C$1001)=0,"",_xlfn.XLOOKUP(C905,customers!$A$1:$A$1001,customers!$C$1:$C$1001))</f>
        <v>bimriep3@addtoany.com</v>
      </c>
      <c r="H905" s="2" t="str">
        <f>_xlfn.XLOOKUP(C905,customers!$A$1:$A$1001,customers!$G$1:$G$1001,,0)</f>
        <v>United States</v>
      </c>
      <c r="I905" t="str">
        <f>_xlfn.XLOOKUP(orders!D905,Products!$A$1:$A$49,Products!$B$1:$B$49,,0)</f>
        <v>Lib</v>
      </c>
      <c r="J905" t="str">
        <f>_xlfn.XLOOKUP(orders!D905,Products!$A$1:$A$49,Products!$C$1:$C$49,,0)</f>
        <v>M</v>
      </c>
      <c r="K905" s="5">
        <f>_xlfn.XLOOKUP(D905,Products!$A$1:$A$49,Products!$D$1:$D$49,,0)</f>
        <v>0.5</v>
      </c>
      <c r="L905">
        <f>_xlfn.XLOOKUP(D905,Products!$A$1:$A$49,Products!$E$1:$E$49,,0)</f>
        <v>8.73</v>
      </c>
      <c r="M905" s="11">
        <f>orders!L905*orders!E905</f>
        <v>17.46</v>
      </c>
      <c r="N905" t="str">
        <f t="shared" si="28"/>
        <v>Liberica</v>
      </c>
      <c r="O905" t="str">
        <f>_xlfn.XLOOKUP(Orders_Table[[#This Row],[Customer ID]],customers!$A$1:$A$1001,customers!$I$1:$I$1001,,0)</f>
        <v>No</v>
      </c>
      <c r="P905" t="str">
        <f t="shared" si="29"/>
        <v>Medium</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IF(_xlfn.XLOOKUP(C906,customers!$A$1:$A$1001,customers!$C$1:$C$1001)=0,"",_xlfn.XLOOKUP(C906,customers!$A$1:$A$1001,customers!$C$1:$C$1001))</f>
        <v>dsopperp4@eventbrite.com</v>
      </c>
      <c r="H906" s="2" t="str">
        <f>_xlfn.XLOOKUP(C906,customers!$A$1:$A$1001,customers!$G$1:$G$1001,,0)</f>
        <v>United States</v>
      </c>
      <c r="I906" t="str">
        <f>_xlfn.XLOOKUP(orders!D906,Products!$A$1:$A$49,Products!$B$1:$B$49,,0)</f>
        <v>Ara</v>
      </c>
      <c r="J906" t="str">
        <f>_xlfn.XLOOKUP(orders!D906,Products!$A$1:$A$49,Products!$C$1:$C$49,,0)</f>
        <v>L</v>
      </c>
      <c r="K906" s="5">
        <f>_xlfn.XLOOKUP(D906,Products!$A$1:$A$49,Products!$D$1:$D$49,,0)</f>
        <v>2.5</v>
      </c>
      <c r="L906">
        <f>_xlfn.XLOOKUP(D906,Products!$A$1:$A$49,Products!$E$1:$E$49,,0)</f>
        <v>29.784999999999997</v>
      </c>
      <c r="M906" s="11">
        <f>orders!L906*orders!E906</f>
        <v>148.92499999999998</v>
      </c>
      <c r="N906" t="str">
        <f t="shared" si="28"/>
        <v>Arabica</v>
      </c>
      <c r="O906" t="str">
        <f>_xlfn.XLOOKUP(Orders_Table[[#This Row],[Customer ID]],customers!$A$1:$A$1001,customers!$I$1:$I$1001,,0)</f>
        <v>No</v>
      </c>
      <c r="P906" t="str">
        <f t="shared" si="29"/>
        <v>Light</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IF(_xlfn.XLOOKUP(C907,customers!$A$1:$A$1001,customers!$C$1:$C$1001)=0,"",_xlfn.XLOOKUP(C907,customers!$A$1:$A$1001,customers!$C$1:$C$1001))</f>
        <v/>
      </c>
      <c r="H907" s="2" t="str">
        <f>_xlfn.XLOOKUP(C907,customers!$A$1:$A$1001,customers!$G$1:$G$1001,,0)</f>
        <v>United States</v>
      </c>
      <c r="I907" t="str">
        <f>_xlfn.XLOOKUP(orders!D907,Products!$A$1:$A$49,Products!$B$1:$B$49,,0)</f>
        <v>Ara</v>
      </c>
      <c r="J907" t="str">
        <f>_xlfn.XLOOKUP(orders!D907,Products!$A$1:$A$49,Products!$C$1:$C$49,,0)</f>
        <v>M</v>
      </c>
      <c r="K907" s="5">
        <f>_xlfn.XLOOKUP(D907,Products!$A$1:$A$49,Products!$D$1:$D$49,,0)</f>
        <v>0.5</v>
      </c>
      <c r="L907">
        <f>_xlfn.XLOOKUP(D907,Products!$A$1:$A$49,Products!$E$1:$E$49,,0)</f>
        <v>6.75</v>
      </c>
      <c r="M907" s="11">
        <f>orders!L907*orders!E907</f>
        <v>40.5</v>
      </c>
      <c r="N907" t="str">
        <f t="shared" si="28"/>
        <v>Arabica</v>
      </c>
      <c r="O907" t="str">
        <f>_xlfn.XLOOKUP(Orders_Table[[#This Row],[Customer ID]],customers!$A$1:$A$1001,customers!$I$1:$I$1001,,0)</f>
        <v>Yes</v>
      </c>
      <c r="P907" t="str">
        <f t="shared" si="29"/>
        <v>Medium</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IF(_xlfn.XLOOKUP(C908,customers!$A$1:$A$1001,customers!$C$1:$C$1001)=0,"",_xlfn.XLOOKUP(C908,customers!$A$1:$A$1001,customers!$C$1:$C$1001))</f>
        <v>lledgleyp6@de.vu</v>
      </c>
      <c r="H908" s="2" t="str">
        <f>_xlfn.XLOOKUP(C908,customers!$A$1:$A$1001,customers!$G$1:$G$1001,,0)</f>
        <v>United States</v>
      </c>
      <c r="I908" t="str">
        <f>_xlfn.XLOOKUP(orders!D908,Products!$A$1:$A$49,Products!$B$1:$B$49,,0)</f>
        <v>Ara</v>
      </c>
      <c r="J908" t="str">
        <f>_xlfn.XLOOKUP(orders!D908,Products!$A$1:$A$49,Products!$C$1:$C$49,,0)</f>
        <v>M</v>
      </c>
      <c r="K908" s="5">
        <f>_xlfn.XLOOKUP(D908,Products!$A$1:$A$49,Products!$D$1:$D$49,,0)</f>
        <v>0.5</v>
      </c>
      <c r="L908">
        <f>_xlfn.XLOOKUP(D908,Products!$A$1:$A$49,Products!$E$1:$E$49,,0)</f>
        <v>6.75</v>
      </c>
      <c r="M908" s="11">
        <f>orders!L908*orders!E908</f>
        <v>27</v>
      </c>
      <c r="N908" t="str">
        <f t="shared" si="28"/>
        <v>Arabica</v>
      </c>
      <c r="O908" t="str">
        <f>_xlfn.XLOOKUP(Orders_Table[[#This Row],[Customer ID]],customers!$A$1:$A$1001,customers!$I$1:$I$1001,,0)</f>
        <v>Yes</v>
      </c>
      <c r="P908" t="str">
        <f t="shared" si="29"/>
        <v>Medium</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IF(_xlfn.XLOOKUP(C909,customers!$A$1:$A$1001,customers!$C$1:$C$1001)=0,"",_xlfn.XLOOKUP(C909,customers!$A$1:$A$1001,customers!$C$1:$C$1001))</f>
        <v>tmenaryp7@phoca.cz</v>
      </c>
      <c r="H909" s="2" t="str">
        <f>_xlfn.XLOOKUP(C909,customers!$A$1:$A$1001,customers!$G$1:$G$1001,,0)</f>
        <v>United States</v>
      </c>
      <c r="I909" t="str">
        <f>_xlfn.XLOOKUP(orders!D909,Products!$A$1:$A$49,Products!$B$1:$B$49,,0)</f>
        <v>Lib</v>
      </c>
      <c r="J909" t="str">
        <f>_xlfn.XLOOKUP(orders!D909,Products!$A$1:$A$49,Products!$C$1:$C$49,,0)</f>
        <v>D</v>
      </c>
      <c r="K909" s="5">
        <f>_xlfn.XLOOKUP(D909,Products!$A$1:$A$49,Products!$D$1:$D$49,,0)</f>
        <v>1</v>
      </c>
      <c r="L909">
        <f>_xlfn.XLOOKUP(D909,Products!$A$1:$A$49,Products!$E$1:$E$49,,0)</f>
        <v>12.95</v>
      </c>
      <c r="M909" s="11">
        <f>orders!L909*orders!E909</f>
        <v>38.849999999999994</v>
      </c>
      <c r="N909" t="str">
        <f t="shared" si="28"/>
        <v>Liberica</v>
      </c>
      <c r="O909" t="str">
        <f>_xlfn.XLOOKUP(Orders_Table[[#This Row],[Customer ID]],customers!$A$1:$A$1001,customers!$I$1:$I$1001,,0)</f>
        <v>No</v>
      </c>
      <c r="P909" t="str">
        <f t="shared" si="29"/>
        <v>Dark</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IF(_xlfn.XLOOKUP(C910,customers!$A$1:$A$1001,customers!$C$1:$C$1001)=0,"",_xlfn.XLOOKUP(C910,customers!$A$1:$A$1001,customers!$C$1:$C$1001))</f>
        <v>gciccottip8@so-net.ne.jp</v>
      </c>
      <c r="H910" s="2" t="str">
        <f>_xlfn.XLOOKUP(C910,customers!$A$1:$A$1001,customers!$G$1:$G$1001,,0)</f>
        <v>United States</v>
      </c>
      <c r="I910" t="str">
        <f>_xlfn.XLOOKUP(orders!D910,Products!$A$1:$A$49,Products!$B$1:$B$49,,0)</f>
        <v>Rob</v>
      </c>
      <c r="J910" t="str">
        <f>_xlfn.XLOOKUP(orders!D910,Products!$A$1:$A$49,Products!$C$1:$C$49,,0)</f>
        <v>L</v>
      </c>
      <c r="K910" s="5">
        <f>_xlfn.XLOOKUP(D910,Products!$A$1:$A$49,Products!$D$1:$D$49,,0)</f>
        <v>1</v>
      </c>
      <c r="L910">
        <f>_xlfn.XLOOKUP(D910,Products!$A$1:$A$49,Products!$E$1:$E$49,,0)</f>
        <v>11.95</v>
      </c>
      <c r="M910" s="11">
        <f>orders!L910*orders!E910</f>
        <v>59.75</v>
      </c>
      <c r="N910" t="str">
        <f t="shared" si="28"/>
        <v>Robusta</v>
      </c>
      <c r="O910" t="str">
        <f>_xlfn.XLOOKUP(Orders_Table[[#This Row],[Customer ID]],customers!$A$1:$A$1001,customers!$I$1:$I$1001,,0)</f>
        <v>No</v>
      </c>
      <c r="P910" t="str">
        <f t="shared" si="29"/>
        <v>Light</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IF(_xlfn.XLOOKUP(C911,customers!$A$1:$A$1001,customers!$C$1:$C$1001)=0,"",_xlfn.XLOOKUP(C911,customers!$A$1:$A$1001,customers!$C$1:$C$1001))</f>
        <v/>
      </c>
      <c r="H911" s="2" t="str">
        <f>_xlfn.XLOOKUP(C911,customers!$A$1:$A$1001,customers!$G$1:$G$1001,,0)</f>
        <v>United States</v>
      </c>
      <c r="I911" t="str">
        <f>_xlfn.XLOOKUP(orders!D911,Products!$A$1:$A$49,Products!$B$1:$B$49,,0)</f>
        <v>Rob</v>
      </c>
      <c r="J911" t="str">
        <f>_xlfn.XLOOKUP(orders!D911,Products!$A$1:$A$49,Products!$C$1:$C$49,,0)</f>
        <v>L</v>
      </c>
      <c r="K911" s="5">
        <f>_xlfn.XLOOKUP(D911,Products!$A$1:$A$49,Products!$D$1:$D$49,,0)</f>
        <v>0.2</v>
      </c>
      <c r="L911">
        <f>_xlfn.XLOOKUP(D911,Products!$A$1:$A$49,Products!$E$1:$E$49,,0)</f>
        <v>3.5849999999999995</v>
      </c>
      <c r="M911" s="11">
        <f>orders!L911*orders!E911</f>
        <v>10.754999999999999</v>
      </c>
      <c r="N911" t="str">
        <f t="shared" si="28"/>
        <v>Robusta</v>
      </c>
      <c r="O911" t="str">
        <f>_xlfn.XLOOKUP(Orders_Table[[#This Row],[Customer ID]],customers!$A$1:$A$1001,customers!$I$1:$I$1001,,0)</f>
        <v>No</v>
      </c>
      <c r="P911" t="str">
        <f t="shared" si="29"/>
        <v>Light</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IF(_xlfn.XLOOKUP(C912,customers!$A$1:$A$1001,customers!$C$1:$C$1001)=0,"",_xlfn.XLOOKUP(C912,customers!$A$1:$A$1001,customers!$C$1:$C$1001))</f>
        <v>wjallinpa@pcworld.com</v>
      </c>
      <c r="H912" s="2" t="str">
        <f>_xlfn.XLOOKUP(C912,customers!$A$1:$A$1001,customers!$G$1:$G$1001,,0)</f>
        <v>United States</v>
      </c>
      <c r="I912" t="str">
        <f>_xlfn.XLOOKUP(orders!D912,Products!$A$1:$A$49,Products!$B$1:$B$49,,0)</f>
        <v>Ara</v>
      </c>
      <c r="J912" t="str">
        <f>_xlfn.XLOOKUP(orders!D912,Products!$A$1:$A$49,Products!$C$1:$C$49,,0)</f>
        <v>D</v>
      </c>
      <c r="K912" s="5">
        <f>_xlfn.XLOOKUP(D912,Products!$A$1:$A$49,Products!$D$1:$D$49,,0)</f>
        <v>2.5</v>
      </c>
      <c r="L912">
        <f>_xlfn.XLOOKUP(D912,Products!$A$1:$A$49,Products!$E$1:$E$49,,0)</f>
        <v>22.884999999999998</v>
      </c>
      <c r="M912" s="11">
        <f>orders!L912*orders!E912</f>
        <v>91.539999999999992</v>
      </c>
      <c r="N912" t="str">
        <f t="shared" si="28"/>
        <v>Arabica</v>
      </c>
      <c r="O912" t="str">
        <f>_xlfn.XLOOKUP(Orders_Table[[#This Row],[Customer ID]],customers!$A$1:$A$1001,customers!$I$1:$I$1001,,0)</f>
        <v>No</v>
      </c>
      <c r="P912" t="str">
        <f t="shared" si="29"/>
        <v>Dark</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IF(_xlfn.XLOOKUP(C913,customers!$A$1:$A$1001,customers!$C$1:$C$1001)=0,"",_xlfn.XLOOKUP(C913,customers!$A$1:$A$1001,customers!$C$1:$C$1001))</f>
        <v>mbogeypb@thetimes.co.uk</v>
      </c>
      <c r="H913" s="2" t="str">
        <f>_xlfn.XLOOKUP(C913,customers!$A$1:$A$1001,customers!$G$1:$G$1001,,0)</f>
        <v>United States</v>
      </c>
      <c r="I913" t="str">
        <f>_xlfn.XLOOKUP(orders!D913,Products!$A$1:$A$49,Products!$B$1:$B$49,,0)</f>
        <v>Ara</v>
      </c>
      <c r="J913" t="str">
        <f>_xlfn.XLOOKUP(orders!D913,Products!$A$1:$A$49,Products!$C$1:$C$49,,0)</f>
        <v>M</v>
      </c>
      <c r="K913" s="5">
        <f>_xlfn.XLOOKUP(D913,Products!$A$1:$A$49,Products!$D$1:$D$49,,0)</f>
        <v>1</v>
      </c>
      <c r="L913">
        <f>_xlfn.XLOOKUP(D913,Products!$A$1:$A$49,Products!$E$1:$E$49,,0)</f>
        <v>11.25</v>
      </c>
      <c r="M913" s="11">
        <f>orders!L913*orders!E913</f>
        <v>45</v>
      </c>
      <c r="N913" t="str">
        <f t="shared" si="28"/>
        <v>Arabica</v>
      </c>
      <c r="O913" t="str">
        <f>_xlfn.XLOOKUP(Orders_Table[[#This Row],[Customer ID]],customers!$A$1:$A$1001,customers!$I$1:$I$1001,,0)</f>
        <v>Yes</v>
      </c>
      <c r="P913" t="str">
        <f t="shared" si="29"/>
        <v>Medium</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IF(_xlfn.XLOOKUP(C914,customers!$A$1:$A$1001,customers!$C$1:$C$1001)=0,"",_xlfn.XLOOKUP(C914,customers!$A$1:$A$1001,customers!$C$1:$C$1001))</f>
        <v/>
      </c>
      <c r="H914" s="2" t="str">
        <f>_xlfn.XLOOKUP(C914,customers!$A$1:$A$1001,customers!$G$1:$G$1001,,0)</f>
        <v>United States</v>
      </c>
      <c r="I914" t="str">
        <f>_xlfn.XLOOKUP(orders!D914,Products!$A$1:$A$49,Products!$B$1:$B$49,,0)</f>
        <v>Rob</v>
      </c>
      <c r="J914" t="str">
        <f>_xlfn.XLOOKUP(orders!D914,Products!$A$1:$A$49,Products!$C$1:$C$49,,0)</f>
        <v>M</v>
      </c>
      <c r="K914" s="5">
        <f>_xlfn.XLOOKUP(D914,Products!$A$1:$A$49,Products!$D$1:$D$49,,0)</f>
        <v>2.5</v>
      </c>
      <c r="L914">
        <f>_xlfn.XLOOKUP(D914,Products!$A$1:$A$49,Products!$E$1:$E$49,,0)</f>
        <v>22.884999999999998</v>
      </c>
      <c r="M914" s="11">
        <f>orders!L914*orders!E914</f>
        <v>137.31</v>
      </c>
      <c r="N914" t="str">
        <f t="shared" si="28"/>
        <v>Robusta</v>
      </c>
      <c r="O914" t="str">
        <f>_xlfn.XLOOKUP(Orders_Table[[#This Row],[Customer ID]],customers!$A$1:$A$1001,customers!$I$1:$I$1001,,0)</f>
        <v>Yes</v>
      </c>
      <c r="P914" t="str">
        <f t="shared" si="29"/>
        <v>Medium</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IF(_xlfn.XLOOKUP(C915,customers!$A$1:$A$1001,customers!$C$1:$C$1001)=0,"",_xlfn.XLOOKUP(C915,customers!$A$1:$A$1001,customers!$C$1:$C$1001))</f>
        <v>mcobbledickpd@ucsd.edu</v>
      </c>
      <c r="H915" s="2" t="str">
        <f>_xlfn.XLOOKUP(C915,customers!$A$1:$A$1001,customers!$G$1:$G$1001,,0)</f>
        <v>United States</v>
      </c>
      <c r="I915" t="str">
        <f>_xlfn.XLOOKUP(orders!D915,Products!$A$1:$A$49,Products!$B$1:$B$49,,0)</f>
        <v>Ara</v>
      </c>
      <c r="J915" t="str">
        <f>_xlfn.XLOOKUP(orders!D915,Products!$A$1:$A$49,Products!$C$1:$C$49,,0)</f>
        <v>M</v>
      </c>
      <c r="K915" s="5">
        <f>_xlfn.XLOOKUP(D915,Products!$A$1:$A$49,Products!$D$1:$D$49,,0)</f>
        <v>0.5</v>
      </c>
      <c r="L915">
        <f>_xlfn.XLOOKUP(D915,Products!$A$1:$A$49,Products!$E$1:$E$49,,0)</f>
        <v>6.75</v>
      </c>
      <c r="M915" s="11">
        <f>orders!L915*orders!E915</f>
        <v>6.75</v>
      </c>
      <c r="N915" t="str">
        <f t="shared" si="28"/>
        <v>Arabica</v>
      </c>
      <c r="O915" t="str">
        <f>_xlfn.XLOOKUP(Orders_Table[[#This Row],[Customer ID]],customers!$A$1:$A$1001,customers!$I$1:$I$1001,,0)</f>
        <v>No</v>
      </c>
      <c r="P915" t="str">
        <f t="shared" si="29"/>
        <v>Medium</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IF(_xlfn.XLOOKUP(C916,customers!$A$1:$A$1001,customers!$C$1:$C$1001)=0,"",_xlfn.XLOOKUP(C916,customers!$A$1:$A$1001,customers!$C$1:$C$1001))</f>
        <v>alewrype@whitehouse.gov</v>
      </c>
      <c r="H916" s="2" t="str">
        <f>_xlfn.XLOOKUP(C916,customers!$A$1:$A$1001,customers!$G$1:$G$1001,,0)</f>
        <v>United States</v>
      </c>
      <c r="I916" t="str">
        <f>_xlfn.XLOOKUP(orders!D916,Products!$A$1:$A$49,Products!$B$1:$B$49,,0)</f>
        <v>Ara</v>
      </c>
      <c r="J916" t="str">
        <f>_xlfn.XLOOKUP(orders!D916,Products!$A$1:$A$49,Products!$C$1:$C$49,,0)</f>
        <v>M</v>
      </c>
      <c r="K916" s="5">
        <f>_xlfn.XLOOKUP(D916,Products!$A$1:$A$49,Products!$D$1:$D$49,,0)</f>
        <v>1</v>
      </c>
      <c r="L916">
        <f>_xlfn.XLOOKUP(D916,Products!$A$1:$A$49,Products!$E$1:$E$49,,0)</f>
        <v>11.25</v>
      </c>
      <c r="M916" s="11">
        <f>orders!L916*orders!E916</f>
        <v>45</v>
      </c>
      <c r="N916" t="str">
        <f t="shared" si="28"/>
        <v>Arabica</v>
      </c>
      <c r="O916" t="str">
        <f>_xlfn.XLOOKUP(Orders_Table[[#This Row],[Customer ID]],customers!$A$1:$A$1001,customers!$I$1:$I$1001,,0)</f>
        <v>No</v>
      </c>
      <c r="P916" t="str">
        <f t="shared" si="29"/>
        <v>Medium</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IF(_xlfn.XLOOKUP(C917,customers!$A$1:$A$1001,customers!$C$1:$C$1001)=0,"",_xlfn.XLOOKUP(C917,customers!$A$1:$A$1001,customers!$C$1:$C$1001))</f>
        <v>ihesselpf@ox.ac.uk</v>
      </c>
      <c r="H917" s="2" t="str">
        <f>_xlfn.XLOOKUP(C917,customers!$A$1:$A$1001,customers!$G$1:$G$1001,,0)</f>
        <v>United States</v>
      </c>
      <c r="I917" t="str">
        <f>_xlfn.XLOOKUP(orders!D917,Products!$A$1:$A$49,Products!$B$1:$B$49,,0)</f>
        <v>Exc</v>
      </c>
      <c r="J917" t="str">
        <f>_xlfn.XLOOKUP(orders!D917,Products!$A$1:$A$49,Products!$C$1:$C$49,,0)</f>
        <v>D</v>
      </c>
      <c r="K917" s="5">
        <f>_xlfn.XLOOKUP(D917,Products!$A$1:$A$49,Products!$D$1:$D$49,,0)</f>
        <v>2.5</v>
      </c>
      <c r="L917">
        <f>_xlfn.XLOOKUP(D917,Products!$A$1:$A$49,Products!$E$1:$E$49,,0)</f>
        <v>27.945</v>
      </c>
      <c r="M917" s="11">
        <f>orders!L917*orders!E917</f>
        <v>83.835000000000008</v>
      </c>
      <c r="N917" t="str">
        <f t="shared" si="28"/>
        <v>Excelsa</v>
      </c>
      <c r="O917" t="str">
        <f>_xlfn.XLOOKUP(Orders_Table[[#This Row],[Customer ID]],customers!$A$1:$A$1001,customers!$I$1:$I$1001,,0)</f>
        <v>Yes</v>
      </c>
      <c r="P917" t="str">
        <f t="shared" si="29"/>
        <v>Dark</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IF(_xlfn.XLOOKUP(C918,customers!$A$1:$A$1001,customers!$C$1:$C$1001)=0,"",_xlfn.XLOOKUP(C918,customers!$A$1:$A$1001,customers!$C$1:$C$1001))</f>
        <v/>
      </c>
      <c r="H918" s="2" t="str">
        <f>_xlfn.XLOOKUP(C918,customers!$A$1:$A$1001,customers!$G$1:$G$1001,,0)</f>
        <v>Ireland</v>
      </c>
      <c r="I918" t="str">
        <f>_xlfn.XLOOKUP(orders!D918,Products!$A$1:$A$49,Products!$B$1:$B$49,,0)</f>
        <v>Exc</v>
      </c>
      <c r="J918" t="str">
        <f>_xlfn.XLOOKUP(orders!D918,Products!$A$1:$A$49,Products!$C$1:$C$49,,0)</f>
        <v>D</v>
      </c>
      <c r="K918" s="5">
        <f>_xlfn.XLOOKUP(D918,Products!$A$1:$A$49,Products!$D$1:$D$49,,0)</f>
        <v>0.2</v>
      </c>
      <c r="L918">
        <f>_xlfn.XLOOKUP(D918,Products!$A$1:$A$49,Products!$E$1:$E$49,,0)</f>
        <v>3.645</v>
      </c>
      <c r="M918" s="11">
        <f>orders!L918*orders!E918</f>
        <v>3.645</v>
      </c>
      <c r="N918" t="str">
        <f t="shared" si="28"/>
        <v>Excelsa</v>
      </c>
      <c r="O918" t="str">
        <f>_xlfn.XLOOKUP(Orders_Table[[#This Row],[Customer ID]],customers!$A$1:$A$1001,customers!$I$1:$I$1001,,0)</f>
        <v>Yes</v>
      </c>
      <c r="P918" t="str">
        <f t="shared" si="29"/>
        <v>Dark</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IF(_xlfn.XLOOKUP(C919,customers!$A$1:$A$1001,customers!$C$1:$C$1001)=0,"",_xlfn.XLOOKUP(C919,customers!$A$1:$A$1001,customers!$C$1:$C$1001))</f>
        <v>csorrellph@amazon.com</v>
      </c>
      <c r="H919" s="2" t="str">
        <f>_xlfn.XLOOKUP(C919,customers!$A$1:$A$1001,customers!$G$1:$G$1001,,0)</f>
        <v>United Kingdom</v>
      </c>
      <c r="I919" t="str">
        <f>_xlfn.XLOOKUP(orders!D919,Products!$A$1:$A$49,Products!$B$1:$B$49,,0)</f>
        <v>Ara</v>
      </c>
      <c r="J919" t="str">
        <f>_xlfn.XLOOKUP(orders!D919,Products!$A$1:$A$49,Products!$C$1:$C$49,,0)</f>
        <v>M</v>
      </c>
      <c r="K919" s="5">
        <f>_xlfn.XLOOKUP(D919,Products!$A$1:$A$49,Products!$D$1:$D$49,,0)</f>
        <v>0.5</v>
      </c>
      <c r="L919">
        <f>_xlfn.XLOOKUP(D919,Products!$A$1:$A$49,Products!$E$1:$E$49,,0)</f>
        <v>6.75</v>
      </c>
      <c r="M919" s="11">
        <f>orders!L919*orders!E919</f>
        <v>6.75</v>
      </c>
      <c r="N919" t="str">
        <f t="shared" si="28"/>
        <v>Arabica</v>
      </c>
      <c r="O919" t="str">
        <f>_xlfn.XLOOKUP(Orders_Table[[#This Row],[Customer ID]],customers!$A$1:$A$1001,customers!$I$1:$I$1001,,0)</f>
        <v>No</v>
      </c>
      <c r="P919" t="str">
        <f t="shared" si="29"/>
        <v>Medium</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IF(_xlfn.XLOOKUP(C920,customers!$A$1:$A$1001,customers!$C$1:$C$1001)=0,"",_xlfn.XLOOKUP(C920,customers!$A$1:$A$1001,customers!$C$1:$C$1001))</f>
        <v>csorrellph@amazon.com</v>
      </c>
      <c r="H920" s="2" t="str">
        <f>_xlfn.XLOOKUP(C920,customers!$A$1:$A$1001,customers!$G$1:$G$1001,,0)</f>
        <v>United Kingdom</v>
      </c>
      <c r="I920" t="str">
        <f>_xlfn.XLOOKUP(orders!D920,Products!$A$1:$A$49,Products!$B$1:$B$49,,0)</f>
        <v>Exc</v>
      </c>
      <c r="J920" t="str">
        <f>_xlfn.XLOOKUP(orders!D920,Products!$A$1:$A$49,Products!$C$1:$C$49,,0)</f>
        <v>D</v>
      </c>
      <c r="K920" s="5">
        <f>_xlfn.XLOOKUP(D920,Products!$A$1:$A$49,Products!$D$1:$D$49,,0)</f>
        <v>0.5</v>
      </c>
      <c r="L920">
        <f>_xlfn.XLOOKUP(D920,Products!$A$1:$A$49,Products!$E$1:$E$49,,0)</f>
        <v>7.29</v>
      </c>
      <c r="M920" s="11">
        <f>orders!L920*orders!E920</f>
        <v>21.87</v>
      </c>
      <c r="N920" t="str">
        <f t="shared" si="28"/>
        <v>Excelsa</v>
      </c>
      <c r="O920" t="str">
        <f>_xlfn.XLOOKUP(Orders_Table[[#This Row],[Customer ID]],customers!$A$1:$A$1001,customers!$I$1:$I$1001,,0)</f>
        <v>No</v>
      </c>
      <c r="P920" t="str">
        <f t="shared" si="29"/>
        <v>Dark</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IF(_xlfn.XLOOKUP(C921,customers!$A$1:$A$1001,customers!$C$1:$C$1001)=0,"",_xlfn.XLOOKUP(C921,customers!$A$1:$A$1001,customers!$C$1:$C$1001))</f>
        <v>qheavysidepj@unc.edu</v>
      </c>
      <c r="H921" s="2" t="str">
        <f>_xlfn.XLOOKUP(C921,customers!$A$1:$A$1001,customers!$G$1:$G$1001,,0)</f>
        <v>United States</v>
      </c>
      <c r="I921" t="str">
        <f>_xlfn.XLOOKUP(orders!D921,Products!$A$1:$A$49,Products!$B$1:$B$49,,0)</f>
        <v>Rob</v>
      </c>
      <c r="J921" t="str">
        <f>_xlfn.XLOOKUP(orders!D921,Products!$A$1:$A$49,Products!$C$1:$C$49,,0)</f>
        <v>D</v>
      </c>
      <c r="K921" s="5">
        <f>_xlfn.XLOOKUP(D921,Products!$A$1:$A$49,Products!$D$1:$D$49,,0)</f>
        <v>0.2</v>
      </c>
      <c r="L921">
        <f>_xlfn.XLOOKUP(D921,Products!$A$1:$A$49,Products!$E$1:$E$49,,0)</f>
        <v>2.6849999999999996</v>
      </c>
      <c r="M921" s="11">
        <f>orders!L921*orders!E921</f>
        <v>13.424999999999997</v>
      </c>
      <c r="N921" t="str">
        <f t="shared" si="28"/>
        <v>Robusta</v>
      </c>
      <c r="O921" t="str">
        <f>_xlfn.XLOOKUP(Orders_Table[[#This Row],[Customer ID]],customers!$A$1:$A$1001,customers!$I$1:$I$1001,,0)</f>
        <v>Yes</v>
      </c>
      <c r="P921" t="str">
        <f t="shared" si="29"/>
        <v>Dark</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IF(_xlfn.XLOOKUP(C922,customers!$A$1:$A$1001,customers!$C$1:$C$1001)=0,"",_xlfn.XLOOKUP(C922,customers!$A$1:$A$1001,customers!$C$1:$C$1001))</f>
        <v>hreuvenpk@whitehouse.gov</v>
      </c>
      <c r="H922" s="2" t="str">
        <f>_xlfn.XLOOKUP(C922,customers!$A$1:$A$1001,customers!$G$1:$G$1001,,0)</f>
        <v>United States</v>
      </c>
      <c r="I922" t="str">
        <f>_xlfn.XLOOKUP(orders!D922,Products!$A$1:$A$49,Products!$B$1:$B$49,,0)</f>
        <v>Rob</v>
      </c>
      <c r="J922" t="str">
        <f>_xlfn.XLOOKUP(orders!D922,Products!$A$1:$A$49,Products!$C$1:$C$49,,0)</f>
        <v>D</v>
      </c>
      <c r="K922" s="5">
        <f>_xlfn.XLOOKUP(D922,Products!$A$1:$A$49,Products!$D$1:$D$49,,0)</f>
        <v>2.5</v>
      </c>
      <c r="L922">
        <f>_xlfn.XLOOKUP(D922,Products!$A$1:$A$49,Products!$E$1:$E$49,,0)</f>
        <v>20.584999999999997</v>
      </c>
      <c r="M922" s="11">
        <f>orders!L922*orders!E922</f>
        <v>123.50999999999999</v>
      </c>
      <c r="N922" t="str">
        <f t="shared" si="28"/>
        <v>Robusta</v>
      </c>
      <c r="O922" t="str">
        <f>_xlfn.XLOOKUP(Orders_Table[[#This Row],[Customer ID]],customers!$A$1:$A$1001,customers!$I$1:$I$1001,,0)</f>
        <v>No</v>
      </c>
      <c r="P922" t="str">
        <f t="shared" si="29"/>
        <v>Dark</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IF(_xlfn.XLOOKUP(C923,customers!$A$1:$A$1001,customers!$C$1:$C$1001)=0,"",_xlfn.XLOOKUP(C923,customers!$A$1:$A$1001,customers!$C$1:$C$1001))</f>
        <v>mattwoolpl@nba.com</v>
      </c>
      <c r="H923" s="2" t="str">
        <f>_xlfn.XLOOKUP(C923,customers!$A$1:$A$1001,customers!$G$1:$G$1001,,0)</f>
        <v>United States</v>
      </c>
      <c r="I923" t="str">
        <f>_xlfn.XLOOKUP(orders!D923,Products!$A$1:$A$49,Products!$B$1:$B$49,,0)</f>
        <v>Lib</v>
      </c>
      <c r="J923" t="str">
        <f>_xlfn.XLOOKUP(orders!D923,Products!$A$1:$A$49,Products!$C$1:$C$49,,0)</f>
        <v>D</v>
      </c>
      <c r="K923" s="5">
        <f>_xlfn.XLOOKUP(D923,Products!$A$1:$A$49,Products!$D$1:$D$49,,0)</f>
        <v>0.2</v>
      </c>
      <c r="L923">
        <f>_xlfn.XLOOKUP(D923,Products!$A$1:$A$49,Products!$E$1:$E$49,,0)</f>
        <v>3.8849999999999998</v>
      </c>
      <c r="M923" s="11">
        <f>orders!L923*orders!E923</f>
        <v>7.77</v>
      </c>
      <c r="N923" t="str">
        <f t="shared" si="28"/>
        <v>Liberica</v>
      </c>
      <c r="O923" t="str">
        <f>_xlfn.XLOOKUP(Orders_Table[[#This Row],[Customer ID]],customers!$A$1:$A$1001,customers!$I$1:$I$1001,,0)</f>
        <v>No</v>
      </c>
      <c r="P923" t="str">
        <f t="shared" si="29"/>
        <v>Dark</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IF(_xlfn.XLOOKUP(C924,customers!$A$1:$A$1001,customers!$C$1:$C$1001)=0,"",_xlfn.XLOOKUP(C924,customers!$A$1:$A$1001,customers!$C$1:$C$1001))</f>
        <v/>
      </c>
      <c r="H924" s="2" t="str">
        <f>_xlfn.XLOOKUP(C924,customers!$A$1:$A$1001,customers!$G$1:$G$1001,,0)</f>
        <v>United States</v>
      </c>
      <c r="I924" t="str">
        <f>_xlfn.XLOOKUP(orders!D924,Products!$A$1:$A$49,Products!$B$1:$B$49,,0)</f>
        <v>Ara</v>
      </c>
      <c r="J924" t="str">
        <f>_xlfn.XLOOKUP(orders!D924,Products!$A$1:$A$49,Products!$C$1:$C$49,,0)</f>
        <v>M</v>
      </c>
      <c r="K924" s="5">
        <f>_xlfn.XLOOKUP(D924,Products!$A$1:$A$49,Products!$D$1:$D$49,,0)</f>
        <v>1</v>
      </c>
      <c r="L924">
        <f>_xlfn.XLOOKUP(D924,Products!$A$1:$A$49,Products!$E$1:$E$49,,0)</f>
        <v>11.25</v>
      </c>
      <c r="M924" s="11">
        <f>orders!L924*orders!E924</f>
        <v>67.5</v>
      </c>
      <c r="N924" t="str">
        <f t="shared" si="28"/>
        <v>Arabica</v>
      </c>
      <c r="O924" t="str">
        <f>_xlfn.XLOOKUP(Orders_Table[[#This Row],[Customer ID]],customers!$A$1:$A$1001,customers!$I$1:$I$1001,,0)</f>
        <v>Yes</v>
      </c>
      <c r="P924" t="str">
        <f t="shared" si="29"/>
        <v>Medium</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IF(_xlfn.XLOOKUP(C925,customers!$A$1:$A$1001,customers!$C$1:$C$1001)=0,"",_xlfn.XLOOKUP(C925,customers!$A$1:$A$1001,customers!$C$1:$C$1001))</f>
        <v>gwynespn@dagondesign.com</v>
      </c>
      <c r="H925" s="2" t="str">
        <f>_xlfn.XLOOKUP(C925,customers!$A$1:$A$1001,customers!$G$1:$G$1001,,0)</f>
        <v>United States</v>
      </c>
      <c r="I925" t="str">
        <f>_xlfn.XLOOKUP(orders!D925,Products!$A$1:$A$49,Products!$B$1:$B$49,,0)</f>
        <v>Exc</v>
      </c>
      <c r="J925" t="str">
        <f>_xlfn.XLOOKUP(orders!D925,Products!$A$1:$A$49,Products!$C$1:$C$49,,0)</f>
        <v>D</v>
      </c>
      <c r="K925" s="5">
        <f>_xlfn.XLOOKUP(D925,Products!$A$1:$A$49,Products!$D$1:$D$49,,0)</f>
        <v>2.5</v>
      </c>
      <c r="L925">
        <f>_xlfn.XLOOKUP(D925,Products!$A$1:$A$49,Products!$E$1:$E$49,,0)</f>
        <v>27.945</v>
      </c>
      <c r="M925" s="11">
        <f>orders!L925*orders!E925</f>
        <v>27.945</v>
      </c>
      <c r="N925" t="str">
        <f t="shared" si="28"/>
        <v>Excelsa</v>
      </c>
      <c r="O925" t="str">
        <f>_xlfn.XLOOKUP(Orders_Table[[#This Row],[Customer ID]],customers!$A$1:$A$1001,customers!$I$1:$I$1001,,0)</f>
        <v>No</v>
      </c>
      <c r="P925" t="str">
        <f t="shared" si="29"/>
        <v>Dark</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IF(_xlfn.XLOOKUP(C926,customers!$A$1:$A$1001,customers!$C$1:$C$1001)=0,"",_xlfn.XLOOKUP(C926,customers!$A$1:$A$1001,customers!$C$1:$C$1001))</f>
        <v>cmaccourtpo@amazon.com</v>
      </c>
      <c r="H926" s="2" t="str">
        <f>_xlfn.XLOOKUP(C926,customers!$A$1:$A$1001,customers!$G$1:$G$1001,,0)</f>
        <v>United States</v>
      </c>
      <c r="I926" t="str">
        <f>_xlfn.XLOOKUP(orders!D926,Products!$A$1:$A$49,Products!$B$1:$B$49,,0)</f>
        <v>Ara</v>
      </c>
      <c r="J926" t="str">
        <f>_xlfn.XLOOKUP(orders!D926,Products!$A$1:$A$49,Products!$C$1:$C$49,,0)</f>
        <v>L</v>
      </c>
      <c r="K926" s="5">
        <f>_xlfn.XLOOKUP(D926,Products!$A$1:$A$49,Products!$D$1:$D$49,,0)</f>
        <v>2.5</v>
      </c>
      <c r="L926">
        <f>_xlfn.XLOOKUP(D926,Products!$A$1:$A$49,Products!$E$1:$E$49,,0)</f>
        <v>29.784999999999997</v>
      </c>
      <c r="M926" s="11">
        <f>orders!L926*orders!E926</f>
        <v>89.35499999999999</v>
      </c>
      <c r="N926" t="str">
        <f t="shared" si="28"/>
        <v>Arabica</v>
      </c>
      <c r="O926" t="str">
        <f>_xlfn.XLOOKUP(Orders_Table[[#This Row],[Customer ID]],customers!$A$1:$A$1001,customers!$I$1:$I$1001,,0)</f>
        <v>No</v>
      </c>
      <c r="P926" t="str">
        <f t="shared" si="29"/>
        <v>Light</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IF(_xlfn.XLOOKUP(C927,customers!$A$1:$A$1001,customers!$C$1:$C$1001)=0,"",_xlfn.XLOOKUP(C927,customers!$A$1:$A$1001,customers!$C$1:$C$1001))</f>
        <v/>
      </c>
      <c r="H927" s="2" t="str">
        <f>_xlfn.XLOOKUP(C927,customers!$A$1:$A$1001,customers!$G$1:$G$1001,,0)</f>
        <v>United States</v>
      </c>
      <c r="I927" t="str">
        <f>_xlfn.XLOOKUP(orders!D927,Products!$A$1:$A$49,Products!$B$1:$B$49,,0)</f>
        <v>Ara</v>
      </c>
      <c r="J927" t="str">
        <f>_xlfn.XLOOKUP(orders!D927,Products!$A$1:$A$49,Products!$C$1:$C$49,,0)</f>
        <v>M</v>
      </c>
      <c r="K927" s="5">
        <f>_xlfn.XLOOKUP(D927,Products!$A$1:$A$49,Products!$D$1:$D$49,,0)</f>
        <v>0.5</v>
      </c>
      <c r="L927">
        <f>_xlfn.XLOOKUP(D927,Products!$A$1:$A$49,Products!$E$1:$E$49,,0)</f>
        <v>6.75</v>
      </c>
      <c r="M927" s="11">
        <f>orders!L927*orders!E927</f>
        <v>20.25</v>
      </c>
      <c r="N927" t="str">
        <f t="shared" si="28"/>
        <v>Arabica</v>
      </c>
      <c r="O927" t="str">
        <f>_xlfn.XLOOKUP(Orders_Table[[#This Row],[Customer ID]],customers!$A$1:$A$1001,customers!$I$1:$I$1001,,0)</f>
        <v>No</v>
      </c>
      <c r="P927" t="str">
        <f t="shared" si="29"/>
        <v>Medium</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IF(_xlfn.XLOOKUP(C928,customers!$A$1:$A$1001,customers!$C$1:$C$1001)=0,"",_xlfn.XLOOKUP(C928,customers!$A$1:$A$1001,customers!$C$1:$C$1001))</f>
        <v>ewilsonepq@eepurl.com</v>
      </c>
      <c r="H928" s="2" t="str">
        <f>_xlfn.XLOOKUP(C928,customers!$A$1:$A$1001,customers!$G$1:$G$1001,,0)</f>
        <v>United States</v>
      </c>
      <c r="I928" t="str">
        <f>_xlfn.XLOOKUP(orders!D928,Products!$A$1:$A$49,Products!$B$1:$B$49,,0)</f>
        <v>Ara</v>
      </c>
      <c r="J928" t="str">
        <f>_xlfn.XLOOKUP(orders!D928,Products!$A$1:$A$49,Products!$C$1:$C$49,,0)</f>
        <v>M</v>
      </c>
      <c r="K928" s="5">
        <f>_xlfn.XLOOKUP(D928,Products!$A$1:$A$49,Products!$D$1:$D$49,,0)</f>
        <v>0.5</v>
      </c>
      <c r="L928">
        <f>_xlfn.XLOOKUP(D928,Products!$A$1:$A$49,Products!$E$1:$E$49,,0)</f>
        <v>6.75</v>
      </c>
      <c r="M928" s="11">
        <f>orders!L928*orders!E928</f>
        <v>33.75</v>
      </c>
      <c r="N928" t="str">
        <f t="shared" si="28"/>
        <v>Arabica</v>
      </c>
      <c r="O928" t="str">
        <f>_xlfn.XLOOKUP(Orders_Table[[#This Row],[Customer ID]],customers!$A$1:$A$1001,customers!$I$1:$I$1001,,0)</f>
        <v>Yes</v>
      </c>
      <c r="P928" t="str">
        <f t="shared" si="29"/>
        <v>Medium</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IF(_xlfn.XLOOKUP(C929,customers!$A$1:$A$1001,customers!$C$1:$C$1001)=0,"",_xlfn.XLOOKUP(C929,customers!$A$1:$A$1001,customers!$C$1:$C$1001))</f>
        <v>dduffiepr@time.com</v>
      </c>
      <c r="H929" s="2" t="str">
        <f>_xlfn.XLOOKUP(C929,customers!$A$1:$A$1001,customers!$G$1:$G$1001,,0)</f>
        <v>United States</v>
      </c>
      <c r="I929" t="str">
        <f>_xlfn.XLOOKUP(orders!D929,Products!$A$1:$A$49,Products!$B$1:$B$49,,0)</f>
        <v>Exc</v>
      </c>
      <c r="J929" t="str">
        <f>_xlfn.XLOOKUP(orders!D929,Products!$A$1:$A$49,Products!$C$1:$C$49,,0)</f>
        <v>D</v>
      </c>
      <c r="K929" s="5">
        <f>_xlfn.XLOOKUP(D929,Products!$A$1:$A$49,Products!$D$1:$D$49,,0)</f>
        <v>2.5</v>
      </c>
      <c r="L929">
        <f>_xlfn.XLOOKUP(D929,Products!$A$1:$A$49,Products!$E$1:$E$49,,0)</f>
        <v>27.945</v>
      </c>
      <c r="M929" s="11">
        <f>orders!L929*orders!E929</f>
        <v>111.78</v>
      </c>
      <c r="N929" t="str">
        <f t="shared" si="28"/>
        <v>Excelsa</v>
      </c>
      <c r="O929" t="str">
        <f>_xlfn.XLOOKUP(Orders_Table[[#This Row],[Customer ID]],customers!$A$1:$A$1001,customers!$I$1:$I$1001,,0)</f>
        <v>No</v>
      </c>
      <c r="P929" t="str">
        <f t="shared" si="29"/>
        <v>Dark</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IF(_xlfn.XLOOKUP(C930,customers!$A$1:$A$1001,customers!$C$1:$C$1001)=0,"",_xlfn.XLOOKUP(C930,customers!$A$1:$A$1001,customers!$C$1:$C$1001))</f>
        <v>mmatiasekps@ucoz.ru</v>
      </c>
      <c r="H930" s="2" t="str">
        <f>_xlfn.XLOOKUP(C930,customers!$A$1:$A$1001,customers!$G$1:$G$1001,,0)</f>
        <v>United States</v>
      </c>
      <c r="I930" t="str">
        <f>_xlfn.XLOOKUP(orders!D930,Products!$A$1:$A$49,Products!$B$1:$B$49,,0)</f>
        <v>Exc</v>
      </c>
      <c r="J930" t="str">
        <f>_xlfn.XLOOKUP(orders!D930,Products!$A$1:$A$49,Products!$C$1:$C$49,,0)</f>
        <v>M</v>
      </c>
      <c r="K930" s="5">
        <f>_xlfn.XLOOKUP(D930,Products!$A$1:$A$49,Products!$D$1:$D$49,,0)</f>
        <v>2.5</v>
      </c>
      <c r="L930">
        <f>_xlfn.XLOOKUP(D930,Products!$A$1:$A$49,Products!$E$1:$E$49,,0)</f>
        <v>31.624999999999996</v>
      </c>
      <c r="M930" s="11">
        <f>orders!L930*orders!E930</f>
        <v>63.249999999999993</v>
      </c>
      <c r="N930" t="str">
        <f t="shared" si="28"/>
        <v>Excelsa</v>
      </c>
      <c r="O930" t="str">
        <f>_xlfn.XLOOKUP(Orders_Table[[#This Row],[Customer ID]],customers!$A$1:$A$1001,customers!$I$1:$I$1001,,0)</f>
        <v>Yes</v>
      </c>
      <c r="P930" t="str">
        <f t="shared" si="29"/>
        <v>Medium</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IF(_xlfn.XLOOKUP(C931,customers!$A$1:$A$1001,customers!$C$1:$C$1001)=0,"",_xlfn.XLOOKUP(C931,customers!$A$1:$A$1001,customers!$C$1:$C$1001))</f>
        <v>jcamillopt@shinystat.com</v>
      </c>
      <c r="H931" s="2" t="str">
        <f>_xlfn.XLOOKUP(C931,customers!$A$1:$A$1001,customers!$G$1:$G$1001,,0)</f>
        <v>United States</v>
      </c>
      <c r="I931" t="str">
        <f>_xlfn.XLOOKUP(orders!D931,Products!$A$1:$A$49,Products!$B$1:$B$49,,0)</f>
        <v>Exc</v>
      </c>
      <c r="J931" t="str">
        <f>_xlfn.XLOOKUP(orders!D931,Products!$A$1:$A$49,Products!$C$1:$C$49,,0)</f>
        <v>L</v>
      </c>
      <c r="K931" s="5">
        <f>_xlfn.XLOOKUP(D931,Products!$A$1:$A$49,Products!$D$1:$D$49,,0)</f>
        <v>0.2</v>
      </c>
      <c r="L931">
        <f>_xlfn.XLOOKUP(D931,Products!$A$1:$A$49,Products!$E$1:$E$49,,0)</f>
        <v>4.4550000000000001</v>
      </c>
      <c r="M931" s="11">
        <f>orders!L931*orders!E931</f>
        <v>8.91</v>
      </c>
      <c r="N931" t="str">
        <f t="shared" si="28"/>
        <v>Excelsa</v>
      </c>
      <c r="O931" t="str">
        <f>_xlfn.XLOOKUP(Orders_Table[[#This Row],[Customer ID]],customers!$A$1:$A$1001,customers!$I$1:$I$1001,,0)</f>
        <v>Yes</v>
      </c>
      <c r="P931" t="str">
        <f t="shared" si="29"/>
        <v>Light</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IF(_xlfn.XLOOKUP(C932,customers!$A$1:$A$1001,customers!$C$1:$C$1001)=0,"",_xlfn.XLOOKUP(C932,customers!$A$1:$A$1001,customers!$C$1:$C$1001))</f>
        <v>kphilbrickpu@cdc.gov</v>
      </c>
      <c r="H932" s="2" t="str">
        <f>_xlfn.XLOOKUP(C932,customers!$A$1:$A$1001,customers!$G$1:$G$1001,,0)</f>
        <v>United States</v>
      </c>
      <c r="I932" t="str">
        <f>_xlfn.XLOOKUP(orders!D932,Products!$A$1:$A$49,Products!$B$1:$B$49,,0)</f>
        <v>Exc</v>
      </c>
      <c r="J932" t="str">
        <f>_xlfn.XLOOKUP(orders!D932,Products!$A$1:$A$49,Products!$C$1:$C$49,,0)</f>
        <v>D</v>
      </c>
      <c r="K932" s="5">
        <f>_xlfn.XLOOKUP(D932,Products!$A$1:$A$49,Products!$D$1:$D$49,,0)</f>
        <v>1</v>
      </c>
      <c r="L932">
        <f>_xlfn.XLOOKUP(D932,Products!$A$1:$A$49,Products!$E$1:$E$49,,0)</f>
        <v>12.15</v>
      </c>
      <c r="M932" s="11">
        <f>orders!L932*orders!E932</f>
        <v>12.15</v>
      </c>
      <c r="N932" t="str">
        <f t="shared" si="28"/>
        <v>Excelsa</v>
      </c>
      <c r="O932" t="str">
        <f>_xlfn.XLOOKUP(Orders_Table[[#This Row],[Customer ID]],customers!$A$1:$A$1001,customers!$I$1:$I$1001,,0)</f>
        <v>Yes</v>
      </c>
      <c r="P932" t="str">
        <f t="shared" si="29"/>
        <v>Dark</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IF(_xlfn.XLOOKUP(C933,customers!$A$1:$A$1001,customers!$C$1:$C$1001)=0,"",_xlfn.XLOOKUP(C933,customers!$A$1:$A$1001,customers!$C$1:$C$1001))</f>
        <v/>
      </c>
      <c r="H933" s="2" t="str">
        <f>_xlfn.XLOOKUP(C933,customers!$A$1:$A$1001,customers!$G$1:$G$1001,,0)</f>
        <v>United States</v>
      </c>
      <c r="I933" t="str">
        <f>_xlfn.XLOOKUP(orders!D933,Products!$A$1:$A$49,Products!$B$1:$B$49,,0)</f>
        <v>Ara</v>
      </c>
      <c r="J933" t="str">
        <f>_xlfn.XLOOKUP(orders!D933,Products!$A$1:$A$49,Products!$C$1:$C$49,,0)</f>
        <v>D</v>
      </c>
      <c r="K933" s="5">
        <f>_xlfn.XLOOKUP(D933,Products!$A$1:$A$49,Products!$D$1:$D$49,,0)</f>
        <v>0.5</v>
      </c>
      <c r="L933">
        <f>_xlfn.XLOOKUP(D933,Products!$A$1:$A$49,Products!$E$1:$E$49,,0)</f>
        <v>5.97</v>
      </c>
      <c r="M933" s="11">
        <f>orders!L933*orders!E933</f>
        <v>23.88</v>
      </c>
      <c r="N933" t="str">
        <f t="shared" si="28"/>
        <v>Arabica</v>
      </c>
      <c r="O933" t="str">
        <f>_xlfn.XLOOKUP(Orders_Table[[#This Row],[Customer ID]],customers!$A$1:$A$1001,customers!$I$1:$I$1001,,0)</f>
        <v>Yes</v>
      </c>
      <c r="P933" t="str">
        <f t="shared" si="29"/>
        <v>Dark</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IF(_xlfn.XLOOKUP(C934,customers!$A$1:$A$1001,customers!$C$1:$C$1001)=0,"",_xlfn.XLOOKUP(C934,customers!$A$1:$A$1001,customers!$C$1:$C$1001))</f>
        <v>bsillispw@istockphoto.com</v>
      </c>
      <c r="H934" s="2" t="str">
        <f>_xlfn.XLOOKUP(C934,customers!$A$1:$A$1001,customers!$G$1:$G$1001,,0)</f>
        <v>United States</v>
      </c>
      <c r="I934" t="str">
        <f>_xlfn.XLOOKUP(orders!D934,Products!$A$1:$A$49,Products!$B$1:$B$49,,0)</f>
        <v>Exc</v>
      </c>
      <c r="J934" t="str">
        <f>_xlfn.XLOOKUP(orders!D934,Products!$A$1:$A$49,Products!$C$1:$C$49,,0)</f>
        <v>M</v>
      </c>
      <c r="K934" s="5">
        <f>_xlfn.XLOOKUP(D934,Products!$A$1:$A$49,Products!$D$1:$D$49,,0)</f>
        <v>1</v>
      </c>
      <c r="L934">
        <f>_xlfn.XLOOKUP(D934,Products!$A$1:$A$49,Products!$E$1:$E$49,,0)</f>
        <v>13.75</v>
      </c>
      <c r="M934" s="11">
        <f>orders!L934*orders!E934</f>
        <v>55</v>
      </c>
      <c r="N934" t="str">
        <f t="shared" si="28"/>
        <v>Excelsa</v>
      </c>
      <c r="O934" t="str">
        <f>_xlfn.XLOOKUP(Orders_Table[[#This Row],[Customer ID]],customers!$A$1:$A$1001,customers!$I$1:$I$1001,,0)</f>
        <v>No</v>
      </c>
      <c r="P934" t="str">
        <f t="shared" si="29"/>
        <v>Medium</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IF(_xlfn.XLOOKUP(C935,customers!$A$1:$A$1001,customers!$C$1:$C$1001)=0,"",_xlfn.XLOOKUP(C935,customers!$A$1:$A$1001,customers!$C$1:$C$1001))</f>
        <v/>
      </c>
      <c r="H935" s="2" t="str">
        <f>_xlfn.XLOOKUP(C935,customers!$A$1:$A$1001,customers!$G$1:$G$1001,,0)</f>
        <v>United States</v>
      </c>
      <c r="I935" t="str">
        <f>_xlfn.XLOOKUP(orders!D935,Products!$A$1:$A$49,Products!$B$1:$B$49,,0)</f>
        <v>Rob</v>
      </c>
      <c r="J935" t="str">
        <f>_xlfn.XLOOKUP(orders!D935,Products!$A$1:$A$49,Products!$C$1:$C$49,,0)</f>
        <v>D</v>
      </c>
      <c r="K935" s="5">
        <f>_xlfn.XLOOKUP(D935,Products!$A$1:$A$49,Products!$D$1:$D$49,,0)</f>
        <v>1</v>
      </c>
      <c r="L935">
        <f>_xlfn.XLOOKUP(D935,Products!$A$1:$A$49,Products!$E$1:$E$49,,0)</f>
        <v>8.9499999999999993</v>
      </c>
      <c r="M935" s="11">
        <f>orders!L935*orders!E935</f>
        <v>26.849999999999998</v>
      </c>
      <c r="N935" t="str">
        <f t="shared" si="28"/>
        <v>Robusta</v>
      </c>
      <c r="O935" t="str">
        <f>_xlfn.XLOOKUP(Orders_Table[[#This Row],[Customer ID]],customers!$A$1:$A$1001,customers!$I$1:$I$1001,,0)</f>
        <v>Yes</v>
      </c>
      <c r="P935" t="str">
        <f t="shared" si="29"/>
        <v>Dark</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IF(_xlfn.XLOOKUP(C936,customers!$A$1:$A$1001,customers!$C$1:$C$1001)=0,"",_xlfn.XLOOKUP(C936,customers!$A$1:$A$1001,customers!$C$1:$C$1001))</f>
        <v>rcuttspy@techcrunch.com</v>
      </c>
      <c r="H936" s="2" t="str">
        <f>_xlfn.XLOOKUP(C936,customers!$A$1:$A$1001,customers!$G$1:$G$1001,,0)</f>
        <v>United States</v>
      </c>
      <c r="I936" t="str">
        <f>_xlfn.XLOOKUP(orders!D936,Products!$A$1:$A$49,Products!$B$1:$B$49,,0)</f>
        <v>Rob</v>
      </c>
      <c r="J936" t="str">
        <f>_xlfn.XLOOKUP(orders!D936,Products!$A$1:$A$49,Products!$C$1:$C$49,,0)</f>
        <v>M</v>
      </c>
      <c r="K936" s="5">
        <f>_xlfn.XLOOKUP(D936,Products!$A$1:$A$49,Products!$D$1:$D$49,,0)</f>
        <v>2.5</v>
      </c>
      <c r="L936">
        <f>_xlfn.XLOOKUP(D936,Products!$A$1:$A$49,Products!$E$1:$E$49,,0)</f>
        <v>22.884999999999998</v>
      </c>
      <c r="M936" s="11">
        <f>orders!L936*orders!E936</f>
        <v>114.42499999999998</v>
      </c>
      <c r="N936" t="str">
        <f t="shared" si="28"/>
        <v>Robusta</v>
      </c>
      <c r="O936" t="str">
        <f>_xlfn.XLOOKUP(Orders_Table[[#This Row],[Customer ID]],customers!$A$1:$A$1001,customers!$I$1:$I$1001,,0)</f>
        <v>No</v>
      </c>
      <c r="P936" t="str">
        <f t="shared" si="29"/>
        <v>Medium</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IF(_xlfn.XLOOKUP(C937,customers!$A$1:$A$1001,customers!$C$1:$C$1001)=0,"",_xlfn.XLOOKUP(C937,customers!$A$1:$A$1001,customers!$C$1:$C$1001))</f>
        <v>mdelvespz@nature.com</v>
      </c>
      <c r="H937" s="2" t="str">
        <f>_xlfn.XLOOKUP(C937,customers!$A$1:$A$1001,customers!$G$1:$G$1001,,0)</f>
        <v>United States</v>
      </c>
      <c r="I937" t="str">
        <f>_xlfn.XLOOKUP(orders!D937,Products!$A$1:$A$49,Products!$B$1:$B$49,,0)</f>
        <v>Ara</v>
      </c>
      <c r="J937" t="str">
        <f>_xlfn.XLOOKUP(orders!D937,Products!$A$1:$A$49,Products!$C$1:$C$49,,0)</f>
        <v>M</v>
      </c>
      <c r="K937" s="5">
        <f>_xlfn.XLOOKUP(D937,Products!$A$1:$A$49,Products!$D$1:$D$49,,0)</f>
        <v>2.5</v>
      </c>
      <c r="L937">
        <f>_xlfn.XLOOKUP(D937,Products!$A$1:$A$49,Products!$E$1:$E$49,,0)</f>
        <v>25.874999999999996</v>
      </c>
      <c r="M937" s="11">
        <f>orders!L937*orders!E937</f>
        <v>155.24999999999997</v>
      </c>
      <c r="N937" t="str">
        <f t="shared" si="28"/>
        <v>Arabica</v>
      </c>
      <c r="O937" t="str">
        <f>_xlfn.XLOOKUP(Orders_Table[[#This Row],[Customer ID]],customers!$A$1:$A$1001,customers!$I$1:$I$1001,,0)</f>
        <v>Yes</v>
      </c>
      <c r="P937" t="str">
        <f t="shared" si="29"/>
        <v>Medium</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IF(_xlfn.XLOOKUP(C938,customers!$A$1:$A$1001,customers!$C$1:$C$1001)=0,"",_xlfn.XLOOKUP(C938,customers!$A$1:$A$1001,customers!$C$1:$C$1001))</f>
        <v>dgrittonq0@nydailynews.com</v>
      </c>
      <c r="H938" s="2" t="str">
        <f>_xlfn.XLOOKUP(C938,customers!$A$1:$A$1001,customers!$G$1:$G$1001,,0)</f>
        <v>United States</v>
      </c>
      <c r="I938" t="str">
        <f>_xlfn.XLOOKUP(orders!D938,Products!$A$1:$A$49,Products!$B$1:$B$49,,0)</f>
        <v>Lib</v>
      </c>
      <c r="J938" t="str">
        <f>_xlfn.XLOOKUP(orders!D938,Products!$A$1:$A$49,Products!$C$1:$C$49,,0)</f>
        <v>D</v>
      </c>
      <c r="K938" s="5">
        <f>_xlfn.XLOOKUP(D938,Products!$A$1:$A$49,Products!$D$1:$D$49,,0)</f>
        <v>0.5</v>
      </c>
      <c r="L938">
        <f>_xlfn.XLOOKUP(D938,Products!$A$1:$A$49,Products!$E$1:$E$49,,0)</f>
        <v>7.77</v>
      </c>
      <c r="M938" s="11">
        <f>orders!L938*orders!E938</f>
        <v>23.31</v>
      </c>
      <c r="N938" t="str">
        <f t="shared" si="28"/>
        <v>Liberica</v>
      </c>
      <c r="O938" t="str">
        <f>_xlfn.XLOOKUP(Orders_Table[[#This Row],[Customer ID]],customers!$A$1:$A$1001,customers!$I$1:$I$1001,,0)</f>
        <v>Yes</v>
      </c>
      <c r="P938" t="str">
        <f t="shared" si="29"/>
        <v>Dark</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IF(_xlfn.XLOOKUP(C939,customers!$A$1:$A$1001,customers!$C$1:$C$1001)=0,"",_xlfn.XLOOKUP(C939,customers!$A$1:$A$1001,customers!$C$1:$C$1001))</f>
        <v>dgrittonq0@nydailynews.com</v>
      </c>
      <c r="H939" s="2" t="str">
        <f>_xlfn.XLOOKUP(C939,customers!$A$1:$A$1001,customers!$G$1:$G$1001,,0)</f>
        <v>United States</v>
      </c>
      <c r="I939" t="str">
        <f>_xlfn.XLOOKUP(orders!D939,Products!$A$1:$A$49,Products!$B$1:$B$49,,0)</f>
        <v>Rob</v>
      </c>
      <c r="J939" t="str">
        <f>_xlfn.XLOOKUP(orders!D939,Products!$A$1:$A$49,Products!$C$1:$C$49,,0)</f>
        <v>M</v>
      </c>
      <c r="K939" s="5">
        <f>_xlfn.XLOOKUP(D939,Products!$A$1:$A$49,Products!$D$1:$D$49,,0)</f>
        <v>2.5</v>
      </c>
      <c r="L939">
        <f>_xlfn.XLOOKUP(D939,Products!$A$1:$A$49,Products!$E$1:$E$49,,0)</f>
        <v>22.884999999999998</v>
      </c>
      <c r="M939" s="11">
        <f>orders!L939*orders!E939</f>
        <v>91.539999999999992</v>
      </c>
      <c r="N939" t="str">
        <f t="shared" si="28"/>
        <v>Robusta</v>
      </c>
      <c r="O939" t="str">
        <f>_xlfn.XLOOKUP(Orders_Table[[#This Row],[Customer ID]],customers!$A$1:$A$1001,customers!$I$1:$I$1001,,0)</f>
        <v>Yes</v>
      </c>
      <c r="P939" t="str">
        <f t="shared" si="29"/>
        <v>Medium</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IF(_xlfn.XLOOKUP(C940,customers!$A$1:$A$1001,customers!$C$1:$C$1001)=0,"",_xlfn.XLOOKUP(C940,customers!$A$1:$A$1001,customers!$C$1:$C$1001))</f>
        <v>dgutq2@umich.edu</v>
      </c>
      <c r="H940" s="2" t="str">
        <f>_xlfn.XLOOKUP(C940,customers!$A$1:$A$1001,customers!$G$1:$G$1001,,0)</f>
        <v>United States</v>
      </c>
      <c r="I940" t="str">
        <f>_xlfn.XLOOKUP(orders!D940,Products!$A$1:$A$49,Products!$B$1:$B$49,,0)</f>
        <v>Exc</v>
      </c>
      <c r="J940" t="str">
        <f>_xlfn.XLOOKUP(orders!D940,Products!$A$1:$A$49,Products!$C$1:$C$49,,0)</f>
        <v>L</v>
      </c>
      <c r="K940" s="5">
        <f>_xlfn.XLOOKUP(D940,Products!$A$1:$A$49,Products!$D$1:$D$49,,0)</f>
        <v>1</v>
      </c>
      <c r="L940">
        <f>_xlfn.XLOOKUP(D940,Products!$A$1:$A$49,Products!$E$1:$E$49,,0)</f>
        <v>14.85</v>
      </c>
      <c r="M940" s="11">
        <f>orders!L940*orders!E940</f>
        <v>74.25</v>
      </c>
      <c r="N940" t="str">
        <f t="shared" si="28"/>
        <v>Excelsa</v>
      </c>
      <c r="O940" t="str">
        <f>_xlfn.XLOOKUP(Orders_Table[[#This Row],[Customer ID]],customers!$A$1:$A$1001,customers!$I$1:$I$1001,,0)</f>
        <v>Yes</v>
      </c>
      <c r="P940" t="str">
        <f t="shared" si="29"/>
        <v>Light</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IF(_xlfn.XLOOKUP(C941,customers!$A$1:$A$1001,customers!$C$1:$C$1001)=0,"",_xlfn.XLOOKUP(C941,customers!$A$1:$A$1001,customers!$C$1:$C$1001))</f>
        <v>wpummeryq3@topsy.com</v>
      </c>
      <c r="H941" s="2" t="str">
        <f>_xlfn.XLOOKUP(C941,customers!$A$1:$A$1001,customers!$G$1:$G$1001,,0)</f>
        <v>United States</v>
      </c>
      <c r="I941" t="str">
        <f>_xlfn.XLOOKUP(orders!D941,Products!$A$1:$A$49,Products!$B$1:$B$49,,0)</f>
        <v>Lib</v>
      </c>
      <c r="J941" t="str">
        <f>_xlfn.XLOOKUP(orders!D941,Products!$A$1:$A$49,Products!$C$1:$C$49,,0)</f>
        <v>L</v>
      </c>
      <c r="K941" s="5">
        <f>_xlfn.XLOOKUP(D941,Products!$A$1:$A$49,Products!$D$1:$D$49,,0)</f>
        <v>0.2</v>
      </c>
      <c r="L941">
        <f>_xlfn.XLOOKUP(D941,Products!$A$1:$A$49,Products!$E$1:$E$49,,0)</f>
        <v>4.7549999999999999</v>
      </c>
      <c r="M941" s="11">
        <f>orders!L941*orders!E941</f>
        <v>28.53</v>
      </c>
      <c r="N941" t="str">
        <f t="shared" si="28"/>
        <v>Liberica</v>
      </c>
      <c r="O941" t="str">
        <f>_xlfn.XLOOKUP(Orders_Table[[#This Row],[Customer ID]],customers!$A$1:$A$1001,customers!$I$1:$I$1001,,0)</f>
        <v>No</v>
      </c>
      <c r="P941" t="str">
        <f t="shared" si="29"/>
        <v>Light</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IF(_xlfn.XLOOKUP(C942,customers!$A$1:$A$1001,customers!$C$1:$C$1001)=0,"",_xlfn.XLOOKUP(C942,customers!$A$1:$A$1001,customers!$C$1:$C$1001))</f>
        <v>gsiudaq4@nytimes.com</v>
      </c>
      <c r="H942" s="2" t="str">
        <f>_xlfn.XLOOKUP(C942,customers!$A$1:$A$1001,customers!$G$1:$G$1001,,0)</f>
        <v>United States</v>
      </c>
      <c r="I942" t="str">
        <f>_xlfn.XLOOKUP(orders!D942,Products!$A$1:$A$49,Products!$B$1:$B$49,,0)</f>
        <v>Rob</v>
      </c>
      <c r="J942" t="str">
        <f>_xlfn.XLOOKUP(orders!D942,Products!$A$1:$A$49,Products!$C$1:$C$49,,0)</f>
        <v>L</v>
      </c>
      <c r="K942" s="5">
        <f>_xlfn.XLOOKUP(D942,Products!$A$1:$A$49,Products!$D$1:$D$49,,0)</f>
        <v>0.5</v>
      </c>
      <c r="L942">
        <f>_xlfn.XLOOKUP(D942,Products!$A$1:$A$49,Products!$E$1:$E$49,,0)</f>
        <v>7.169999999999999</v>
      </c>
      <c r="M942" s="11">
        <f>orders!L942*orders!E942</f>
        <v>14.339999999999998</v>
      </c>
      <c r="N942" t="str">
        <f t="shared" si="28"/>
        <v>Robusta</v>
      </c>
      <c r="O942" t="str">
        <f>_xlfn.XLOOKUP(Orders_Table[[#This Row],[Customer ID]],customers!$A$1:$A$1001,customers!$I$1:$I$1001,,0)</f>
        <v>Yes</v>
      </c>
      <c r="P942" t="str">
        <f t="shared" si="29"/>
        <v>Light</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IF(_xlfn.XLOOKUP(C943,customers!$A$1:$A$1001,customers!$C$1:$C$1001)=0,"",_xlfn.XLOOKUP(C943,customers!$A$1:$A$1001,customers!$C$1:$C$1001))</f>
        <v>hcrowneq5@wufoo.com</v>
      </c>
      <c r="H943" s="2" t="str">
        <f>_xlfn.XLOOKUP(C943,customers!$A$1:$A$1001,customers!$G$1:$G$1001,,0)</f>
        <v>Ireland</v>
      </c>
      <c r="I943" t="str">
        <f>_xlfn.XLOOKUP(orders!D943,Products!$A$1:$A$49,Products!$B$1:$B$49,,0)</f>
        <v>Ara</v>
      </c>
      <c r="J943" t="str">
        <f>_xlfn.XLOOKUP(orders!D943,Products!$A$1:$A$49,Products!$C$1:$C$49,,0)</f>
        <v>L</v>
      </c>
      <c r="K943" s="5">
        <f>_xlfn.XLOOKUP(D943,Products!$A$1:$A$49,Products!$D$1:$D$49,,0)</f>
        <v>0.5</v>
      </c>
      <c r="L943">
        <f>_xlfn.XLOOKUP(D943,Products!$A$1:$A$49,Products!$E$1:$E$49,,0)</f>
        <v>7.77</v>
      </c>
      <c r="M943" s="11">
        <f>orders!L943*orders!E943</f>
        <v>15.54</v>
      </c>
      <c r="N943" t="str">
        <f t="shared" si="28"/>
        <v>Arabica</v>
      </c>
      <c r="O943" t="str">
        <f>_xlfn.XLOOKUP(Orders_Table[[#This Row],[Customer ID]],customers!$A$1:$A$1001,customers!$I$1:$I$1001,,0)</f>
        <v>Yes</v>
      </c>
      <c r="P943" t="str">
        <f t="shared" si="29"/>
        <v>Light</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IF(_xlfn.XLOOKUP(C944,customers!$A$1:$A$1001,customers!$C$1:$C$1001)=0,"",_xlfn.XLOOKUP(C944,customers!$A$1:$A$1001,customers!$C$1:$C$1001))</f>
        <v>vpawseyq6@tiny.cc</v>
      </c>
      <c r="H944" s="2" t="str">
        <f>_xlfn.XLOOKUP(C944,customers!$A$1:$A$1001,customers!$G$1:$G$1001,,0)</f>
        <v>United States</v>
      </c>
      <c r="I944" t="str">
        <f>_xlfn.XLOOKUP(orders!D944,Products!$A$1:$A$49,Products!$B$1:$B$49,,0)</f>
        <v>Rob</v>
      </c>
      <c r="J944" t="str">
        <f>_xlfn.XLOOKUP(orders!D944,Products!$A$1:$A$49,Products!$C$1:$C$49,,0)</f>
        <v>L</v>
      </c>
      <c r="K944" s="5">
        <f>_xlfn.XLOOKUP(D944,Products!$A$1:$A$49,Products!$D$1:$D$49,,0)</f>
        <v>1</v>
      </c>
      <c r="L944">
        <f>_xlfn.XLOOKUP(D944,Products!$A$1:$A$49,Products!$E$1:$E$49,,0)</f>
        <v>11.95</v>
      </c>
      <c r="M944" s="11">
        <f>orders!L944*orders!E944</f>
        <v>35.849999999999994</v>
      </c>
      <c r="N944" t="str">
        <f t="shared" si="28"/>
        <v>Robusta</v>
      </c>
      <c r="O944" t="str">
        <f>_xlfn.XLOOKUP(Orders_Table[[#This Row],[Customer ID]],customers!$A$1:$A$1001,customers!$I$1:$I$1001,,0)</f>
        <v>No</v>
      </c>
      <c r="P944" t="str">
        <f t="shared" si="29"/>
        <v>Light</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IF(_xlfn.XLOOKUP(C945,customers!$A$1:$A$1001,customers!$C$1:$C$1001)=0,"",_xlfn.XLOOKUP(C945,customers!$A$1:$A$1001,customers!$C$1:$C$1001))</f>
        <v>awaterhouseq7@istockphoto.com</v>
      </c>
      <c r="H945" s="2" t="str">
        <f>_xlfn.XLOOKUP(C945,customers!$A$1:$A$1001,customers!$G$1:$G$1001,,0)</f>
        <v>United States</v>
      </c>
      <c r="I945" t="str">
        <f>_xlfn.XLOOKUP(orders!D945,Products!$A$1:$A$49,Products!$B$1:$B$49,,0)</f>
        <v>Ara</v>
      </c>
      <c r="J945" t="str">
        <f>_xlfn.XLOOKUP(orders!D945,Products!$A$1:$A$49,Products!$C$1:$C$49,,0)</f>
        <v>L</v>
      </c>
      <c r="K945" s="5">
        <f>_xlfn.XLOOKUP(D945,Products!$A$1:$A$49,Products!$D$1:$D$49,,0)</f>
        <v>0.5</v>
      </c>
      <c r="L945">
        <f>_xlfn.XLOOKUP(D945,Products!$A$1:$A$49,Products!$E$1:$E$49,,0)</f>
        <v>7.77</v>
      </c>
      <c r="M945" s="11">
        <f>orders!L945*orders!E945</f>
        <v>46.62</v>
      </c>
      <c r="N945" t="str">
        <f t="shared" si="28"/>
        <v>Arabica</v>
      </c>
      <c r="O945" t="str">
        <f>_xlfn.XLOOKUP(Orders_Table[[#This Row],[Customer ID]],customers!$A$1:$A$1001,customers!$I$1:$I$1001,,0)</f>
        <v>No</v>
      </c>
      <c r="P945" t="str">
        <f t="shared" si="29"/>
        <v>Light</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IF(_xlfn.XLOOKUP(C946,customers!$A$1:$A$1001,customers!$C$1:$C$1001)=0,"",_xlfn.XLOOKUP(C946,customers!$A$1:$A$1001,customers!$C$1:$C$1001))</f>
        <v>fhaughianq8@1688.com</v>
      </c>
      <c r="H946" s="2" t="str">
        <f>_xlfn.XLOOKUP(C946,customers!$A$1:$A$1001,customers!$G$1:$G$1001,,0)</f>
        <v>United States</v>
      </c>
      <c r="I946" t="str">
        <f>_xlfn.XLOOKUP(orders!D946,Products!$A$1:$A$49,Products!$B$1:$B$49,,0)</f>
        <v>Rob</v>
      </c>
      <c r="J946" t="str">
        <f>_xlfn.XLOOKUP(orders!D946,Products!$A$1:$A$49,Products!$C$1:$C$49,,0)</f>
        <v>L</v>
      </c>
      <c r="K946" s="5">
        <f>_xlfn.XLOOKUP(D946,Products!$A$1:$A$49,Products!$D$1:$D$49,,0)</f>
        <v>0.5</v>
      </c>
      <c r="L946">
        <f>_xlfn.XLOOKUP(D946,Products!$A$1:$A$49,Products!$E$1:$E$49,,0)</f>
        <v>7.169999999999999</v>
      </c>
      <c r="M946" s="11">
        <f>orders!L946*orders!E946</f>
        <v>35.849999999999994</v>
      </c>
      <c r="N946" t="str">
        <f t="shared" si="28"/>
        <v>Robusta</v>
      </c>
      <c r="O946" t="str">
        <f>_xlfn.XLOOKUP(Orders_Table[[#This Row],[Customer ID]],customers!$A$1:$A$1001,customers!$I$1:$I$1001,,0)</f>
        <v>No</v>
      </c>
      <c r="P946" t="str">
        <f t="shared" si="29"/>
        <v>Light</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IF(_xlfn.XLOOKUP(C947,customers!$A$1:$A$1001,customers!$C$1:$C$1001)=0,"",_xlfn.XLOOKUP(C947,customers!$A$1:$A$1001,customers!$C$1:$C$1001))</f>
        <v/>
      </c>
      <c r="H947" s="2" t="str">
        <f>_xlfn.XLOOKUP(C947,customers!$A$1:$A$1001,customers!$G$1:$G$1001,,0)</f>
        <v>United States</v>
      </c>
      <c r="I947" t="str">
        <f>_xlfn.XLOOKUP(orders!D947,Products!$A$1:$A$49,Products!$B$1:$B$49,,0)</f>
        <v>Lib</v>
      </c>
      <c r="J947" t="str">
        <f>_xlfn.XLOOKUP(orders!D947,Products!$A$1:$A$49,Products!$C$1:$C$49,,0)</f>
        <v>D</v>
      </c>
      <c r="K947" s="5">
        <f>_xlfn.XLOOKUP(D947,Products!$A$1:$A$49,Products!$D$1:$D$49,,0)</f>
        <v>2.5</v>
      </c>
      <c r="L947">
        <f>_xlfn.XLOOKUP(D947,Products!$A$1:$A$49,Products!$E$1:$E$49,,0)</f>
        <v>29.784999999999997</v>
      </c>
      <c r="M947" s="11">
        <f>orders!L947*orders!E947</f>
        <v>119.13999999999999</v>
      </c>
      <c r="N947" t="str">
        <f t="shared" si="28"/>
        <v>Liberica</v>
      </c>
      <c r="O947" t="str">
        <f>_xlfn.XLOOKUP(Orders_Table[[#This Row],[Customer ID]],customers!$A$1:$A$1001,customers!$I$1:$I$1001,,0)</f>
        <v>No</v>
      </c>
      <c r="P947" t="str">
        <f t="shared" si="29"/>
        <v>Dark</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IF(_xlfn.XLOOKUP(C948,customers!$A$1:$A$1001,customers!$C$1:$C$1001)=0,"",_xlfn.XLOOKUP(C948,customers!$A$1:$A$1001,customers!$C$1:$C$1001))</f>
        <v/>
      </c>
      <c r="H948" s="2" t="str">
        <f>_xlfn.XLOOKUP(C948,customers!$A$1:$A$1001,customers!$G$1:$G$1001,,0)</f>
        <v>United States</v>
      </c>
      <c r="I948" t="str">
        <f>_xlfn.XLOOKUP(orders!D948,Products!$A$1:$A$49,Products!$B$1:$B$49,,0)</f>
        <v>Lib</v>
      </c>
      <c r="J948" t="str">
        <f>_xlfn.XLOOKUP(orders!D948,Products!$A$1:$A$49,Products!$C$1:$C$49,,0)</f>
        <v>D</v>
      </c>
      <c r="K948" s="5">
        <f>_xlfn.XLOOKUP(D948,Products!$A$1:$A$49,Products!$D$1:$D$49,,0)</f>
        <v>0.5</v>
      </c>
      <c r="L948">
        <f>_xlfn.XLOOKUP(D948,Products!$A$1:$A$49,Products!$E$1:$E$49,,0)</f>
        <v>7.77</v>
      </c>
      <c r="M948" s="11">
        <f>orders!L948*orders!E948</f>
        <v>23.31</v>
      </c>
      <c r="N948" t="str">
        <f t="shared" si="28"/>
        <v>Liberica</v>
      </c>
      <c r="O948" t="str">
        <f>_xlfn.XLOOKUP(Orders_Table[[#This Row],[Customer ID]],customers!$A$1:$A$1001,customers!$I$1:$I$1001,,0)</f>
        <v>No</v>
      </c>
      <c r="P948" t="str">
        <f t="shared" si="29"/>
        <v>Dark</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IF(_xlfn.XLOOKUP(C949,customers!$A$1:$A$1001,customers!$C$1:$C$1001)=0,"",_xlfn.XLOOKUP(C949,customers!$A$1:$A$1001,customers!$C$1:$C$1001))</f>
        <v>rfaltinqb@topsy.com</v>
      </c>
      <c r="H949" s="2" t="str">
        <f>_xlfn.XLOOKUP(C949,customers!$A$1:$A$1001,customers!$G$1:$G$1001,,0)</f>
        <v>Ireland</v>
      </c>
      <c r="I949" t="str">
        <f>_xlfn.XLOOKUP(orders!D949,Products!$A$1:$A$49,Products!$B$1:$B$49,,0)</f>
        <v>Ara</v>
      </c>
      <c r="J949" t="str">
        <f>_xlfn.XLOOKUP(orders!D949,Products!$A$1:$A$49,Products!$C$1:$C$49,,0)</f>
        <v>M</v>
      </c>
      <c r="K949" s="5">
        <f>_xlfn.XLOOKUP(D949,Products!$A$1:$A$49,Products!$D$1:$D$49,,0)</f>
        <v>1</v>
      </c>
      <c r="L949">
        <f>_xlfn.XLOOKUP(D949,Products!$A$1:$A$49,Products!$E$1:$E$49,,0)</f>
        <v>11.25</v>
      </c>
      <c r="M949" s="11">
        <f>orders!L949*orders!E949</f>
        <v>11.25</v>
      </c>
      <c r="N949" t="str">
        <f t="shared" si="28"/>
        <v>Arabica</v>
      </c>
      <c r="O949" t="str">
        <f>_xlfn.XLOOKUP(Orders_Table[[#This Row],[Customer ID]],customers!$A$1:$A$1001,customers!$I$1:$I$1001,,0)</f>
        <v>No</v>
      </c>
      <c r="P949" t="str">
        <f t="shared" si="29"/>
        <v>Medium</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IF(_xlfn.XLOOKUP(C950,customers!$A$1:$A$1001,customers!$C$1:$C$1001)=0,"",_xlfn.XLOOKUP(C950,customers!$A$1:$A$1001,customers!$C$1:$C$1001))</f>
        <v>gcheekeqc@sitemeter.com</v>
      </c>
      <c r="H950" s="2" t="str">
        <f>_xlfn.XLOOKUP(C950,customers!$A$1:$A$1001,customers!$G$1:$G$1001,,0)</f>
        <v>United Kingdom</v>
      </c>
      <c r="I950" t="str">
        <f>_xlfn.XLOOKUP(orders!D950,Products!$A$1:$A$49,Products!$B$1:$B$49,,0)</f>
        <v>Exc</v>
      </c>
      <c r="J950" t="str">
        <f>_xlfn.XLOOKUP(orders!D950,Products!$A$1:$A$49,Products!$C$1:$C$49,,0)</f>
        <v>D</v>
      </c>
      <c r="K950" s="5">
        <f>_xlfn.XLOOKUP(D950,Products!$A$1:$A$49,Products!$D$1:$D$49,,0)</f>
        <v>2.5</v>
      </c>
      <c r="L950">
        <f>_xlfn.XLOOKUP(D950,Products!$A$1:$A$49,Products!$E$1:$E$49,,0)</f>
        <v>27.945</v>
      </c>
      <c r="M950" s="11">
        <f>orders!L950*orders!E950</f>
        <v>83.835000000000008</v>
      </c>
      <c r="N950" t="str">
        <f t="shared" si="28"/>
        <v>Excelsa</v>
      </c>
      <c r="O950" t="str">
        <f>_xlfn.XLOOKUP(Orders_Table[[#This Row],[Customer ID]],customers!$A$1:$A$1001,customers!$I$1:$I$1001,,0)</f>
        <v>Yes</v>
      </c>
      <c r="P950" t="str">
        <f t="shared" si="29"/>
        <v>Dark</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IF(_xlfn.XLOOKUP(C951,customers!$A$1:$A$1001,customers!$C$1:$C$1001)=0,"",_xlfn.XLOOKUP(C951,customers!$A$1:$A$1001,customers!$C$1:$C$1001))</f>
        <v>grattqd@phpbb.com</v>
      </c>
      <c r="H951" s="2" t="str">
        <f>_xlfn.XLOOKUP(C951,customers!$A$1:$A$1001,customers!$G$1:$G$1001,,0)</f>
        <v>Ireland</v>
      </c>
      <c r="I951" t="str">
        <f>_xlfn.XLOOKUP(orders!D951,Products!$A$1:$A$49,Products!$B$1:$B$49,,0)</f>
        <v>Rob</v>
      </c>
      <c r="J951" t="str">
        <f>_xlfn.XLOOKUP(orders!D951,Products!$A$1:$A$49,Products!$C$1:$C$49,,0)</f>
        <v>L</v>
      </c>
      <c r="K951" s="5">
        <f>_xlfn.XLOOKUP(D951,Products!$A$1:$A$49,Products!$D$1:$D$49,,0)</f>
        <v>2.5</v>
      </c>
      <c r="L951">
        <f>_xlfn.XLOOKUP(D951,Products!$A$1:$A$49,Products!$E$1:$E$49,,0)</f>
        <v>27.484999999999996</v>
      </c>
      <c r="M951" s="11">
        <f>orders!L951*orders!E951</f>
        <v>109.93999999999998</v>
      </c>
      <c r="N951" t="str">
        <f t="shared" si="28"/>
        <v>Robusta</v>
      </c>
      <c r="O951" t="str">
        <f>_xlfn.XLOOKUP(Orders_Table[[#This Row],[Customer ID]],customers!$A$1:$A$1001,customers!$I$1:$I$1001,,0)</f>
        <v>No</v>
      </c>
      <c r="P951" t="str">
        <f t="shared" si="29"/>
        <v>Light</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IF(_xlfn.XLOOKUP(C952,customers!$A$1:$A$1001,customers!$C$1:$C$1001)=0,"",_xlfn.XLOOKUP(C952,customers!$A$1:$A$1001,customers!$C$1:$C$1001))</f>
        <v/>
      </c>
      <c r="H952" s="2" t="str">
        <f>_xlfn.XLOOKUP(C952,customers!$A$1:$A$1001,customers!$G$1:$G$1001,,0)</f>
        <v>United States</v>
      </c>
      <c r="I952" t="str">
        <f>_xlfn.XLOOKUP(orders!D952,Products!$A$1:$A$49,Products!$B$1:$B$49,,0)</f>
        <v>Rob</v>
      </c>
      <c r="J952" t="str">
        <f>_xlfn.XLOOKUP(orders!D952,Products!$A$1:$A$49,Products!$C$1:$C$49,,0)</f>
        <v>L</v>
      </c>
      <c r="K952" s="5">
        <f>_xlfn.XLOOKUP(D952,Products!$A$1:$A$49,Products!$D$1:$D$49,,0)</f>
        <v>0.2</v>
      </c>
      <c r="L952">
        <f>_xlfn.XLOOKUP(D952,Products!$A$1:$A$49,Products!$E$1:$E$49,,0)</f>
        <v>3.5849999999999995</v>
      </c>
      <c r="M952" s="11">
        <f>orders!L952*orders!E952</f>
        <v>14.339999999999998</v>
      </c>
      <c r="N952" t="str">
        <f t="shared" si="28"/>
        <v>Robusta</v>
      </c>
      <c r="O952" t="str">
        <f>_xlfn.XLOOKUP(Orders_Table[[#This Row],[Customer ID]],customers!$A$1:$A$1001,customers!$I$1:$I$1001,,0)</f>
        <v>Yes</v>
      </c>
      <c r="P952" t="str">
        <f t="shared" si="29"/>
        <v>Light</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IF(_xlfn.XLOOKUP(C953,customers!$A$1:$A$1001,customers!$C$1:$C$1001)=0,"",_xlfn.XLOOKUP(C953,customers!$A$1:$A$1001,customers!$C$1:$C$1001))</f>
        <v>ieberleinqf@hc360.com</v>
      </c>
      <c r="H953" s="2" t="str">
        <f>_xlfn.XLOOKUP(C953,customers!$A$1:$A$1001,customers!$G$1:$G$1001,,0)</f>
        <v>United States</v>
      </c>
      <c r="I953" t="str">
        <f>_xlfn.XLOOKUP(orders!D953,Products!$A$1:$A$49,Products!$B$1:$B$49,,0)</f>
        <v>Rob</v>
      </c>
      <c r="J953" t="str">
        <f>_xlfn.XLOOKUP(orders!D953,Products!$A$1:$A$49,Products!$C$1:$C$49,,0)</f>
        <v>L</v>
      </c>
      <c r="K953" s="5">
        <f>_xlfn.XLOOKUP(D953,Products!$A$1:$A$49,Products!$D$1:$D$49,,0)</f>
        <v>0.2</v>
      </c>
      <c r="L953">
        <f>_xlfn.XLOOKUP(D953,Products!$A$1:$A$49,Products!$E$1:$E$49,,0)</f>
        <v>3.5849999999999995</v>
      </c>
      <c r="M953" s="11">
        <f>orders!L953*orders!E953</f>
        <v>21.509999999999998</v>
      </c>
      <c r="N953" t="str">
        <f t="shared" si="28"/>
        <v>Robusta</v>
      </c>
      <c r="O953" t="str">
        <f>_xlfn.XLOOKUP(Orders_Table[[#This Row],[Customer ID]],customers!$A$1:$A$1001,customers!$I$1:$I$1001,,0)</f>
        <v>No</v>
      </c>
      <c r="P953" t="str">
        <f t="shared" si="29"/>
        <v>Light</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IF(_xlfn.XLOOKUP(C954,customers!$A$1:$A$1001,customers!$C$1:$C$1001)=0,"",_xlfn.XLOOKUP(C954,customers!$A$1:$A$1001,customers!$C$1:$C$1001))</f>
        <v>jdrengqg@uiuc.edu</v>
      </c>
      <c r="H954" s="2" t="str">
        <f>_xlfn.XLOOKUP(C954,customers!$A$1:$A$1001,customers!$G$1:$G$1001,,0)</f>
        <v>Ireland</v>
      </c>
      <c r="I954" t="str">
        <f>_xlfn.XLOOKUP(orders!D954,Products!$A$1:$A$49,Products!$B$1:$B$49,,0)</f>
        <v>Ara</v>
      </c>
      <c r="J954" t="str">
        <f>_xlfn.XLOOKUP(orders!D954,Products!$A$1:$A$49,Products!$C$1:$C$49,,0)</f>
        <v>M</v>
      </c>
      <c r="K954" s="5">
        <f>_xlfn.XLOOKUP(D954,Products!$A$1:$A$49,Products!$D$1:$D$49,,0)</f>
        <v>1</v>
      </c>
      <c r="L954">
        <f>_xlfn.XLOOKUP(D954,Products!$A$1:$A$49,Products!$E$1:$E$49,,0)</f>
        <v>11.25</v>
      </c>
      <c r="M954" s="11">
        <f>orders!L954*orders!E954</f>
        <v>22.5</v>
      </c>
      <c r="N954" t="str">
        <f t="shared" si="28"/>
        <v>Arabica</v>
      </c>
      <c r="O954" t="str">
        <f>_xlfn.XLOOKUP(Orders_Table[[#This Row],[Customer ID]],customers!$A$1:$A$1001,customers!$I$1:$I$1001,,0)</f>
        <v>Yes</v>
      </c>
      <c r="P954" t="str">
        <f t="shared" si="29"/>
        <v>Medium</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IF(_xlfn.XLOOKUP(C955,customers!$A$1:$A$1001,customers!$C$1:$C$1001)=0,"",_xlfn.XLOOKUP(C955,customers!$A$1:$A$1001,customers!$C$1:$C$1001))</f>
        <v/>
      </c>
      <c r="H955" s="2" t="str">
        <f>_xlfn.XLOOKUP(C955,customers!$A$1:$A$1001,customers!$G$1:$G$1001,,0)</f>
        <v>United States</v>
      </c>
      <c r="I955" t="str">
        <f>_xlfn.XLOOKUP(orders!D955,Products!$A$1:$A$49,Products!$B$1:$B$49,,0)</f>
        <v>Ara</v>
      </c>
      <c r="J955" t="str">
        <f>_xlfn.XLOOKUP(orders!D955,Products!$A$1:$A$49,Products!$C$1:$C$49,,0)</f>
        <v>L</v>
      </c>
      <c r="K955" s="5">
        <f>_xlfn.XLOOKUP(D955,Products!$A$1:$A$49,Products!$D$1:$D$49,,0)</f>
        <v>0.2</v>
      </c>
      <c r="L955">
        <f>_xlfn.XLOOKUP(D955,Products!$A$1:$A$49,Products!$E$1:$E$49,,0)</f>
        <v>3.8849999999999998</v>
      </c>
      <c r="M955" s="11">
        <f>orders!L955*orders!E955</f>
        <v>3.8849999999999998</v>
      </c>
      <c r="N955" t="str">
        <f t="shared" si="28"/>
        <v>Arabica</v>
      </c>
      <c r="O955" t="str">
        <f>_xlfn.XLOOKUP(Orders_Table[[#This Row],[Customer ID]],customers!$A$1:$A$1001,customers!$I$1:$I$1001,,0)</f>
        <v>Yes</v>
      </c>
      <c r="P955" t="str">
        <f t="shared" si="29"/>
        <v>Light</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IF(_xlfn.XLOOKUP(C956,customers!$A$1:$A$1001,customers!$C$1:$C$1001)=0,"",_xlfn.XLOOKUP(C956,customers!$A$1:$A$1001,customers!$C$1:$C$1001))</f>
        <v/>
      </c>
      <c r="H956" s="2" t="str">
        <f>_xlfn.XLOOKUP(C956,customers!$A$1:$A$1001,customers!$G$1:$G$1001,,0)</f>
        <v>United States</v>
      </c>
      <c r="I956" t="str">
        <f>_xlfn.XLOOKUP(orders!D956,Products!$A$1:$A$49,Products!$B$1:$B$49,,0)</f>
        <v>Exc</v>
      </c>
      <c r="J956" t="str">
        <f>_xlfn.XLOOKUP(orders!D956,Products!$A$1:$A$49,Products!$C$1:$C$49,,0)</f>
        <v>D</v>
      </c>
      <c r="K956" s="5">
        <f>_xlfn.XLOOKUP(D956,Products!$A$1:$A$49,Products!$D$1:$D$49,,0)</f>
        <v>2.5</v>
      </c>
      <c r="L956">
        <f>_xlfn.XLOOKUP(D956,Products!$A$1:$A$49,Products!$E$1:$E$49,,0)</f>
        <v>27.945</v>
      </c>
      <c r="M956" s="11">
        <f>orders!L956*orders!E956</f>
        <v>27.945</v>
      </c>
      <c r="N956" t="str">
        <f t="shared" si="28"/>
        <v>Excelsa</v>
      </c>
      <c r="O956" t="str">
        <f>_xlfn.XLOOKUP(Orders_Table[[#This Row],[Customer ID]],customers!$A$1:$A$1001,customers!$I$1:$I$1001,,0)</f>
        <v>Yes</v>
      </c>
      <c r="P956" t="str">
        <f t="shared" si="29"/>
        <v>Dark</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IF(_xlfn.XLOOKUP(C957,customers!$A$1:$A$1001,customers!$C$1:$C$1001)=0,"",_xlfn.XLOOKUP(C957,customers!$A$1:$A$1001,customers!$C$1:$C$1001))</f>
        <v/>
      </c>
      <c r="H957" s="2" t="str">
        <f>_xlfn.XLOOKUP(C957,customers!$A$1:$A$1001,customers!$G$1:$G$1001,,0)</f>
        <v>United States</v>
      </c>
      <c r="I957" t="str">
        <f>_xlfn.XLOOKUP(orders!D957,Products!$A$1:$A$49,Products!$B$1:$B$49,,0)</f>
        <v>Exc</v>
      </c>
      <c r="J957" t="str">
        <f>_xlfn.XLOOKUP(orders!D957,Products!$A$1:$A$49,Products!$C$1:$C$49,,0)</f>
        <v>L</v>
      </c>
      <c r="K957" s="5">
        <f>_xlfn.XLOOKUP(D957,Products!$A$1:$A$49,Products!$D$1:$D$49,,0)</f>
        <v>2.5</v>
      </c>
      <c r="L957">
        <f>_xlfn.XLOOKUP(D957,Products!$A$1:$A$49,Products!$E$1:$E$49,,0)</f>
        <v>34.154999999999994</v>
      </c>
      <c r="M957" s="11">
        <f>orders!L957*orders!E957</f>
        <v>170.77499999999998</v>
      </c>
      <c r="N957" t="str">
        <f t="shared" si="28"/>
        <v>Excelsa</v>
      </c>
      <c r="O957" t="str">
        <f>_xlfn.XLOOKUP(Orders_Table[[#This Row],[Customer ID]],customers!$A$1:$A$1001,customers!$I$1:$I$1001,,0)</f>
        <v>Yes</v>
      </c>
      <c r="P957" t="str">
        <f t="shared" si="29"/>
        <v>Light</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IF(_xlfn.XLOOKUP(C958,customers!$A$1:$A$1001,customers!$C$1:$C$1001)=0,"",_xlfn.XLOOKUP(C958,customers!$A$1:$A$1001,customers!$C$1:$C$1001))</f>
        <v/>
      </c>
      <c r="H958" s="2" t="str">
        <f>_xlfn.XLOOKUP(C958,customers!$A$1:$A$1001,customers!$G$1:$G$1001,,0)</f>
        <v>United States</v>
      </c>
      <c r="I958" t="str">
        <f>_xlfn.XLOOKUP(orders!D958,Products!$A$1:$A$49,Products!$B$1:$B$49,,0)</f>
        <v>Rob</v>
      </c>
      <c r="J958" t="str">
        <f>_xlfn.XLOOKUP(orders!D958,Products!$A$1:$A$49,Products!$C$1:$C$49,,0)</f>
        <v>L</v>
      </c>
      <c r="K958" s="5">
        <f>_xlfn.XLOOKUP(D958,Products!$A$1:$A$49,Products!$D$1:$D$49,,0)</f>
        <v>2.5</v>
      </c>
      <c r="L958">
        <f>_xlfn.XLOOKUP(D958,Products!$A$1:$A$49,Products!$E$1:$E$49,,0)</f>
        <v>27.484999999999996</v>
      </c>
      <c r="M958" s="11">
        <f>orders!L958*orders!E958</f>
        <v>54.969999999999992</v>
      </c>
      <c r="N958" t="str">
        <f t="shared" si="28"/>
        <v>Robusta</v>
      </c>
      <c r="O958" t="str">
        <f>_xlfn.XLOOKUP(Orders_Table[[#This Row],[Customer ID]],customers!$A$1:$A$1001,customers!$I$1:$I$1001,,0)</f>
        <v>Yes</v>
      </c>
      <c r="P958" t="str">
        <f t="shared" si="29"/>
        <v>Light</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IF(_xlfn.XLOOKUP(C959,customers!$A$1:$A$1001,customers!$C$1:$C$1001)=0,"",_xlfn.XLOOKUP(C959,customers!$A$1:$A$1001,customers!$C$1:$C$1001))</f>
        <v/>
      </c>
      <c r="H959" s="2" t="str">
        <f>_xlfn.XLOOKUP(C959,customers!$A$1:$A$1001,customers!$G$1:$G$1001,,0)</f>
        <v>United States</v>
      </c>
      <c r="I959" t="str">
        <f>_xlfn.XLOOKUP(orders!D959,Products!$A$1:$A$49,Products!$B$1:$B$49,,0)</f>
        <v>Exc</v>
      </c>
      <c r="J959" t="str">
        <f>_xlfn.XLOOKUP(orders!D959,Products!$A$1:$A$49,Products!$C$1:$C$49,,0)</f>
        <v>L</v>
      </c>
      <c r="K959" s="5">
        <f>_xlfn.XLOOKUP(D959,Products!$A$1:$A$49,Products!$D$1:$D$49,,0)</f>
        <v>1</v>
      </c>
      <c r="L959">
        <f>_xlfn.XLOOKUP(D959,Products!$A$1:$A$49,Products!$E$1:$E$49,,0)</f>
        <v>14.85</v>
      </c>
      <c r="M959" s="11">
        <f>orders!L959*orders!E959</f>
        <v>14.85</v>
      </c>
      <c r="N959" t="str">
        <f t="shared" si="28"/>
        <v>Excelsa</v>
      </c>
      <c r="O959" t="str">
        <f>_xlfn.XLOOKUP(Orders_Table[[#This Row],[Customer ID]],customers!$A$1:$A$1001,customers!$I$1:$I$1001,,0)</f>
        <v>Yes</v>
      </c>
      <c r="P959" t="str">
        <f t="shared" si="29"/>
        <v>Light</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IF(_xlfn.XLOOKUP(C960,customers!$A$1:$A$1001,customers!$C$1:$C$1001)=0,"",_xlfn.XLOOKUP(C960,customers!$A$1:$A$1001,customers!$C$1:$C$1001))</f>
        <v/>
      </c>
      <c r="H960" s="2" t="str">
        <f>_xlfn.XLOOKUP(C960,customers!$A$1:$A$1001,customers!$G$1:$G$1001,,0)</f>
        <v>United States</v>
      </c>
      <c r="I960" t="str">
        <f>_xlfn.XLOOKUP(orders!D960,Products!$A$1:$A$49,Products!$B$1:$B$49,,0)</f>
        <v>Ara</v>
      </c>
      <c r="J960" t="str">
        <f>_xlfn.XLOOKUP(orders!D960,Products!$A$1:$A$49,Products!$C$1:$C$49,,0)</f>
        <v>L</v>
      </c>
      <c r="K960" s="5">
        <f>_xlfn.XLOOKUP(D960,Products!$A$1:$A$49,Products!$D$1:$D$49,,0)</f>
        <v>0.2</v>
      </c>
      <c r="L960">
        <f>_xlfn.XLOOKUP(D960,Products!$A$1:$A$49,Products!$E$1:$E$49,,0)</f>
        <v>3.8849999999999998</v>
      </c>
      <c r="M960" s="11">
        <f>orders!L960*orders!E960</f>
        <v>7.77</v>
      </c>
      <c r="N960" t="str">
        <f t="shared" si="28"/>
        <v>Arabica</v>
      </c>
      <c r="O960" t="str">
        <f>_xlfn.XLOOKUP(Orders_Table[[#This Row],[Customer ID]],customers!$A$1:$A$1001,customers!$I$1:$I$1001,,0)</f>
        <v>Yes</v>
      </c>
      <c r="P960" t="str">
        <f t="shared" si="29"/>
        <v>Light</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IF(_xlfn.XLOOKUP(C961,customers!$A$1:$A$1001,customers!$C$1:$C$1001)=0,"",_xlfn.XLOOKUP(C961,customers!$A$1:$A$1001,customers!$C$1:$C$1001))</f>
        <v>rstrathernqn@devhub.com</v>
      </c>
      <c r="H961" s="2" t="str">
        <f>_xlfn.XLOOKUP(C961,customers!$A$1:$A$1001,customers!$G$1:$G$1001,,0)</f>
        <v>United States</v>
      </c>
      <c r="I961" t="str">
        <f>_xlfn.XLOOKUP(orders!D961,Products!$A$1:$A$49,Products!$B$1:$B$49,,0)</f>
        <v>Lib</v>
      </c>
      <c r="J961" t="str">
        <f>_xlfn.XLOOKUP(orders!D961,Products!$A$1:$A$49,Products!$C$1:$C$49,,0)</f>
        <v>L</v>
      </c>
      <c r="K961" s="5">
        <f>_xlfn.XLOOKUP(D961,Products!$A$1:$A$49,Products!$D$1:$D$49,,0)</f>
        <v>0.2</v>
      </c>
      <c r="L961">
        <f>_xlfn.XLOOKUP(D961,Products!$A$1:$A$49,Products!$E$1:$E$49,,0)</f>
        <v>4.7549999999999999</v>
      </c>
      <c r="M961" s="11">
        <f>orders!L961*orders!E961</f>
        <v>23.774999999999999</v>
      </c>
      <c r="N961" t="str">
        <f t="shared" si="28"/>
        <v>Liberica</v>
      </c>
      <c r="O961" t="str">
        <f>_xlfn.XLOOKUP(Orders_Table[[#This Row],[Customer ID]],customers!$A$1:$A$1001,customers!$I$1:$I$1001,,0)</f>
        <v>Yes</v>
      </c>
      <c r="P961" t="str">
        <f t="shared" si="29"/>
        <v>Light</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IF(_xlfn.XLOOKUP(C962,customers!$A$1:$A$1001,customers!$C$1:$C$1001)=0,"",_xlfn.XLOOKUP(C962,customers!$A$1:$A$1001,customers!$C$1:$C$1001))</f>
        <v>cmiguelqo@exblog.jp</v>
      </c>
      <c r="H962" s="2" t="str">
        <f>_xlfn.XLOOKUP(C962,customers!$A$1:$A$1001,customers!$G$1:$G$1001,,0)</f>
        <v>United States</v>
      </c>
      <c r="I962" t="str">
        <f>_xlfn.XLOOKUP(orders!D962,Products!$A$1:$A$49,Products!$B$1:$B$49,,0)</f>
        <v>Lib</v>
      </c>
      <c r="J962" t="str">
        <f>_xlfn.XLOOKUP(orders!D962,Products!$A$1:$A$49,Products!$C$1:$C$49,,0)</f>
        <v>L</v>
      </c>
      <c r="K962" s="5">
        <f>_xlfn.XLOOKUP(D962,Products!$A$1:$A$49,Products!$D$1:$D$49,,0)</f>
        <v>1</v>
      </c>
      <c r="L962">
        <f>_xlfn.XLOOKUP(D962,Products!$A$1:$A$49,Products!$E$1:$E$49,,0)</f>
        <v>15.85</v>
      </c>
      <c r="M962" s="11">
        <f>orders!L962*orders!E962</f>
        <v>79.25</v>
      </c>
      <c r="N962" t="str">
        <f t="shared" si="28"/>
        <v>Liberica</v>
      </c>
      <c r="O962" t="str">
        <f>_xlfn.XLOOKUP(Orders_Table[[#This Row],[Customer ID]],customers!$A$1:$A$1001,customers!$I$1:$I$1001,,0)</f>
        <v>Yes</v>
      </c>
      <c r="P962" t="str">
        <f t="shared" si="29"/>
        <v>Light</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IF(_xlfn.XLOOKUP(C963,customers!$A$1:$A$1001,customers!$C$1:$C$1001)=0,"",_xlfn.XLOOKUP(C963,customers!$A$1:$A$1001,customers!$C$1:$C$1001))</f>
        <v/>
      </c>
      <c r="H963" s="2" t="str">
        <f>_xlfn.XLOOKUP(C963,customers!$A$1:$A$1001,customers!$G$1:$G$1001,,0)</f>
        <v>United States</v>
      </c>
      <c r="I963" t="str">
        <f>_xlfn.XLOOKUP(orders!D963,Products!$A$1:$A$49,Products!$B$1:$B$49,,0)</f>
        <v>Ara</v>
      </c>
      <c r="J963" t="str">
        <f>_xlfn.XLOOKUP(orders!D963,Products!$A$1:$A$49,Products!$C$1:$C$49,,0)</f>
        <v>D</v>
      </c>
      <c r="K963" s="5">
        <f>_xlfn.XLOOKUP(D963,Products!$A$1:$A$49,Products!$D$1:$D$49,,0)</f>
        <v>2.5</v>
      </c>
      <c r="L963">
        <f>_xlfn.XLOOKUP(D963,Products!$A$1:$A$49,Products!$E$1:$E$49,,0)</f>
        <v>22.884999999999998</v>
      </c>
      <c r="M963" s="11">
        <f>orders!L963*orders!E963</f>
        <v>45.769999999999996</v>
      </c>
      <c r="N963" t="str">
        <f t="shared" ref="N963:N1001" si="30">IF(I963="Rob","Robusta",IF(I963="Exc","Excelsa",IF(I963="Ara","Arabica",IF(I963="Lib","Liberica",""))))</f>
        <v>Arabica</v>
      </c>
      <c r="O963" t="str">
        <f>_xlfn.XLOOKUP(Orders_Table[[#This Row],[Customer ID]],customers!$A$1:$A$1001,customers!$I$1:$I$1001,,0)</f>
        <v>Yes</v>
      </c>
      <c r="P963" t="str">
        <f t="shared" ref="P963:P1001" si="31">IF(J963="M","Medium",IF(J963="D","Dark",IF(J963="L","Light","")))</f>
        <v>Dark</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IF(_xlfn.XLOOKUP(C964,customers!$A$1:$A$1001,customers!$C$1:$C$1001)=0,"",_xlfn.XLOOKUP(C964,customers!$A$1:$A$1001,customers!$C$1:$C$1001))</f>
        <v>mrocksqq@exblog.jp</v>
      </c>
      <c r="H964" s="2" t="str">
        <f>_xlfn.XLOOKUP(C964,customers!$A$1:$A$1001,customers!$G$1:$G$1001,,0)</f>
        <v>Ireland</v>
      </c>
      <c r="I964" t="str">
        <f>_xlfn.XLOOKUP(orders!D964,Products!$A$1:$A$49,Products!$B$1:$B$49,,0)</f>
        <v>Rob</v>
      </c>
      <c r="J964" t="str">
        <f>_xlfn.XLOOKUP(orders!D964,Products!$A$1:$A$49,Products!$C$1:$C$49,,0)</f>
        <v>D</v>
      </c>
      <c r="K964" s="5">
        <f>_xlfn.XLOOKUP(D964,Products!$A$1:$A$49,Products!$D$1:$D$49,,0)</f>
        <v>1</v>
      </c>
      <c r="L964">
        <f>_xlfn.XLOOKUP(D964,Products!$A$1:$A$49,Products!$E$1:$E$49,,0)</f>
        <v>8.9499999999999993</v>
      </c>
      <c r="M964" s="11">
        <f>orders!L964*orders!E964</f>
        <v>8.9499999999999993</v>
      </c>
      <c r="N964" t="str">
        <f t="shared" si="30"/>
        <v>Robusta</v>
      </c>
      <c r="O964" t="str">
        <f>_xlfn.XLOOKUP(Orders_Table[[#This Row],[Customer ID]],customers!$A$1:$A$1001,customers!$I$1:$I$1001,,0)</f>
        <v>Yes</v>
      </c>
      <c r="P964" t="str">
        <f t="shared" si="31"/>
        <v>Dark</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IF(_xlfn.XLOOKUP(C965,customers!$A$1:$A$1001,customers!$C$1:$C$1001)=0,"",_xlfn.XLOOKUP(C965,customers!$A$1:$A$1001,customers!$C$1:$C$1001))</f>
        <v>yburrellsqr@vinaora.com</v>
      </c>
      <c r="H965" s="2" t="str">
        <f>_xlfn.XLOOKUP(C965,customers!$A$1:$A$1001,customers!$G$1:$G$1001,,0)</f>
        <v>United States</v>
      </c>
      <c r="I965" t="str">
        <f>_xlfn.XLOOKUP(orders!D965,Products!$A$1:$A$49,Products!$B$1:$B$49,,0)</f>
        <v>Rob</v>
      </c>
      <c r="J965" t="str">
        <f>_xlfn.XLOOKUP(orders!D965,Products!$A$1:$A$49,Products!$C$1:$C$49,,0)</f>
        <v>M</v>
      </c>
      <c r="K965" s="5">
        <f>_xlfn.XLOOKUP(D965,Products!$A$1:$A$49,Products!$D$1:$D$49,,0)</f>
        <v>0.5</v>
      </c>
      <c r="L965">
        <f>_xlfn.XLOOKUP(D965,Products!$A$1:$A$49,Products!$E$1:$E$49,,0)</f>
        <v>5.97</v>
      </c>
      <c r="M965" s="11">
        <f>orders!L965*orders!E965</f>
        <v>23.88</v>
      </c>
      <c r="N965" t="str">
        <f t="shared" si="30"/>
        <v>Robusta</v>
      </c>
      <c r="O965" t="str">
        <f>_xlfn.XLOOKUP(Orders_Table[[#This Row],[Customer ID]],customers!$A$1:$A$1001,customers!$I$1:$I$1001,,0)</f>
        <v>Yes</v>
      </c>
      <c r="P965" t="str">
        <f t="shared" si="31"/>
        <v>Medium</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IF(_xlfn.XLOOKUP(C966,customers!$A$1:$A$1001,customers!$C$1:$C$1001)=0,"",_xlfn.XLOOKUP(C966,customers!$A$1:$A$1001,customers!$C$1:$C$1001))</f>
        <v>cgoodrumqs@goodreads.com</v>
      </c>
      <c r="H966" s="2" t="str">
        <f>_xlfn.XLOOKUP(C966,customers!$A$1:$A$1001,customers!$G$1:$G$1001,,0)</f>
        <v>United States</v>
      </c>
      <c r="I966" t="str">
        <f>_xlfn.XLOOKUP(orders!D966,Products!$A$1:$A$49,Products!$B$1:$B$49,,0)</f>
        <v>Exc</v>
      </c>
      <c r="J966" t="str">
        <f>_xlfn.XLOOKUP(orders!D966,Products!$A$1:$A$49,Products!$C$1:$C$49,,0)</f>
        <v>L</v>
      </c>
      <c r="K966" s="5">
        <f>_xlfn.XLOOKUP(D966,Products!$A$1:$A$49,Products!$D$1:$D$49,,0)</f>
        <v>0.2</v>
      </c>
      <c r="L966">
        <f>_xlfn.XLOOKUP(D966,Products!$A$1:$A$49,Products!$E$1:$E$49,,0)</f>
        <v>4.4550000000000001</v>
      </c>
      <c r="M966" s="11">
        <f>orders!L966*orders!E966</f>
        <v>22.274999999999999</v>
      </c>
      <c r="N966" t="str">
        <f t="shared" si="30"/>
        <v>Excelsa</v>
      </c>
      <c r="O966" t="str">
        <f>_xlfn.XLOOKUP(Orders_Table[[#This Row],[Customer ID]],customers!$A$1:$A$1001,customers!$I$1:$I$1001,,0)</f>
        <v>No</v>
      </c>
      <c r="P966" t="str">
        <f t="shared" si="31"/>
        <v>Light</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IF(_xlfn.XLOOKUP(C967,customers!$A$1:$A$1001,customers!$C$1:$C$1001)=0,"",_xlfn.XLOOKUP(C967,customers!$A$1:$A$1001,customers!$C$1:$C$1001))</f>
        <v>jjefferysqt@blog.com</v>
      </c>
      <c r="H967" s="2" t="str">
        <f>_xlfn.XLOOKUP(C967,customers!$A$1:$A$1001,customers!$G$1:$G$1001,,0)</f>
        <v>United States</v>
      </c>
      <c r="I967" t="str">
        <f>_xlfn.XLOOKUP(orders!D967,Products!$A$1:$A$49,Products!$B$1:$B$49,,0)</f>
        <v>Rob</v>
      </c>
      <c r="J967" t="str">
        <f>_xlfn.XLOOKUP(orders!D967,Products!$A$1:$A$49,Products!$C$1:$C$49,,0)</f>
        <v>M</v>
      </c>
      <c r="K967" s="5">
        <f>_xlfn.XLOOKUP(D967,Products!$A$1:$A$49,Products!$D$1:$D$49,,0)</f>
        <v>1</v>
      </c>
      <c r="L967">
        <f>_xlfn.XLOOKUP(D967,Products!$A$1:$A$49,Products!$E$1:$E$49,,0)</f>
        <v>9.9499999999999993</v>
      </c>
      <c r="M967" s="11">
        <f>orders!L967*orders!E967</f>
        <v>29.849999999999998</v>
      </c>
      <c r="N967" t="str">
        <f t="shared" si="30"/>
        <v>Robusta</v>
      </c>
      <c r="O967" t="str">
        <f>_xlfn.XLOOKUP(Orders_Table[[#This Row],[Customer ID]],customers!$A$1:$A$1001,customers!$I$1:$I$1001,,0)</f>
        <v>Yes</v>
      </c>
      <c r="P967" t="str">
        <f t="shared" si="31"/>
        <v>Medium</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IF(_xlfn.XLOOKUP(C968,customers!$A$1:$A$1001,customers!$C$1:$C$1001)=0,"",_xlfn.XLOOKUP(C968,customers!$A$1:$A$1001,customers!$C$1:$C$1001))</f>
        <v>bwardellqu@adobe.com</v>
      </c>
      <c r="H968" s="2" t="str">
        <f>_xlfn.XLOOKUP(C968,customers!$A$1:$A$1001,customers!$G$1:$G$1001,,0)</f>
        <v>United States</v>
      </c>
      <c r="I968" t="str">
        <f>_xlfn.XLOOKUP(orders!D968,Products!$A$1:$A$49,Products!$B$1:$B$49,,0)</f>
        <v>Exc</v>
      </c>
      <c r="J968" t="str">
        <f>_xlfn.XLOOKUP(orders!D968,Products!$A$1:$A$49,Products!$C$1:$C$49,,0)</f>
        <v>L</v>
      </c>
      <c r="K968" s="5">
        <f>_xlfn.XLOOKUP(D968,Products!$A$1:$A$49,Products!$D$1:$D$49,,0)</f>
        <v>0.5</v>
      </c>
      <c r="L968">
        <f>_xlfn.XLOOKUP(D968,Products!$A$1:$A$49,Products!$E$1:$E$49,,0)</f>
        <v>8.91</v>
      </c>
      <c r="M968" s="11">
        <f>orders!L968*orders!E968</f>
        <v>53.46</v>
      </c>
      <c r="N968" t="str">
        <f t="shared" si="30"/>
        <v>Excelsa</v>
      </c>
      <c r="O968" t="str">
        <f>_xlfn.XLOOKUP(Orders_Table[[#This Row],[Customer ID]],customers!$A$1:$A$1001,customers!$I$1:$I$1001,,0)</f>
        <v>Yes</v>
      </c>
      <c r="P968" t="str">
        <f t="shared" si="31"/>
        <v>Light</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IF(_xlfn.XLOOKUP(C969,customers!$A$1:$A$1001,customers!$C$1:$C$1001)=0,"",_xlfn.XLOOKUP(C969,customers!$A$1:$A$1001,customers!$C$1:$C$1001))</f>
        <v>zwalisiakqv@ucsd.edu</v>
      </c>
      <c r="H969" s="2" t="str">
        <f>_xlfn.XLOOKUP(C969,customers!$A$1:$A$1001,customers!$G$1:$G$1001,,0)</f>
        <v>Ireland</v>
      </c>
      <c r="I969" t="str">
        <f>_xlfn.XLOOKUP(orders!D969,Products!$A$1:$A$49,Products!$B$1:$B$49,,0)</f>
        <v>Rob</v>
      </c>
      <c r="J969" t="str">
        <f>_xlfn.XLOOKUP(orders!D969,Products!$A$1:$A$49,Products!$C$1:$C$49,,0)</f>
        <v>D</v>
      </c>
      <c r="K969" s="5">
        <f>_xlfn.XLOOKUP(D969,Products!$A$1:$A$49,Products!$D$1:$D$49,,0)</f>
        <v>0.2</v>
      </c>
      <c r="L969">
        <f>_xlfn.XLOOKUP(D969,Products!$A$1:$A$49,Products!$E$1:$E$49,,0)</f>
        <v>2.6849999999999996</v>
      </c>
      <c r="M969" s="11">
        <f>orders!L969*orders!E969</f>
        <v>2.6849999999999996</v>
      </c>
      <c r="N969" t="str">
        <f t="shared" si="30"/>
        <v>Robusta</v>
      </c>
      <c r="O969" t="str">
        <f>_xlfn.XLOOKUP(Orders_Table[[#This Row],[Customer ID]],customers!$A$1:$A$1001,customers!$I$1:$I$1001,,0)</f>
        <v>Yes</v>
      </c>
      <c r="P969" t="str">
        <f t="shared" si="31"/>
        <v>Dark</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IF(_xlfn.XLOOKUP(C970,customers!$A$1:$A$1001,customers!$C$1:$C$1001)=0,"",_xlfn.XLOOKUP(C970,customers!$A$1:$A$1001,customers!$C$1:$C$1001))</f>
        <v>wleopoldqw@blogspot.com</v>
      </c>
      <c r="H970" s="2" t="str">
        <f>_xlfn.XLOOKUP(C970,customers!$A$1:$A$1001,customers!$G$1:$G$1001,,0)</f>
        <v>United States</v>
      </c>
      <c r="I970" t="str">
        <f>_xlfn.XLOOKUP(orders!D970,Products!$A$1:$A$49,Products!$B$1:$B$49,,0)</f>
        <v>Rob</v>
      </c>
      <c r="J970" t="str">
        <f>_xlfn.XLOOKUP(orders!D970,Products!$A$1:$A$49,Products!$C$1:$C$49,,0)</f>
        <v>M</v>
      </c>
      <c r="K970" s="5">
        <f>_xlfn.XLOOKUP(D970,Products!$A$1:$A$49,Products!$D$1:$D$49,,0)</f>
        <v>0.2</v>
      </c>
      <c r="L970">
        <f>_xlfn.XLOOKUP(D970,Products!$A$1:$A$49,Products!$E$1:$E$49,,0)</f>
        <v>2.9849999999999999</v>
      </c>
      <c r="M970" s="11">
        <f>orders!L970*orders!E970</f>
        <v>5.97</v>
      </c>
      <c r="N970" t="str">
        <f t="shared" si="30"/>
        <v>Robusta</v>
      </c>
      <c r="O970" t="str">
        <f>_xlfn.XLOOKUP(Orders_Table[[#This Row],[Customer ID]],customers!$A$1:$A$1001,customers!$I$1:$I$1001,,0)</f>
        <v>No</v>
      </c>
      <c r="P970" t="str">
        <f t="shared" si="31"/>
        <v>Medium</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IF(_xlfn.XLOOKUP(C971,customers!$A$1:$A$1001,customers!$C$1:$C$1001)=0,"",_xlfn.XLOOKUP(C971,customers!$A$1:$A$1001,customers!$C$1:$C$1001))</f>
        <v>cshaldersqx@cisco.com</v>
      </c>
      <c r="H971" s="2" t="str">
        <f>_xlfn.XLOOKUP(C971,customers!$A$1:$A$1001,customers!$G$1:$G$1001,,0)</f>
        <v>United States</v>
      </c>
      <c r="I971" t="str">
        <f>_xlfn.XLOOKUP(orders!D971,Products!$A$1:$A$49,Products!$B$1:$B$49,,0)</f>
        <v>Lib</v>
      </c>
      <c r="J971" t="str">
        <f>_xlfn.XLOOKUP(orders!D971,Products!$A$1:$A$49,Products!$C$1:$C$49,,0)</f>
        <v>D</v>
      </c>
      <c r="K971" s="5">
        <f>_xlfn.XLOOKUP(D971,Products!$A$1:$A$49,Products!$D$1:$D$49,,0)</f>
        <v>1</v>
      </c>
      <c r="L971">
        <f>_xlfn.XLOOKUP(D971,Products!$A$1:$A$49,Products!$E$1:$E$49,,0)</f>
        <v>12.95</v>
      </c>
      <c r="M971" s="11">
        <f>orders!L971*orders!E971</f>
        <v>12.95</v>
      </c>
      <c r="N971" t="str">
        <f t="shared" si="30"/>
        <v>Liberica</v>
      </c>
      <c r="O971" t="str">
        <f>_xlfn.XLOOKUP(Orders_Table[[#This Row],[Customer ID]],customers!$A$1:$A$1001,customers!$I$1:$I$1001,,0)</f>
        <v>Yes</v>
      </c>
      <c r="P971" t="str">
        <f t="shared" si="31"/>
        <v>Dark</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IF(_xlfn.XLOOKUP(C972,customers!$A$1:$A$1001,customers!$C$1:$C$1001)=0,"",_xlfn.XLOOKUP(C972,customers!$A$1:$A$1001,customers!$C$1:$C$1001))</f>
        <v/>
      </c>
      <c r="H972" s="2" t="str">
        <f>_xlfn.XLOOKUP(C972,customers!$A$1:$A$1001,customers!$G$1:$G$1001,,0)</f>
        <v>United States</v>
      </c>
      <c r="I972" t="str">
        <f>_xlfn.XLOOKUP(orders!D972,Products!$A$1:$A$49,Products!$B$1:$B$49,,0)</f>
        <v>Exc</v>
      </c>
      <c r="J972" t="str">
        <f>_xlfn.XLOOKUP(orders!D972,Products!$A$1:$A$49,Products!$C$1:$C$49,,0)</f>
        <v>M</v>
      </c>
      <c r="K972" s="5">
        <f>_xlfn.XLOOKUP(D972,Products!$A$1:$A$49,Products!$D$1:$D$49,,0)</f>
        <v>0.5</v>
      </c>
      <c r="L972">
        <f>_xlfn.XLOOKUP(D972,Products!$A$1:$A$49,Products!$E$1:$E$49,,0)</f>
        <v>8.25</v>
      </c>
      <c r="M972" s="11">
        <f>orders!L972*orders!E972</f>
        <v>8.25</v>
      </c>
      <c r="N972" t="str">
        <f t="shared" si="30"/>
        <v>Excelsa</v>
      </c>
      <c r="O972" t="str">
        <f>_xlfn.XLOOKUP(Orders_Table[[#This Row],[Customer ID]],customers!$A$1:$A$1001,customers!$I$1:$I$1001,,0)</f>
        <v>No</v>
      </c>
      <c r="P972" t="str">
        <f t="shared" si="31"/>
        <v>Medium</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IF(_xlfn.XLOOKUP(C973,customers!$A$1:$A$1001,customers!$C$1:$C$1001)=0,"",_xlfn.XLOOKUP(C973,customers!$A$1:$A$1001,customers!$C$1:$C$1001))</f>
        <v>nfurberqz@jugem.jp</v>
      </c>
      <c r="H973" s="2" t="str">
        <f>_xlfn.XLOOKUP(C973,customers!$A$1:$A$1001,customers!$G$1:$G$1001,,0)</f>
        <v>United States</v>
      </c>
      <c r="I973" t="str">
        <f>_xlfn.XLOOKUP(orders!D973,Products!$A$1:$A$49,Products!$B$1:$B$49,,0)</f>
        <v>Ara</v>
      </c>
      <c r="J973" t="str">
        <f>_xlfn.XLOOKUP(orders!D973,Products!$A$1:$A$49,Products!$C$1:$C$49,,0)</f>
        <v>L</v>
      </c>
      <c r="K973" s="5">
        <f>_xlfn.XLOOKUP(D973,Products!$A$1:$A$49,Products!$D$1:$D$49,,0)</f>
        <v>2.5</v>
      </c>
      <c r="L973">
        <f>_xlfn.XLOOKUP(D973,Products!$A$1:$A$49,Products!$E$1:$E$49,,0)</f>
        <v>29.784999999999997</v>
      </c>
      <c r="M973" s="11">
        <f>orders!L973*orders!E973</f>
        <v>148.92499999999998</v>
      </c>
      <c r="N973" t="str">
        <f t="shared" si="30"/>
        <v>Arabica</v>
      </c>
      <c r="O973" t="str">
        <f>_xlfn.XLOOKUP(Orders_Table[[#This Row],[Customer ID]],customers!$A$1:$A$1001,customers!$I$1:$I$1001,,0)</f>
        <v>No</v>
      </c>
      <c r="P973" t="str">
        <f t="shared" si="31"/>
        <v>Light</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IF(_xlfn.XLOOKUP(C974,customers!$A$1:$A$1001,customers!$C$1:$C$1001)=0,"",_xlfn.XLOOKUP(C974,customers!$A$1:$A$1001,customers!$C$1:$C$1001))</f>
        <v/>
      </c>
      <c r="H974" s="2" t="str">
        <f>_xlfn.XLOOKUP(C974,customers!$A$1:$A$1001,customers!$G$1:$G$1001,,0)</f>
        <v>Ireland</v>
      </c>
      <c r="I974" t="str">
        <f>_xlfn.XLOOKUP(orders!D974,Products!$A$1:$A$49,Products!$B$1:$B$49,,0)</f>
        <v>Ara</v>
      </c>
      <c r="J974" t="str">
        <f>_xlfn.XLOOKUP(orders!D974,Products!$A$1:$A$49,Products!$C$1:$C$49,,0)</f>
        <v>L</v>
      </c>
      <c r="K974" s="5">
        <f>_xlfn.XLOOKUP(D974,Products!$A$1:$A$49,Products!$D$1:$D$49,,0)</f>
        <v>2.5</v>
      </c>
      <c r="L974">
        <f>_xlfn.XLOOKUP(D974,Products!$A$1:$A$49,Products!$E$1:$E$49,,0)</f>
        <v>29.784999999999997</v>
      </c>
      <c r="M974" s="11">
        <f>orders!L974*orders!E974</f>
        <v>89.35499999999999</v>
      </c>
      <c r="N974" t="str">
        <f t="shared" si="30"/>
        <v>Arabica</v>
      </c>
      <c r="O974" t="str">
        <f>_xlfn.XLOOKUP(Orders_Table[[#This Row],[Customer ID]],customers!$A$1:$A$1001,customers!$I$1:$I$1001,,0)</f>
        <v>Yes</v>
      </c>
      <c r="P974" t="str">
        <f t="shared" si="31"/>
        <v>Light</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IF(_xlfn.XLOOKUP(C975,customers!$A$1:$A$1001,customers!$C$1:$C$1001)=0,"",_xlfn.XLOOKUP(C975,customers!$A$1:$A$1001,customers!$C$1:$C$1001))</f>
        <v>ckeaver1@ucoz.com</v>
      </c>
      <c r="H975" s="2" t="str">
        <f>_xlfn.XLOOKUP(C975,customers!$A$1:$A$1001,customers!$G$1:$G$1001,,0)</f>
        <v>United States</v>
      </c>
      <c r="I975" t="str">
        <f>_xlfn.XLOOKUP(orders!D975,Products!$A$1:$A$49,Products!$B$1:$B$49,,0)</f>
        <v>Lib</v>
      </c>
      <c r="J975" t="str">
        <f>_xlfn.XLOOKUP(orders!D975,Products!$A$1:$A$49,Products!$C$1:$C$49,,0)</f>
        <v>M</v>
      </c>
      <c r="K975" s="5">
        <f>_xlfn.XLOOKUP(D975,Products!$A$1:$A$49,Products!$D$1:$D$49,,0)</f>
        <v>1</v>
      </c>
      <c r="L975">
        <f>_xlfn.XLOOKUP(D975,Products!$A$1:$A$49,Products!$E$1:$E$49,,0)</f>
        <v>14.55</v>
      </c>
      <c r="M975" s="11">
        <f>orders!L975*orders!E975</f>
        <v>87.300000000000011</v>
      </c>
      <c r="N975" t="str">
        <f t="shared" si="30"/>
        <v>Liberica</v>
      </c>
      <c r="O975" t="str">
        <f>_xlfn.XLOOKUP(Orders_Table[[#This Row],[Customer ID]],customers!$A$1:$A$1001,customers!$I$1:$I$1001,,0)</f>
        <v>No</v>
      </c>
      <c r="P975" t="str">
        <f t="shared" si="31"/>
        <v>Medium</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IF(_xlfn.XLOOKUP(C976,customers!$A$1:$A$1001,customers!$C$1:$C$1001)=0,"",_xlfn.XLOOKUP(C976,customers!$A$1:$A$1001,customers!$C$1:$C$1001))</f>
        <v>sroseboroughr2@virginia.edu</v>
      </c>
      <c r="H976" s="2" t="str">
        <f>_xlfn.XLOOKUP(C976,customers!$A$1:$A$1001,customers!$G$1:$G$1001,,0)</f>
        <v>United States</v>
      </c>
      <c r="I976" t="str">
        <f>_xlfn.XLOOKUP(orders!D976,Products!$A$1:$A$49,Products!$B$1:$B$49,,0)</f>
        <v>Rob</v>
      </c>
      <c r="J976" t="str">
        <f>_xlfn.XLOOKUP(orders!D976,Products!$A$1:$A$49,Products!$C$1:$C$49,,0)</f>
        <v>D</v>
      </c>
      <c r="K976" s="5">
        <f>_xlfn.XLOOKUP(D976,Products!$A$1:$A$49,Products!$D$1:$D$49,,0)</f>
        <v>0.5</v>
      </c>
      <c r="L976">
        <f>_xlfn.XLOOKUP(D976,Products!$A$1:$A$49,Products!$E$1:$E$49,,0)</f>
        <v>5.3699999999999992</v>
      </c>
      <c r="M976" s="11">
        <f>orders!L976*orders!E976</f>
        <v>5.3699999999999992</v>
      </c>
      <c r="N976" t="str">
        <f t="shared" si="30"/>
        <v>Robusta</v>
      </c>
      <c r="O976" t="str">
        <f>_xlfn.XLOOKUP(Orders_Table[[#This Row],[Customer ID]],customers!$A$1:$A$1001,customers!$I$1:$I$1001,,0)</f>
        <v>Yes</v>
      </c>
      <c r="P976" t="str">
        <f t="shared" si="31"/>
        <v>Dark</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IF(_xlfn.XLOOKUP(C977,customers!$A$1:$A$1001,customers!$C$1:$C$1001)=0,"",_xlfn.XLOOKUP(C977,customers!$A$1:$A$1001,customers!$C$1:$C$1001))</f>
        <v>ckingwellr3@squarespace.com</v>
      </c>
      <c r="H977" s="2" t="str">
        <f>_xlfn.XLOOKUP(C977,customers!$A$1:$A$1001,customers!$G$1:$G$1001,,0)</f>
        <v>Ireland</v>
      </c>
      <c r="I977" t="str">
        <f>_xlfn.XLOOKUP(orders!D977,Products!$A$1:$A$49,Products!$B$1:$B$49,,0)</f>
        <v>Ara</v>
      </c>
      <c r="J977" t="str">
        <f>_xlfn.XLOOKUP(orders!D977,Products!$A$1:$A$49,Products!$C$1:$C$49,,0)</f>
        <v>D</v>
      </c>
      <c r="K977" s="5">
        <f>_xlfn.XLOOKUP(D977,Products!$A$1:$A$49,Products!$D$1:$D$49,,0)</f>
        <v>0.2</v>
      </c>
      <c r="L977">
        <f>_xlfn.XLOOKUP(D977,Products!$A$1:$A$49,Products!$E$1:$E$49,,0)</f>
        <v>2.9849999999999999</v>
      </c>
      <c r="M977" s="11">
        <f>orders!L977*orders!E977</f>
        <v>8.9550000000000001</v>
      </c>
      <c r="N977" t="str">
        <f t="shared" si="30"/>
        <v>Arabica</v>
      </c>
      <c r="O977" t="str">
        <f>_xlfn.XLOOKUP(Orders_Table[[#This Row],[Customer ID]],customers!$A$1:$A$1001,customers!$I$1:$I$1001,,0)</f>
        <v>Yes</v>
      </c>
      <c r="P977" t="str">
        <f t="shared" si="31"/>
        <v>Dark</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IF(_xlfn.XLOOKUP(C978,customers!$A$1:$A$1001,customers!$C$1:$C$1001)=0,"",_xlfn.XLOOKUP(C978,customers!$A$1:$A$1001,customers!$C$1:$C$1001))</f>
        <v>kcantor4@gmpg.org</v>
      </c>
      <c r="H978" s="2" t="str">
        <f>_xlfn.XLOOKUP(C978,customers!$A$1:$A$1001,customers!$G$1:$G$1001,,0)</f>
        <v>United States</v>
      </c>
      <c r="I978" t="str">
        <f>_xlfn.XLOOKUP(orders!D978,Products!$A$1:$A$49,Products!$B$1:$B$49,,0)</f>
        <v>Rob</v>
      </c>
      <c r="J978" t="str">
        <f>_xlfn.XLOOKUP(orders!D978,Products!$A$1:$A$49,Products!$C$1:$C$49,,0)</f>
        <v>L</v>
      </c>
      <c r="K978" s="5">
        <f>_xlfn.XLOOKUP(D978,Products!$A$1:$A$49,Products!$D$1:$D$49,,0)</f>
        <v>2.5</v>
      </c>
      <c r="L978">
        <f>_xlfn.XLOOKUP(D978,Products!$A$1:$A$49,Products!$E$1:$E$49,,0)</f>
        <v>27.484999999999996</v>
      </c>
      <c r="M978" s="11">
        <f>orders!L978*orders!E978</f>
        <v>137.42499999999998</v>
      </c>
      <c r="N978" t="str">
        <f t="shared" si="30"/>
        <v>Robusta</v>
      </c>
      <c r="O978" t="str">
        <f>_xlfn.XLOOKUP(Orders_Table[[#This Row],[Customer ID]],customers!$A$1:$A$1001,customers!$I$1:$I$1001,,0)</f>
        <v>Yes</v>
      </c>
      <c r="P978" t="str">
        <f t="shared" si="31"/>
        <v>Light</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IF(_xlfn.XLOOKUP(C979,customers!$A$1:$A$1001,customers!$C$1:$C$1001)=0,"",_xlfn.XLOOKUP(C979,customers!$A$1:$A$1001,customers!$C$1:$C$1001))</f>
        <v>mblakemorer5@nsw.gov.au</v>
      </c>
      <c r="H979" s="2" t="str">
        <f>_xlfn.XLOOKUP(C979,customers!$A$1:$A$1001,customers!$G$1:$G$1001,,0)</f>
        <v>United States</v>
      </c>
      <c r="I979" t="str">
        <f>_xlfn.XLOOKUP(orders!D979,Products!$A$1:$A$49,Products!$B$1:$B$49,,0)</f>
        <v>Rob</v>
      </c>
      <c r="J979" t="str">
        <f>_xlfn.XLOOKUP(orders!D979,Products!$A$1:$A$49,Products!$C$1:$C$49,,0)</f>
        <v>L</v>
      </c>
      <c r="K979" s="5">
        <f>_xlfn.XLOOKUP(D979,Products!$A$1:$A$49,Products!$D$1:$D$49,,0)</f>
        <v>1</v>
      </c>
      <c r="L979">
        <f>_xlfn.XLOOKUP(D979,Products!$A$1:$A$49,Products!$E$1:$E$49,,0)</f>
        <v>11.95</v>
      </c>
      <c r="M979" s="11">
        <f>orders!L979*orders!E979</f>
        <v>59.75</v>
      </c>
      <c r="N979" t="str">
        <f t="shared" si="30"/>
        <v>Robusta</v>
      </c>
      <c r="O979" t="str">
        <f>_xlfn.XLOOKUP(Orders_Table[[#This Row],[Customer ID]],customers!$A$1:$A$1001,customers!$I$1:$I$1001,,0)</f>
        <v>No</v>
      </c>
      <c r="P979" t="str">
        <f t="shared" si="31"/>
        <v>Light</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IF(_xlfn.XLOOKUP(C980,customers!$A$1:$A$1001,customers!$C$1:$C$1001)=0,"",_xlfn.XLOOKUP(C980,customers!$A$1:$A$1001,customers!$C$1:$C$1001))</f>
        <v>ckeaver1@ucoz.com</v>
      </c>
      <c r="H980" s="2" t="str">
        <f>_xlfn.XLOOKUP(C980,customers!$A$1:$A$1001,customers!$G$1:$G$1001,,0)</f>
        <v>United States</v>
      </c>
      <c r="I980" t="str">
        <f>_xlfn.XLOOKUP(orders!D980,Products!$A$1:$A$49,Products!$B$1:$B$49,,0)</f>
        <v>Ara</v>
      </c>
      <c r="J980" t="str">
        <f>_xlfn.XLOOKUP(orders!D980,Products!$A$1:$A$49,Products!$C$1:$C$49,,0)</f>
        <v>L</v>
      </c>
      <c r="K980" s="5">
        <f>_xlfn.XLOOKUP(D980,Products!$A$1:$A$49,Products!$D$1:$D$49,,0)</f>
        <v>0.5</v>
      </c>
      <c r="L980">
        <f>_xlfn.XLOOKUP(D980,Products!$A$1:$A$49,Products!$E$1:$E$49,,0)</f>
        <v>7.77</v>
      </c>
      <c r="M980" s="11">
        <f>orders!L980*orders!E980</f>
        <v>23.31</v>
      </c>
      <c r="N980" t="str">
        <f t="shared" si="30"/>
        <v>Arabica</v>
      </c>
      <c r="O980" t="str">
        <f>_xlfn.XLOOKUP(Orders_Table[[#This Row],[Customer ID]],customers!$A$1:$A$1001,customers!$I$1:$I$1001,,0)</f>
        <v>No</v>
      </c>
      <c r="P980" t="str">
        <f t="shared" si="31"/>
        <v>Light</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IF(_xlfn.XLOOKUP(C981,customers!$A$1:$A$1001,customers!$C$1:$C$1001)=0,"",_xlfn.XLOOKUP(C981,customers!$A$1:$A$1001,customers!$C$1:$C$1001))</f>
        <v/>
      </c>
      <c r="H981" s="2" t="str">
        <f>_xlfn.XLOOKUP(C981,customers!$A$1:$A$1001,customers!$G$1:$G$1001,,0)</f>
        <v>United States</v>
      </c>
      <c r="I981" t="str">
        <f>_xlfn.XLOOKUP(orders!D981,Products!$A$1:$A$49,Products!$B$1:$B$49,,0)</f>
        <v>Rob</v>
      </c>
      <c r="J981" t="str">
        <f>_xlfn.XLOOKUP(orders!D981,Products!$A$1:$A$49,Products!$C$1:$C$49,,0)</f>
        <v>D</v>
      </c>
      <c r="K981" s="5">
        <f>_xlfn.XLOOKUP(D981,Products!$A$1:$A$49,Products!$D$1:$D$49,,0)</f>
        <v>0.5</v>
      </c>
      <c r="L981">
        <f>_xlfn.XLOOKUP(D981,Products!$A$1:$A$49,Products!$E$1:$E$49,,0)</f>
        <v>5.3699999999999992</v>
      </c>
      <c r="M981" s="11">
        <f>orders!L981*orders!E981</f>
        <v>10.739999999999998</v>
      </c>
      <c r="N981" t="str">
        <f t="shared" si="30"/>
        <v>Robusta</v>
      </c>
      <c r="O981" t="str">
        <f>_xlfn.XLOOKUP(Orders_Table[[#This Row],[Customer ID]],customers!$A$1:$A$1001,customers!$I$1:$I$1001,,0)</f>
        <v>No</v>
      </c>
      <c r="P981" t="str">
        <f t="shared" si="31"/>
        <v>Dark</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IF(_xlfn.XLOOKUP(C982,customers!$A$1:$A$1001,customers!$C$1:$C$1001)=0,"",_xlfn.XLOOKUP(C982,customers!$A$1:$A$1001,customers!$C$1:$C$1001))</f>
        <v/>
      </c>
      <c r="H982" s="2" t="str">
        <f>_xlfn.XLOOKUP(C982,customers!$A$1:$A$1001,customers!$G$1:$G$1001,,0)</f>
        <v>United States</v>
      </c>
      <c r="I982" t="str">
        <f>_xlfn.XLOOKUP(orders!D982,Products!$A$1:$A$49,Products!$B$1:$B$49,,0)</f>
        <v>Exc</v>
      </c>
      <c r="J982" t="str">
        <f>_xlfn.XLOOKUP(orders!D982,Products!$A$1:$A$49,Products!$C$1:$C$49,,0)</f>
        <v>D</v>
      </c>
      <c r="K982" s="5">
        <f>_xlfn.XLOOKUP(D982,Products!$A$1:$A$49,Products!$D$1:$D$49,,0)</f>
        <v>2.5</v>
      </c>
      <c r="L982">
        <f>_xlfn.XLOOKUP(D982,Products!$A$1:$A$49,Products!$E$1:$E$49,,0)</f>
        <v>27.945</v>
      </c>
      <c r="M982" s="11">
        <f>orders!L982*orders!E982</f>
        <v>167.67000000000002</v>
      </c>
      <c r="N982" t="str">
        <f t="shared" si="30"/>
        <v>Excelsa</v>
      </c>
      <c r="O982" t="str">
        <f>_xlfn.XLOOKUP(Orders_Table[[#This Row],[Customer ID]],customers!$A$1:$A$1001,customers!$I$1:$I$1001,,0)</f>
        <v>Yes</v>
      </c>
      <c r="P982" t="str">
        <f t="shared" si="31"/>
        <v>Dark</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IF(_xlfn.XLOOKUP(C983,customers!$A$1:$A$1001,customers!$C$1:$C$1001)=0,"",_xlfn.XLOOKUP(C983,customers!$A$1:$A$1001,customers!$C$1:$C$1001))</f>
        <v>cbernardotr9@wix.com</v>
      </c>
      <c r="H983" s="2" t="str">
        <f>_xlfn.XLOOKUP(C983,customers!$A$1:$A$1001,customers!$G$1:$G$1001,,0)</f>
        <v>United States</v>
      </c>
      <c r="I983" t="str">
        <f>_xlfn.XLOOKUP(orders!D983,Products!$A$1:$A$49,Products!$B$1:$B$49,,0)</f>
        <v>Exc</v>
      </c>
      <c r="J983" t="str">
        <f>_xlfn.XLOOKUP(orders!D983,Products!$A$1:$A$49,Products!$C$1:$C$49,,0)</f>
        <v>D</v>
      </c>
      <c r="K983" s="5">
        <f>_xlfn.XLOOKUP(D983,Products!$A$1:$A$49,Products!$D$1:$D$49,,0)</f>
        <v>0.2</v>
      </c>
      <c r="L983">
        <f>_xlfn.XLOOKUP(D983,Products!$A$1:$A$49,Products!$E$1:$E$49,,0)</f>
        <v>3.645</v>
      </c>
      <c r="M983" s="11">
        <f>orders!L983*orders!E983</f>
        <v>21.87</v>
      </c>
      <c r="N983" t="str">
        <f t="shared" si="30"/>
        <v>Excelsa</v>
      </c>
      <c r="O983" t="str">
        <f>_xlfn.XLOOKUP(Orders_Table[[#This Row],[Customer ID]],customers!$A$1:$A$1001,customers!$I$1:$I$1001,,0)</f>
        <v>Yes</v>
      </c>
      <c r="P983" t="str">
        <f t="shared" si="31"/>
        <v>Dark</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IF(_xlfn.XLOOKUP(C984,customers!$A$1:$A$1001,customers!$C$1:$C$1001)=0,"",_xlfn.XLOOKUP(C984,customers!$A$1:$A$1001,customers!$C$1:$C$1001))</f>
        <v>kkemeryra@t.co</v>
      </c>
      <c r="H984" s="2" t="str">
        <f>_xlfn.XLOOKUP(C984,customers!$A$1:$A$1001,customers!$G$1:$G$1001,,0)</f>
        <v>United States</v>
      </c>
      <c r="I984" t="str">
        <f>_xlfn.XLOOKUP(orders!D984,Products!$A$1:$A$49,Products!$B$1:$B$49,,0)</f>
        <v>Rob</v>
      </c>
      <c r="J984" t="str">
        <f>_xlfn.XLOOKUP(orders!D984,Products!$A$1:$A$49,Products!$C$1:$C$49,,0)</f>
        <v>L</v>
      </c>
      <c r="K984" s="5">
        <f>_xlfn.XLOOKUP(D984,Products!$A$1:$A$49,Products!$D$1:$D$49,,0)</f>
        <v>1</v>
      </c>
      <c r="L984">
        <f>_xlfn.XLOOKUP(D984,Products!$A$1:$A$49,Products!$E$1:$E$49,,0)</f>
        <v>11.95</v>
      </c>
      <c r="M984" s="11">
        <f>orders!L984*orders!E984</f>
        <v>23.9</v>
      </c>
      <c r="N984" t="str">
        <f t="shared" si="30"/>
        <v>Robusta</v>
      </c>
      <c r="O984" t="str">
        <f>_xlfn.XLOOKUP(Orders_Table[[#This Row],[Customer ID]],customers!$A$1:$A$1001,customers!$I$1:$I$1001,,0)</f>
        <v>Yes</v>
      </c>
      <c r="P984" t="str">
        <f t="shared" si="31"/>
        <v>Light</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IF(_xlfn.XLOOKUP(C985,customers!$A$1:$A$1001,customers!$C$1:$C$1001)=0,"",_xlfn.XLOOKUP(C985,customers!$A$1:$A$1001,customers!$C$1:$C$1001))</f>
        <v>fparlotrb@forbes.com</v>
      </c>
      <c r="H985" s="2" t="str">
        <f>_xlfn.XLOOKUP(C985,customers!$A$1:$A$1001,customers!$G$1:$G$1001,,0)</f>
        <v>United States</v>
      </c>
      <c r="I985" t="str">
        <f>_xlfn.XLOOKUP(orders!D985,Products!$A$1:$A$49,Products!$B$1:$B$49,,0)</f>
        <v>Ara</v>
      </c>
      <c r="J985" t="str">
        <f>_xlfn.XLOOKUP(orders!D985,Products!$A$1:$A$49,Products!$C$1:$C$49,,0)</f>
        <v>M</v>
      </c>
      <c r="K985" s="5">
        <f>_xlfn.XLOOKUP(D985,Products!$A$1:$A$49,Products!$D$1:$D$49,,0)</f>
        <v>0.2</v>
      </c>
      <c r="L985">
        <f>_xlfn.XLOOKUP(D985,Products!$A$1:$A$49,Products!$E$1:$E$49,,0)</f>
        <v>3.375</v>
      </c>
      <c r="M985" s="11">
        <f>orders!L985*orders!E985</f>
        <v>6.75</v>
      </c>
      <c r="N985" t="str">
        <f t="shared" si="30"/>
        <v>Arabica</v>
      </c>
      <c r="O985" t="str">
        <f>_xlfn.XLOOKUP(Orders_Table[[#This Row],[Customer ID]],customers!$A$1:$A$1001,customers!$I$1:$I$1001,,0)</f>
        <v>Yes</v>
      </c>
      <c r="P985" t="str">
        <f t="shared" si="31"/>
        <v>Medium</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IF(_xlfn.XLOOKUP(C986,customers!$A$1:$A$1001,customers!$C$1:$C$1001)=0,"",_xlfn.XLOOKUP(C986,customers!$A$1:$A$1001,customers!$C$1:$C$1001))</f>
        <v>rcheakrc@tripadvisor.com</v>
      </c>
      <c r="H986" s="2" t="str">
        <f>_xlfn.XLOOKUP(C986,customers!$A$1:$A$1001,customers!$G$1:$G$1001,,0)</f>
        <v>Ireland</v>
      </c>
      <c r="I986" t="str">
        <f>_xlfn.XLOOKUP(orders!D986,Products!$A$1:$A$49,Products!$B$1:$B$49,,0)</f>
        <v>Exc</v>
      </c>
      <c r="J986" t="str">
        <f>_xlfn.XLOOKUP(orders!D986,Products!$A$1:$A$49,Products!$C$1:$C$49,,0)</f>
        <v>M</v>
      </c>
      <c r="K986" s="5">
        <f>_xlfn.XLOOKUP(D986,Products!$A$1:$A$49,Products!$D$1:$D$49,,0)</f>
        <v>2.5</v>
      </c>
      <c r="L986">
        <f>_xlfn.XLOOKUP(D986,Products!$A$1:$A$49,Products!$E$1:$E$49,,0)</f>
        <v>31.624999999999996</v>
      </c>
      <c r="M986" s="11">
        <f>orders!L986*orders!E986</f>
        <v>31.624999999999996</v>
      </c>
      <c r="N986" t="str">
        <f t="shared" si="30"/>
        <v>Excelsa</v>
      </c>
      <c r="O986" t="str">
        <f>_xlfn.XLOOKUP(Orders_Table[[#This Row],[Customer ID]],customers!$A$1:$A$1001,customers!$I$1:$I$1001,,0)</f>
        <v>Yes</v>
      </c>
      <c r="P986" t="str">
        <f t="shared" si="31"/>
        <v>Medium</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IF(_xlfn.XLOOKUP(C987,customers!$A$1:$A$1001,customers!$C$1:$C$1001)=0,"",_xlfn.XLOOKUP(C987,customers!$A$1:$A$1001,customers!$C$1:$C$1001))</f>
        <v>kogeneayrd@utexas.edu</v>
      </c>
      <c r="H987" s="2" t="str">
        <f>_xlfn.XLOOKUP(C987,customers!$A$1:$A$1001,customers!$G$1:$G$1001,,0)</f>
        <v>United States</v>
      </c>
      <c r="I987" t="str">
        <f>_xlfn.XLOOKUP(orders!D987,Products!$A$1:$A$49,Products!$B$1:$B$49,,0)</f>
        <v>Rob</v>
      </c>
      <c r="J987" t="str">
        <f>_xlfn.XLOOKUP(orders!D987,Products!$A$1:$A$49,Products!$C$1:$C$49,,0)</f>
        <v>L</v>
      </c>
      <c r="K987" s="5">
        <f>_xlfn.XLOOKUP(D987,Products!$A$1:$A$49,Products!$D$1:$D$49,,0)</f>
        <v>1</v>
      </c>
      <c r="L987">
        <f>_xlfn.XLOOKUP(D987,Products!$A$1:$A$49,Products!$E$1:$E$49,,0)</f>
        <v>11.95</v>
      </c>
      <c r="M987" s="11">
        <f>orders!L987*orders!E987</f>
        <v>47.8</v>
      </c>
      <c r="N987" t="str">
        <f t="shared" si="30"/>
        <v>Robusta</v>
      </c>
      <c r="O987" t="str">
        <f>_xlfn.XLOOKUP(Orders_Table[[#This Row],[Customer ID]],customers!$A$1:$A$1001,customers!$I$1:$I$1001,,0)</f>
        <v>No</v>
      </c>
      <c r="P987" t="str">
        <f t="shared" si="31"/>
        <v>Light</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IF(_xlfn.XLOOKUP(C988,customers!$A$1:$A$1001,customers!$C$1:$C$1001)=0,"",_xlfn.XLOOKUP(C988,customers!$A$1:$A$1001,customers!$C$1:$C$1001))</f>
        <v>cayrere@symantec.com</v>
      </c>
      <c r="H988" s="2" t="str">
        <f>_xlfn.XLOOKUP(C988,customers!$A$1:$A$1001,customers!$G$1:$G$1001,,0)</f>
        <v>United States</v>
      </c>
      <c r="I988" t="str">
        <f>_xlfn.XLOOKUP(orders!D988,Products!$A$1:$A$49,Products!$B$1:$B$49,,0)</f>
        <v>Lib</v>
      </c>
      <c r="J988" t="str">
        <f>_xlfn.XLOOKUP(orders!D988,Products!$A$1:$A$49,Products!$C$1:$C$49,,0)</f>
        <v>M</v>
      </c>
      <c r="K988" s="5">
        <f>_xlfn.XLOOKUP(D988,Products!$A$1:$A$49,Products!$D$1:$D$49,,0)</f>
        <v>2.5</v>
      </c>
      <c r="L988">
        <f>_xlfn.XLOOKUP(D988,Products!$A$1:$A$49,Products!$E$1:$E$49,,0)</f>
        <v>33.464999999999996</v>
      </c>
      <c r="M988" s="11">
        <f>orders!L988*orders!E988</f>
        <v>33.464999999999996</v>
      </c>
      <c r="N988" t="str">
        <f t="shared" si="30"/>
        <v>Liberica</v>
      </c>
      <c r="O988" t="str">
        <f>_xlfn.XLOOKUP(Orders_Table[[#This Row],[Customer ID]],customers!$A$1:$A$1001,customers!$I$1:$I$1001,,0)</f>
        <v>No</v>
      </c>
      <c r="P988" t="str">
        <f t="shared" si="31"/>
        <v>Medium</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IF(_xlfn.XLOOKUP(C989,customers!$A$1:$A$1001,customers!$C$1:$C$1001)=0,"",_xlfn.XLOOKUP(C989,customers!$A$1:$A$1001,customers!$C$1:$C$1001))</f>
        <v>lkynetonrf@macromedia.com</v>
      </c>
      <c r="H989" s="2" t="str">
        <f>_xlfn.XLOOKUP(C989,customers!$A$1:$A$1001,customers!$G$1:$G$1001,,0)</f>
        <v>United Kingdom</v>
      </c>
      <c r="I989" t="str">
        <f>_xlfn.XLOOKUP(orders!D989,Products!$A$1:$A$49,Products!$B$1:$B$49,,0)</f>
        <v>Ara</v>
      </c>
      <c r="J989" t="str">
        <f>_xlfn.XLOOKUP(orders!D989,Products!$A$1:$A$49,Products!$C$1:$C$49,,0)</f>
        <v>D</v>
      </c>
      <c r="K989" s="5">
        <f>_xlfn.XLOOKUP(D989,Products!$A$1:$A$49,Products!$D$1:$D$49,,0)</f>
        <v>0.5</v>
      </c>
      <c r="L989">
        <f>_xlfn.XLOOKUP(D989,Products!$A$1:$A$49,Products!$E$1:$E$49,,0)</f>
        <v>5.97</v>
      </c>
      <c r="M989" s="11">
        <f>orders!L989*orders!E989</f>
        <v>29.849999999999998</v>
      </c>
      <c r="N989" t="str">
        <f t="shared" si="30"/>
        <v>Arabica</v>
      </c>
      <c r="O989" t="str">
        <f>_xlfn.XLOOKUP(Orders_Table[[#This Row],[Customer ID]],customers!$A$1:$A$1001,customers!$I$1:$I$1001,,0)</f>
        <v>Yes</v>
      </c>
      <c r="P989" t="str">
        <f t="shared" si="31"/>
        <v>Dark</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IF(_xlfn.XLOOKUP(C990,customers!$A$1:$A$1001,customers!$C$1:$C$1001)=0,"",_xlfn.XLOOKUP(C990,customers!$A$1:$A$1001,customers!$C$1:$C$1001))</f>
        <v/>
      </c>
      <c r="H990" s="2" t="str">
        <f>_xlfn.XLOOKUP(C990,customers!$A$1:$A$1001,customers!$G$1:$G$1001,,0)</f>
        <v>United Kingdom</v>
      </c>
      <c r="I990" t="str">
        <f>_xlfn.XLOOKUP(orders!D990,Products!$A$1:$A$49,Products!$B$1:$B$49,,0)</f>
        <v>Rob</v>
      </c>
      <c r="J990" t="str">
        <f>_xlfn.XLOOKUP(orders!D990,Products!$A$1:$A$49,Products!$C$1:$C$49,,0)</f>
        <v>M</v>
      </c>
      <c r="K990" s="5">
        <f>_xlfn.XLOOKUP(D990,Products!$A$1:$A$49,Products!$D$1:$D$49,,0)</f>
        <v>1</v>
      </c>
      <c r="L990">
        <f>_xlfn.XLOOKUP(D990,Products!$A$1:$A$49,Products!$E$1:$E$49,,0)</f>
        <v>9.9499999999999993</v>
      </c>
      <c r="M990" s="11">
        <f>orders!L990*orders!E990</f>
        <v>29.849999999999998</v>
      </c>
      <c r="N990" t="str">
        <f t="shared" si="30"/>
        <v>Robusta</v>
      </c>
      <c r="O990" t="str">
        <f>_xlfn.XLOOKUP(Orders_Table[[#This Row],[Customer ID]],customers!$A$1:$A$1001,customers!$I$1:$I$1001,,0)</f>
        <v>Yes</v>
      </c>
      <c r="P990" t="str">
        <f t="shared" si="31"/>
        <v>Medium</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IF(_xlfn.XLOOKUP(C991,customers!$A$1:$A$1001,customers!$C$1:$C$1001)=0,"",_xlfn.XLOOKUP(C991,customers!$A$1:$A$1001,customers!$C$1:$C$1001))</f>
        <v/>
      </c>
      <c r="H991" s="2" t="str">
        <f>_xlfn.XLOOKUP(C991,customers!$A$1:$A$1001,customers!$G$1:$G$1001,,0)</f>
        <v>United States</v>
      </c>
      <c r="I991" t="str">
        <f>_xlfn.XLOOKUP(orders!D991,Products!$A$1:$A$49,Products!$B$1:$B$49,,0)</f>
        <v>Ara</v>
      </c>
      <c r="J991" t="str">
        <f>_xlfn.XLOOKUP(orders!D991,Products!$A$1:$A$49,Products!$C$1:$C$49,,0)</f>
        <v>M</v>
      </c>
      <c r="K991" s="5">
        <f>_xlfn.XLOOKUP(D991,Products!$A$1:$A$49,Products!$D$1:$D$49,,0)</f>
        <v>2.5</v>
      </c>
      <c r="L991">
        <f>_xlfn.XLOOKUP(D991,Products!$A$1:$A$49,Products!$E$1:$E$49,,0)</f>
        <v>25.874999999999996</v>
      </c>
      <c r="M991" s="11">
        <f>orders!L991*orders!E991</f>
        <v>155.24999999999997</v>
      </c>
      <c r="N991" t="str">
        <f t="shared" si="30"/>
        <v>Arabica</v>
      </c>
      <c r="O991" t="str">
        <f>_xlfn.XLOOKUP(Orders_Table[[#This Row],[Customer ID]],customers!$A$1:$A$1001,customers!$I$1:$I$1001,,0)</f>
        <v>Yes</v>
      </c>
      <c r="P991" t="str">
        <f t="shared" si="31"/>
        <v>Medium</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IF(_xlfn.XLOOKUP(C992,customers!$A$1:$A$1001,customers!$C$1:$C$1001)=0,"",_xlfn.XLOOKUP(C992,customers!$A$1:$A$1001,customers!$C$1:$C$1001))</f>
        <v/>
      </c>
      <c r="H992" s="2" t="str">
        <f>_xlfn.XLOOKUP(C992,customers!$A$1:$A$1001,customers!$G$1:$G$1001,,0)</f>
        <v>United States</v>
      </c>
      <c r="I992" t="str">
        <f>_xlfn.XLOOKUP(orders!D992,Products!$A$1:$A$49,Products!$B$1:$B$49,,0)</f>
        <v>Exc</v>
      </c>
      <c r="J992" t="str">
        <f>_xlfn.XLOOKUP(orders!D992,Products!$A$1:$A$49,Products!$C$1:$C$49,,0)</f>
        <v>D</v>
      </c>
      <c r="K992" s="5">
        <f>_xlfn.XLOOKUP(D992,Products!$A$1:$A$49,Products!$D$1:$D$49,,0)</f>
        <v>0.2</v>
      </c>
      <c r="L992">
        <f>_xlfn.XLOOKUP(D992,Products!$A$1:$A$49,Products!$E$1:$E$49,,0)</f>
        <v>3.645</v>
      </c>
      <c r="M992" s="11">
        <f>orders!L992*orders!E992</f>
        <v>18.225000000000001</v>
      </c>
      <c r="N992" t="str">
        <f t="shared" si="30"/>
        <v>Excelsa</v>
      </c>
      <c r="O992" t="str">
        <f>_xlfn.XLOOKUP(Orders_Table[[#This Row],[Customer ID]],customers!$A$1:$A$1001,customers!$I$1:$I$1001,,0)</f>
        <v>No</v>
      </c>
      <c r="P992" t="str">
        <f t="shared" si="31"/>
        <v>Dark</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IF(_xlfn.XLOOKUP(C993,customers!$A$1:$A$1001,customers!$C$1:$C$1001)=0,"",_xlfn.XLOOKUP(C993,customers!$A$1:$A$1001,customers!$C$1:$C$1001))</f>
        <v/>
      </c>
      <c r="H993" s="2" t="str">
        <f>_xlfn.XLOOKUP(C993,customers!$A$1:$A$1001,customers!$G$1:$G$1001,,0)</f>
        <v>United States</v>
      </c>
      <c r="I993" t="str">
        <f>_xlfn.XLOOKUP(orders!D993,Products!$A$1:$A$49,Products!$B$1:$B$49,,0)</f>
        <v>Lib</v>
      </c>
      <c r="J993" t="str">
        <f>_xlfn.XLOOKUP(orders!D993,Products!$A$1:$A$49,Products!$C$1:$C$49,,0)</f>
        <v>D</v>
      </c>
      <c r="K993" s="5">
        <f>_xlfn.XLOOKUP(D993,Products!$A$1:$A$49,Products!$D$1:$D$49,,0)</f>
        <v>0.5</v>
      </c>
      <c r="L993">
        <f>_xlfn.XLOOKUP(D993,Products!$A$1:$A$49,Products!$E$1:$E$49,,0)</f>
        <v>7.77</v>
      </c>
      <c r="M993" s="11">
        <f>orders!L993*orders!E993</f>
        <v>15.54</v>
      </c>
      <c r="N993" t="str">
        <f t="shared" si="30"/>
        <v>Liberica</v>
      </c>
      <c r="O993" t="str">
        <f>_xlfn.XLOOKUP(Orders_Table[[#This Row],[Customer ID]],customers!$A$1:$A$1001,customers!$I$1:$I$1001,,0)</f>
        <v>No</v>
      </c>
      <c r="P993" t="str">
        <f t="shared" si="31"/>
        <v>Dark</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IF(_xlfn.XLOOKUP(C994,customers!$A$1:$A$1001,customers!$C$1:$C$1001)=0,"",_xlfn.XLOOKUP(C994,customers!$A$1:$A$1001,customers!$C$1:$C$1001))</f>
        <v/>
      </c>
      <c r="H994" s="2" t="str">
        <f>_xlfn.XLOOKUP(C994,customers!$A$1:$A$1001,customers!$G$1:$G$1001,,0)</f>
        <v>Ireland</v>
      </c>
      <c r="I994" t="str">
        <f>_xlfn.XLOOKUP(orders!D994,Products!$A$1:$A$49,Products!$B$1:$B$49,,0)</f>
        <v>Lib</v>
      </c>
      <c r="J994" t="str">
        <f>_xlfn.XLOOKUP(orders!D994,Products!$A$1:$A$49,Products!$C$1:$C$49,,0)</f>
        <v>L</v>
      </c>
      <c r="K994" s="5">
        <f>_xlfn.XLOOKUP(D994,Products!$A$1:$A$49,Products!$D$1:$D$49,,0)</f>
        <v>2.5</v>
      </c>
      <c r="L994">
        <f>_xlfn.XLOOKUP(D994,Products!$A$1:$A$49,Products!$E$1:$E$49,,0)</f>
        <v>36.454999999999998</v>
      </c>
      <c r="M994" s="11">
        <f>orders!L994*orders!E994</f>
        <v>109.36499999999999</v>
      </c>
      <c r="N994" t="str">
        <f t="shared" si="30"/>
        <v>Liberica</v>
      </c>
      <c r="O994" t="str">
        <f>_xlfn.XLOOKUP(Orders_Table[[#This Row],[Customer ID]],customers!$A$1:$A$1001,customers!$I$1:$I$1001,,0)</f>
        <v>No</v>
      </c>
      <c r="P994" t="str">
        <f t="shared" si="31"/>
        <v>Light</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IF(_xlfn.XLOOKUP(C995,customers!$A$1:$A$1001,customers!$C$1:$C$1001)=0,"",_xlfn.XLOOKUP(C995,customers!$A$1:$A$1001,customers!$C$1:$C$1001))</f>
        <v/>
      </c>
      <c r="H995" s="2" t="str">
        <f>_xlfn.XLOOKUP(C995,customers!$A$1:$A$1001,customers!$G$1:$G$1001,,0)</f>
        <v>United States</v>
      </c>
      <c r="I995" t="str">
        <f>_xlfn.XLOOKUP(orders!D995,Products!$A$1:$A$49,Products!$B$1:$B$49,,0)</f>
        <v>Ara</v>
      </c>
      <c r="J995" t="str">
        <f>_xlfn.XLOOKUP(orders!D995,Products!$A$1:$A$49,Products!$C$1:$C$49,,0)</f>
        <v>L</v>
      </c>
      <c r="K995" s="5">
        <f>_xlfn.XLOOKUP(D995,Products!$A$1:$A$49,Products!$D$1:$D$49,,0)</f>
        <v>1</v>
      </c>
      <c r="L995">
        <f>_xlfn.XLOOKUP(D995,Products!$A$1:$A$49,Products!$E$1:$E$49,,0)</f>
        <v>12.95</v>
      </c>
      <c r="M995" s="11">
        <f>orders!L995*orders!E995</f>
        <v>77.699999999999989</v>
      </c>
      <c r="N995" t="str">
        <f t="shared" si="30"/>
        <v>Arabica</v>
      </c>
      <c r="O995" t="str">
        <f>_xlfn.XLOOKUP(Orders_Table[[#This Row],[Customer ID]],customers!$A$1:$A$1001,customers!$I$1:$I$1001,,0)</f>
        <v>No</v>
      </c>
      <c r="P995" t="str">
        <f t="shared" si="31"/>
        <v>Light</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IF(_xlfn.XLOOKUP(C996,customers!$A$1:$A$1001,customers!$C$1:$C$1001)=0,"",_xlfn.XLOOKUP(C996,customers!$A$1:$A$1001,customers!$C$1:$C$1001))</f>
        <v/>
      </c>
      <c r="H996" s="2" t="str">
        <f>_xlfn.XLOOKUP(C996,customers!$A$1:$A$1001,customers!$G$1:$G$1001,,0)</f>
        <v>Ireland</v>
      </c>
      <c r="I996" t="str">
        <f>_xlfn.XLOOKUP(orders!D996,Products!$A$1:$A$49,Products!$B$1:$B$49,,0)</f>
        <v>Ara</v>
      </c>
      <c r="J996" t="str">
        <f>_xlfn.XLOOKUP(orders!D996,Products!$A$1:$A$49,Products!$C$1:$C$49,,0)</f>
        <v>D</v>
      </c>
      <c r="K996" s="5">
        <f>_xlfn.XLOOKUP(D996,Products!$A$1:$A$49,Products!$D$1:$D$49,,0)</f>
        <v>0.2</v>
      </c>
      <c r="L996">
        <f>_xlfn.XLOOKUP(D996,Products!$A$1:$A$49,Products!$E$1:$E$49,,0)</f>
        <v>2.9849999999999999</v>
      </c>
      <c r="M996" s="11">
        <f>orders!L996*orders!E996</f>
        <v>8.9550000000000001</v>
      </c>
      <c r="N996" t="str">
        <f t="shared" si="30"/>
        <v>Arabica</v>
      </c>
      <c r="O996" t="str">
        <f>_xlfn.XLOOKUP(Orders_Table[[#This Row],[Customer ID]],customers!$A$1:$A$1001,customers!$I$1:$I$1001,,0)</f>
        <v>No</v>
      </c>
      <c r="P996" t="str">
        <f t="shared" si="31"/>
        <v>Dark</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IF(_xlfn.XLOOKUP(C997,customers!$A$1:$A$1001,customers!$C$1:$C$1001)=0,"",_xlfn.XLOOKUP(C997,customers!$A$1:$A$1001,customers!$C$1:$C$1001))</f>
        <v>jtewelsonrn@samsung.com</v>
      </c>
      <c r="H997" s="2" t="str">
        <f>_xlfn.XLOOKUP(C997,customers!$A$1:$A$1001,customers!$G$1:$G$1001,,0)</f>
        <v>United States</v>
      </c>
      <c r="I997" t="str">
        <f>_xlfn.XLOOKUP(orders!D997,Products!$A$1:$A$49,Products!$B$1:$B$49,,0)</f>
        <v>Rob</v>
      </c>
      <c r="J997" t="str">
        <f>_xlfn.XLOOKUP(orders!D997,Products!$A$1:$A$49,Products!$C$1:$C$49,,0)</f>
        <v>L</v>
      </c>
      <c r="K997" s="5">
        <f>_xlfn.XLOOKUP(D997,Products!$A$1:$A$49,Products!$D$1:$D$49,,0)</f>
        <v>2.5</v>
      </c>
      <c r="L997">
        <f>_xlfn.XLOOKUP(D997,Products!$A$1:$A$49,Products!$E$1:$E$49,,0)</f>
        <v>27.484999999999996</v>
      </c>
      <c r="M997" s="11">
        <f>orders!L997*orders!E997</f>
        <v>27.484999999999996</v>
      </c>
      <c r="N997" t="str">
        <f t="shared" si="30"/>
        <v>Robusta</v>
      </c>
      <c r="O997" t="str">
        <f>_xlfn.XLOOKUP(Orders_Table[[#This Row],[Customer ID]],customers!$A$1:$A$1001,customers!$I$1:$I$1001,,0)</f>
        <v>No</v>
      </c>
      <c r="P997" t="str">
        <f t="shared" si="31"/>
        <v>Light</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IF(_xlfn.XLOOKUP(C998,customers!$A$1:$A$1001,customers!$C$1:$C$1001)=0,"",_xlfn.XLOOKUP(C998,customers!$A$1:$A$1001,customers!$C$1:$C$1001))</f>
        <v/>
      </c>
      <c r="H998" s="2" t="str">
        <f>_xlfn.XLOOKUP(C998,customers!$A$1:$A$1001,customers!$G$1:$G$1001,,0)</f>
        <v>United States</v>
      </c>
      <c r="I998" t="str">
        <f>_xlfn.XLOOKUP(orders!D998,Products!$A$1:$A$49,Products!$B$1:$B$49,,0)</f>
        <v>Rob</v>
      </c>
      <c r="J998" t="str">
        <f>_xlfn.XLOOKUP(orders!D998,Products!$A$1:$A$49,Products!$C$1:$C$49,,0)</f>
        <v>M</v>
      </c>
      <c r="K998" s="5">
        <f>_xlfn.XLOOKUP(D998,Products!$A$1:$A$49,Products!$D$1:$D$49,,0)</f>
        <v>0.5</v>
      </c>
      <c r="L998">
        <f>_xlfn.XLOOKUP(D998,Products!$A$1:$A$49,Products!$E$1:$E$49,,0)</f>
        <v>5.97</v>
      </c>
      <c r="M998" s="11">
        <f>orders!L998*orders!E998</f>
        <v>29.849999999999998</v>
      </c>
      <c r="N998" t="str">
        <f t="shared" si="30"/>
        <v>Robusta</v>
      </c>
      <c r="O998" t="str">
        <f>_xlfn.XLOOKUP(Orders_Table[[#This Row],[Customer ID]],customers!$A$1:$A$1001,customers!$I$1:$I$1001,,0)</f>
        <v>No</v>
      </c>
      <c r="P998" t="str">
        <f t="shared" si="31"/>
        <v>Medium</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IF(_xlfn.XLOOKUP(C999,customers!$A$1:$A$1001,customers!$C$1:$C$1001)=0,"",_xlfn.XLOOKUP(C999,customers!$A$1:$A$1001,customers!$C$1:$C$1001))</f>
        <v/>
      </c>
      <c r="H999" s="2" t="str">
        <f>_xlfn.XLOOKUP(C999,customers!$A$1:$A$1001,customers!$G$1:$G$1001,,0)</f>
        <v>United States</v>
      </c>
      <c r="I999" t="str">
        <f>_xlfn.XLOOKUP(orders!D999,Products!$A$1:$A$49,Products!$B$1:$B$49,,0)</f>
        <v>Ara</v>
      </c>
      <c r="J999" t="str">
        <f>_xlfn.XLOOKUP(orders!D999,Products!$A$1:$A$49,Products!$C$1:$C$49,,0)</f>
        <v>M</v>
      </c>
      <c r="K999" s="5">
        <f>_xlfn.XLOOKUP(D999,Products!$A$1:$A$49,Products!$D$1:$D$49,,0)</f>
        <v>0.5</v>
      </c>
      <c r="L999">
        <f>_xlfn.XLOOKUP(D999,Products!$A$1:$A$49,Products!$E$1:$E$49,,0)</f>
        <v>6.75</v>
      </c>
      <c r="M999" s="11">
        <f>orders!L999*orders!E999</f>
        <v>27</v>
      </c>
      <c r="N999" t="str">
        <f t="shared" si="30"/>
        <v>Arabica</v>
      </c>
      <c r="O999" t="str">
        <f>_xlfn.XLOOKUP(Orders_Table[[#This Row],[Customer ID]],customers!$A$1:$A$1001,customers!$I$1:$I$1001,,0)</f>
        <v>No</v>
      </c>
      <c r="P999" t="str">
        <f t="shared" si="31"/>
        <v>Medium</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IF(_xlfn.XLOOKUP(C1000,customers!$A$1:$A$1001,customers!$C$1:$C$1001)=0,"",_xlfn.XLOOKUP(C1000,customers!$A$1:$A$1001,customers!$C$1:$C$1001))</f>
        <v>njennyrq@bigcartel.com</v>
      </c>
      <c r="H1000" s="2" t="str">
        <f>_xlfn.XLOOKUP(C1000,customers!$A$1:$A$1001,customers!$G$1:$G$1001,,0)</f>
        <v>United States</v>
      </c>
      <c r="I1000" t="str">
        <f>_xlfn.XLOOKUP(orders!D1000,Products!$A$1:$A$49,Products!$B$1:$B$49,,0)</f>
        <v>Ara</v>
      </c>
      <c r="J1000" t="str">
        <f>_xlfn.XLOOKUP(orders!D1000,Products!$A$1:$A$49,Products!$C$1:$C$49,,0)</f>
        <v>D</v>
      </c>
      <c r="K1000" s="5">
        <f>_xlfn.XLOOKUP(D1000,Products!$A$1:$A$49,Products!$D$1:$D$49,,0)</f>
        <v>1</v>
      </c>
      <c r="L1000">
        <f>_xlfn.XLOOKUP(D1000,Products!$A$1:$A$49,Products!$E$1:$E$49,,0)</f>
        <v>9.9499999999999993</v>
      </c>
      <c r="M1000" s="11">
        <f>orders!L1000*orders!E1000</f>
        <v>9.9499999999999993</v>
      </c>
      <c r="N1000" t="str">
        <f t="shared" si="30"/>
        <v>Arabica</v>
      </c>
      <c r="O1000" t="str">
        <f>_xlfn.XLOOKUP(Orders_Table[[#This Row],[Customer ID]],customers!$A$1:$A$1001,customers!$I$1:$I$1001,,0)</f>
        <v>No</v>
      </c>
      <c r="P1000" t="str">
        <f t="shared" si="31"/>
        <v>Dark</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IF(_xlfn.XLOOKUP(C1001,customers!$A$1:$A$1001,customers!$C$1:$C$1001)=0,"",_xlfn.XLOOKUP(C1001,customers!$A$1:$A$1001,customers!$C$1:$C$1001))</f>
        <v/>
      </c>
      <c r="H1001" s="2" t="str">
        <f>_xlfn.XLOOKUP(C1001,customers!$A$1:$A$1001,customers!$G$1:$G$1001,,0)</f>
        <v>United Kingdom</v>
      </c>
      <c r="I1001" t="str">
        <f>_xlfn.XLOOKUP(orders!D1001,Products!$A$1:$A$49,Products!$B$1:$B$49,,0)</f>
        <v>Exc</v>
      </c>
      <c r="J1001" t="str">
        <f>_xlfn.XLOOKUP(orders!D1001,Products!$A$1:$A$49,Products!$C$1:$C$49,,0)</f>
        <v>M</v>
      </c>
      <c r="K1001" s="5">
        <f>_xlfn.XLOOKUP(D1001,Products!$A$1:$A$49,Products!$D$1:$D$49,,0)</f>
        <v>0.2</v>
      </c>
      <c r="L1001">
        <f>_xlfn.XLOOKUP(D1001,Products!$A$1:$A$49,Products!$E$1:$E$49,,0)</f>
        <v>4.125</v>
      </c>
      <c r="M1001" s="11">
        <f>orders!L1001*orders!E1001</f>
        <v>12.375</v>
      </c>
      <c r="N1001" t="str">
        <f t="shared" si="30"/>
        <v>Excelsa</v>
      </c>
      <c r="O1001" t="str">
        <f>_xlfn.XLOOKUP(Orders_Table[[#This Row],[Customer ID]],customers!$A$1:$A$1001,customers!$I$1:$I$1001,,0)</f>
        <v>Yes</v>
      </c>
      <c r="P1001" t="str">
        <f t="shared" si="31"/>
        <v>Medium</v>
      </c>
    </row>
  </sheetData>
  <pageMargins left="0.7" right="0.7" top="0.75" bottom="0.75" header="0.3" footer="0.3"/>
  <pageSetup orientation="portrait" horizontalDpi="300" verticalDpi="0" copies="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Dashboard</vt:lpstr>
      <vt:lpstr>TotalSale</vt:lpstr>
      <vt:lpstr>1</vt:lpstr>
      <vt:lpstr>TotalSale by Country</vt:lpstr>
      <vt:lpstr>Top 5 customer</vt:lpstr>
      <vt:lpstr>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Home</dc:creator>
  <cp:keywords/>
  <dc:description/>
  <cp:lastModifiedBy>Megha Lohar</cp:lastModifiedBy>
  <cp:revision/>
  <dcterms:created xsi:type="dcterms:W3CDTF">2022-11-26T09:51:45Z</dcterms:created>
  <dcterms:modified xsi:type="dcterms:W3CDTF">2024-05-08T07:11:00Z</dcterms:modified>
  <cp:category/>
  <cp:contentStatus/>
</cp:coreProperties>
</file>