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oicd\Desktop\"/>
    </mc:Choice>
  </mc:AlternateContent>
  <xr:revisionPtr revIDLastSave="0" documentId="13_ncr:1_{6E51544A-175A-49E7-AD50-4B14395DCD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O4" i="1"/>
  <c r="Q61" i="1"/>
  <c r="Q70" i="1"/>
  <c r="J70" i="1"/>
  <c r="Q79" i="1"/>
  <c r="Q71" i="1"/>
  <c r="J71" i="1"/>
  <c r="J79" i="1"/>
  <c r="J61" i="1"/>
  <c r="Q69" i="1"/>
  <c r="J69" i="1"/>
  <c r="I88" i="1"/>
  <c r="P61" i="1"/>
  <c r="P70" i="1"/>
  <c r="P79" i="1"/>
  <c r="P88" i="1"/>
  <c r="I79" i="1"/>
  <c r="I70" i="1"/>
  <c r="I61" i="1"/>
  <c r="I60" i="1"/>
  <c r="I69" i="1"/>
  <c r="I78" i="1"/>
  <c r="I87" i="1"/>
  <c r="P87" i="1"/>
  <c r="P78" i="1"/>
  <c r="P69" i="1"/>
  <c r="P60" i="1"/>
  <c r="P86" i="1"/>
  <c r="P84" i="1"/>
  <c r="P82" i="1"/>
  <c r="P80" i="1"/>
  <c r="P76" i="1"/>
  <c r="P73" i="1"/>
  <c r="P72" i="1"/>
  <c r="P68" i="1"/>
  <c r="P65" i="1"/>
  <c r="P64" i="1"/>
  <c r="P62" i="1"/>
  <c r="P57" i="1"/>
  <c r="P55" i="1"/>
  <c r="P54" i="1"/>
  <c r="P53" i="1"/>
  <c r="P56" i="1"/>
  <c r="P58" i="1"/>
  <c r="P59" i="1"/>
  <c r="P63" i="1"/>
  <c r="P66" i="1"/>
  <c r="P67" i="1"/>
  <c r="P71" i="1"/>
  <c r="P74" i="1"/>
  <c r="P75" i="1"/>
  <c r="P77" i="1"/>
  <c r="P81" i="1"/>
  <c r="P83" i="1"/>
  <c r="P85" i="1"/>
  <c r="I53" i="1"/>
  <c r="I86" i="1"/>
  <c r="I84" i="1"/>
  <c r="I82" i="1"/>
  <c r="I80" i="1"/>
  <c r="I76" i="1"/>
  <c r="I73" i="1"/>
  <c r="I72" i="1"/>
  <c r="I68" i="1"/>
  <c r="I65" i="1"/>
  <c r="I64" i="1"/>
  <c r="I62" i="1"/>
  <c r="I57" i="1"/>
  <c r="I55" i="1"/>
  <c r="I54" i="1"/>
  <c r="I56" i="1"/>
  <c r="I58" i="1"/>
  <c r="I59" i="1"/>
  <c r="I63" i="1"/>
  <c r="I66" i="1"/>
  <c r="I67" i="1"/>
  <c r="I71" i="1"/>
  <c r="I74" i="1"/>
  <c r="I75" i="1"/>
  <c r="I77" i="1"/>
  <c r="I81" i="1"/>
  <c r="I83" i="1"/>
  <c r="I85" i="1"/>
  <c r="L3" i="1"/>
  <c r="L4" i="1"/>
  <c r="L5" i="1"/>
  <c r="L6" i="1"/>
  <c r="L7" i="1"/>
  <c r="L11" i="1"/>
  <c r="L12" i="1"/>
  <c r="L13" i="1"/>
  <c r="L14" i="1"/>
  <c r="L15" i="1"/>
  <c r="L2" i="1"/>
  <c r="Q3" i="1" l="1"/>
  <c r="O3" i="1"/>
</calcChain>
</file>

<file path=xl/sharedStrings.xml><?xml version="1.0" encoding="utf-8"?>
<sst xmlns="http://schemas.openxmlformats.org/spreadsheetml/2006/main" count="57" uniqueCount="52">
  <si>
    <t>TextBox</t>
  </si>
  <si>
    <t>Score SUS individuel</t>
  </si>
  <si>
    <t>PizzaText</t>
  </si>
  <si>
    <t>AttrakDiff</t>
  </si>
  <si>
    <t>User 3</t>
  </si>
  <si>
    <t>User 4</t>
  </si>
  <si>
    <t>User 5</t>
  </si>
  <si>
    <t>User 6</t>
  </si>
  <si>
    <t>User 7</t>
  </si>
  <si>
    <t>User 11</t>
  </si>
  <si>
    <t>User 1</t>
  </si>
  <si>
    <t>User 2</t>
  </si>
  <si>
    <t>User 8</t>
  </si>
  <si>
    <t>User 9</t>
  </si>
  <si>
    <t>Humain</t>
  </si>
  <si>
    <t>M'isole</t>
  </si>
  <si>
    <t>Plaisant</t>
  </si>
  <si>
    <t>Adjectif gauche</t>
  </si>
  <si>
    <t>Original</t>
  </si>
  <si>
    <t>Simple</t>
  </si>
  <si>
    <t>Professionnel</t>
  </si>
  <si>
    <t>Laid</t>
  </si>
  <si>
    <t>Pratique</t>
  </si>
  <si>
    <t>Agreable</t>
  </si>
  <si>
    <t>Fastidieux</t>
  </si>
  <si>
    <t>De bon gout</t>
  </si>
  <si>
    <t>Prévisible</t>
  </si>
  <si>
    <t>Bas de gamme</t>
  </si>
  <si>
    <t>M'exclut</t>
  </si>
  <si>
    <t>Me rapproche des autres</t>
  </si>
  <si>
    <t>Rebutant</t>
  </si>
  <si>
    <t>Sans imagination</t>
  </si>
  <si>
    <t>Bon</t>
  </si>
  <si>
    <t>Confus</t>
  </si>
  <si>
    <t>Repoussant</t>
  </si>
  <si>
    <t>Audacieux</t>
  </si>
  <si>
    <t>Novateur</t>
  </si>
  <si>
    <t>Ennuyeux</t>
  </si>
  <si>
    <t>Peu exigent</t>
  </si>
  <si>
    <t>Motivant</t>
  </si>
  <si>
    <t>Nouveau</t>
  </si>
  <si>
    <t>Incontrolable</t>
  </si>
  <si>
    <t>Non presentable</t>
  </si>
  <si>
    <t>Pragmatique</t>
  </si>
  <si>
    <t>hédonique stimule</t>
  </si>
  <si>
    <t>Hédonique identite</t>
  </si>
  <si>
    <t>Attractivité</t>
  </si>
  <si>
    <t>QP</t>
  </si>
  <si>
    <t xml:space="preserve"> </t>
  </si>
  <si>
    <t>QHS</t>
  </si>
  <si>
    <t>QHI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</si>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</sst>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0" borderId="0" xfId="0" applyFill="1"/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Score 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5-4C45-82AE-34C237B4E169}"/>
              </c:ext>
            </c:extLst>
          </c:dPt>
          <c:errBars>
            <c:errBarType val="both"/>
            <c:errValType val="cust"/>
            <c:noEndCap val="0"/>
            <c:plus>
              <c:numRef>
                <c:f>(Feuil1!$O$4,Feuil1!$Q$4)</c:f>
                <c:numCache>
                  <c:formatCode>General</c:formatCode>
                  <c:ptCount val="2"/>
                  <c:pt idx="0">
                    <c:v>16.576218292152568</c:v>
                  </c:pt>
                  <c:pt idx="1">
                    <c:v>13.561336255720935</c:v>
                  </c:pt>
                </c:numCache>
              </c:numRef>
            </c:plus>
            <c:minus>
              <c:numRef>
                <c:f>(Feuil1!$O$4,Feuil1!$Q$4)</c:f>
                <c:numCache>
                  <c:formatCode>General</c:formatCode>
                  <c:ptCount val="2"/>
                  <c:pt idx="0">
                    <c:v>16.576218292152568</c:v>
                  </c:pt>
                  <c:pt idx="1">
                    <c:v>13.561336255720935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(Feuil1!$O$2,Feuil1!$Q$2)</c:f>
              <c:strCache>
                <c:ptCount val="2"/>
                <c:pt idx="0">
                  <c:v>TextBox</c:v>
                </c:pt>
                <c:pt idx="1">
                  <c:v>PizzaText</c:v>
                </c:pt>
              </c:strCache>
            </c:strRef>
          </c:cat>
          <c:val>
            <c:numRef>
              <c:f>(Feuil1!$O$3,Feuil1!$Q$3)</c:f>
              <c:numCache>
                <c:formatCode>General</c:formatCode>
                <c:ptCount val="2"/>
                <c:pt idx="0">
                  <c:v>69.166666666666671</c:v>
                </c:pt>
                <c:pt idx="1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5-4C45-82AE-34C237B4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41231"/>
        <c:axId val="553843727"/>
      </c:barChart>
      <c:catAx>
        <c:axId val="5538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43727"/>
        <c:crosses val="autoZero"/>
        <c:auto val="1"/>
        <c:lblAlgn val="ctr"/>
        <c:lblOffset val="100"/>
        <c:noMultiLvlLbl val="0"/>
      </c:catAx>
      <c:valAx>
        <c:axId val="553843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Résultat</a:t>
            </a:r>
            <a:r>
              <a:rPr lang="fr-CH" baseline="0"/>
              <a:t>s AttrakDiff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Feuil1!$I$50</c:f>
              <c:strCache>
                <c:ptCount val="1"/>
                <c:pt idx="0">
                  <c:v>TextBox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(Feuil1!$H$60,Feuil1!$H$69,Feuil1!$H$78,Feuil1!$H$87)</c:f>
              <c:strCache>
                <c:ptCount val="4"/>
                <c:pt idx="0">
                  <c:v>QP</c:v>
                </c:pt>
                <c:pt idx="1">
                  <c:v>QHS</c:v>
                </c:pt>
                <c:pt idx="2">
                  <c:v>QHI</c:v>
                </c:pt>
                <c:pt idx="3">
                  <c:v>ATT</c:v>
                </c:pt>
              </c:strCache>
            </c:strRef>
          </c:cat>
          <c:val>
            <c:numRef>
              <c:f>(Feuil1!$I$60,Feuil1!$I$69,Feuil1!$I$78,Feuil1!$I$87)</c:f>
              <c:numCache>
                <c:formatCode>General</c:formatCode>
                <c:ptCount val="4"/>
                <c:pt idx="0">
                  <c:v>0.86</c:v>
                </c:pt>
                <c:pt idx="1">
                  <c:v>2</c:v>
                </c:pt>
                <c:pt idx="2">
                  <c:v>0.55000000000000004</c:v>
                </c:pt>
                <c:pt idx="3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C-4062-971B-BE876029516C}"/>
            </c:ext>
          </c:extLst>
        </c:ser>
        <c:ser>
          <c:idx val="1"/>
          <c:order val="1"/>
          <c:tx>
            <c:strRef>
              <c:f>Feuil1!$P$50</c:f>
              <c:strCache>
                <c:ptCount val="1"/>
                <c:pt idx="0">
                  <c:v>PizzaText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(Feuil1!$P$60,Feuil1!$P$69,Feuil1!$P$78,Feuil1!$P$87)</c:f>
              <c:numCache>
                <c:formatCode>General</c:formatCode>
                <c:ptCount val="4"/>
                <c:pt idx="0">
                  <c:v>1.31</c:v>
                </c:pt>
                <c:pt idx="1">
                  <c:v>1.71</c:v>
                </c:pt>
                <c:pt idx="2">
                  <c:v>0.69</c:v>
                </c:pt>
                <c:pt idx="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C-4062-971B-BE87602951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3316447"/>
        <c:axId val="743316863"/>
      </c:lineChart>
      <c:catAx>
        <c:axId val="7433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316863"/>
        <c:crosses val="autoZero"/>
        <c:auto val="1"/>
        <c:lblAlgn val="ctr"/>
        <c:lblOffset val="100"/>
        <c:noMultiLvlLbl val="0"/>
      </c:catAx>
      <c:valAx>
        <c:axId val="7433168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3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6-4106-AC96-8094AA93B246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(Feuil1!$J$61,Feuil1!$Q$61)</c:f>
                <c:numCache>
                  <c:formatCode>General</c:formatCode>
                  <c:ptCount val="2"/>
                  <c:pt idx="0">
                    <c:v>0.53337366326429736</c:v>
                  </c:pt>
                  <c:pt idx="1">
                    <c:v>0.59263740362699724</c:v>
                  </c:pt>
                </c:numCache>
              </c:numRef>
            </c:plus>
            <c:minus>
              <c:numRef>
                <c:f>(Feuil1!$J$61,Feuil1!$Q$61)</c:f>
                <c:numCache>
                  <c:formatCode>General</c:formatCode>
                  <c:ptCount val="2"/>
                  <c:pt idx="0">
                    <c:v>0.53337366326429736</c:v>
                  </c:pt>
                  <c:pt idx="1">
                    <c:v>0.59263740362699724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(Feuil1!$J$70,Feuil1!$Q$70)</c:f>
                <c:numCache>
                  <c:formatCode>General</c:formatCode>
                  <c:ptCount val="2"/>
                  <c:pt idx="0">
                    <c:v>0.68153301417104695</c:v>
                  </c:pt>
                  <c:pt idx="1">
                    <c:v>0.53707764703696625</c:v>
                  </c:pt>
                </c:numCache>
              </c:numRef>
            </c:plus>
            <c:minus>
              <c:numRef>
                <c:f>(Feuil1!$J$70,Feuil1!$Q$70)</c:f>
                <c:numCache>
                  <c:formatCode>General</c:formatCode>
                  <c:ptCount val="2"/>
                  <c:pt idx="0">
                    <c:v>0.68153301417104695</c:v>
                  </c:pt>
                  <c:pt idx="1">
                    <c:v>0.53707764703696625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(Feuil1!$I$60,Feuil1!$P$60)</c:f>
              <c:numCache>
                <c:formatCode>General</c:formatCode>
                <c:ptCount val="2"/>
                <c:pt idx="0">
                  <c:v>0.86</c:v>
                </c:pt>
                <c:pt idx="1">
                  <c:v>1.31</c:v>
                </c:pt>
              </c:numCache>
            </c:numRef>
          </c:xVal>
          <c:yVal>
            <c:numRef>
              <c:f>(Feuil1!$J$69,Feuil1!$Q$69)</c:f>
              <c:numCache>
                <c:formatCode>General</c:formatCode>
                <c:ptCount val="2"/>
                <c:pt idx="0">
                  <c:v>1.2749999999999999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6-4106-AC96-8094AA93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49135"/>
        <c:axId val="1045850799"/>
      </c:scatterChart>
      <c:valAx>
        <c:axId val="1045849135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Qualité Pragmatique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850799"/>
        <c:crossesAt val="-3"/>
        <c:crossBetween val="midCat"/>
      </c:valAx>
      <c:valAx>
        <c:axId val="1045850799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Quaité Hédonique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849135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6</xdr:row>
      <xdr:rowOff>133350</xdr:rowOff>
    </xdr:from>
    <xdr:to>
      <xdr:col>20</xdr:col>
      <xdr:colOff>523875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AE711C-CF09-016C-562A-569BEC84B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5603</xdr:colOff>
      <xdr:row>66</xdr:row>
      <xdr:rowOff>146797</xdr:rowOff>
    </xdr:from>
    <xdr:to>
      <xdr:col>26</xdr:col>
      <xdr:colOff>341780</xdr:colOff>
      <xdr:row>80</xdr:row>
      <xdr:rowOff>88526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3E6737-177E-5E9E-E20B-D80DF1B2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364190</xdr:colOff>
      <xdr:row>47</xdr:row>
      <xdr:rowOff>168088</xdr:rowOff>
    </xdr:from>
    <xdr:to>
      <xdr:col>27</xdr:col>
      <xdr:colOff>525518</xdr:colOff>
      <xdr:row>65</xdr:row>
      <xdr:rowOff>122143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ED6B7F-06EC-B9BC-AC26-624BD882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topLeftCell="G45" zoomScale="115" zoomScaleNormal="115" workbookViewId="0">
      <selection activeCell="I60" sqref="I60"/>
    </sheetView>
  </sheetViews>
  <sheetFormatPr baseColWidth="10" defaultColWidth="9.140625" defaultRowHeight="15" x14ac:dyDescent="0.25"/>
  <cols>
    <col min="1" max="1" width="15.28515625" bestFit="1" customWidth="1"/>
  </cols>
  <sheetData>
    <row r="1" spans="1:17" ht="39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</row>
    <row r="2" spans="1:17" ht="15.75" thickBot="1" x14ac:dyDescent="0.3">
      <c r="A2" s="2">
        <v>1</v>
      </c>
      <c r="B2" s="3">
        <v>3</v>
      </c>
      <c r="C2" s="3">
        <v>2</v>
      </c>
      <c r="D2" s="3">
        <v>4</v>
      </c>
      <c r="E2" s="3">
        <v>3</v>
      </c>
      <c r="F2" s="3">
        <v>5</v>
      </c>
      <c r="G2" s="3">
        <v>1</v>
      </c>
      <c r="H2" s="3">
        <v>5</v>
      </c>
      <c r="I2" s="3">
        <v>1</v>
      </c>
      <c r="J2" s="3">
        <v>4</v>
      </c>
      <c r="K2" s="3">
        <v>1</v>
      </c>
      <c r="L2" s="4">
        <f>((B2-1)+(5-C2)+(D2-1)+(5-E2)+(F2-1)+(5-G2)+(H2-1)+(5-I2)+(J2-1)+(5-K2))*2.5</f>
        <v>82.5</v>
      </c>
      <c r="O2" t="s">
        <v>0</v>
      </c>
      <c r="Q2" t="s">
        <v>2</v>
      </c>
    </row>
    <row r="3" spans="1:17" ht="15.75" thickBot="1" x14ac:dyDescent="0.3">
      <c r="A3" s="2">
        <v>2</v>
      </c>
      <c r="B3" s="3">
        <v>2</v>
      </c>
      <c r="C3" s="3">
        <v>4</v>
      </c>
      <c r="D3" s="3">
        <v>2</v>
      </c>
      <c r="E3" s="3">
        <v>1</v>
      </c>
      <c r="F3" s="3">
        <v>3</v>
      </c>
      <c r="G3" s="3">
        <v>4</v>
      </c>
      <c r="H3" s="3">
        <v>5</v>
      </c>
      <c r="I3" s="3">
        <v>4</v>
      </c>
      <c r="J3" s="3">
        <v>2</v>
      </c>
      <c r="K3" s="3">
        <v>5</v>
      </c>
      <c r="L3" s="4">
        <f t="shared" ref="L3:L15" si="0">((B3-1)+(5-C3)+(D3-1)+(5-E3)+(F3-1)+(5-G3)+(H3-1)+(5-I3)+(J3-1)+(5-K3))*2.5</f>
        <v>40</v>
      </c>
      <c r="O3">
        <f>AVERAGE(L2:L7)</f>
        <v>69.166666666666671</v>
      </c>
      <c r="Q3">
        <f>AVERAGE(L11:L15)</f>
        <v>76.5</v>
      </c>
    </row>
    <row r="4" spans="1:17" ht="15.75" thickBot="1" x14ac:dyDescent="0.3">
      <c r="A4" s="2">
        <v>44949.412094907406</v>
      </c>
      <c r="B4" s="3">
        <v>2</v>
      </c>
      <c r="C4" s="3">
        <v>3</v>
      </c>
      <c r="D4" s="3">
        <v>4</v>
      </c>
      <c r="E4" s="3">
        <v>4</v>
      </c>
      <c r="F4" s="3">
        <v>3</v>
      </c>
      <c r="G4" s="3">
        <v>2</v>
      </c>
      <c r="H4" s="3">
        <v>2</v>
      </c>
      <c r="I4" s="3">
        <v>2</v>
      </c>
      <c r="J4" s="3">
        <v>3</v>
      </c>
      <c r="K4" s="3">
        <v>4</v>
      </c>
      <c r="L4" s="4">
        <f t="shared" si="0"/>
        <v>47.5</v>
      </c>
      <c r="O4">
        <f>_xlfn.CONFIDENCE.NORM(0.05,_xlfn.STDEV.S(L2:L7),6)</f>
        <v>16.576218292152568</v>
      </c>
      <c r="Q4">
        <f>_xlfn.CONFIDENCE.NORM(0.05,_xlfn.STDEV.S(L11:L15),5)</f>
        <v>13.561336255720935</v>
      </c>
    </row>
    <row r="5" spans="1:17" ht="15.75" thickBot="1" x14ac:dyDescent="0.3">
      <c r="A5" s="2">
        <v>44954.59920138889</v>
      </c>
      <c r="B5" s="3">
        <v>5</v>
      </c>
      <c r="C5" s="3">
        <v>1</v>
      </c>
      <c r="D5" s="3">
        <v>5</v>
      </c>
      <c r="E5" s="3">
        <v>3</v>
      </c>
      <c r="F5" s="3">
        <v>5</v>
      </c>
      <c r="G5" s="3">
        <v>2</v>
      </c>
      <c r="H5" s="3">
        <v>5</v>
      </c>
      <c r="I5" s="3">
        <v>1</v>
      </c>
      <c r="J5" s="3">
        <v>5</v>
      </c>
      <c r="K5" s="3">
        <v>1</v>
      </c>
      <c r="L5" s="4">
        <f t="shared" si="0"/>
        <v>92.5</v>
      </c>
    </row>
    <row r="6" spans="1:17" ht="15.75" thickBot="1" x14ac:dyDescent="0.3">
      <c r="A6" s="2">
        <v>44954.627280092594</v>
      </c>
      <c r="B6" s="3">
        <v>1</v>
      </c>
      <c r="C6" s="3">
        <v>2</v>
      </c>
      <c r="D6" s="3">
        <v>5</v>
      </c>
      <c r="E6" s="3">
        <v>5</v>
      </c>
      <c r="F6" s="3">
        <v>5</v>
      </c>
      <c r="G6" s="3">
        <v>1</v>
      </c>
      <c r="H6" s="3">
        <v>5</v>
      </c>
      <c r="I6" s="3">
        <v>1</v>
      </c>
      <c r="J6" s="3">
        <v>5</v>
      </c>
      <c r="K6" s="3">
        <v>1</v>
      </c>
      <c r="L6" s="4">
        <f t="shared" si="0"/>
        <v>77.5</v>
      </c>
    </row>
    <row r="7" spans="1:17" ht="15.75" thickBot="1" x14ac:dyDescent="0.3">
      <c r="A7" s="2">
        <v>44954.686747685184</v>
      </c>
      <c r="B7" s="3">
        <v>1</v>
      </c>
      <c r="C7" s="3">
        <v>2</v>
      </c>
      <c r="D7" s="3">
        <v>2</v>
      </c>
      <c r="E7" s="3">
        <v>1</v>
      </c>
      <c r="F7" s="3">
        <v>5</v>
      </c>
      <c r="G7" s="3">
        <v>1</v>
      </c>
      <c r="H7" s="3">
        <v>4</v>
      </c>
      <c r="I7" s="3">
        <v>2</v>
      </c>
      <c r="J7" s="3">
        <v>5</v>
      </c>
      <c r="K7" s="3">
        <v>1</v>
      </c>
      <c r="L7" s="4">
        <f t="shared" si="0"/>
        <v>75</v>
      </c>
    </row>
    <row r="8" spans="1:17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</row>
    <row r="9" spans="1:17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</row>
    <row r="10" spans="1:17" ht="27" thickBot="1" x14ac:dyDescent="0.3">
      <c r="A10" s="1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</row>
    <row r="11" spans="1:17" ht="15.75" thickBot="1" x14ac:dyDescent="0.3">
      <c r="A11" s="2">
        <v>44904.706307870372</v>
      </c>
      <c r="B11" s="3">
        <v>3</v>
      </c>
      <c r="C11" s="3">
        <v>2</v>
      </c>
      <c r="D11" s="3">
        <v>4</v>
      </c>
      <c r="E11" s="3">
        <v>2</v>
      </c>
      <c r="F11" s="3">
        <v>4</v>
      </c>
      <c r="G11" s="3">
        <v>2</v>
      </c>
      <c r="H11" s="3">
        <v>3</v>
      </c>
      <c r="I11" s="3">
        <v>2</v>
      </c>
      <c r="J11" s="3">
        <v>4</v>
      </c>
      <c r="K11" s="3">
        <v>2</v>
      </c>
      <c r="L11" s="4">
        <f t="shared" si="0"/>
        <v>70</v>
      </c>
    </row>
    <row r="12" spans="1:17" ht="15.75" thickBot="1" x14ac:dyDescent="0.3">
      <c r="A12" s="2">
        <v>44905.448287037034</v>
      </c>
      <c r="B12" s="3">
        <v>4</v>
      </c>
      <c r="C12" s="3">
        <v>2</v>
      </c>
      <c r="D12" s="3">
        <v>4</v>
      </c>
      <c r="E12" s="3">
        <v>1</v>
      </c>
      <c r="F12" s="3">
        <v>4</v>
      </c>
      <c r="G12" s="3">
        <v>3</v>
      </c>
      <c r="H12" s="3">
        <v>4</v>
      </c>
      <c r="I12" s="3">
        <v>1</v>
      </c>
      <c r="J12" s="3">
        <v>4</v>
      </c>
      <c r="K12" s="3">
        <v>2</v>
      </c>
      <c r="L12" s="4">
        <f t="shared" si="0"/>
        <v>77.5</v>
      </c>
    </row>
    <row r="13" spans="1:17" ht="15.75" thickBot="1" x14ac:dyDescent="0.3">
      <c r="A13" s="2">
        <v>44905.469143518516</v>
      </c>
      <c r="B13" s="3">
        <v>3</v>
      </c>
      <c r="C13" s="3">
        <v>1</v>
      </c>
      <c r="D13" s="3">
        <v>4</v>
      </c>
      <c r="E13" s="3">
        <v>3</v>
      </c>
      <c r="F13" s="3">
        <v>5</v>
      </c>
      <c r="G13" s="3">
        <v>1</v>
      </c>
      <c r="H13" s="3">
        <v>4</v>
      </c>
      <c r="I13" s="3">
        <v>1</v>
      </c>
      <c r="J13" s="3">
        <v>3</v>
      </c>
      <c r="K13" s="3">
        <v>2</v>
      </c>
      <c r="L13" s="4">
        <f t="shared" si="0"/>
        <v>77.5</v>
      </c>
    </row>
    <row r="14" spans="1:17" ht="15.75" thickBot="1" x14ac:dyDescent="0.3">
      <c r="A14" s="2">
        <v>44936.480914351851</v>
      </c>
      <c r="B14" s="3">
        <v>3</v>
      </c>
      <c r="C14" s="3">
        <v>2</v>
      </c>
      <c r="D14" s="3">
        <v>3</v>
      </c>
      <c r="E14" s="3">
        <v>4</v>
      </c>
      <c r="F14" s="3">
        <v>4</v>
      </c>
      <c r="G14" s="3">
        <v>1</v>
      </c>
      <c r="H14" s="3">
        <v>4</v>
      </c>
      <c r="I14" s="3">
        <v>2</v>
      </c>
      <c r="J14" s="3">
        <v>3</v>
      </c>
      <c r="K14" s="3">
        <v>5</v>
      </c>
      <c r="L14" s="4">
        <f t="shared" si="0"/>
        <v>57.5</v>
      </c>
    </row>
    <row r="15" spans="1:17" ht="15.75" thickBot="1" x14ac:dyDescent="0.3">
      <c r="A15" s="2">
        <v>44954.660486111112</v>
      </c>
      <c r="B15" s="3">
        <v>5</v>
      </c>
      <c r="C15" s="3">
        <v>1</v>
      </c>
      <c r="D15" s="3">
        <v>5</v>
      </c>
      <c r="E15" s="3">
        <v>1</v>
      </c>
      <c r="F15" s="3">
        <v>5</v>
      </c>
      <c r="G15" s="3">
        <v>1</v>
      </c>
      <c r="H15" s="3">
        <v>5</v>
      </c>
      <c r="I15" s="3">
        <v>1</v>
      </c>
      <c r="J15" s="3">
        <v>5</v>
      </c>
      <c r="K15" s="3">
        <v>1</v>
      </c>
      <c r="L15" s="4">
        <f t="shared" si="0"/>
        <v>100</v>
      </c>
    </row>
    <row r="29" spans="1:31" ht="15.75" thickBot="1" x14ac:dyDescent="0.3"/>
    <row r="30" spans="1:31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t="s">
        <v>3</v>
      </c>
    </row>
    <row r="31" spans="1:31" ht="15.75" thickBot="1" x14ac:dyDescent="0.3">
      <c r="A31" s="2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1" ht="15.75" thickBot="1" x14ac:dyDescent="0.3">
      <c r="A32" s="2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thickBot="1" x14ac:dyDescent="0.3">
      <c r="A33" s="2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thickBot="1" x14ac:dyDescent="0.3">
      <c r="A34" s="2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thickBot="1" x14ac:dyDescent="0.3">
      <c r="A35" s="2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thickBot="1" x14ac:dyDescent="0.3">
      <c r="A36" s="2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9" spans="1:30" ht="15.75" thickBot="1" x14ac:dyDescent="0.3"/>
    <row r="40" spans="1:30" ht="15.75" thickBot="1" x14ac:dyDescent="0.3">
      <c r="A40" s="2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5" spans="1:30" ht="15.75" thickBot="1" x14ac:dyDescent="0.3"/>
    <row r="46" spans="1:30" ht="15.75" thickBot="1" x14ac:dyDescent="0.3">
      <c r="A46" s="2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thickBot="1" x14ac:dyDescent="0.3">
      <c r="A47" s="2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thickBot="1" x14ac:dyDescent="0.3">
      <c r="A48" s="2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thickBot="1" x14ac:dyDescent="0.3">
      <c r="A49" s="2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27" thickBot="1" x14ac:dyDescent="0.3">
      <c r="A50" s="2"/>
      <c r="B50" s="1"/>
      <c r="C50" s="3"/>
      <c r="D50" s="3"/>
      <c r="E50" s="3"/>
      <c r="F50" s="3"/>
      <c r="G50" s="3"/>
      <c r="H50" s="3"/>
      <c r="I50" s="3" t="s">
        <v>0</v>
      </c>
      <c r="J50" s="3"/>
      <c r="K50" s="3"/>
      <c r="L50" s="3"/>
      <c r="M50" s="3"/>
      <c r="N50" s="3"/>
      <c r="O50" s="3"/>
      <c r="P50" s="3" t="s">
        <v>2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thickBot="1" x14ac:dyDescent="0.3">
      <c r="Q51" s="6"/>
    </row>
    <row r="52" spans="1:30" ht="15.75" thickBot="1" x14ac:dyDescent="0.3">
      <c r="A52" t="s">
        <v>17</v>
      </c>
      <c r="C52" s="1" t="s">
        <v>10</v>
      </c>
      <c r="D52" s="1" t="s">
        <v>11</v>
      </c>
      <c r="E52" s="1" t="s">
        <v>8</v>
      </c>
      <c r="F52" s="1" t="s">
        <v>12</v>
      </c>
      <c r="G52" s="1" t="s">
        <v>13</v>
      </c>
      <c r="H52" s="1" t="s">
        <v>9</v>
      </c>
      <c r="K52" t="s">
        <v>4</v>
      </c>
      <c r="L52" t="s">
        <v>5</v>
      </c>
      <c r="M52" t="s">
        <v>6</v>
      </c>
      <c r="N52" t="s">
        <v>7</v>
      </c>
      <c r="O52" t="s">
        <v>9</v>
      </c>
      <c r="Q52" s="6"/>
    </row>
    <row r="53" spans="1:30" ht="15.75" thickBot="1" x14ac:dyDescent="0.3">
      <c r="A53" t="s">
        <v>14</v>
      </c>
      <c r="C53" s="3">
        <v>6</v>
      </c>
      <c r="D53" s="3">
        <v>5</v>
      </c>
      <c r="E53" s="3">
        <v>6</v>
      </c>
      <c r="F53" s="3">
        <v>2</v>
      </c>
      <c r="G53" s="3">
        <v>4</v>
      </c>
      <c r="H53" s="3">
        <v>5</v>
      </c>
      <c r="I53" s="5">
        <f>(AVERAGE(C53:H53)-4)*-1</f>
        <v>-0.66666666666666696</v>
      </c>
      <c r="J53" s="5"/>
      <c r="K53" s="7">
        <v>3</v>
      </c>
      <c r="L53" s="7">
        <v>3</v>
      </c>
      <c r="M53" s="7">
        <v>5</v>
      </c>
      <c r="N53" s="7">
        <v>6</v>
      </c>
      <c r="O53" s="7">
        <v>4</v>
      </c>
      <c r="P53" s="5">
        <f>(AVERAGE(K53:O53)-4)*-1</f>
        <v>-0.20000000000000018</v>
      </c>
      <c r="Q53" s="6"/>
    </row>
    <row r="54" spans="1:30" ht="15.75" thickBot="1" x14ac:dyDescent="0.3">
      <c r="A54" t="s">
        <v>19</v>
      </c>
      <c r="C54" s="3">
        <v>2</v>
      </c>
      <c r="D54" s="3">
        <v>5</v>
      </c>
      <c r="E54" s="3">
        <v>6</v>
      </c>
      <c r="F54" s="3">
        <v>1</v>
      </c>
      <c r="G54" s="3">
        <v>3</v>
      </c>
      <c r="H54" s="3">
        <v>1</v>
      </c>
      <c r="I54" s="5">
        <f>(AVERAGE(C54:H54)-4)*-1</f>
        <v>1</v>
      </c>
      <c r="J54" s="5"/>
      <c r="K54" s="7">
        <v>3</v>
      </c>
      <c r="L54" s="7">
        <v>3</v>
      </c>
      <c r="M54" s="7">
        <v>2</v>
      </c>
      <c r="N54" s="7">
        <v>4</v>
      </c>
      <c r="O54" s="7">
        <v>1</v>
      </c>
      <c r="P54" s="5">
        <f>(AVERAGE(K54:O54)-4)*-1</f>
        <v>1.4</v>
      </c>
      <c r="Q54" s="6"/>
    </row>
    <row r="55" spans="1:30" ht="15.75" thickBot="1" x14ac:dyDescent="0.3">
      <c r="A55" t="s">
        <v>22</v>
      </c>
      <c r="C55" s="3">
        <v>2</v>
      </c>
      <c r="D55" s="3">
        <v>4</v>
      </c>
      <c r="E55" s="3">
        <v>2</v>
      </c>
      <c r="F55" s="3">
        <v>1</v>
      </c>
      <c r="G55" s="3">
        <v>3</v>
      </c>
      <c r="H55" s="3">
        <v>5</v>
      </c>
      <c r="I55" s="5">
        <f>(AVERAGE(C55:H55)-4)*-1</f>
        <v>1.1666666666666665</v>
      </c>
      <c r="J55" s="5"/>
      <c r="K55" s="7">
        <v>2</v>
      </c>
      <c r="L55" s="7">
        <v>2</v>
      </c>
      <c r="M55" s="7">
        <v>2</v>
      </c>
      <c r="N55" s="7">
        <v>4</v>
      </c>
      <c r="O55" s="7">
        <v>1</v>
      </c>
      <c r="P55" s="5">
        <f>(AVERAGE(K55:O55)-4)*-1</f>
        <v>1.7999999999999998</v>
      </c>
      <c r="Q55" s="6"/>
    </row>
    <row r="56" spans="1:30" ht="15.75" thickBot="1" x14ac:dyDescent="0.3">
      <c r="A56" t="s">
        <v>24</v>
      </c>
      <c r="C56" s="3">
        <v>6</v>
      </c>
      <c r="D56" s="3">
        <v>4</v>
      </c>
      <c r="E56" s="3">
        <v>3</v>
      </c>
      <c r="F56" s="3">
        <v>7</v>
      </c>
      <c r="G56" s="3">
        <v>5</v>
      </c>
      <c r="H56" s="3">
        <v>3</v>
      </c>
      <c r="I56">
        <f t="shared" ref="I56:I85" si="1">(AVERAGE(C56:H56)-4)</f>
        <v>0.66666666666666696</v>
      </c>
      <c r="K56" s="3">
        <v>5</v>
      </c>
      <c r="L56" s="3">
        <v>6</v>
      </c>
      <c r="M56" s="3">
        <v>5</v>
      </c>
      <c r="N56" s="3">
        <v>4</v>
      </c>
      <c r="O56" s="3">
        <v>7</v>
      </c>
      <c r="P56">
        <f t="shared" ref="P56:P85" si="2">AVERAGE(K56:O56)-4</f>
        <v>1.4000000000000004</v>
      </c>
      <c r="Q56" s="6"/>
    </row>
    <row r="57" spans="1:30" ht="15.75" thickBot="1" x14ac:dyDescent="0.3">
      <c r="A57" t="s">
        <v>26</v>
      </c>
      <c r="C57" s="3">
        <v>4</v>
      </c>
      <c r="D57" s="3">
        <v>5</v>
      </c>
      <c r="E57" s="3">
        <v>4</v>
      </c>
      <c r="F57" s="3">
        <v>1</v>
      </c>
      <c r="G57" s="3">
        <v>2</v>
      </c>
      <c r="H57" s="3">
        <v>1</v>
      </c>
      <c r="I57" s="5">
        <f>(AVERAGE(C57:H57)-4)*-1</f>
        <v>1.1666666666666665</v>
      </c>
      <c r="J57" s="5"/>
      <c r="K57" s="7">
        <v>3</v>
      </c>
      <c r="L57" s="7">
        <v>2</v>
      </c>
      <c r="M57" s="7">
        <v>3</v>
      </c>
      <c r="N57" s="7">
        <v>4</v>
      </c>
      <c r="O57" s="7">
        <v>4</v>
      </c>
      <c r="P57" s="5">
        <f>(AVERAGE(K57:O57)-4)*-1</f>
        <v>0.79999999999999982</v>
      </c>
      <c r="Q57" s="6"/>
    </row>
    <row r="58" spans="1:30" ht="15.75" thickBot="1" x14ac:dyDescent="0.3">
      <c r="A58" t="s">
        <v>33</v>
      </c>
      <c r="C58" s="3">
        <v>7</v>
      </c>
      <c r="D58" s="3">
        <v>3</v>
      </c>
      <c r="E58" s="3">
        <v>2</v>
      </c>
      <c r="F58" s="3">
        <v>7</v>
      </c>
      <c r="G58" s="3">
        <v>7</v>
      </c>
      <c r="H58" s="3">
        <v>7</v>
      </c>
      <c r="I58">
        <f t="shared" si="1"/>
        <v>1.5</v>
      </c>
      <c r="K58" s="3">
        <v>5</v>
      </c>
      <c r="L58" s="3">
        <v>6</v>
      </c>
      <c r="M58" s="3">
        <v>5</v>
      </c>
      <c r="N58" s="3">
        <v>6</v>
      </c>
      <c r="O58" s="3">
        <v>7</v>
      </c>
      <c r="P58">
        <f t="shared" si="2"/>
        <v>1.7999999999999998</v>
      </c>
      <c r="Q58" s="6"/>
    </row>
    <row r="59" spans="1:30" ht="15.75" thickBot="1" x14ac:dyDescent="0.3">
      <c r="A59" t="s">
        <v>41</v>
      </c>
      <c r="C59" s="3">
        <v>5</v>
      </c>
      <c r="D59" s="3">
        <v>3</v>
      </c>
      <c r="E59" s="3">
        <v>3</v>
      </c>
      <c r="F59" s="3">
        <v>7</v>
      </c>
      <c r="G59" s="3">
        <v>6</v>
      </c>
      <c r="H59" s="3">
        <v>7</v>
      </c>
      <c r="I59">
        <f t="shared" si="1"/>
        <v>1.166666666666667</v>
      </c>
      <c r="K59" s="3">
        <v>6</v>
      </c>
      <c r="L59" s="3">
        <v>7</v>
      </c>
      <c r="M59" s="3">
        <v>7</v>
      </c>
      <c r="N59" s="3">
        <v>5</v>
      </c>
      <c r="O59" s="3">
        <v>6</v>
      </c>
      <c r="P59">
        <f t="shared" si="2"/>
        <v>2.2000000000000002</v>
      </c>
      <c r="Q59" s="6"/>
    </row>
    <row r="60" spans="1:30" x14ac:dyDescent="0.25">
      <c r="H60" t="s">
        <v>47</v>
      </c>
      <c r="I60">
        <f>ROUND(AVERAGE(I53:I59),2)</f>
        <v>0.86</v>
      </c>
      <c r="O60" t="s">
        <v>43</v>
      </c>
      <c r="P60">
        <f>ROUND(AVERAGE(P53:P59),2)</f>
        <v>1.31</v>
      </c>
      <c r="Q60" s="6"/>
    </row>
    <row r="61" spans="1:30" ht="15.75" thickBot="1" x14ac:dyDescent="0.3">
      <c r="I61">
        <f>ROUND(_xlfn.STDEV.S(I53:I59),2)</f>
        <v>0.72</v>
      </c>
      <c r="J61">
        <f>_xlfn.CONFIDENCE.NORM(0.05,I61,7)</f>
        <v>0.53337366326429736</v>
      </c>
      <c r="P61">
        <f>ROUND(_xlfn.STDEV.S(P53:P59),2)</f>
        <v>0.8</v>
      </c>
      <c r="Q61">
        <f>_xlfn.CONFIDENCE.NORM(0.05,P61,7)</f>
        <v>0.59263740362699724</v>
      </c>
    </row>
    <row r="62" spans="1:30" ht="15.75" thickBot="1" x14ac:dyDescent="0.3">
      <c r="A62" t="s">
        <v>18</v>
      </c>
      <c r="C62" s="3">
        <v>1</v>
      </c>
      <c r="D62" s="3">
        <v>1</v>
      </c>
      <c r="E62" s="3">
        <v>3</v>
      </c>
      <c r="F62" s="3">
        <v>1</v>
      </c>
      <c r="G62" s="3">
        <v>2</v>
      </c>
      <c r="H62" s="3">
        <v>2</v>
      </c>
      <c r="I62" s="5">
        <f>(AVERAGE(C62:H62)-4)*-1</f>
        <v>2.333333333333333</v>
      </c>
      <c r="J62" s="5"/>
      <c r="K62" s="7">
        <v>2</v>
      </c>
      <c r="L62" s="7">
        <v>5</v>
      </c>
      <c r="M62" s="7">
        <v>2</v>
      </c>
      <c r="N62" s="7">
        <v>2</v>
      </c>
      <c r="O62" s="7">
        <v>1</v>
      </c>
      <c r="P62" s="5">
        <f>(AVERAGE(K62:O62)-4)*-1</f>
        <v>1.6</v>
      </c>
      <c r="Q62" s="6"/>
    </row>
    <row r="63" spans="1:30" ht="15.75" thickBot="1" x14ac:dyDescent="0.3">
      <c r="A63" t="s">
        <v>31</v>
      </c>
      <c r="C63" s="3">
        <v>7</v>
      </c>
      <c r="D63" s="3">
        <v>6</v>
      </c>
      <c r="E63" s="3">
        <v>5</v>
      </c>
      <c r="F63" s="3">
        <v>7</v>
      </c>
      <c r="G63" s="3">
        <v>6</v>
      </c>
      <c r="H63" s="3">
        <v>7</v>
      </c>
      <c r="I63">
        <f t="shared" si="1"/>
        <v>2.333333333333333</v>
      </c>
      <c r="K63" s="3">
        <v>7</v>
      </c>
      <c r="L63" s="3">
        <v>6</v>
      </c>
      <c r="M63" s="3">
        <v>5</v>
      </c>
      <c r="N63" s="3">
        <v>6</v>
      </c>
      <c r="O63" s="3">
        <v>7</v>
      </c>
      <c r="P63">
        <f t="shared" si="2"/>
        <v>2.2000000000000002</v>
      </c>
      <c r="Q63" s="6"/>
    </row>
    <row r="64" spans="1:30" ht="15.75" thickBot="1" x14ac:dyDescent="0.3">
      <c r="A64" t="s">
        <v>35</v>
      </c>
      <c r="C64" s="3">
        <v>3</v>
      </c>
      <c r="D64" s="3">
        <v>3</v>
      </c>
      <c r="E64" s="3">
        <v>2</v>
      </c>
      <c r="F64" s="3">
        <v>3</v>
      </c>
      <c r="G64" s="3">
        <v>2</v>
      </c>
      <c r="H64" s="3">
        <v>1</v>
      </c>
      <c r="I64" s="5">
        <f>(AVERAGE(C64:H64)-4)*-1</f>
        <v>1.6666666666666665</v>
      </c>
      <c r="J64" s="5"/>
      <c r="K64" s="7">
        <v>2</v>
      </c>
      <c r="L64" s="7">
        <v>3</v>
      </c>
      <c r="M64" s="7">
        <v>2</v>
      </c>
      <c r="N64" s="7">
        <v>2</v>
      </c>
      <c r="O64" s="7">
        <v>2</v>
      </c>
      <c r="P64" s="5">
        <f>(AVERAGE(K64:O64)-4)*-1</f>
        <v>1.7999999999999998</v>
      </c>
      <c r="Q64" s="6"/>
    </row>
    <row r="65" spans="1:17" ht="15.75" thickBot="1" x14ac:dyDescent="0.3">
      <c r="A65" t="s">
        <v>36</v>
      </c>
      <c r="C65" s="3">
        <v>1</v>
      </c>
      <c r="D65" s="3">
        <v>2</v>
      </c>
      <c r="E65" s="3">
        <v>3</v>
      </c>
      <c r="F65" s="3">
        <v>1</v>
      </c>
      <c r="G65" s="3">
        <v>2</v>
      </c>
      <c r="H65" s="3">
        <v>1</v>
      </c>
      <c r="I65" s="5">
        <f>(AVERAGE(C65:H65)-4)*-1</f>
        <v>2.333333333333333</v>
      </c>
      <c r="J65" s="5"/>
      <c r="K65" s="7">
        <v>3</v>
      </c>
      <c r="L65" s="7">
        <v>2</v>
      </c>
      <c r="M65" s="7">
        <v>3</v>
      </c>
      <c r="N65" s="7">
        <v>1</v>
      </c>
      <c r="O65" s="7">
        <v>2</v>
      </c>
      <c r="P65" s="5">
        <f>(AVERAGE(K65:O65)-4)*-1</f>
        <v>1.7999999999999998</v>
      </c>
      <c r="Q65" s="6"/>
    </row>
    <row r="66" spans="1:17" ht="15.75" thickBot="1" x14ac:dyDescent="0.3">
      <c r="A66" t="s">
        <v>37</v>
      </c>
      <c r="C66" s="3">
        <v>7</v>
      </c>
      <c r="D66" s="3">
        <v>4</v>
      </c>
      <c r="E66" s="3">
        <v>5</v>
      </c>
      <c r="F66" s="3">
        <v>7</v>
      </c>
      <c r="G66" s="3">
        <v>4</v>
      </c>
      <c r="H66" s="3">
        <v>7</v>
      </c>
      <c r="I66">
        <f t="shared" si="1"/>
        <v>1.666666666666667</v>
      </c>
      <c r="K66" s="3">
        <v>5</v>
      </c>
      <c r="L66" s="3">
        <v>5</v>
      </c>
      <c r="M66" s="3">
        <v>5</v>
      </c>
      <c r="N66" s="3">
        <v>6</v>
      </c>
      <c r="O66" s="3">
        <v>7</v>
      </c>
      <c r="P66">
        <f t="shared" si="2"/>
        <v>1.5999999999999996</v>
      </c>
      <c r="Q66" s="6"/>
    </row>
    <row r="67" spans="1:17" ht="15.75" thickBot="1" x14ac:dyDescent="0.3">
      <c r="A67" t="s">
        <v>38</v>
      </c>
      <c r="C67" s="3">
        <v>6</v>
      </c>
      <c r="D67" s="3">
        <v>5</v>
      </c>
      <c r="E67" s="3">
        <v>6</v>
      </c>
      <c r="F67" s="3">
        <v>5</v>
      </c>
      <c r="G67" s="3">
        <v>2</v>
      </c>
      <c r="H67" s="3">
        <v>4</v>
      </c>
      <c r="I67">
        <f t="shared" si="1"/>
        <v>0.66666666666666696</v>
      </c>
      <c r="K67" s="3">
        <v>3</v>
      </c>
      <c r="L67" s="3">
        <v>2</v>
      </c>
      <c r="M67" s="3">
        <v>5</v>
      </c>
      <c r="N67" s="3">
        <v>6</v>
      </c>
      <c r="O67" s="3">
        <v>7</v>
      </c>
      <c r="P67">
        <f t="shared" si="2"/>
        <v>0.59999999999999964</v>
      </c>
      <c r="Q67" s="6"/>
    </row>
    <row r="68" spans="1:17" ht="15.75" thickBot="1" x14ac:dyDescent="0.3">
      <c r="A68" t="s">
        <v>40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5">
        <f>(AVERAGE(C68:H68)-4)*-1</f>
        <v>3</v>
      </c>
      <c r="J68" s="5"/>
      <c r="K68" s="7">
        <v>3</v>
      </c>
      <c r="L68" s="7">
        <v>1</v>
      </c>
      <c r="M68" s="7">
        <v>2</v>
      </c>
      <c r="N68" s="7">
        <v>1</v>
      </c>
      <c r="O68" s="7">
        <v>1</v>
      </c>
      <c r="P68" s="5">
        <f>(AVERAGE(K68:O68)-4)*-1</f>
        <v>2.4</v>
      </c>
      <c r="Q68" s="6"/>
    </row>
    <row r="69" spans="1:17" x14ac:dyDescent="0.25">
      <c r="H69" t="s">
        <v>49</v>
      </c>
      <c r="I69">
        <f>ROUND(AVERAGE(I62:I68),2)</f>
        <v>2</v>
      </c>
      <c r="J69">
        <f>(I69+I78)/2</f>
        <v>1.2749999999999999</v>
      </c>
      <c r="O69" t="s">
        <v>44</v>
      </c>
      <c r="P69">
        <f>ROUND(AVERAGE(P62:P68),2)</f>
        <v>1.71</v>
      </c>
      <c r="Q69">
        <f>(P69+P78)/2</f>
        <v>1.2</v>
      </c>
    </row>
    <row r="70" spans="1:17" ht="15.75" thickBot="1" x14ac:dyDescent="0.3">
      <c r="H70" t="s">
        <v>48</v>
      </c>
      <c r="I70">
        <f>ROUND(_xlfn.STDEV.S(I62:I68),2)</f>
        <v>0.75</v>
      </c>
      <c r="J70">
        <f>(J71+J79)/2</f>
        <v>0.68153301417104695</v>
      </c>
      <c r="P70">
        <f>ROUND(_xlfn.STDEV.S(P62:P68),2)</f>
        <v>0.57999999999999996</v>
      </c>
      <c r="Q70">
        <f>(Q71+Q79)/2</f>
        <v>0.53707764703696625</v>
      </c>
    </row>
    <row r="71" spans="1:17" ht="15.75" thickBot="1" x14ac:dyDescent="0.3">
      <c r="A71" t="s">
        <v>15</v>
      </c>
      <c r="C71" s="3">
        <v>5</v>
      </c>
      <c r="D71" s="3">
        <v>4</v>
      </c>
      <c r="E71" s="3">
        <v>3</v>
      </c>
      <c r="F71" s="3">
        <v>2</v>
      </c>
      <c r="G71" s="3">
        <v>3</v>
      </c>
      <c r="H71" s="3">
        <v>1</v>
      </c>
      <c r="I71" s="6">
        <f t="shared" si="1"/>
        <v>-1</v>
      </c>
      <c r="J71">
        <f>_xlfn.CONFIDENCE.NORM(0.05,I70,7)</f>
        <v>0.55559756590030995</v>
      </c>
      <c r="K71" s="3">
        <v>2</v>
      </c>
      <c r="L71" s="3">
        <v>3</v>
      </c>
      <c r="M71" s="3">
        <v>3</v>
      </c>
      <c r="N71" s="3">
        <v>2</v>
      </c>
      <c r="O71" s="3">
        <v>6</v>
      </c>
      <c r="P71">
        <f t="shared" si="2"/>
        <v>-0.79999999999999982</v>
      </c>
      <c r="Q71">
        <f>_xlfn.CONFIDENCE.NORM(0.05,P70,7)</f>
        <v>0.4296621176295729</v>
      </c>
    </row>
    <row r="72" spans="1:17" ht="15.75" thickBot="1" x14ac:dyDescent="0.3">
      <c r="A72" t="s">
        <v>20</v>
      </c>
      <c r="C72" s="3">
        <v>3</v>
      </c>
      <c r="D72" s="3">
        <v>2</v>
      </c>
      <c r="E72" s="3">
        <v>2</v>
      </c>
      <c r="F72" s="3">
        <v>4</v>
      </c>
      <c r="G72" s="3">
        <v>3</v>
      </c>
      <c r="H72" s="3">
        <v>3</v>
      </c>
      <c r="I72" s="5">
        <f>(AVERAGE(C72:H72)-4)*-1</f>
        <v>1.1666666666666665</v>
      </c>
      <c r="J72" s="5"/>
      <c r="K72" s="7">
        <v>3</v>
      </c>
      <c r="L72" s="7">
        <v>5</v>
      </c>
      <c r="M72" s="7">
        <v>5</v>
      </c>
      <c r="N72" s="7">
        <v>3</v>
      </c>
      <c r="O72" s="7">
        <v>1</v>
      </c>
      <c r="P72" s="5">
        <f>(AVERAGE(K72:O72)-4)*-1</f>
        <v>0.60000000000000009</v>
      </c>
      <c r="Q72" s="6"/>
    </row>
    <row r="73" spans="1:17" ht="15.75" thickBot="1" x14ac:dyDescent="0.3">
      <c r="A73" t="s">
        <v>25</v>
      </c>
      <c r="C73" s="3">
        <v>1</v>
      </c>
      <c r="D73" s="3">
        <v>3</v>
      </c>
      <c r="E73" s="3">
        <v>2</v>
      </c>
      <c r="F73" s="3">
        <v>1</v>
      </c>
      <c r="G73" s="3">
        <v>2</v>
      </c>
      <c r="H73" s="3">
        <v>3</v>
      </c>
      <c r="I73" s="5">
        <f>(AVERAGE(C73:H73)-4)*-1</f>
        <v>2</v>
      </c>
      <c r="J73" s="5"/>
      <c r="K73" s="7">
        <v>3</v>
      </c>
      <c r="L73" s="7">
        <v>3</v>
      </c>
      <c r="M73" s="7">
        <v>2</v>
      </c>
      <c r="N73" s="7">
        <v>2</v>
      </c>
      <c r="O73" s="7">
        <v>1</v>
      </c>
      <c r="P73" s="5">
        <f>(AVERAGE(K73:O73)-4)*-1</f>
        <v>1.7999999999999998</v>
      </c>
      <c r="Q73" s="6"/>
    </row>
    <row r="74" spans="1:17" ht="15.75" thickBot="1" x14ac:dyDescent="0.3">
      <c r="A74" t="s">
        <v>27</v>
      </c>
      <c r="C74" s="3">
        <v>5</v>
      </c>
      <c r="D74" s="3">
        <v>4</v>
      </c>
      <c r="E74" s="3">
        <v>3</v>
      </c>
      <c r="F74" s="3">
        <v>6</v>
      </c>
      <c r="G74" s="3">
        <v>6</v>
      </c>
      <c r="H74" s="3">
        <v>4</v>
      </c>
      <c r="I74">
        <f t="shared" si="1"/>
        <v>0.66666666666666696</v>
      </c>
      <c r="K74" s="3">
        <v>5</v>
      </c>
      <c r="L74" s="3">
        <v>4</v>
      </c>
      <c r="M74" s="3">
        <v>4</v>
      </c>
      <c r="N74" s="3">
        <v>5</v>
      </c>
      <c r="O74" s="3">
        <v>6</v>
      </c>
      <c r="P74">
        <f t="shared" si="2"/>
        <v>0.79999999999999982</v>
      </c>
      <c r="Q74" s="6"/>
    </row>
    <row r="75" spans="1:17" ht="15.75" thickBot="1" x14ac:dyDescent="0.3">
      <c r="A75" t="s">
        <v>28</v>
      </c>
      <c r="C75" s="3">
        <v>5</v>
      </c>
      <c r="D75" s="3">
        <v>3</v>
      </c>
      <c r="E75" s="3">
        <v>3</v>
      </c>
      <c r="F75" s="3">
        <v>4</v>
      </c>
      <c r="G75" s="3">
        <v>6</v>
      </c>
      <c r="H75" s="3">
        <v>1</v>
      </c>
      <c r="I75">
        <f t="shared" si="1"/>
        <v>-0.33333333333333348</v>
      </c>
      <c r="K75" s="3">
        <v>5</v>
      </c>
      <c r="L75" s="3">
        <v>4</v>
      </c>
      <c r="M75" s="3">
        <v>3</v>
      </c>
      <c r="N75" s="3">
        <v>4</v>
      </c>
      <c r="O75" s="3">
        <v>7</v>
      </c>
      <c r="P75">
        <f t="shared" si="2"/>
        <v>0.59999999999999964</v>
      </c>
      <c r="Q75" s="6"/>
    </row>
    <row r="76" spans="1:17" ht="15.75" thickBot="1" x14ac:dyDescent="0.3">
      <c r="A76" t="s">
        <v>29</v>
      </c>
      <c r="C76" s="3">
        <v>3</v>
      </c>
      <c r="D76" s="3">
        <v>4</v>
      </c>
      <c r="E76" s="3">
        <v>5</v>
      </c>
      <c r="F76" s="3">
        <v>4</v>
      </c>
      <c r="G76" s="3">
        <v>2</v>
      </c>
      <c r="H76" s="3">
        <v>7</v>
      </c>
      <c r="I76" s="5">
        <f>(AVERAGE(C76:H76)-4)*-1</f>
        <v>-0.16666666666666696</v>
      </c>
      <c r="J76" s="5"/>
      <c r="K76" s="7">
        <v>3</v>
      </c>
      <c r="L76" s="7">
        <v>3</v>
      </c>
      <c r="M76" s="7">
        <v>4</v>
      </c>
      <c r="N76" s="7">
        <v>5</v>
      </c>
      <c r="O76" s="7">
        <v>4</v>
      </c>
      <c r="P76" s="5">
        <f>(AVERAGE(K76:O76)-4)*-1</f>
        <v>0.20000000000000018</v>
      </c>
      <c r="Q76" s="6"/>
    </row>
    <row r="77" spans="1:17" ht="15.75" thickBot="1" x14ac:dyDescent="0.3">
      <c r="A77" t="s">
        <v>42</v>
      </c>
      <c r="C77" s="3">
        <v>6</v>
      </c>
      <c r="D77" s="3">
        <v>5</v>
      </c>
      <c r="E77" s="3">
        <v>5</v>
      </c>
      <c r="F77" s="3">
        <v>6</v>
      </c>
      <c r="G77" s="3">
        <v>6</v>
      </c>
      <c r="H77" s="3">
        <v>5</v>
      </c>
      <c r="I77">
        <f t="shared" si="1"/>
        <v>1.5</v>
      </c>
      <c r="K77" s="3">
        <v>6</v>
      </c>
      <c r="L77" s="3">
        <v>5</v>
      </c>
      <c r="M77" s="3">
        <v>5</v>
      </c>
      <c r="N77" s="3">
        <v>5</v>
      </c>
      <c r="O77" s="3">
        <v>7</v>
      </c>
      <c r="P77">
        <f t="shared" si="2"/>
        <v>1.5999999999999996</v>
      </c>
      <c r="Q77" s="6"/>
    </row>
    <row r="78" spans="1:17" x14ac:dyDescent="0.25">
      <c r="H78" t="s">
        <v>50</v>
      </c>
      <c r="I78">
        <f>ROUND(AVERAGE(I71:I77),2)</f>
        <v>0.55000000000000004</v>
      </c>
      <c r="O78" t="s">
        <v>45</v>
      </c>
      <c r="P78">
        <f>ROUND(AVERAGE(P71:P77),2)</f>
        <v>0.69</v>
      </c>
      <c r="Q78" s="6"/>
    </row>
    <row r="79" spans="1:17" ht="15.75" thickBot="1" x14ac:dyDescent="0.3">
      <c r="I79">
        <f>ROUND(_xlfn.STDEV.S(I71:I77),2)</f>
        <v>1.0900000000000001</v>
      </c>
      <c r="J79">
        <f>_xlfn.CONFIDENCE.NORM(0.05,I79,7)</f>
        <v>0.80746846244178383</v>
      </c>
      <c r="P79">
        <f>ROUND(_xlfn.STDEV.S(P71:P77),2)</f>
        <v>0.87</v>
      </c>
      <c r="Q79">
        <f>_xlfn.CONFIDENCE.NORM(0.05,P79,7)</f>
        <v>0.64449317644435955</v>
      </c>
    </row>
    <row r="80" spans="1:17" ht="15.75" thickBot="1" x14ac:dyDescent="0.3">
      <c r="A80" t="s">
        <v>16</v>
      </c>
      <c r="C80" s="3">
        <v>2</v>
      </c>
      <c r="D80" s="3">
        <v>5</v>
      </c>
      <c r="E80" s="3">
        <v>3</v>
      </c>
      <c r="F80" s="3">
        <v>1</v>
      </c>
      <c r="G80" s="3">
        <v>2</v>
      </c>
      <c r="H80" s="3">
        <v>1</v>
      </c>
      <c r="I80" s="5">
        <f>(AVERAGE(C80:H80)-4)*-1</f>
        <v>1.6666666666666665</v>
      </c>
      <c r="J80" s="5"/>
      <c r="K80" s="7">
        <v>2</v>
      </c>
      <c r="L80" s="7">
        <v>2</v>
      </c>
      <c r="M80" s="7">
        <v>2</v>
      </c>
      <c r="N80" s="7">
        <v>2</v>
      </c>
      <c r="O80" s="7">
        <v>1</v>
      </c>
      <c r="P80" s="5">
        <f>(AVERAGE(K80:O80)-4)*-1</f>
        <v>2.2000000000000002</v>
      </c>
      <c r="Q80" s="6"/>
    </row>
    <row r="81" spans="1:17" ht="15.75" thickBot="1" x14ac:dyDescent="0.3">
      <c r="A81" t="s">
        <v>21</v>
      </c>
      <c r="C81" s="3">
        <v>6</v>
      </c>
      <c r="D81" s="3">
        <v>4</v>
      </c>
      <c r="E81" s="3">
        <v>2</v>
      </c>
      <c r="F81" s="3">
        <v>4</v>
      </c>
      <c r="G81" s="3">
        <v>4</v>
      </c>
      <c r="H81" s="3">
        <v>4</v>
      </c>
      <c r="I81">
        <f t="shared" si="1"/>
        <v>0</v>
      </c>
      <c r="K81" s="3">
        <v>5</v>
      </c>
      <c r="L81" s="3">
        <v>5</v>
      </c>
      <c r="M81" s="3">
        <v>5</v>
      </c>
      <c r="N81" s="3">
        <v>5</v>
      </c>
      <c r="O81" s="3">
        <v>7</v>
      </c>
      <c r="P81">
        <f t="shared" si="2"/>
        <v>1.4000000000000004</v>
      </c>
      <c r="Q81" s="6"/>
    </row>
    <row r="82" spans="1:17" ht="15.75" thickBot="1" x14ac:dyDescent="0.3">
      <c r="A82" t="s">
        <v>23</v>
      </c>
      <c r="C82" s="3">
        <v>2</v>
      </c>
      <c r="D82" s="3">
        <v>5</v>
      </c>
      <c r="E82" s="3">
        <v>3</v>
      </c>
      <c r="F82" s="3">
        <v>1</v>
      </c>
      <c r="G82" s="3">
        <v>2</v>
      </c>
      <c r="H82" s="3">
        <v>4</v>
      </c>
      <c r="I82" s="5">
        <f>(AVERAGE(C82:H82)-4)*-1</f>
        <v>1.1666666666666665</v>
      </c>
      <c r="J82" s="5"/>
      <c r="K82" s="7">
        <v>2</v>
      </c>
      <c r="L82" s="7">
        <v>3</v>
      </c>
      <c r="M82" s="7">
        <v>3</v>
      </c>
      <c r="N82" s="7">
        <v>3</v>
      </c>
      <c r="O82" s="7">
        <v>1</v>
      </c>
      <c r="P82" s="5">
        <f>(AVERAGE(K82:O82)-4)*-1</f>
        <v>1.6</v>
      </c>
      <c r="Q82" s="6"/>
    </row>
    <row r="83" spans="1:17" ht="15.75" thickBot="1" x14ac:dyDescent="0.3">
      <c r="A83" t="s">
        <v>30</v>
      </c>
      <c r="C83" s="3">
        <v>6</v>
      </c>
      <c r="D83" s="3">
        <v>4</v>
      </c>
      <c r="E83" s="3">
        <v>3</v>
      </c>
      <c r="F83" s="3">
        <v>7</v>
      </c>
      <c r="G83" s="3">
        <v>6</v>
      </c>
      <c r="H83" s="3">
        <v>5</v>
      </c>
      <c r="I83">
        <f t="shared" si="1"/>
        <v>1.166666666666667</v>
      </c>
      <c r="K83" s="3">
        <v>5</v>
      </c>
      <c r="L83" s="3">
        <v>3</v>
      </c>
      <c r="M83" s="3">
        <v>5</v>
      </c>
      <c r="N83" s="3">
        <v>5</v>
      </c>
      <c r="O83" s="3">
        <v>7</v>
      </c>
      <c r="P83">
        <f t="shared" si="2"/>
        <v>1</v>
      </c>
      <c r="Q83" s="6"/>
    </row>
    <row r="84" spans="1:17" ht="15.75" thickBot="1" x14ac:dyDescent="0.3">
      <c r="A84" t="s">
        <v>32</v>
      </c>
      <c r="C84" s="3">
        <v>1</v>
      </c>
      <c r="D84" s="3">
        <v>3</v>
      </c>
      <c r="E84" s="3">
        <v>3</v>
      </c>
      <c r="F84" s="3">
        <v>1</v>
      </c>
      <c r="G84" s="3">
        <v>1</v>
      </c>
      <c r="H84" s="3">
        <v>1</v>
      </c>
      <c r="I84" s="5">
        <f>(AVERAGE(C84:H84)-4)*-1</f>
        <v>2.333333333333333</v>
      </c>
      <c r="J84" s="5"/>
      <c r="K84" s="7">
        <v>2</v>
      </c>
      <c r="L84" s="7">
        <v>2</v>
      </c>
      <c r="M84" s="7">
        <v>3</v>
      </c>
      <c r="N84" s="7">
        <v>6</v>
      </c>
      <c r="O84" s="7">
        <v>1</v>
      </c>
      <c r="P84" s="5">
        <f>(AVERAGE(K84:O84)-4)*-1</f>
        <v>1.2000000000000002</v>
      </c>
      <c r="Q84" s="6"/>
    </row>
    <row r="85" spans="1:17" ht="15.75" thickBot="1" x14ac:dyDescent="0.3">
      <c r="A85" t="s">
        <v>34</v>
      </c>
      <c r="C85" s="3">
        <v>7</v>
      </c>
      <c r="D85" s="3">
        <v>4</v>
      </c>
      <c r="E85" s="3">
        <v>5</v>
      </c>
      <c r="F85" s="3">
        <v>7</v>
      </c>
      <c r="G85" s="3">
        <v>7</v>
      </c>
      <c r="H85" s="3">
        <v>5</v>
      </c>
      <c r="I85">
        <f t="shared" si="1"/>
        <v>1.833333333333333</v>
      </c>
      <c r="K85" s="3">
        <v>5</v>
      </c>
      <c r="L85" s="3">
        <v>6</v>
      </c>
      <c r="M85" s="3">
        <v>5</v>
      </c>
      <c r="N85" s="3">
        <v>6</v>
      </c>
      <c r="O85" s="3">
        <v>7</v>
      </c>
      <c r="P85">
        <f t="shared" si="2"/>
        <v>1.7999999999999998</v>
      </c>
      <c r="Q85" s="6"/>
    </row>
    <row r="86" spans="1:17" ht="15.75" thickBot="1" x14ac:dyDescent="0.3">
      <c r="A86" t="s">
        <v>39</v>
      </c>
      <c r="C86" s="3">
        <v>2</v>
      </c>
      <c r="D86" s="3">
        <v>4</v>
      </c>
      <c r="E86" s="3">
        <v>3</v>
      </c>
      <c r="F86" s="3">
        <v>1</v>
      </c>
      <c r="G86" s="3">
        <v>2</v>
      </c>
      <c r="H86" s="3">
        <v>1</v>
      </c>
      <c r="I86" s="5">
        <f>(AVERAGE(C86:H86)-4)*-1</f>
        <v>1.8333333333333335</v>
      </c>
      <c r="J86" s="5"/>
      <c r="K86" s="7">
        <v>3</v>
      </c>
      <c r="L86" s="7">
        <v>2</v>
      </c>
      <c r="M86" s="7">
        <v>3</v>
      </c>
      <c r="N86" s="7">
        <v>2</v>
      </c>
      <c r="O86" s="7">
        <v>1</v>
      </c>
      <c r="P86" s="5">
        <f>(AVERAGE(K86:O86)-4)*-1</f>
        <v>1.7999999999999998</v>
      </c>
      <c r="Q86" s="6"/>
    </row>
    <row r="87" spans="1:17" x14ac:dyDescent="0.25">
      <c r="H87" t="s">
        <v>51</v>
      </c>
      <c r="I87">
        <f>ROUND(AVERAGE(I80:I86),2)</f>
        <v>1.43</v>
      </c>
      <c r="O87" t="s">
        <v>46</v>
      </c>
      <c r="P87">
        <f>ROUND(AVERAGE(P80:P86),2)</f>
        <v>1.57</v>
      </c>
    </row>
    <row r="88" spans="1:17" x14ac:dyDescent="0.25">
      <c r="I88">
        <f>ROUND(_xlfn.STDEV.S(I80:I86),2)</f>
        <v>0.75</v>
      </c>
      <c r="P88">
        <f>ROUND(_xlfn.STDEV.S(P80:P86),2)</f>
        <v>0.41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loicd</dc:creator>
  <cp:lastModifiedBy>Loïc DAVID</cp:lastModifiedBy>
  <dcterms:created xsi:type="dcterms:W3CDTF">2015-06-05T18:19:34Z</dcterms:created>
  <dcterms:modified xsi:type="dcterms:W3CDTF">2023-01-31T12:11:40Z</dcterms:modified>
</cp:coreProperties>
</file>