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Assignments\"/>
    </mc:Choice>
  </mc:AlternateContent>
  <bookViews>
    <workbookView xWindow="0" yWindow="0" windowWidth="20490" windowHeight="7755" activeTab="1"/>
  </bookViews>
  <sheets>
    <sheet name="Module 3" sheetId="4" r:id="rId1"/>
    <sheet name="Module 4" sheetId="1" r:id="rId2"/>
    <sheet name="Module 5" sheetId="2" r:id="rId3"/>
  </sheets>
  <definedNames>
    <definedName name="_xlnm._FilterDatabase" localSheetId="1" hidden="1">'Module 4'!$A$8:$S$8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9" i="1"/>
  <c r="J4" i="4" l="1"/>
  <c r="J5" i="4"/>
  <c r="J6" i="4"/>
  <c r="J7" i="4"/>
  <c r="J8" i="4"/>
  <c r="J9" i="4"/>
  <c r="J10" i="4"/>
  <c r="J11" i="4"/>
  <c r="J12" i="4"/>
  <c r="J13" i="4"/>
  <c r="J14" i="4"/>
  <c r="J3" i="4"/>
  <c r="I5" i="4"/>
  <c r="I6" i="4"/>
  <c r="I7" i="4"/>
  <c r="I8" i="4"/>
  <c r="I9" i="4"/>
  <c r="I10" i="4"/>
  <c r="I11" i="4"/>
  <c r="I12" i="4"/>
  <c r="I13" i="4"/>
  <c r="I14" i="4"/>
  <c r="I4" i="4"/>
  <c r="I3" i="4"/>
  <c r="H4" i="4"/>
  <c r="H5" i="4"/>
  <c r="H6" i="4"/>
  <c r="H7" i="4"/>
  <c r="H8" i="4"/>
  <c r="H9" i="4"/>
  <c r="H10" i="4"/>
  <c r="H11" i="4"/>
  <c r="H12" i="4"/>
  <c r="H13" i="4"/>
  <c r="G13" i="4" s="1"/>
  <c r="H14" i="4"/>
  <c r="H3" i="4"/>
  <c r="D3" i="4"/>
  <c r="E3" i="4"/>
  <c r="F3" i="4"/>
  <c r="J50" i="1"/>
  <c r="I50" i="1"/>
  <c r="G18" i="4"/>
  <c r="G16" i="4"/>
  <c r="G9" i="4" l="1"/>
  <c r="G5" i="4"/>
  <c r="G14" i="4"/>
  <c r="G10" i="4"/>
  <c r="G6" i="4"/>
  <c r="G11" i="4"/>
  <c r="G7" i="4"/>
  <c r="G12" i="4"/>
  <c r="G8" i="4"/>
  <c r="G4" i="4"/>
  <c r="G3" i="4"/>
  <c r="M4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9" i="1"/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9" i="1"/>
  <c r="K9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F6" i="4" l="1"/>
  <c r="F4" i="4"/>
  <c r="F5" i="4"/>
  <c r="F7" i="4"/>
  <c r="F8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D4" i="4"/>
  <c r="D5" i="4"/>
  <c r="D6" i="4"/>
  <c r="D7" i="4"/>
  <c r="D8" i="4"/>
  <c r="D9" i="4"/>
  <c r="D10" i="4"/>
  <c r="D11" i="4"/>
  <c r="D12" i="4"/>
  <c r="D13" i="4"/>
  <c r="D14" i="4"/>
</calcChain>
</file>

<file path=xl/sharedStrings.xml><?xml version="1.0" encoding="utf-8"?>
<sst xmlns="http://schemas.openxmlformats.org/spreadsheetml/2006/main" count="331" uniqueCount="148">
  <si>
    <t>Data Validation</t>
  </si>
  <si>
    <t>Gender</t>
  </si>
  <si>
    <t>Age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</si>
  <si>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</si>
  <si>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</si>
  <si>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</si>
  <si>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</si>
  <si>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</si>
  <si>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</si>
  <si>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</si>
  <si>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</si>
  <si>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</si>
  <si>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</si>
  <si>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</si>
  <si>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</si>
  <si>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</si>
  <si>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</si>
  <si>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</si>
  <si>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</si>
  <si>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</si>
  <si>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</si>
  <si>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</si>
  <si>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</si>
  <si>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</si>
  <si>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</si>
  <si>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</si>
  <si>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</si>
  <si>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</si>
  <si>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</si>
  <si>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</si>
  <si>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</si>
  <si>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</si>
  <si>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</si>
  <si>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</si>
  <si>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</si>
  <si>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</si>
  <si>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</si>
  <si>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</si>
  <si>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</si>
  <si>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</si>
  <si>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</si>
  <si>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</si>
  <si>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</si>
  <si>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</si>
  <si>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</si>
  <si>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</si>
  <si>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</si>
  <si>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</si>
  <si>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</si>
  <si>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</si>
  <si>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</si>
  <si>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</si>
  <si>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</si>
  <si>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</si>
  <si>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</si>
  <si>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</si>
  <si>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</si>
  <si>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</si>
  <si>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</si>
  <si>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</si>
  <si>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</si>
  <si>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</si>
  <si>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</si>
  <si>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</si>
  <si>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</si>
  <si>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</si>
  <si>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</si>
  <si>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</si>
  <si>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</si>
  <si>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</si>
  <si>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</si>
  <si>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</si>
  <si>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</si>
  <si>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</si>
  <si>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</si>
  <si>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</si>
  <si>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</si>
  <si>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</si>
  <si>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</si>
  <si>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</si>
  <si>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</si>
  <si>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</si>
  <si>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</si>
  <si>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</si>
  <si>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</si>
  <si>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</si>
  <si>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</si>
  <si>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</si>
  <si>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</si>
  <si>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</si>
  <si>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</si>
  <si>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</si>
  <si>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</si>
  <si>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</si>
  <si>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</si>
  <si>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</si>
  <si>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</si>
  <si>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</si>
  <si>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</si>
  <si>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</si>
  <si>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</si>
  <si>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</si>
  <si>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</si>
  <si>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Ans 1</t>
  </si>
  <si>
    <t>Ans 2</t>
  </si>
  <si>
    <t>Ans 3</t>
  </si>
  <si>
    <t>Ans 4</t>
  </si>
  <si>
    <t>Ans 5</t>
  </si>
  <si>
    <t>Name</t>
  </si>
  <si>
    <t>Birthdate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</si>
  <si>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</si>
  <si>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</si>
  <si>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</si>
  <si>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</si>
  <si>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</si>
  <si>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</si>
  <si>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</si>
  <si>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</si>
  <si>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</si>
  <si>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</si>
  <si>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</si>
  <si>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</si>
  <si>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Month name</t>
  </si>
  <si>
    <t>Month number</t>
  </si>
  <si>
    <t>Day number</t>
  </si>
  <si>
    <t>Age(year,month,day)</t>
  </si>
  <si>
    <t>Category</t>
  </si>
  <si>
    <t>Sub-Category</t>
  </si>
  <si>
    <t>Quantity</t>
  </si>
  <si>
    <t>Discount</t>
  </si>
  <si>
    <t>Profit</t>
  </si>
  <si>
    <t>Furniture</t>
  </si>
  <si>
    <t>Bookcases</t>
  </si>
  <si>
    <t>Chairs</t>
  </si>
  <si>
    <t>Office Supplies</t>
  </si>
  <si>
    <t>Labels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</si>
  <si>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</si>
  <si>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</si>
  <si>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</si>
  <si>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</si>
  <si>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</si>
  <si>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</si>
  <si>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</si>
  <si>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</si>
  <si>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Paper</t>
  </si>
  <si>
    <t>years</t>
  </si>
  <si>
    <t>months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</si>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</sst>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2" fillId="0" borderId="2" xfId="0" applyFont="1" applyBorder="1"/>
    <xf numFmtId="0" fontId="2" fillId="3" borderId="2" xfId="0" applyFont="1" applyFill="1" applyBorder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0" fontId="3" fillId="0" borderId="2" xfId="0" applyFont="1" applyBorder="1"/>
    <xf numFmtId="0" fontId="3" fillId="3" borderId="2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4" borderId="1" xfId="0" applyFont="1" applyFill="1" applyBorder="1"/>
    <xf numFmtId="0" fontId="3" fillId="0" borderId="1" xfId="0" quotePrefix="1" applyFont="1" applyBorder="1"/>
    <xf numFmtId="0" fontId="3" fillId="5" borderId="1" xfId="0" applyFont="1" applyFill="1" applyBorder="1"/>
    <xf numFmtId="0" fontId="6" fillId="2" borderId="1" xfId="0" applyFont="1" applyFill="1" applyBorder="1"/>
    <xf numFmtId="14" fontId="0" fillId="0" borderId="0" xfId="0" applyNumberFormat="1"/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3" borderId="0" xfId="0" applyFont="1" applyFill="1" applyBorder="1"/>
    <xf numFmtId="0" fontId="2" fillId="4" borderId="3" xfId="0" applyFont="1" applyFill="1" applyBorder="1"/>
    <xf numFmtId="0" fontId="3" fillId="5" borderId="4" xfId="0" applyFon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11</xdr:row>
      <xdr:rowOff>171450</xdr:rowOff>
    </xdr:from>
    <xdr:to>
      <xdr:col>2</xdr:col>
      <xdr:colOff>419100</xdr:colOff>
      <xdr:row>19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9B8CF09C-6AD4-E6F4-C8CE-FACA8D3C74F2}"/>
            </a:ext>
          </a:extLst>
        </xdr:cNvPr>
        <xdr:cNvSpPr txBox="1"/>
      </xdr:nvSpPr>
      <xdr:spPr>
        <a:xfrm>
          <a:off x="88900" y="2197100"/>
          <a:ext cx="1549400" cy="146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Data</a:t>
          </a:r>
          <a:r>
            <a:rPr lang="en-IN" sz="1100" kern="1200" baseline="0"/>
            <a:t> Validation</a:t>
          </a:r>
        </a:p>
        <a:p>
          <a:endParaRPr lang="en-IN" sz="1100" kern="1200" baseline="0"/>
        </a:p>
        <a:p>
          <a:r>
            <a:rPr lang="en-IN" sz="1100" kern="1200" baseline="0"/>
            <a:t>Gender: Insert list options as Male and Female</a:t>
          </a:r>
        </a:p>
        <a:p>
          <a:r>
            <a:rPr lang="en-IN" sz="1100" kern="1200" baseline="0"/>
            <a:t>Age : Circle the invalid data (less than 18 should be invalid)</a:t>
          </a:r>
          <a:endParaRPr lang="en-IN" sz="1100" kern="1200"/>
        </a:p>
      </xdr:txBody>
    </xdr:sp>
    <xdr:clientData/>
  </xdr:twoCellAnchor>
  <xdr:twoCellAnchor>
    <xdr:from>
      <xdr:col>11</xdr:col>
      <xdr:colOff>273050</xdr:colOff>
      <xdr:row>1</xdr:row>
      <xdr:rowOff>76200</xdr:rowOff>
    </xdr:from>
    <xdr:to>
      <xdr:col>13</xdr:col>
      <xdr:colOff>152400</xdr:colOff>
      <xdr:row>16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BEA2B09C-C8CF-71AE-7F61-DA5D1B454AE7}"/>
            </a:ext>
          </a:extLst>
        </xdr:cNvPr>
        <xdr:cNvSpPr txBox="1"/>
      </xdr:nvSpPr>
      <xdr:spPr>
        <a:xfrm>
          <a:off x="6978650" y="260350"/>
          <a:ext cx="1098550" cy="2724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Using</a:t>
          </a:r>
          <a:r>
            <a:rPr lang="en-IN" sz="1100" kern="1200" baseline="0"/>
            <a:t> Conditional formationg color the negative profit numbers as red and sort the profit data in ascending to descending order. Then do the sorting based on Quantity and then by sales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B1" workbookViewId="0">
      <selection activeCell="F19" sqref="F19"/>
    </sheetView>
  </sheetViews>
  <sheetFormatPr defaultRowHeight="14.25"/>
  <cols>
    <col min="2" max="2" width="18" customWidth="1"/>
    <col min="3" max="3" width="23.125" customWidth="1"/>
    <col min="4" max="4" width="19.125" customWidth="1"/>
    <col min="5" max="5" width="16.875" customWidth="1"/>
    <col min="6" max="6" width="21.75" customWidth="1"/>
    <col min="7" max="7" width="28.5" customWidth="1"/>
    <col min="9" max="9" width="12.25" customWidth="1"/>
  </cols>
  <sheetData>
    <row r="2" spans="2:10" ht="15">
      <c r="B2" s="15" t="s">
        <v>108</v>
      </c>
      <c r="C2" s="15" t="s">
        <v>109</v>
      </c>
      <c r="D2" s="15" t="s">
        <v>124</v>
      </c>
      <c r="E2" s="15" t="s">
        <v>123</v>
      </c>
      <c r="F2" s="15" t="s">
        <v>122</v>
      </c>
      <c r="G2" s="24" t="s">
        <v>125</v>
      </c>
      <c r="H2" s="2" t="s">
        <v>145</v>
      </c>
      <c r="I2" s="2" t="s">
        <v>146</v>
      </c>
      <c r="J2" s="2" t="s">
        <v>147</v>
      </c>
    </row>
    <row r="3" spans="2:10" ht="15">
      <c r="B3" s="16" t="s">
        <v>110</v>
      </c>
      <c r="C3" s="20">
        <v>36478</v>
      </c>
      <c r="D3" s="17">
        <f>DAY(C3)</f>
        <v>14</v>
      </c>
      <c r="E3" s="17">
        <f>MONTH(C3)</f>
        <v>11</v>
      </c>
      <c r="F3" s="17" t="str">
        <f>TEXT(C3,"MMMM")</f>
        <v>November</v>
      </c>
      <c r="G3" t="str">
        <f ca="1">CONCATENATE(H3,"years"," ",I3,"Months"," ",J3,"Days")</f>
        <v>25years 3Months 10Days</v>
      </c>
      <c r="H3" s="2">
        <f ca="1">DATEDIF(C3,TODAY(),"Y")</f>
        <v>25</v>
      </c>
      <c r="I3" s="2">
        <f ca="1">DATEDIF(C3,TODAY(),"YM")</f>
        <v>3</v>
      </c>
      <c r="J3" s="2">
        <f ca="1">DATEDIF(C3,TODAY(),"MD")</f>
        <v>10</v>
      </c>
    </row>
    <row r="4" spans="2:10" ht="15">
      <c r="B4" s="16" t="s">
        <v>111</v>
      </c>
      <c r="C4" s="20">
        <v>37027</v>
      </c>
      <c r="D4" s="17">
        <f t="shared" ref="D4:D14" si="0">DAY(C4)</f>
        <v>16</v>
      </c>
      <c r="E4" s="17">
        <f t="shared" ref="E4:E14" si="1">MONTH(C4)</f>
        <v>5</v>
      </c>
      <c r="F4" s="17" t="str">
        <f t="shared" ref="F4:F14" si="2">TEXT(C4,"MMMM")</f>
        <v>May</v>
      </c>
      <c r="G4" s="25" t="str">
        <f ca="1">CONCATENATE(H4,"years"," ",I4,"months"," ",J4,"days")</f>
        <v>23years 9months 8days</v>
      </c>
      <c r="H4" s="2">
        <f t="shared" ref="H4:H14" ca="1" si="3">DATEDIF(C4,TODAY(),"Y")</f>
        <v>23</v>
      </c>
      <c r="I4" s="2">
        <f ca="1">DATEDIF(C4,TODAY(),"YM")</f>
        <v>9</v>
      </c>
      <c r="J4" s="2">
        <f t="shared" ref="J4:J14" ca="1" si="4">DATEDIF(C4,TODAY(),"MD")</f>
        <v>8</v>
      </c>
    </row>
    <row r="5" spans="2:10" ht="15">
      <c r="B5" s="16" t="s">
        <v>112</v>
      </c>
      <c r="C5" s="20">
        <v>37946</v>
      </c>
      <c r="D5" s="17">
        <f t="shared" si="0"/>
        <v>21</v>
      </c>
      <c r="E5" s="17">
        <f t="shared" si="1"/>
        <v>11</v>
      </c>
      <c r="F5" s="17" t="str">
        <f t="shared" si="2"/>
        <v>November</v>
      </c>
      <c r="G5" s="25" t="str">
        <f ca="1">H5&amp;"years"&amp;" "&amp;I5&amp;"months"&amp;" "&amp;J5&amp;"days"</f>
        <v>21years 3months 3days</v>
      </c>
      <c r="H5" s="2">
        <f t="shared" ca="1" si="3"/>
        <v>21</v>
      </c>
      <c r="I5" s="2">
        <f t="shared" ref="I5:I14" ca="1" si="5">DATEDIF(C5,TODAY(),"YM")</f>
        <v>3</v>
      </c>
      <c r="J5" s="2">
        <f t="shared" ca="1" si="4"/>
        <v>3</v>
      </c>
    </row>
    <row r="6" spans="2:10" ht="15">
      <c r="B6" s="16" t="s">
        <v>113</v>
      </c>
      <c r="C6" s="20">
        <v>38113</v>
      </c>
      <c r="D6" s="17">
        <f t="shared" si="0"/>
        <v>6</v>
      </c>
      <c r="E6" s="17">
        <f t="shared" si="1"/>
        <v>5</v>
      </c>
      <c r="F6" s="17" t="str">
        <f>TEXT(C6,"MMMM")</f>
        <v>May</v>
      </c>
      <c r="G6" s="25" t="str">
        <f t="shared" ref="G6:G14" ca="1" si="6">H6&amp;"years"&amp;" "&amp;I6&amp;"months"&amp;" "&amp;J6&amp;"days"</f>
        <v>20years 9months 18days</v>
      </c>
      <c r="H6" s="2">
        <f t="shared" ca="1" si="3"/>
        <v>20</v>
      </c>
      <c r="I6" s="2">
        <f t="shared" ca="1" si="5"/>
        <v>9</v>
      </c>
      <c r="J6" s="2">
        <f t="shared" ca="1" si="4"/>
        <v>18</v>
      </c>
    </row>
    <row r="7" spans="2:10" ht="15">
      <c r="B7" s="16" t="s">
        <v>114</v>
      </c>
      <c r="C7" s="20">
        <v>38449</v>
      </c>
      <c r="D7" s="17">
        <f t="shared" si="0"/>
        <v>7</v>
      </c>
      <c r="E7" s="17">
        <f t="shared" si="1"/>
        <v>4</v>
      </c>
      <c r="F7" s="17" t="str">
        <f t="shared" si="2"/>
        <v>April</v>
      </c>
      <c r="G7" s="25" t="str">
        <f t="shared" ca="1" si="6"/>
        <v>19years 10months 17days</v>
      </c>
      <c r="H7" s="2">
        <f t="shared" ca="1" si="3"/>
        <v>19</v>
      </c>
      <c r="I7" s="2">
        <f t="shared" ca="1" si="5"/>
        <v>10</v>
      </c>
      <c r="J7" s="2">
        <f t="shared" ca="1" si="4"/>
        <v>17</v>
      </c>
    </row>
    <row r="8" spans="2:10" ht="15">
      <c r="B8" s="16" t="s">
        <v>115</v>
      </c>
      <c r="C8" s="20">
        <v>39846</v>
      </c>
      <c r="D8" s="17">
        <f t="shared" si="0"/>
        <v>2</v>
      </c>
      <c r="E8" s="17">
        <f t="shared" si="1"/>
        <v>2</v>
      </c>
      <c r="F8" s="17" t="str">
        <f t="shared" si="2"/>
        <v>February</v>
      </c>
      <c r="G8" s="25" t="str">
        <f t="shared" ca="1" si="6"/>
        <v>16years 0months 22days</v>
      </c>
      <c r="H8" s="2">
        <f t="shared" ca="1" si="3"/>
        <v>16</v>
      </c>
      <c r="I8" s="2">
        <f t="shared" ca="1" si="5"/>
        <v>0</v>
      </c>
      <c r="J8" s="2">
        <f t="shared" ca="1" si="4"/>
        <v>22</v>
      </c>
    </row>
    <row r="9" spans="2:10" ht="15">
      <c r="B9" s="16" t="s">
        <v>116</v>
      </c>
      <c r="C9" s="20">
        <v>40330</v>
      </c>
      <c r="D9" s="17">
        <f t="shared" si="0"/>
        <v>1</v>
      </c>
      <c r="E9" s="17">
        <f t="shared" si="1"/>
        <v>6</v>
      </c>
      <c r="F9" s="17" t="str">
        <f t="shared" si="2"/>
        <v>June</v>
      </c>
      <c r="G9" s="25" t="str">
        <f t="shared" ca="1" si="6"/>
        <v>14years 8months 23days</v>
      </c>
      <c r="H9" s="2">
        <f t="shared" ca="1" si="3"/>
        <v>14</v>
      </c>
      <c r="I9" s="2">
        <f t="shared" ca="1" si="5"/>
        <v>8</v>
      </c>
      <c r="J9" s="2">
        <f t="shared" ca="1" si="4"/>
        <v>23</v>
      </c>
    </row>
    <row r="10" spans="2:10" ht="15">
      <c r="B10" s="16" t="s">
        <v>117</v>
      </c>
      <c r="C10" s="20">
        <v>40495</v>
      </c>
      <c r="D10" s="17">
        <f t="shared" si="0"/>
        <v>13</v>
      </c>
      <c r="E10" s="17">
        <f t="shared" si="1"/>
        <v>11</v>
      </c>
      <c r="F10" s="17" t="str">
        <f t="shared" si="2"/>
        <v>November</v>
      </c>
      <c r="G10" s="25" t="str">
        <f t="shared" ca="1" si="6"/>
        <v>14years 3months 11days</v>
      </c>
      <c r="H10" s="2">
        <f t="shared" ca="1" si="3"/>
        <v>14</v>
      </c>
      <c r="I10" s="2">
        <f t="shared" ca="1" si="5"/>
        <v>3</v>
      </c>
      <c r="J10" s="2">
        <f t="shared" ca="1" si="4"/>
        <v>11</v>
      </c>
    </row>
    <row r="11" spans="2:10" ht="15">
      <c r="B11" s="16" t="s">
        <v>118</v>
      </c>
      <c r="C11" s="20">
        <v>40574</v>
      </c>
      <c r="D11" s="17">
        <f t="shared" si="0"/>
        <v>31</v>
      </c>
      <c r="E11" s="17">
        <f t="shared" si="1"/>
        <v>1</v>
      </c>
      <c r="F11" s="17" t="str">
        <f t="shared" si="2"/>
        <v>January</v>
      </c>
      <c r="G11" s="25" t="str">
        <f t="shared" ca="1" si="6"/>
        <v>14years 0months 24days</v>
      </c>
      <c r="H11" s="2">
        <f t="shared" ca="1" si="3"/>
        <v>14</v>
      </c>
      <c r="I11" s="2">
        <f t="shared" ca="1" si="5"/>
        <v>0</v>
      </c>
      <c r="J11" s="2">
        <f t="shared" ca="1" si="4"/>
        <v>24</v>
      </c>
    </row>
    <row r="12" spans="2:10" ht="15">
      <c r="B12" s="16" t="s">
        <v>119</v>
      </c>
      <c r="C12" s="20">
        <v>41400</v>
      </c>
      <c r="D12" s="17">
        <f t="shared" si="0"/>
        <v>6</v>
      </c>
      <c r="E12" s="17">
        <f t="shared" si="1"/>
        <v>5</v>
      </c>
      <c r="F12" s="17" t="str">
        <f t="shared" si="2"/>
        <v>May</v>
      </c>
      <c r="G12" s="25" t="str">
        <f t="shared" ca="1" si="6"/>
        <v>11years 9months 18days</v>
      </c>
      <c r="H12" s="2">
        <f t="shared" ca="1" si="3"/>
        <v>11</v>
      </c>
      <c r="I12" s="2">
        <f t="shared" ca="1" si="5"/>
        <v>9</v>
      </c>
      <c r="J12" s="2">
        <f t="shared" ca="1" si="4"/>
        <v>18</v>
      </c>
    </row>
    <row r="13" spans="2:10" ht="15">
      <c r="B13" s="16" t="s">
        <v>120</v>
      </c>
      <c r="C13" s="20">
        <v>42027</v>
      </c>
      <c r="D13" s="17">
        <f t="shared" si="0"/>
        <v>23</v>
      </c>
      <c r="E13" s="17">
        <f t="shared" si="1"/>
        <v>1</v>
      </c>
      <c r="F13" s="17" t="str">
        <f t="shared" si="2"/>
        <v>January</v>
      </c>
      <c r="G13" s="25" t="str">
        <f t="shared" ca="1" si="6"/>
        <v>10years 1months 1days</v>
      </c>
      <c r="H13" s="2">
        <f t="shared" ca="1" si="3"/>
        <v>10</v>
      </c>
      <c r="I13" s="2">
        <f t="shared" ca="1" si="5"/>
        <v>1</v>
      </c>
      <c r="J13" s="2">
        <f t="shared" ca="1" si="4"/>
        <v>1</v>
      </c>
    </row>
    <row r="14" spans="2:10" ht="15">
      <c r="B14" s="16" t="s">
        <v>121</v>
      </c>
      <c r="C14" s="20">
        <v>42124</v>
      </c>
      <c r="D14" s="17">
        <f t="shared" si="0"/>
        <v>30</v>
      </c>
      <c r="E14" s="17">
        <f t="shared" si="1"/>
        <v>4</v>
      </c>
      <c r="F14" s="17" t="str">
        <f t="shared" si="2"/>
        <v>April</v>
      </c>
      <c r="G14" s="25" t="str">
        <f t="shared" ca="1" si="6"/>
        <v>9years 9months 25days</v>
      </c>
      <c r="H14" s="2">
        <f t="shared" ca="1" si="3"/>
        <v>9</v>
      </c>
      <c r="I14" s="2">
        <f t="shared" ca="1" si="5"/>
        <v>9</v>
      </c>
      <c r="J14" s="2">
        <f t="shared" ca="1" si="4"/>
        <v>25</v>
      </c>
    </row>
    <row r="15" spans="2:10">
      <c r="C15" s="19"/>
    </row>
    <row r="16" spans="2:10" ht="15">
      <c r="B16" s="12"/>
      <c r="D16" s="17"/>
      <c r="F16" s="22"/>
      <c r="G16" s="22" t="str">
        <f ca="1">_xlfn.FORMULATEXT(G3)</f>
        <v>=CONCATENATE(H3,"years"," ",I3,"Months"," ",J3,"Days")</v>
      </c>
    </row>
    <row r="17" spans="2:7" ht="15">
      <c r="B17" s="12"/>
    </row>
    <row r="18" spans="2:7">
      <c r="G18" t="str">
        <f ca="1">_xlfn.FORMULATEXT(G6)</f>
        <v>=H6&amp;"years"&amp;" "&amp;I6&amp;"months"&amp;" "&amp;J6&amp;"days"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B13" workbookViewId="0">
      <selection activeCell="K15" sqref="K15"/>
    </sheetView>
  </sheetViews>
  <sheetFormatPr defaultRowHeight="14.25"/>
  <cols>
    <col min="2" max="2" width="12.25" bestFit="1" customWidth="1"/>
    <col min="3" max="3" width="7.125" customWidth="1"/>
    <col min="4" max="4" width="20.75" bestFit="1" customWidth="1"/>
    <col min="5" max="5" width="11.375" customWidth="1"/>
    <col min="8" max="8" width="20.375" bestFit="1" customWidth="1"/>
    <col min="9" max="9" width="9" customWidth="1"/>
    <col min="10" max="10" width="11.25" customWidth="1"/>
    <col min="18" max="18" width="11.5" customWidth="1"/>
  </cols>
  <sheetData>
    <row r="1" spans="1:19" ht="15">
      <c r="B1" s="3">
        <v>1</v>
      </c>
      <c r="C1" s="3" t="s">
        <v>3</v>
      </c>
      <c r="D1" s="3"/>
    </row>
    <row r="2" spans="1:19" ht="15">
      <c r="B2" s="3">
        <v>2</v>
      </c>
      <c r="C2" s="3" t="s">
        <v>4</v>
      </c>
      <c r="D2" s="3"/>
    </row>
    <row r="3" spans="1:19" ht="15">
      <c r="B3" s="3">
        <v>3</v>
      </c>
      <c r="C3" s="3" t="s">
        <v>5</v>
      </c>
      <c r="D3" s="3"/>
    </row>
    <row r="4" spans="1:19" ht="15">
      <c r="B4" s="3">
        <v>4</v>
      </c>
      <c r="C4" s="3" t="s">
        <v>6</v>
      </c>
      <c r="D4" s="3"/>
    </row>
    <row r="5" spans="1:19" ht="15">
      <c r="B5" s="3">
        <v>5</v>
      </c>
      <c r="C5" s="3" t="s">
        <v>7</v>
      </c>
      <c r="D5" s="3"/>
    </row>
    <row r="8" spans="1:19" ht="15">
      <c r="A8" s="4" t="s">
        <v>8</v>
      </c>
      <c r="B8" s="4" t="s">
        <v>9</v>
      </c>
      <c r="C8" s="4" t="s">
        <v>10</v>
      </c>
      <c r="D8" s="4"/>
      <c r="E8" s="4" t="s">
        <v>11</v>
      </c>
      <c r="F8" s="4" t="s">
        <v>1</v>
      </c>
      <c r="G8" s="4" t="s">
        <v>12</v>
      </c>
      <c r="H8" s="4" t="s">
        <v>13</v>
      </c>
      <c r="I8" s="4" t="s">
        <v>14</v>
      </c>
      <c r="J8" s="4" t="s">
        <v>15</v>
      </c>
      <c r="K8" s="5" t="s">
        <v>103</v>
      </c>
      <c r="L8" s="5" t="s">
        <v>104</v>
      </c>
      <c r="M8" s="5" t="s">
        <v>105</v>
      </c>
      <c r="N8" s="5" t="s">
        <v>106</v>
      </c>
      <c r="O8" s="5" t="s">
        <v>107</v>
      </c>
      <c r="P8" s="6"/>
      <c r="Q8" s="13"/>
    </row>
    <row r="9" spans="1:19" ht="15">
      <c r="A9" s="7">
        <v>150773</v>
      </c>
      <c r="B9" s="8" t="s">
        <v>16</v>
      </c>
      <c r="C9" s="8" t="s">
        <v>17</v>
      </c>
      <c r="D9" s="8" t="str">
        <f>B9&amp;" "&amp;C9</f>
        <v>Stan Serrao</v>
      </c>
      <c r="E9" s="21">
        <v>26860</v>
      </c>
      <c r="F9" s="9" t="s">
        <v>18</v>
      </c>
      <c r="G9" s="8" t="s">
        <v>19</v>
      </c>
      <c r="H9" s="8" t="s">
        <v>20</v>
      </c>
      <c r="I9" s="10">
        <v>85000</v>
      </c>
      <c r="J9" s="8" t="s">
        <v>21</v>
      </c>
      <c r="K9" s="11" t="str">
        <f>IF(AND(F9="Female",I9&lt;50000),"Eligible","not")</f>
        <v>not</v>
      </c>
      <c r="L9" s="11">
        <f>IF(AND(I9&lt;30000,H9="CCD"),9000,0)</f>
        <v>0</v>
      </c>
      <c r="M9" s="11" t="str">
        <f>IF(YEAR(E9)&lt;=1980,"Retired","Working")</f>
        <v>Retired</v>
      </c>
      <c r="N9" s="11">
        <f>IF(AND(OR(H9="Sales",H9="Marketing"),I9&lt;45000),25000,0)</f>
        <v>0</v>
      </c>
      <c r="O9" s="11">
        <f>IF(OR(H9="Finance",H9="Marketing",H9="Digital Marketing",H9="Inside Sales",H9="CCD",H9="Sales",H9="FLM",H9="Learning &amp; Development",H9="operations"),1500,0)</f>
        <v>1500</v>
      </c>
    </row>
    <row r="10" spans="1:19" ht="15">
      <c r="A10" s="7">
        <v>150777</v>
      </c>
      <c r="B10" s="8" t="s">
        <v>22</v>
      </c>
      <c r="C10" s="8" t="s">
        <v>23</v>
      </c>
      <c r="D10" s="8" t="str">
        <f t="shared" ref="D10:D46" si="0">B10&amp;" "&amp;C10</f>
        <v>Melwyn Crasto</v>
      </c>
      <c r="E10" s="21">
        <v>21123</v>
      </c>
      <c r="F10" s="9" t="s">
        <v>18</v>
      </c>
      <c r="G10" s="8" t="s">
        <v>19</v>
      </c>
      <c r="H10" s="8" t="s">
        <v>24</v>
      </c>
      <c r="I10" s="10">
        <v>22000</v>
      </c>
      <c r="J10" s="8" t="s">
        <v>21</v>
      </c>
      <c r="K10" s="11" t="str">
        <f t="shared" ref="K10:K46" si="1">IF(AND(F10="Female",I10&lt;50000),"Eligible","not")</f>
        <v>not</v>
      </c>
      <c r="L10" s="11">
        <f t="shared" ref="L10:L46" si="2">IF(AND(I10&lt;30000,H10="CCD"),9000,0)</f>
        <v>0</v>
      </c>
      <c r="M10" s="11" t="str">
        <f t="shared" ref="M10:M46" si="3">IF(YEAR(E10)&lt;=1980,"Retired","Working")</f>
        <v>Retired</v>
      </c>
      <c r="N10" s="11">
        <f t="shared" ref="N10:N46" si="4">IF(AND(OR(H10="Sales",H10="Marketing"),I10&lt;45000),25000,0)</f>
        <v>25000</v>
      </c>
      <c r="O10" s="11">
        <f t="shared" ref="O10:O46" si="5">IF(OR(H10="Finance",H10="Marketing",H10="Digital Marketing",H10="Inside Sales",H10="CCD",H10="Sales",H10="FLM",H10="Learning &amp; Development",H10="operations"),1500,0)</f>
        <v>1500</v>
      </c>
      <c r="Q10" s="13"/>
      <c r="R10" s="14"/>
      <c r="S10" s="6"/>
    </row>
    <row r="11" spans="1:19" ht="15">
      <c r="A11" s="7">
        <v>150784</v>
      </c>
      <c r="B11" s="8" t="s">
        <v>25</v>
      </c>
      <c r="C11" s="8" t="s">
        <v>26</v>
      </c>
      <c r="D11" s="8" t="str">
        <f t="shared" si="0"/>
        <v>Sachin Bangera</v>
      </c>
      <c r="E11" s="21">
        <v>28365</v>
      </c>
      <c r="F11" s="9" t="s">
        <v>27</v>
      </c>
      <c r="G11" s="8" t="s">
        <v>28</v>
      </c>
      <c r="H11" s="8" t="s">
        <v>29</v>
      </c>
      <c r="I11" s="10">
        <v>35000</v>
      </c>
      <c r="J11" s="8" t="s">
        <v>21</v>
      </c>
      <c r="K11" s="11" t="str">
        <f t="shared" si="1"/>
        <v>Eligible</v>
      </c>
      <c r="L11" s="11">
        <f t="shared" si="2"/>
        <v>0</v>
      </c>
      <c r="M11" s="11" t="str">
        <f t="shared" si="3"/>
        <v>Retired</v>
      </c>
      <c r="N11" s="11">
        <f t="shared" si="4"/>
        <v>0</v>
      </c>
      <c r="O11" s="11">
        <f t="shared" si="5"/>
        <v>1500</v>
      </c>
      <c r="Q11" s="6"/>
      <c r="R11" s="6"/>
      <c r="S11" s="12"/>
    </row>
    <row r="12" spans="1:19" ht="15">
      <c r="A12" s="7">
        <v>150791</v>
      </c>
      <c r="B12" s="8" t="s">
        <v>30</v>
      </c>
      <c r="C12" s="8" t="s">
        <v>31</v>
      </c>
      <c r="D12" s="8" t="str">
        <f t="shared" si="0"/>
        <v>Rajesh Bohra</v>
      </c>
      <c r="E12" s="21">
        <v>23346</v>
      </c>
      <c r="F12" s="9" t="s">
        <v>27</v>
      </c>
      <c r="G12" s="8" t="s">
        <v>19</v>
      </c>
      <c r="H12" s="8" t="s">
        <v>29</v>
      </c>
      <c r="I12" s="10">
        <v>67000</v>
      </c>
      <c r="J12" s="8" t="s">
        <v>32</v>
      </c>
      <c r="K12" s="11" t="str">
        <f t="shared" si="1"/>
        <v>not</v>
      </c>
      <c r="L12" s="11">
        <f t="shared" si="2"/>
        <v>0</v>
      </c>
      <c r="M12" s="11" t="str">
        <f t="shared" si="3"/>
        <v>Retired</v>
      </c>
      <c r="N12" s="11">
        <f t="shared" si="4"/>
        <v>0</v>
      </c>
      <c r="O12" s="11">
        <f t="shared" si="5"/>
        <v>1500</v>
      </c>
      <c r="S12" s="12"/>
    </row>
    <row r="13" spans="1:19" ht="15">
      <c r="A13" s="7">
        <v>150798</v>
      </c>
      <c r="B13" s="8" t="s">
        <v>33</v>
      </c>
      <c r="C13" s="8" t="s">
        <v>34</v>
      </c>
      <c r="D13" s="8" t="str">
        <f t="shared" si="0"/>
        <v>Tulsidas Shetty</v>
      </c>
      <c r="E13" s="21">
        <v>28276</v>
      </c>
      <c r="F13" s="9" t="s">
        <v>27</v>
      </c>
      <c r="G13" s="8" t="s">
        <v>19</v>
      </c>
      <c r="H13" s="8" t="s">
        <v>29</v>
      </c>
      <c r="I13" s="10">
        <v>81000</v>
      </c>
      <c r="J13" s="8" t="s">
        <v>21</v>
      </c>
      <c r="K13" s="11" t="str">
        <f t="shared" si="1"/>
        <v>not</v>
      </c>
      <c r="L13" s="11">
        <f t="shared" si="2"/>
        <v>0</v>
      </c>
      <c r="M13" s="11" t="str">
        <f t="shared" si="3"/>
        <v>Retired</v>
      </c>
      <c r="N13" s="11">
        <f t="shared" si="4"/>
        <v>0</v>
      </c>
      <c r="O13" s="11">
        <f t="shared" si="5"/>
        <v>1500</v>
      </c>
    </row>
    <row r="14" spans="1:19" ht="15">
      <c r="A14" s="7">
        <v>150805</v>
      </c>
      <c r="B14" s="8" t="s">
        <v>30</v>
      </c>
      <c r="C14" s="8" t="s">
        <v>35</v>
      </c>
      <c r="D14" s="8" t="str">
        <f t="shared" si="0"/>
        <v>Rajesh Dedhia</v>
      </c>
      <c r="E14" s="21">
        <v>26172</v>
      </c>
      <c r="F14" s="9" t="s">
        <v>18</v>
      </c>
      <c r="G14" s="8" t="s">
        <v>19</v>
      </c>
      <c r="H14" s="8" t="s">
        <v>36</v>
      </c>
      <c r="I14" s="10">
        <v>91000</v>
      </c>
      <c r="J14" s="8" t="s">
        <v>21</v>
      </c>
      <c r="K14" s="11" t="str">
        <f t="shared" si="1"/>
        <v>not</v>
      </c>
      <c r="L14" s="11">
        <f t="shared" si="2"/>
        <v>0</v>
      </c>
      <c r="M14" s="11" t="str">
        <f t="shared" si="3"/>
        <v>Retired</v>
      </c>
      <c r="N14" s="11">
        <f t="shared" si="4"/>
        <v>0</v>
      </c>
      <c r="O14" s="11">
        <f t="shared" si="5"/>
        <v>0</v>
      </c>
    </row>
    <row r="15" spans="1:19" ht="15">
      <c r="A15" s="7">
        <v>150814</v>
      </c>
      <c r="B15" s="8" t="s">
        <v>37</v>
      </c>
      <c r="C15" s="8" t="s">
        <v>38</v>
      </c>
      <c r="D15" s="8" t="str">
        <f t="shared" si="0"/>
        <v>Heena Dongre</v>
      </c>
      <c r="E15" s="21">
        <v>26246</v>
      </c>
      <c r="F15" s="9" t="s">
        <v>18</v>
      </c>
      <c r="G15" s="8" t="s">
        <v>19</v>
      </c>
      <c r="H15" s="8" t="s">
        <v>39</v>
      </c>
      <c r="I15" s="10">
        <v>50000</v>
      </c>
      <c r="J15" s="8" t="s">
        <v>40</v>
      </c>
      <c r="K15" s="11" t="str">
        <f t="shared" si="1"/>
        <v>not</v>
      </c>
      <c r="L15" s="11">
        <f t="shared" si="2"/>
        <v>0</v>
      </c>
      <c r="M15" s="11" t="str">
        <f t="shared" si="3"/>
        <v>Retired</v>
      </c>
      <c r="N15" s="11">
        <f t="shared" si="4"/>
        <v>0</v>
      </c>
      <c r="O15" s="11">
        <f t="shared" si="5"/>
        <v>1500</v>
      </c>
    </row>
    <row r="16" spans="1:19" ht="15">
      <c r="A16" s="7">
        <v>150821</v>
      </c>
      <c r="B16" s="8" t="s">
        <v>41</v>
      </c>
      <c r="C16" s="8" t="s">
        <v>42</v>
      </c>
      <c r="D16" s="8" t="str">
        <f t="shared" si="0"/>
        <v>Yashraj Vaidya</v>
      </c>
      <c r="E16" s="21">
        <v>29966</v>
      </c>
      <c r="F16" s="9" t="s">
        <v>18</v>
      </c>
      <c r="G16" s="8" t="s">
        <v>28</v>
      </c>
      <c r="H16" s="8" t="s">
        <v>43</v>
      </c>
      <c r="I16" s="10">
        <v>26000</v>
      </c>
      <c r="J16" s="8" t="s">
        <v>40</v>
      </c>
      <c r="K16" s="11" t="str">
        <f t="shared" si="1"/>
        <v>not</v>
      </c>
      <c r="L16" s="11">
        <f t="shared" si="2"/>
        <v>9000</v>
      </c>
      <c r="M16" s="11" t="str">
        <f t="shared" si="3"/>
        <v>Working</v>
      </c>
      <c r="N16" s="11">
        <f t="shared" si="4"/>
        <v>0</v>
      </c>
      <c r="O16" s="11">
        <f t="shared" si="5"/>
        <v>1500</v>
      </c>
    </row>
    <row r="17" spans="1:15" ht="15">
      <c r="A17" s="7">
        <v>150830</v>
      </c>
      <c r="B17" s="8" t="s">
        <v>44</v>
      </c>
      <c r="C17" s="8" t="s">
        <v>45</v>
      </c>
      <c r="D17" s="8" t="str">
        <f t="shared" si="0"/>
        <v>Rajeev Singh</v>
      </c>
      <c r="E17" s="21">
        <v>29037</v>
      </c>
      <c r="F17" s="9" t="s">
        <v>27</v>
      </c>
      <c r="G17" s="8" t="s">
        <v>19</v>
      </c>
      <c r="H17" s="8" t="s">
        <v>46</v>
      </c>
      <c r="I17" s="10">
        <v>52000</v>
      </c>
      <c r="J17" s="8" t="s">
        <v>47</v>
      </c>
      <c r="K17" s="11" t="str">
        <f t="shared" si="1"/>
        <v>not</v>
      </c>
      <c r="L17" s="11">
        <f t="shared" si="2"/>
        <v>0</v>
      </c>
      <c r="M17" s="11" t="str">
        <f t="shared" si="3"/>
        <v>Retired</v>
      </c>
      <c r="N17" s="11">
        <f t="shared" si="4"/>
        <v>0</v>
      </c>
      <c r="O17" s="11">
        <f t="shared" si="5"/>
        <v>1500</v>
      </c>
    </row>
    <row r="18" spans="1:15" ht="15">
      <c r="A18" s="7">
        <v>150834</v>
      </c>
      <c r="B18" s="8" t="s">
        <v>48</v>
      </c>
      <c r="C18" s="8" t="s">
        <v>49</v>
      </c>
      <c r="D18" s="8" t="str">
        <f t="shared" si="0"/>
        <v>Ram Ambradkar</v>
      </c>
      <c r="E18" s="21">
        <v>31199</v>
      </c>
      <c r="F18" s="9" t="s">
        <v>27</v>
      </c>
      <c r="G18" s="8" t="s">
        <v>19</v>
      </c>
      <c r="H18" s="8" t="s">
        <v>50</v>
      </c>
      <c r="I18" s="10">
        <v>48000</v>
      </c>
      <c r="J18" s="8" t="s">
        <v>21</v>
      </c>
      <c r="K18" s="11" t="str">
        <f t="shared" si="1"/>
        <v>Eligible</v>
      </c>
      <c r="L18" s="11">
        <f t="shared" si="2"/>
        <v>0</v>
      </c>
      <c r="M18" s="11" t="str">
        <f t="shared" si="3"/>
        <v>Working</v>
      </c>
      <c r="N18" s="11">
        <f t="shared" si="4"/>
        <v>0</v>
      </c>
      <c r="O18" s="11">
        <f t="shared" si="5"/>
        <v>1500</v>
      </c>
    </row>
    <row r="19" spans="1:15" ht="15">
      <c r="A19" s="7">
        <v>150840</v>
      </c>
      <c r="B19" s="8" t="s">
        <v>51</v>
      </c>
      <c r="C19" s="8" t="s">
        <v>52</v>
      </c>
      <c r="D19" s="8" t="str">
        <f t="shared" si="0"/>
        <v>Piyush Shah</v>
      </c>
      <c r="E19" s="21">
        <v>23136</v>
      </c>
      <c r="F19" s="9" t="s">
        <v>27</v>
      </c>
      <c r="G19" s="8" t="s">
        <v>19</v>
      </c>
      <c r="H19" s="8" t="s">
        <v>39</v>
      </c>
      <c r="I19" s="10">
        <v>20000</v>
      </c>
      <c r="J19" s="8" t="s">
        <v>32</v>
      </c>
      <c r="K19" s="11" t="str">
        <f t="shared" si="1"/>
        <v>Eligible</v>
      </c>
      <c r="L19" s="11">
        <f t="shared" si="2"/>
        <v>0</v>
      </c>
      <c r="M19" s="11" t="str">
        <f t="shared" si="3"/>
        <v>Retired</v>
      </c>
      <c r="N19" s="11">
        <f t="shared" si="4"/>
        <v>0</v>
      </c>
      <c r="O19" s="11">
        <f t="shared" si="5"/>
        <v>1500</v>
      </c>
    </row>
    <row r="20" spans="1:15" ht="15">
      <c r="A20" s="7">
        <v>150850</v>
      </c>
      <c r="B20" s="8" t="s">
        <v>53</v>
      </c>
      <c r="C20" s="8" t="s">
        <v>54</v>
      </c>
      <c r="D20" s="8" t="str">
        <f t="shared" si="0"/>
        <v>Dhiren Sheth</v>
      </c>
      <c r="E20" s="21">
        <v>32027</v>
      </c>
      <c r="F20" s="9" t="s">
        <v>18</v>
      </c>
      <c r="G20" s="8" t="s">
        <v>19</v>
      </c>
      <c r="H20" s="8" t="s">
        <v>43</v>
      </c>
      <c r="I20" s="10">
        <v>47000</v>
      </c>
      <c r="J20" s="8" t="s">
        <v>47</v>
      </c>
      <c r="K20" s="11" t="str">
        <f t="shared" si="1"/>
        <v>not</v>
      </c>
      <c r="L20" s="11">
        <f t="shared" si="2"/>
        <v>0</v>
      </c>
      <c r="M20" s="11" t="str">
        <f t="shared" si="3"/>
        <v>Working</v>
      </c>
      <c r="N20" s="11">
        <f t="shared" si="4"/>
        <v>0</v>
      </c>
      <c r="O20" s="11">
        <f t="shared" si="5"/>
        <v>1500</v>
      </c>
    </row>
    <row r="21" spans="1:15" ht="15">
      <c r="A21" s="7">
        <v>150851</v>
      </c>
      <c r="B21" s="8" t="s">
        <v>55</v>
      </c>
      <c r="C21" s="8" t="s">
        <v>56</v>
      </c>
      <c r="D21" s="8" t="str">
        <f t="shared" si="0"/>
        <v>Sudesh Pillai</v>
      </c>
      <c r="E21" s="21">
        <v>29368</v>
      </c>
      <c r="F21" s="9" t="s">
        <v>18</v>
      </c>
      <c r="G21" s="8" t="s">
        <v>28</v>
      </c>
      <c r="H21" s="8" t="s">
        <v>39</v>
      </c>
      <c r="I21" s="10">
        <v>75000</v>
      </c>
      <c r="J21" s="8" t="s">
        <v>47</v>
      </c>
      <c r="K21" s="11" t="str">
        <f t="shared" si="1"/>
        <v>not</v>
      </c>
      <c r="L21" s="11">
        <f t="shared" si="2"/>
        <v>0</v>
      </c>
      <c r="M21" s="11" t="str">
        <f t="shared" si="3"/>
        <v>Retired</v>
      </c>
      <c r="N21" s="11">
        <f t="shared" si="4"/>
        <v>0</v>
      </c>
      <c r="O21" s="11">
        <f t="shared" si="5"/>
        <v>1500</v>
      </c>
    </row>
    <row r="22" spans="1:15" ht="15">
      <c r="A22" s="7">
        <v>150858</v>
      </c>
      <c r="B22" s="8" t="s">
        <v>57</v>
      </c>
      <c r="C22" s="8" t="s">
        <v>58</v>
      </c>
      <c r="D22" s="8" t="str">
        <f t="shared" si="0"/>
        <v>Jagjit Kahlon</v>
      </c>
      <c r="E22" s="21">
        <v>34846</v>
      </c>
      <c r="F22" s="9" t="s">
        <v>18</v>
      </c>
      <c r="G22" s="8" t="s">
        <v>19</v>
      </c>
      <c r="H22" s="8" t="s">
        <v>43</v>
      </c>
      <c r="I22" s="10">
        <v>34000</v>
      </c>
      <c r="J22" s="8" t="s">
        <v>47</v>
      </c>
      <c r="K22" s="11" t="str">
        <f t="shared" si="1"/>
        <v>not</v>
      </c>
      <c r="L22" s="11">
        <f t="shared" si="2"/>
        <v>0</v>
      </c>
      <c r="M22" s="11" t="str">
        <f t="shared" si="3"/>
        <v>Working</v>
      </c>
      <c r="N22" s="11">
        <f t="shared" si="4"/>
        <v>0</v>
      </c>
      <c r="O22" s="11">
        <f t="shared" si="5"/>
        <v>1500</v>
      </c>
    </row>
    <row r="23" spans="1:15" ht="15">
      <c r="A23" s="7">
        <v>150865</v>
      </c>
      <c r="B23" s="8" t="s">
        <v>59</v>
      </c>
      <c r="C23" s="8" t="s">
        <v>60</v>
      </c>
      <c r="D23" s="8" t="str">
        <f t="shared" si="0"/>
        <v>Ruffina Joshi</v>
      </c>
      <c r="E23" s="21">
        <v>31279</v>
      </c>
      <c r="F23" s="9" t="s">
        <v>27</v>
      </c>
      <c r="G23" s="8" t="s">
        <v>19</v>
      </c>
      <c r="H23" s="8" t="s">
        <v>61</v>
      </c>
      <c r="I23" s="10">
        <v>90000</v>
      </c>
      <c r="J23" s="8" t="s">
        <v>32</v>
      </c>
      <c r="K23" s="11" t="str">
        <f t="shared" si="1"/>
        <v>not</v>
      </c>
      <c r="L23" s="11">
        <f t="shared" si="2"/>
        <v>0</v>
      </c>
      <c r="M23" s="11" t="str">
        <f t="shared" si="3"/>
        <v>Working</v>
      </c>
      <c r="N23" s="11">
        <f t="shared" si="4"/>
        <v>0</v>
      </c>
      <c r="O23" s="11">
        <f t="shared" si="5"/>
        <v>0</v>
      </c>
    </row>
    <row r="24" spans="1:15" ht="15">
      <c r="A24" s="7">
        <v>150867</v>
      </c>
      <c r="B24" s="8" t="s">
        <v>62</v>
      </c>
      <c r="C24" s="8" t="s">
        <v>63</v>
      </c>
      <c r="D24" s="8" t="str">
        <f t="shared" si="0"/>
        <v>Boneca Rego</v>
      </c>
      <c r="E24" s="21">
        <v>29028</v>
      </c>
      <c r="F24" s="9" t="s">
        <v>27</v>
      </c>
      <c r="G24" s="8" t="s">
        <v>28</v>
      </c>
      <c r="H24" s="8" t="s">
        <v>20</v>
      </c>
      <c r="I24" s="10">
        <v>49000</v>
      </c>
      <c r="J24" s="8" t="s">
        <v>32</v>
      </c>
      <c r="K24" s="11" t="str">
        <f t="shared" si="1"/>
        <v>Eligible</v>
      </c>
      <c r="L24" s="11">
        <f t="shared" si="2"/>
        <v>0</v>
      </c>
      <c r="M24" s="11" t="str">
        <f t="shared" si="3"/>
        <v>Retired</v>
      </c>
      <c r="N24" s="11">
        <f t="shared" si="4"/>
        <v>0</v>
      </c>
      <c r="O24" s="11">
        <f t="shared" si="5"/>
        <v>1500</v>
      </c>
    </row>
    <row r="25" spans="1:15" ht="15">
      <c r="A25" s="7">
        <v>150874</v>
      </c>
      <c r="B25" s="8" t="s">
        <v>64</v>
      </c>
      <c r="C25" s="8" t="s">
        <v>34</v>
      </c>
      <c r="D25" s="8" t="str">
        <f t="shared" si="0"/>
        <v>Venitha Shetty</v>
      </c>
      <c r="E25" s="21">
        <v>37890</v>
      </c>
      <c r="F25" s="9" t="s">
        <v>27</v>
      </c>
      <c r="G25" s="8" t="s">
        <v>19</v>
      </c>
      <c r="H25" s="8" t="s">
        <v>24</v>
      </c>
      <c r="I25" s="10">
        <v>27000</v>
      </c>
      <c r="J25" s="8" t="s">
        <v>32</v>
      </c>
      <c r="K25" s="11" t="str">
        <f t="shared" si="1"/>
        <v>Eligible</v>
      </c>
      <c r="L25" s="11">
        <f t="shared" si="2"/>
        <v>0</v>
      </c>
      <c r="M25" s="11" t="str">
        <f t="shared" si="3"/>
        <v>Working</v>
      </c>
      <c r="N25" s="11">
        <f t="shared" si="4"/>
        <v>25000</v>
      </c>
      <c r="O25" s="11">
        <f t="shared" si="5"/>
        <v>1500</v>
      </c>
    </row>
    <row r="26" spans="1:15" ht="15">
      <c r="A26" s="7">
        <v>150881</v>
      </c>
      <c r="B26" s="8" t="s">
        <v>65</v>
      </c>
      <c r="C26" s="8" t="s">
        <v>66</v>
      </c>
      <c r="D26" s="8" t="str">
        <f t="shared" si="0"/>
        <v>Dinesh Dhanuka</v>
      </c>
      <c r="E26" s="21">
        <v>30337</v>
      </c>
      <c r="F26" s="9" t="s">
        <v>18</v>
      </c>
      <c r="G26" s="8" t="s">
        <v>28</v>
      </c>
      <c r="H26" s="8" t="s">
        <v>29</v>
      </c>
      <c r="I26" s="10">
        <v>92000</v>
      </c>
      <c r="J26" s="8" t="s">
        <v>32</v>
      </c>
      <c r="K26" s="11" t="str">
        <f t="shared" si="1"/>
        <v>not</v>
      </c>
      <c r="L26" s="11">
        <f t="shared" si="2"/>
        <v>0</v>
      </c>
      <c r="M26" s="11" t="str">
        <f t="shared" si="3"/>
        <v>Working</v>
      </c>
      <c r="N26" s="11">
        <f t="shared" si="4"/>
        <v>0</v>
      </c>
      <c r="O26" s="11">
        <f t="shared" si="5"/>
        <v>1500</v>
      </c>
    </row>
    <row r="27" spans="1:15" ht="15">
      <c r="A27" s="7">
        <v>150888</v>
      </c>
      <c r="B27" s="8" t="s">
        <v>67</v>
      </c>
      <c r="C27" s="8" t="s">
        <v>60</v>
      </c>
      <c r="D27" s="8" t="str">
        <f t="shared" si="0"/>
        <v>Gururaj Joshi</v>
      </c>
      <c r="E27" s="21">
        <v>29221</v>
      </c>
      <c r="F27" s="9" t="s">
        <v>18</v>
      </c>
      <c r="G27" s="8" t="s">
        <v>19</v>
      </c>
      <c r="H27" s="8" t="s">
        <v>68</v>
      </c>
      <c r="I27" s="10">
        <v>43000</v>
      </c>
      <c r="J27" s="8" t="s">
        <v>40</v>
      </c>
      <c r="K27" s="11" t="str">
        <f t="shared" si="1"/>
        <v>not</v>
      </c>
      <c r="L27" s="11">
        <f t="shared" si="2"/>
        <v>0</v>
      </c>
      <c r="M27" s="11" t="str">
        <f t="shared" si="3"/>
        <v>Retired</v>
      </c>
      <c r="N27" s="11">
        <f t="shared" si="4"/>
        <v>0</v>
      </c>
      <c r="O27" s="11">
        <f t="shared" si="5"/>
        <v>1500</v>
      </c>
    </row>
    <row r="28" spans="1:15" ht="15">
      <c r="A28" s="7">
        <v>150894</v>
      </c>
      <c r="B28" s="8" t="s">
        <v>69</v>
      </c>
      <c r="C28" s="8" t="s">
        <v>70</v>
      </c>
      <c r="D28" s="8" t="str">
        <f t="shared" si="0"/>
        <v>D Kulkarni</v>
      </c>
      <c r="E28" s="21">
        <v>37124</v>
      </c>
      <c r="F28" s="9" t="s">
        <v>18</v>
      </c>
      <c r="G28" s="8" t="s">
        <v>19</v>
      </c>
      <c r="H28" s="8" t="s">
        <v>39</v>
      </c>
      <c r="I28" s="10">
        <v>67000</v>
      </c>
      <c r="J28" s="8" t="s">
        <v>32</v>
      </c>
      <c r="K28" s="11" t="str">
        <f t="shared" si="1"/>
        <v>not</v>
      </c>
      <c r="L28" s="11">
        <f t="shared" si="2"/>
        <v>0</v>
      </c>
      <c r="M28" s="11" t="str">
        <f t="shared" si="3"/>
        <v>Working</v>
      </c>
      <c r="N28" s="11">
        <f t="shared" si="4"/>
        <v>0</v>
      </c>
      <c r="O28" s="11">
        <f t="shared" si="5"/>
        <v>1500</v>
      </c>
    </row>
    <row r="29" spans="1:15" ht="15">
      <c r="A29" s="7">
        <v>150899</v>
      </c>
      <c r="B29" s="8" t="s">
        <v>71</v>
      </c>
      <c r="C29" s="8" t="s">
        <v>72</v>
      </c>
      <c r="D29" s="8" t="str">
        <f t="shared" si="0"/>
        <v>Sharadchandra Riswadkar</v>
      </c>
      <c r="E29" s="21">
        <v>37400</v>
      </c>
      <c r="F29" s="9" t="s">
        <v>18</v>
      </c>
      <c r="G29" s="8" t="s">
        <v>19</v>
      </c>
      <c r="H29" s="8" t="s">
        <v>43</v>
      </c>
      <c r="I29" s="10">
        <v>50000</v>
      </c>
      <c r="J29" s="8" t="s">
        <v>32</v>
      </c>
      <c r="K29" s="11" t="str">
        <f t="shared" si="1"/>
        <v>not</v>
      </c>
      <c r="L29" s="11">
        <f t="shared" si="2"/>
        <v>0</v>
      </c>
      <c r="M29" s="11" t="str">
        <f t="shared" si="3"/>
        <v>Working</v>
      </c>
      <c r="N29" s="11">
        <f t="shared" si="4"/>
        <v>0</v>
      </c>
      <c r="O29" s="11">
        <f t="shared" si="5"/>
        <v>1500</v>
      </c>
    </row>
    <row r="30" spans="1:15" ht="15">
      <c r="A30" s="7">
        <v>150901</v>
      </c>
      <c r="B30" s="8" t="s">
        <v>73</v>
      </c>
      <c r="C30" s="8" t="s">
        <v>74</v>
      </c>
      <c r="D30" s="8" t="str">
        <f t="shared" si="0"/>
        <v>Ashok Samtaney</v>
      </c>
      <c r="E30" s="21">
        <v>32946</v>
      </c>
      <c r="F30" s="9" t="s">
        <v>27</v>
      </c>
      <c r="G30" s="8" t="s">
        <v>19</v>
      </c>
      <c r="H30" s="8" t="s">
        <v>46</v>
      </c>
      <c r="I30" s="10">
        <v>53000</v>
      </c>
      <c r="J30" s="8" t="s">
        <v>47</v>
      </c>
      <c r="K30" s="11" t="str">
        <f t="shared" si="1"/>
        <v>not</v>
      </c>
      <c r="L30" s="11">
        <f t="shared" si="2"/>
        <v>0</v>
      </c>
      <c r="M30" s="11" t="str">
        <f t="shared" si="3"/>
        <v>Working</v>
      </c>
      <c r="N30" s="11">
        <f t="shared" si="4"/>
        <v>0</v>
      </c>
      <c r="O30" s="11">
        <f t="shared" si="5"/>
        <v>1500</v>
      </c>
    </row>
    <row r="31" spans="1:15" ht="15">
      <c r="A31" s="7">
        <v>150905</v>
      </c>
      <c r="B31" s="8" t="s">
        <v>75</v>
      </c>
      <c r="C31" s="8" t="s">
        <v>76</v>
      </c>
      <c r="D31" s="8" t="str">
        <f t="shared" si="0"/>
        <v>Yogesh Mansharamani</v>
      </c>
      <c r="E31" s="21">
        <v>30819</v>
      </c>
      <c r="F31" s="9" t="s">
        <v>27</v>
      </c>
      <c r="G31" s="8" t="s">
        <v>28</v>
      </c>
      <c r="H31" s="8" t="s">
        <v>50</v>
      </c>
      <c r="I31" s="10">
        <v>62000</v>
      </c>
      <c r="J31" s="8" t="s">
        <v>47</v>
      </c>
      <c r="K31" s="11" t="str">
        <f t="shared" si="1"/>
        <v>not</v>
      </c>
      <c r="L31" s="11">
        <f t="shared" si="2"/>
        <v>0</v>
      </c>
      <c r="M31" s="11" t="str">
        <f t="shared" si="3"/>
        <v>Working</v>
      </c>
      <c r="N31" s="11">
        <f t="shared" si="4"/>
        <v>0</v>
      </c>
      <c r="O31" s="11">
        <f t="shared" si="5"/>
        <v>1500</v>
      </c>
    </row>
    <row r="32" spans="1:15" ht="15">
      <c r="A32" s="7">
        <v>150912</v>
      </c>
      <c r="B32" s="8" t="s">
        <v>77</v>
      </c>
      <c r="C32" s="8" t="s">
        <v>78</v>
      </c>
      <c r="D32" s="8" t="str">
        <f t="shared" si="0"/>
        <v>Nitin Patki</v>
      </c>
      <c r="E32" s="21">
        <v>37629</v>
      </c>
      <c r="F32" s="9" t="s">
        <v>27</v>
      </c>
      <c r="G32" s="8" t="s">
        <v>19</v>
      </c>
      <c r="H32" s="8" t="s">
        <v>79</v>
      </c>
      <c r="I32" s="10">
        <v>81000</v>
      </c>
      <c r="J32" s="8" t="s">
        <v>32</v>
      </c>
      <c r="K32" s="11" t="str">
        <f t="shared" si="1"/>
        <v>not</v>
      </c>
      <c r="L32" s="11">
        <f t="shared" si="2"/>
        <v>0</v>
      </c>
      <c r="M32" s="11" t="str">
        <f t="shared" si="3"/>
        <v>Working</v>
      </c>
      <c r="N32" s="11">
        <f t="shared" si="4"/>
        <v>0</v>
      </c>
      <c r="O32" s="11">
        <f t="shared" si="5"/>
        <v>1500</v>
      </c>
    </row>
    <row r="33" spans="1:15" ht="15">
      <c r="A33" s="7">
        <v>150921</v>
      </c>
      <c r="B33" s="8" t="s">
        <v>80</v>
      </c>
      <c r="C33" s="8" t="s">
        <v>81</v>
      </c>
      <c r="D33" s="8" t="str">
        <f t="shared" si="0"/>
        <v>Prem Pherwani</v>
      </c>
      <c r="E33" s="21">
        <v>38092</v>
      </c>
      <c r="F33" s="9" t="s">
        <v>18</v>
      </c>
      <c r="G33" s="8" t="s">
        <v>19</v>
      </c>
      <c r="H33" s="8" t="s">
        <v>20</v>
      </c>
      <c r="I33" s="10">
        <v>19000</v>
      </c>
      <c r="J33" s="8" t="s">
        <v>40</v>
      </c>
      <c r="K33" s="11" t="str">
        <f t="shared" si="1"/>
        <v>not</v>
      </c>
      <c r="L33" s="11">
        <f t="shared" si="2"/>
        <v>0</v>
      </c>
      <c r="M33" s="11" t="str">
        <f t="shared" si="3"/>
        <v>Working</v>
      </c>
      <c r="N33" s="11">
        <f t="shared" si="4"/>
        <v>0</v>
      </c>
      <c r="O33" s="11">
        <f t="shared" si="5"/>
        <v>1500</v>
      </c>
    </row>
    <row r="34" spans="1:15" ht="15">
      <c r="A34" s="7">
        <v>150929</v>
      </c>
      <c r="B34" s="8" t="s">
        <v>82</v>
      </c>
      <c r="C34" s="8" t="s">
        <v>83</v>
      </c>
      <c r="D34" s="8" t="str">
        <f t="shared" si="0"/>
        <v>Bobby Tanna</v>
      </c>
      <c r="E34" s="21">
        <v>26739</v>
      </c>
      <c r="F34" s="9" t="s">
        <v>18</v>
      </c>
      <c r="G34" s="8" t="s">
        <v>19</v>
      </c>
      <c r="H34" s="8" t="s">
        <v>24</v>
      </c>
      <c r="I34" s="10">
        <v>58000</v>
      </c>
      <c r="J34" s="8" t="s">
        <v>32</v>
      </c>
      <c r="K34" s="11" t="str">
        <f t="shared" si="1"/>
        <v>not</v>
      </c>
      <c r="L34" s="11">
        <f t="shared" si="2"/>
        <v>0</v>
      </c>
      <c r="M34" s="11" t="str">
        <f t="shared" si="3"/>
        <v>Retired</v>
      </c>
      <c r="N34" s="11">
        <f t="shared" si="4"/>
        <v>0</v>
      </c>
      <c r="O34" s="11">
        <f t="shared" si="5"/>
        <v>1500</v>
      </c>
    </row>
    <row r="35" spans="1:15" ht="15">
      <c r="A35" s="7">
        <v>150930</v>
      </c>
      <c r="B35" s="8" t="s">
        <v>51</v>
      </c>
      <c r="C35" s="8" t="s">
        <v>84</v>
      </c>
      <c r="D35" s="8" t="str">
        <f t="shared" si="0"/>
        <v>Piyush Kamdar</v>
      </c>
      <c r="E35" s="21">
        <v>37027</v>
      </c>
      <c r="F35" s="9" t="s">
        <v>18</v>
      </c>
      <c r="G35" s="8" t="s">
        <v>19</v>
      </c>
      <c r="H35" s="8" t="s">
        <v>29</v>
      </c>
      <c r="I35" s="10">
        <v>82000</v>
      </c>
      <c r="J35" s="8" t="s">
        <v>32</v>
      </c>
      <c r="K35" s="11" t="str">
        <f t="shared" si="1"/>
        <v>not</v>
      </c>
      <c r="L35" s="11">
        <f t="shared" si="2"/>
        <v>0</v>
      </c>
      <c r="M35" s="11" t="str">
        <f t="shared" si="3"/>
        <v>Working</v>
      </c>
      <c r="N35" s="11">
        <f t="shared" si="4"/>
        <v>0</v>
      </c>
      <c r="O35" s="11">
        <f t="shared" si="5"/>
        <v>1500</v>
      </c>
    </row>
    <row r="36" spans="1:15" ht="15">
      <c r="A36" s="7">
        <v>150937</v>
      </c>
      <c r="B36" s="8" t="s">
        <v>53</v>
      </c>
      <c r="C36" s="8" t="s">
        <v>85</v>
      </c>
      <c r="D36" s="8" t="str">
        <f t="shared" si="0"/>
        <v>Dhiren Haria</v>
      </c>
      <c r="E36" s="21">
        <v>24700</v>
      </c>
      <c r="F36" s="9" t="s">
        <v>18</v>
      </c>
      <c r="G36" s="8" t="s">
        <v>19</v>
      </c>
      <c r="H36" s="8" t="s">
        <v>68</v>
      </c>
      <c r="I36" s="10">
        <v>37000</v>
      </c>
      <c r="J36" s="8" t="s">
        <v>21</v>
      </c>
      <c r="K36" s="11" t="str">
        <f t="shared" si="1"/>
        <v>not</v>
      </c>
      <c r="L36" s="11">
        <f t="shared" si="2"/>
        <v>0</v>
      </c>
      <c r="M36" s="11" t="str">
        <f t="shared" si="3"/>
        <v>Retired</v>
      </c>
      <c r="N36" s="11">
        <f t="shared" si="4"/>
        <v>0</v>
      </c>
      <c r="O36" s="11">
        <f t="shared" si="5"/>
        <v>1500</v>
      </c>
    </row>
    <row r="37" spans="1:15" ht="15">
      <c r="A37" s="7">
        <v>150940</v>
      </c>
      <c r="B37" s="8" t="s">
        <v>86</v>
      </c>
      <c r="C37" s="8" t="s">
        <v>87</v>
      </c>
      <c r="D37" s="8" t="str">
        <f t="shared" si="0"/>
        <v>Rajeesh C</v>
      </c>
      <c r="E37" s="21">
        <v>26906</v>
      </c>
      <c r="F37" s="9" t="s">
        <v>18</v>
      </c>
      <c r="G37" s="8" t="s">
        <v>28</v>
      </c>
      <c r="H37" s="8" t="s">
        <v>39</v>
      </c>
      <c r="I37" s="10">
        <v>87000</v>
      </c>
      <c r="J37" s="8" t="s">
        <v>47</v>
      </c>
      <c r="K37" s="11" t="str">
        <f t="shared" si="1"/>
        <v>not</v>
      </c>
      <c r="L37" s="11">
        <f t="shared" si="2"/>
        <v>0</v>
      </c>
      <c r="M37" s="11" t="str">
        <f t="shared" si="3"/>
        <v>Retired</v>
      </c>
      <c r="N37" s="11">
        <f t="shared" si="4"/>
        <v>0</v>
      </c>
      <c r="O37" s="11">
        <f t="shared" si="5"/>
        <v>1500</v>
      </c>
    </row>
    <row r="38" spans="1:15" ht="15">
      <c r="A38" s="7">
        <v>150947</v>
      </c>
      <c r="B38" s="8" t="s">
        <v>88</v>
      </c>
      <c r="C38" s="8" t="s">
        <v>89</v>
      </c>
      <c r="D38" s="8" t="str">
        <f t="shared" si="0"/>
        <v>Raju Manek</v>
      </c>
      <c r="E38" s="21">
        <v>33449</v>
      </c>
      <c r="F38" s="9" t="s">
        <v>27</v>
      </c>
      <c r="G38" s="8" t="s">
        <v>19</v>
      </c>
      <c r="H38" s="8" t="s">
        <v>43</v>
      </c>
      <c r="I38" s="10">
        <v>85000</v>
      </c>
      <c r="J38" s="8" t="s">
        <v>47</v>
      </c>
      <c r="K38" s="11" t="str">
        <f t="shared" si="1"/>
        <v>not</v>
      </c>
      <c r="L38" s="11">
        <f t="shared" si="2"/>
        <v>0</v>
      </c>
      <c r="M38" s="11" t="str">
        <f t="shared" si="3"/>
        <v>Working</v>
      </c>
      <c r="N38" s="11">
        <f t="shared" si="4"/>
        <v>0</v>
      </c>
      <c r="O38" s="11">
        <f t="shared" si="5"/>
        <v>1500</v>
      </c>
    </row>
    <row r="39" spans="1:15" ht="15">
      <c r="A39" s="7">
        <v>150954</v>
      </c>
      <c r="B39" s="8" t="s">
        <v>90</v>
      </c>
      <c r="C39" s="8" t="s">
        <v>34</v>
      </c>
      <c r="D39" s="8" t="str">
        <f t="shared" si="0"/>
        <v>Kawdoor Shetty</v>
      </c>
      <c r="E39" s="21">
        <v>35495</v>
      </c>
      <c r="F39" s="9" t="s">
        <v>27</v>
      </c>
      <c r="G39" s="8" t="s">
        <v>19</v>
      </c>
      <c r="H39" s="8" t="s">
        <v>46</v>
      </c>
      <c r="I39" s="10">
        <v>57000</v>
      </c>
      <c r="J39" s="8" t="s">
        <v>32</v>
      </c>
      <c r="K39" s="11" t="str">
        <f t="shared" si="1"/>
        <v>not</v>
      </c>
      <c r="L39" s="11">
        <f t="shared" si="2"/>
        <v>0</v>
      </c>
      <c r="M39" s="11" t="str">
        <f t="shared" si="3"/>
        <v>Working</v>
      </c>
      <c r="N39" s="11">
        <f t="shared" si="4"/>
        <v>0</v>
      </c>
      <c r="O39" s="11">
        <f t="shared" si="5"/>
        <v>1500</v>
      </c>
    </row>
    <row r="40" spans="1:15" ht="15">
      <c r="A40" s="7">
        <v>150962</v>
      </c>
      <c r="B40" s="8" t="s">
        <v>91</v>
      </c>
      <c r="C40" s="8" t="s">
        <v>34</v>
      </c>
      <c r="D40" s="8" t="str">
        <f t="shared" si="0"/>
        <v>Shankar Shetty</v>
      </c>
      <c r="E40" s="21">
        <v>37773</v>
      </c>
      <c r="F40" s="9" t="s">
        <v>27</v>
      </c>
      <c r="G40" s="8" t="s">
        <v>19</v>
      </c>
      <c r="H40" s="8" t="s">
        <v>36</v>
      </c>
      <c r="I40" s="10">
        <v>87000</v>
      </c>
      <c r="J40" s="8" t="s">
        <v>32</v>
      </c>
      <c r="K40" s="11" t="str">
        <f t="shared" si="1"/>
        <v>not</v>
      </c>
      <c r="L40" s="11">
        <f t="shared" si="2"/>
        <v>0</v>
      </c>
      <c r="M40" s="11" t="str">
        <f t="shared" si="3"/>
        <v>Working</v>
      </c>
      <c r="N40" s="11">
        <f t="shared" si="4"/>
        <v>0</v>
      </c>
      <c r="O40" s="11">
        <f t="shared" si="5"/>
        <v>0</v>
      </c>
    </row>
    <row r="41" spans="1:15" ht="15">
      <c r="A41" s="7">
        <v>150968</v>
      </c>
      <c r="B41" s="8" t="s">
        <v>92</v>
      </c>
      <c r="C41" s="8" t="s">
        <v>93</v>
      </c>
      <c r="D41" s="8" t="str">
        <f t="shared" si="0"/>
        <v>Praful Savla</v>
      </c>
      <c r="E41" s="21">
        <v>37208</v>
      </c>
      <c r="F41" s="9" t="s">
        <v>18</v>
      </c>
      <c r="G41" s="8" t="s">
        <v>19</v>
      </c>
      <c r="H41" s="8" t="s">
        <v>79</v>
      </c>
      <c r="I41" s="10">
        <v>65000</v>
      </c>
      <c r="J41" s="8" t="s">
        <v>47</v>
      </c>
      <c r="K41" s="11" t="str">
        <f t="shared" si="1"/>
        <v>not</v>
      </c>
      <c r="L41" s="11">
        <f t="shared" si="2"/>
        <v>0</v>
      </c>
      <c r="M41" s="11" t="str">
        <f t="shared" si="3"/>
        <v>Working</v>
      </c>
      <c r="N41" s="11">
        <f t="shared" si="4"/>
        <v>0</v>
      </c>
      <c r="O41" s="11">
        <f t="shared" si="5"/>
        <v>1500</v>
      </c>
    </row>
    <row r="42" spans="1:15" ht="15">
      <c r="A42" s="7">
        <v>150975</v>
      </c>
      <c r="B42" s="8" t="s">
        <v>94</v>
      </c>
      <c r="C42" s="8" t="s">
        <v>95</v>
      </c>
      <c r="D42" s="8" t="str">
        <f t="shared" si="0"/>
        <v>Simon Rodrigues</v>
      </c>
      <c r="E42" s="21">
        <v>31478</v>
      </c>
      <c r="F42" s="9" t="s">
        <v>18</v>
      </c>
      <c r="G42" s="8" t="s">
        <v>19</v>
      </c>
      <c r="H42" s="8" t="s">
        <v>20</v>
      </c>
      <c r="I42" s="10">
        <v>83000</v>
      </c>
      <c r="J42" s="8" t="s">
        <v>21</v>
      </c>
      <c r="K42" s="11" t="str">
        <f t="shared" si="1"/>
        <v>not</v>
      </c>
      <c r="L42" s="11">
        <f t="shared" si="2"/>
        <v>0</v>
      </c>
      <c r="M42" s="11" t="str">
        <f t="shared" si="3"/>
        <v>Working</v>
      </c>
      <c r="N42" s="11">
        <f t="shared" si="4"/>
        <v>0</v>
      </c>
      <c r="O42" s="11">
        <f t="shared" si="5"/>
        <v>1500</v>
      </c>
    </row>
    <row r="43" spans="1:15" ht="15">
      <c r="A43" s="7">
        <v>150982</v>
      </c>
      <c r="B43" s="8" t="s">
        <v>96</v>
      </c>
      <c r="C43" s="8" t="s">
        <v>97</v>
      </c>
      <c r="D43" s="8" t="str">
        <f t="shared" si="0"/>
        <v>Jitendra Thacker</v>
      </c>
      <c r="E43" s="21">
        <v>35574</v>
      </c>
      <c r="F43" s="9" t="s">
        <v>18</v>
      </c>
      <c r="G43" s="8" t="s">
        <v>19</v>
      </c>
      <c r="H43" s="8" t="s">
        <v>24</v>
      </c>
      <c r="I43" s="10">
        <v>47000</v>
      </c>
      <c r="J43" s="8" t="s">
        <v>21</v>
      </c>
      <c r="K43" s="11" t="str">
        <f t="shared" si="1"/>
        <v>not</v>
      </c>
      <c r="L43" s="11">
        <f t="shared" si="2"/>
        <v>0</v>
      </c>
      <c r="M43" s="11" t="str">
        <f t="shared" si="3"/>
        <v>Working</v>
      </c>
      <c r="N43" s="11">
        <f t="shared" si="4"/>
        <v>0</v>
      </c>
      <c r="O43" s="11">
        <f t="shared" si="5"/>
        <v>1500</v>
      </c>
    </row>
    <row r="44" spans="1:15" ht="15">
      <c r="A44" s="7">
        <v>150989</v>
      </c>
      <c r="B44" s="8" t="s">
        <v>98</v>
      </c>
      <c r="C44" s="8" t="s">
        <v>99</v>
      </c>
      <c r="D44" s="8" t="str">
        <f t="shared" si="0"/>
        <v>Vishnu Desai</v>
      </c>
      <c r="E44" s="21">
        <v>33113</v>
      </c>
      <c r="F44" s="9" t="s">
        <v>18</v>
      </c>
      <c r="G44" s="8" t="s">
        <v>19</v>
      </c>
      <c r="H44" s="8" t="s">
        <v>29</v>
      </c>
      <c r="I44" s="10">
        <v>45000</v>
      </c>
      <c r="J44" s="8" t="s">
        <v>32</v>
      </c>
      <c r="K44" s="11" t="str">
        <f t="shared" si="1"/>
        <v>not</v>
      </c>
      <c r="L44" s="11">
        <f t="shared" si="2"/>
        <v>0</v>
      </c>
      <c r="M44" s="11" t="str">
        <f t="shared" si="3"/>
        <v>Working</v>
      </c>
      <c r="N44" s="11">
        <f t="shared" si="4"/>
        <v>0</v>
      </c>
      <c r="O44" s="11">
        <f t="shared" si="5"/>
        <v>1500</v>
      </c>
    </row>
    <row r="45" spans="1:15" ht="15">
      <c r="A45" s="7">
        <v>150990</v>
      </c>
      <c r="B45" s="8" t="s">
        <v>100</v>
      </c>
      <c r="C45" s="8" t="s">
        <v>99</v>
      </c>
      <c r="D45" s="8" t="str">
        <f t="shared" si="0"/>
        <v>Dattatray Desai</v>
      </c>
      <c r="E45" s="21">
        <v>36400</v>
      </c>
      <c r="F45" s="9" t="s">
        <v>18</v>
      </c>
      <c r="G45" s="8" t="s">
        <v>19</v>
      </c>
      <c r="H45" s="8" t="s">
        <v>68</v>
      </c>
      <c r="I45" s="10">
        <v>77000</v>
      </c>
      <c r="J45" s="8" t="s">
        <v>40</v>
      </c>
      <c r="K45" s="11" t="str">
        <f t="shared" si="1"/>
        <v>not</v>
      </c>
      <c r="L45" s="11">
        <f t="shared" si="2"/>
        <v>0</v>
      </c>
      <c r="M45" s="11" t="str">
        <f t="shared" si="3"/>
        <v>Working</v>
      </c>
      <c r="N45" s="11">
        <f t="shared" si="4"/>
        <v>0</v>
      </c>
      <c r="O45" s="11">
        <f t="shared" si="5"/>
        <v>1500</v>
      </c>
    </row>
    <row r="46" spans="1:15" ht="15">
      <c r="A46" s="7">
        <v>150995</v>
      </c>
      <c r="B46" s="8" t="s">
        <v>101</v>
      </c>
      <c r="C46" s="8" t="s">
        <v>102</v>
      </c>
      <c r="D46" s="8" t="str">
        <f t="shared" si="0"/>
        <v>Satish Pasari</v>
      </c>
      <c r="E46" s="21">
        <v>35330</v>
      </c>
      <c r="F46" s="9" t="s">
        <v>18</v>
      </c>
      <c r="G46" s="8" t="s">
        <v>19</v>
      </c>
      <c r="H46" s="8" t="s">
        <v>39</v>
      </c>
      <c r="I46" s="10">
        <v>15000</v>
      </c>
      <c r="J46" s="8" t="s">
        <v>21</v>
      </c>
      <c r="K46" s="11" t="str">
        <f t="shared" si="1"/>
        <v>not</v>
      </c>
      <c r="L46" s="11">
        <f t="shared" si="2"/>
        <v>0</v>
      </c>
      <c r="M46" s="11" t="str">
        <f t="shared" si="3"/>
        <v>Working</v>
      </c>
      <c r="N46" s="11">
        <f t="shared" si="4"/>
        <v>0</v>
      </c>
      <c r="O46" s="11">
        <f t="shared" si="5"/>
        <v>1500</v>
      </c>
    </row>
    <row r="47" spans="1:15" ht="15">
      <c r="H47" s="12"/>
    </row>
    <row r="48" spans="1:15" ht="15">
      <c r="M48" s="23" t="str">
        <f ca="1">_xlfn.FORMULATEXT(M46)</f>
        <v>=IF(YEAR(E46)&lt;=1980,"Retired","Working")</v>
      </c>
    </row>
    <row r="50" spans="9:10">
      <c r="I50">
        <f>YEAR(E46)</f>
        <v>1996</v>
      </c>
      <c r="J50" t="str">
        <f>IF(YEAR(E46)&lt;1980,"Retired","Working")</f>
        <v>Working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workbookViewId="0">
      <selection activeCell="I3" sqref="I3"/>
    </sheetView>
  </sheetViews>
  <sheetFormatPr defaultRowHeight="14.25"/>
  <cols>
    <col min="5" max="5" width="14.875" customWidth="1"/>
    <col min="6" max="6" width="17.125" customWidth="1"/>
  </cols>
  <sheetData>
    <row r="2" spans="1:10" ht="15">
      <c r="A2" s="26" t="s">
        <v>0</v>
      </c>
      <c r="B2" s="26"/>
      <c r="E2" s="18" t="s">
        <v>126</v>
      </c>
      <c r="F2" s="18" t="s">
        <v>127</v>
      </c>
      <c r="G2" s="18" t="s">
        <v>46</v>
      </c>
      <c r="H2" s="18" t="s">
        <v>128</v>
      </c>
      <c r="I2" s="18" t="s">
        <v>129</v>
      </c>
      <c r="J2" s="18" t="s">
        <v>130</v>
      </c>
    </row>
    <row r="3" spans="1:10">
      <c r="A3" s="1" t="s">
        <v>1</v>
      </c>
      <c r="B3" s="1" t="s">
        <v>2</v>
      </c>
      <c r="E3" s="2" t="s">
        <v>131</v>
      </c>
      <c r="F3" s="2" t="s">
        <v>132</v>
      </c>
      <c r="G3" s="2">
        <v>261.95999999999998</v>
      </c>
      <c r="H3" s="2">
        <v>2</v>
      </c>
      <c r="I3" s="2">
        <v>0</v>
      </c>
      <c r="J3" s="2">
        <v>240.26490000000001</v>
      </c>
    </row>
    <row r="4" spans="1:10">
      <c r="A4" s="2"/>
      <c r="B4" s="2">
        <v>12</v>
      </c>
      <c r="E4" s="2" t="s">
        <v>131</v>
      </c>
      <c r="F4" s="2" t="s">
        <v>133</v>
      </c>
      <c r="G4" s="2">
        <v>731.93999999999994</v>
      </c>
      <c r="H4" s="2">
        <v>3</v>
      </c>
      <c r="I4" s="2">
        <v>0</v>
      </c>
      <c r="J4" s="2">
        <v>219.58199999999997</v>
      </c>
    </row>
    <row r="5" spans="1:10">
      <c r="A5" s="2" t="s">
        <v>18</v>
      </c>
      <c r="B5" s="2">
        <v>33</v>
      </c>
      <c r="E5" s="2" t="s">
        <v>134</v>
      </c>
      <c r="F5" s="2" t="s">
        <v>135</v>
      </c>
      <c r="G5" s="2">
        <v>14.62</v>
      </c>
      <c r="H5" s="2">
        <v>2</v>
      </c>
      <c r="I5" s="2">
        <v>0</v>
      </c>
      <c r="J5" s="2">
        <v>132.59219999999993</v>
      </c>
    </row>
    <row r="6" spans="1:10">
      <c r="A6" s="2" t="s">
        <v>27</v>
      </c>
      <c r="B6" s="2">
        <v>43</v>
      </c>
      <c r="E6" s="2" t="s">
        <v>131</v>
      </c>
      <c r="F6" s="2" t="s">
        <v>136</v>
      </c>
      <c r="G6" s="2">
        <v>957.57749999999999</v>
      </c>
      <c r="H6" s="2">
        <v>5</v>
      </c>
      <c r="I6" s="2">
        <v>0.45</v>
      </c>
      <c r="J6" s="2">
        <v>90.715200000000038</v>
      </c>
    </row>
    <row r="7" spans="1:10">
      <c r="A7" s="2"/>
      <c r="B7" s="2">
        <v>56</v>
      </c>
      <c r="E7" s="2" t="s">
        <v>134</v>
      </c>
      <c r="F7" s="2" t="s">
        <v>137</v>
      </c>
      <c r="G7" s="2">
        <v>22.368000000000002</v>
      </c>
      <c r="H7" s="2">
        <v>2</v>
      </c>
      <c r="I7" s="2">
        <v>0.2</v>
      </c>
      <c r="J7" s="2">
        <v>85.309199999999805</v>
      </c>
    </row>
    <row r="8" spans="1:10">
      <c r="A8" s="2"/>
      <c r="B8" s="2">
        <v>71</v>
      </c>
      <c r="E8" s="2" t="s">
        <v>131</v>
      </c>
      <c r="F8" s="2" t="s">
        <v>138</v>
      </c>
      <c r="G8" s="2">
        <v>48.86</v>
      </c>
      <c r="H8" s="2">
        <v>7</v>
      </c>
      <c r="I8" s="2">
        <v>0</v>
      </c>
      <c r="J8" s="2">
        <v>68.356800000000021</v>
      </c>
    </row>
    <row r="9" spans="1:10">
      <c r="A9" s="2"/>
      <c r="B9" s="2">
        <v>5</v>
      </c>
      <c r="E9" s="2" t="s">
        <v>134</v>
      </c>
      <c r="F9" s="2" t="s">
        <v>139</v>
      </c>
      <c r="G9" s="2">
        <v>7.28</v>
      </c>
      <c r="H9" s="2">
        <v>4</v>
      </c>
      <c r="I9" s="2">
        <v>0</v>
      </c>
      <c r="J9" s="2">
        <v>41.913600000000002</v>
      </c>
    </row>
    <row r="10" spans="1:10">
      <c r="A10" s="2"/>
      <c r="B10" s="2">
        <v>10</v>
      </c>
      <c r="E10" s="2" t="s">
        <v>140</v>
      </c>
      <c r="F10" s="2" t="s">
        <v>141</v>
      </c>
      <c r="G10" s="2">
        <v>907.15200000000004</v>
      </c>
      <c r="H10" s="2">
        <v>6</v>
      </c>
      <c r="I10" s="2">
        <v>0.2</v>
      </c>
      <c r="J10" s="2">
        <v>34.469999999999992</v>
      </c>
    </row>
    <row r="11" spans="1:10">
      <c r="E11" s="2" t="s">
        <v>134</v>
      </c>
      <c r="F11" s="2" t="s">
        <v>142</v>
      </c>
      <c r="G11" s="2">
        <v>18.504000000000001</v>
      </c>
      <c r="H11" s="2">
        <v>3</v>
      </c>
      <c r="I11" s="2">
        <v>0.2</v>
      </c>
      <c r="J11" s="2">
        <v>16.010999999999981</v>
      </c>
    </row>
    <row r="12" spans="1:10">
      <c r="E12" s="2" t="s">
        <v>134</v>
      </c>
      <c r="F12" s="2" t="s">
        <v>143</v>
      </c>
      <c r="G12" s="2">
        <v>114.9</v>
      </c>
      <c r="H12" s="2">
        <v>5</v>
      </c>
      <c r="I12" s="2">
        <v>0</v>
      </c>
      <c r="J12" s="2">
        <v>15.688400000000001</v>
      </c>
    </row>
    <row r="13" spans="1:10">
      <c r="E13" s="2" t="s">
        <v>131</v>
      </c>
      <c r="F13" s="2" t="s">
        <v>136</v>
      </c>
      <c r="G13" s="2">
        <v>1706.1840000000002</v>
      </c>
      <c r="H13" s="2">
        <v>9</v>
      </c>
      <c r="I13" s="2">
        <v>0.2</v>
      </c>
      <c r="J13" s="2">
        <v>14.169399999999996</v>
      </c>
    </row>
    <row r="14" spans="1:10">
      <c r="E14" s="2" t="s">
        <v>140</v>
      </c>
      <c r="F14" s="2" t="s">
        <v>141</v>
      </c>
      <c r="G14" s="2">
        <v>911.42399999999998</v>
      </c>
      <c r="H14" s="2">
        <v>4</v>
      </c>
      <c r="I14" s="2">
        <v>0.2</v>
      </c>
      <c r="J14" s="2">
        <v>13.317599999999999</v>
      </c>
    </row>
    <row r="15" spans="1:10">
      <c r="E15" s="2" t="s">
        <v>134</v>
      </c>
      <c r="F15" s="2" t="s">
        <v>144</v>
      </c>
      <c r="G15" s="2">
        <v>15.552000000000003</v>
      </c>
      <c r="H15" s="2">
        <v>3</v>
      </c>
      <c r="I15" s="2">
        <v>0.2</v>
      </c>
      <c r="J15" s="2">
        <v>9.9899999999999949</v>
      </c>
    </row>
    <row r="16" spans="1:10">
      <c r="E16" s="2" t="s">
        <v>134</v>
      </c>
      <c r="F16" s="2" t="s">
        <v>142</v>
      </c>
      <c r="G16" s="2">
        <v>407.97600000000006</v>
      </c>
      <c r="H16" s="2">
        <v>3</v>
      </c>
      <c r="I16" s="2">
        <v>0.2</v>
      </c>
      <c r="J16" s="2">
        <v>7.3839999999999986</v>
      </c>
    </row>
    <row r="17" spans="5:10">
      <c r="E17" s="2" t="s">
        <v>134</v>
      </c>
      <c r="F17" s="2" t="s">
        <v>143</v>
      </c>
      <c r="G17" s="2">
        <v>68.809999999999988</v>
      </c>
      <c r="H17" s="2">
        <v>5</v>
      </c>
      <c r="I17" s="2">
        <v>0.8</v>
      </c>
      <c r="J17" s="2">
        <v>6.8713999999999995</v>
      </c>
    </row>
    <row r="18" spans="5:10">
      <c r="E18" s="2" t="s">
        <v>134</v>
      </c>
      <c r="F18" s="2" t="s">
        <v>142</v>
      </c>
      <c r="G18" s="2">
        <v>2.5439999999999996</v>
      </c>
      <c r="H18" s="2">
        <v>3</v>
      </c>
      <c r="I18" s="2">
        <v>0.8</v>
      </c>
      <c r="J18" s="2">
        <v>5.7824999999999998</v>
      </c>
    </row>
    <row r="19" spans="5:10">
      <c r="E19" s="2" t="s">
        <v>134</v>
      </c>
      <c r="F19" s="2" t="s">
        <v>137</v>
      </c>
      <c r="G19" s="2">
        <v>665.88</v>
      </c>
      <c r="H19" s="2">
        <v>6</v>
      </c>
      <c r="I19" s="2">
        <v>0</v>
      </c>
      <c r="J19" s="2">
        <v>5.4432</v>
      </c>
    </row>
    <row r="20" spans="5:10">
      <c r="E20" s="2" t="s">
        <v>134</v>
      </c>
      <c r="F20" s="2" t="s">
        <v>137</v>
      </c>
      <c r="G20" s="2">
        <v>55.5</v>
      </c>
      <c r="H20" s="2">
        <v>2</v>
      </c>
      <c r="I20" s="2">
        <v>0</v>
      </c>
      <c r="J20" s="2">
        <v>5.0595999999999997</v>
      </c>
    </row>
    <row r="21" spans="5:10">
      <c r="E21" s="2" t="s">
        <v>134</v>
      </c>
      <c r="F21" s="2" t="s">
        <v>139</v>
      </c>
      <c r="G21" s="2">
        <v>8.56</v>
      </c>
      <c r="H21" s="2">
        <v>2</v>
      </c>
      <c r="I21" s="2">
        <v>0</v>
      </c>
      <c r="J21" s="2">
        <v>4.2224000000000004</v>
      </c>
    </row>
    <row r="22" spans="5:10">
      <c r="E22" s="2" t="s">
        <v>140</v>
      </c>
      <c r="F22" s="2" t="s">
        <v>141</v>
      </c>
      <c r="G22" s="2">
        <v>213.48000000000002</v>
      </c>
      <c r="H22" s="2">
        <v>3</v>
      </c>
      <c r="I22" s="2">
        <v>0.2</v>
      </c>
      <c r="J22" s="2">
        <v>2.5163999999999991</v>
      </c>
    </row>
    <row r="23" spans="5:10">
      <c r="E23" s="2" t="s">
        <v>134</v>
      </c>
      <c r="F23" s="2" t="s">
        <v>142</v>
      </c>
      <c r="G23" s="2">
        <v>22.72</v>
      </c>
      <c r="H23" s="2">
        <v>4</v>
      </c>
      <c r="I23" s="2">
        <v>0.2</v>
      </c>
      <c r="J23" s="2">
        <v>2.4823999999999993</v>
      </c>
    </row>
    <row r="24" spans="5:10">
      <c r="E24" s="2" t="s">
        <v>134</v>
      </c>
      <c r="F24" s="2" t="s">
        <v>139</v>
      </c>
      <c r="G24" s="2">
        <v>19.459999999999997</v>
      </c>
      <c r="H24" s="2">
        <v>7</v>
      </c>
      <c r="I24" s="2">
        <v>0</v>
      </c>
      <c r="J24" s="2">
        <v>1.9656000000000002</v>
      </c>
    </row>
    <row r="25" spans="5:10">
      <c r="E25" s="2" t="s">
        <v>134</v>
      </c>
      <c r="F25" s="2" t="s">
        <v>143</v>
      </c>
      <c r="G25" s="2">
        <v>60.339999999999996</v>
      </c>
      <c r="H25" s="2">
        <v>7</v>
      </c>
      <c r="I25" s="2">
        <v>0</v>
      </c>
      <c r="J25" s="2">
        <v>-1.0196000000000005</v>
      </c>
    </row>
    <row r="26" spans="5:10">
      <c r="E26" s="2" t="s">
        <v>131</v>
      </c>
      <c r="F26" s="2" t="s">
        <v>133</v>
      </c>
      <c r="G26" s="2">
        <v>71.371999999999986</v>
      </c>
      <c r="H26" s="2">
        <v>2</v>
      </c>
      <c r="I26" s="2">
        <v>0.3</v>
      </c>
      <c r="J26" s="2">
        <v>-3.8160000000000016</v>
      </c>
    </row>
    <row r="27" spans="5:10">
      <c r="E27" s="2" t="s">
        <v>131</v>
      </c>
      <c r="F27" s="2" t="s">
        <v>136</v>
      </c>
      <c r="G27" s="2">
        <v>1044.6299999999999</v>
      </c>
      <c r="H27" s="2">
        <v>3</v>
      </c>
      <c r="I27" s="2">
        <v>0</v>
      </c>
      <c r="J27" s="2">
        <v>-123.858</v>
      </c>
    </row>
    <row r="28" spans="5:10">
      <c r="E28" s="2" t="s">
        <v>134</v>
      </c>
      <c r="F28" s="2" t="s">
        <v>142</v>
      </c>
      <c r="G28" s="2">
        <v>11.648000000000001</v>
      </c>
      <c r="H28" s="2">
        <v>2</v>
      </c>
      <c r="I28" s="2">
        <v>0.2</v>
      </c>
      <c r="J28" s="2">
        <v>-383.03100000000006</v>
      </c>
    </row>
  </sheetData>
  <sortState ref="E3:J28">
    <sortCondition descending="1" ref="J3:J28"/>
  </sortState>
  <mergeCells count="1">
    <mergeCell ref="A2:B2"/>
  </mergeCells>
  <conditionalFormatting sqref="J3:J28">
    <cfRule type="cellIs" dxfId="1" priority="1" operator="lessThan">
      <formula>-71.38305</formula>
    </cfRule>
    <cfRule type="cellIs" dxfId="0" priority="2" operator="lessThan">
      <formula>1</formula>
    </cfRule>
  </conditionalFormatting>
  <dataValidations count="2">
    <dataValidation type="list" allowBlank="1" showInputMessage="1" showErrorMessage="1" errorTitle="error occur" error="Enter valid gender" prompt="Insert_ Male or Female" sqref="A4:A10">
      <formula1>"Male,Female"</formula1>
    </dataValidation>
    <dataValidation type="whole" operator="greaterThan" allowBlank="1" showInputMessage="1" showErrorMessage="1" sqref="B4:B10">
      <formula1>18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 3</vt:lpstr>
      <vt:lpstr>Module 4</vt:lpstr>
      <vt:lpstr>Module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Nilakshi Gogoi</dc:creator>
  <cp:lastModifiedBy>admin</cp:lastModifiedBy>
  <dcterms:created xsi:type="dcterms:W3CDTF">2024-12-13T09:56:45Z</dcterms:created>
  <dcterms:modified xsi:type="dcterms:W3CDTF">2025-02-24T01:18:43Z</dcterms:modified>
</cp:coreProperties>
</file>