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DSC - 2nd Sem\MDSC-201\Final Lab\"/>
    </mc:Choice>
  </mc:AlternateContent>
  <bookViews>
    <workbookView xWindow="0" yWindow="0" windowWidth="20490" windowHeight="7050" activeTab="2"/>
  </bookViews>
  <sheets>
    <sheet name="Question-3" sheetId="1" r:id="rId1"/>
    <sheet name="Sheet2" sheetId="3" r:id="rId2"/>
    <sheet name="Sheet3" sheetId="4" r:id="rId3"/>
  </sheets>
  <definedNames>
    <definedName name="X">'Question-3'!$A$2:$C$26</definedName>
    <definedName name="X_t">Sheet2!$B$1:$Z$3</definedName>
    <definedName name="Y">'Question-3'!$D$2:$D$26</definedName>
    <definedName name="Y_t">Sheet2!$B$4:$Z$4</definedName>
  </definedNames>
  <calcPr calcId="162913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" i="1"/>
  <c r="H7" i="4" a="1"/>
  <c r="H7" i="4" s="1"/>
  <c r="B12" i="4" a="1"/>
  <c r="B13" i="4" s="1"/>
  <c r="B2" i="4" a="1"/>
  <c r="B3" i="4" s="1"/>
  <c r="C4" i="4" l="1"/>
  <c r="B2" i="4"/>
  <c r="D2" i="4"/>
  <c r="C3" i="4"/>
  <c r="B4" i="4"/>
  <c r="D4" i="4"/>
  <c r="D3" i="4"/>
  <c r="C2" i="4"/>
  <c r="B12" i="4"/>
  <c r="B14" i="4"/>
  <c r="B7" i="4" l="1" a="1"/>
  <c r="B7" i="4" l="1"/>
  <c r="D7" i="4"/>
  <c r="C8" i="4"/>
  <c r="B9" i="4"/>
  <c r="D9" i="4"/>
  <c r="B8" i="4"/>
  <c r="C9" i="4"/>
  <c r="C7" i="4"/>
  <c r="D8" i="4"/>
  <c r="H2" i="4" l="1" a="1"/>
  <c r="B17" i="4" a="1"/>
  <c r="B17" i="4" l="1"/>
  <c r="D17" i="4"/>
  <c r="C18" i="4"/>
  <c r="B19" i="4"/>
  <c r="D19" i="4"/>
  <c r="C20" i="4"/>
  <c r="B21" i="4"/>
  <c r="D21" i="4"/>
  <c r="C22" i="4"/>
  <c r="B23" i="4"/>
  <c r="D23" i="4"/>
  <c r="C24" i="4"/>
  <c r="B25" i="4"/>
  <c r="D25" i="4"/>
  <c r="C26" i="4"/>
  <c r="B27" i="4"/>
  <c r="D27" i="4"/>
  <c r="C28" i="4"/>
  <c r="B29" i="4"/>
  <c r="D29" i="4"/>
  <c r="C30" i="4"/>
  <c r="B31" i="4"/>
  <c r="D31" i="4"/>
  <c r="C32" i="4"/>
  <c r="B33" i="4"/>
  <c r="D33" i="4"/>
  <c r="C34" i="4"/>
  <c r="B35" i="4"/>
  <c r="D35" i="4"/>
  <c r="C36" i="4"/>
  <c r="B37" i="4"/>
  <c r="D37" i="4"/>
  <c r="C38" i="4"/>
  <c r="B39" i="4"/>
  <c r="D39" i="4"/>
  <c r="C40" i="4"/>
  <c r="B41" i="4"/>
  <c r="D41" i="4"/>
  <c r="C17" i="4"/>
  <c r="D18" i="4"/>
  <c r="B20" i="4"/>
  <c r="C21" i="4"/>
  <c r="D22" i="4"/>
  <c r="B24" i="4"/>
  <c r="C25" i="4"/>
  <c r="D26" i="4"/>
  <c r="B28" i="4"/>
  <c r="C29" i="4"/>
  <c r="D30" i="4"/>
  <c r="B32" i="4"/>
  <c r="C33" i="4"/>
  <c r="D34" i="4"/>
  <c r="B36" i="4"/>
  <c r="C37" i="4"/>
  <c r="D38" i="4"/>
  <c r="B40" i="4"/>
  <c r="C41" i="4"/>
  <c r="B18" i="4"/>
  <c r="C19" i="4"/>
  <c r="D20" i="4"/>
  <c r="B22" i="4"/>
  <c r="C23" i="4"/>
  <c r="D24" i="4"/>
  <c r="B26" i="4"/>
  <c r="C27" i="4"/>
  <c r="D28" i="4"/>
  <c r="B30" i="4"/>
  <c r="C31" i="4"/>
  <c r="D32" i="4"/>
  <c r="B34" i="4"/>
  <c r="C35" i="4"/>
  <c r="D36" i="4"/>
  <c r="B38" i="4"/>
  <c r="C39" i="4"/>
  <c r="D40" i="4"/>
  <c r="H2" i="4"/>
  <c r="H4" i="4"/>
  <c r="H3" i="4"/>
  <c r="E2" i="1" l="1" a="1"/>
  <c r="K2" i="4" a="1"/>
  <c r="I17" i="4" a="1"/>
  <c r="K2" i="4" l="1"/>
  <c r="L2" i="4"/>
  <c r="M2" i="4"/>
  <c r="J17" i="4"/>
  <c r="L17" i="4"/>
  <c r="N17" i="4"/>
  <c r="P17" i="4"/>
  <c r="R17" i="4"/>
  <c r="T17" i="4"/>
  <c r="V17" i="4"/>
  <c r="X17" i="4"/>
  <c r="Z17" i="4"/>
  <c r="AB17" i="4"/>
  <c r="AD17" i="4"/>
  <c r="AF17" i="4"/>
  <c r="I18" i="4"/>
  <c r="K18" i="4"/>
  <c r="M18" i="4"/>
  <c r="O18" i="4"/>
  <c r="Q18" i="4"/>
  <c r="S18" i="4"/>
  <c r="U18" i="4"/>
  <c r="W18" i="4"/>
  <c r="Y18" i="4"/>
  <c r="AA18" i="4"/>
  <c r="AC18" i="4"/>
  <c r="AE18" i="4"/>
  <c r="AG18" i="4"/>
  <c r="J19" i="4"/>
  <c r="L19" i="4"/>
  <c r="N19" i="4"/>
  <c r="P19" i="4"/>
  <c r="R19" i="4"/>
  <c r="T19" i="4"/>
  <c r="V19" i="4"/>
  <c r="X19" i="4"/>
  <c r="Z19" i="4"/>
  <c r="AB19" i="4"/>
  <c r="AD19" i="4"/>
  <c r="AF19" i="4"/>
  <c r="I20" i="4"/>
  <c r="K20" i="4"/>
  <c r="M20" i="4"/>
  <c r="O20" i="4"/>
  <c r="Q20" i="4"/>
  <c r="S20" i="4"/>
  <c r="U20" i="4"/>
  <c r="W20" i="4"/>
  <c r="Y20" i="4"/>
  <c r="I17" i="4"/>
  <c r="F2" i="1" s="1" a="1"/>
  <c r="F2" i="1" s="1"/>
  <c r="M17" i="4"/>
  <c r="Q17" i="4"/>
  <c r="U17" i="4"/>
  <c r="Y17" i="4"/>
  <c r="AC17" i="4"/>
  <c r="AG17" i="4"/>
  <c r="L18" i="4"/>
  <c r="P18" i="4"/>
  <c r="T18" i="4"/>
  <c r="X18" i="4"/>
  <c r="AB18" i="4"/>
  <c r="AF18" i="4"/>
  <c r="K19" i="4"/>
  <c r="F4" i="1" s="1" a="1"/>
  <c r="F4" i="1" s="1"/>
  <c r="O19" i="4"/>
  <c r="S19" i="4"/>
  <c r="W19" i="4"/>
  <c r="AA19" i="4"/>
  <c r="AE19" i="4"/>
  <c r="J20" i="4"/>
  <c r="N20" i="4"/>
  <c r="R20" i="4"/>
  <c r="V20" i="4"/>
  <c r="Z20" i="4"/>
  <c r="AB20" i="4"/>
  <c r="AD20" i="4"/>
  <c r="AF20" i="4"/>
  <c r="I21" i="4"/>
  <c r="K21" i="4"/>
  <c r="M21" i="4"/>
  <c r="F6" i="1" s="1" a="1"/>
  <c r="F6" i="1" s="1"/>
  <c r="O21" i="4"/>
  <c r="Q21" i="4"/>
  <c r="S21" i="4"/>
  <c r="U21" i="4"/>
  <c r="W21" i="4"/>
  <c r="Y21" i="4"/>
  <c r="AA21" i="4"/>
  <c r="AC21" i="4"/>
  <c r="AE21" i="4"/>
  <c r="AG21" i="4"/>
  <c r="J22" i="4"/>
  <c r="L22" i="4"/>
  <c r="N22" i="4"/>
  <c r="F7" i="1" s="1" a="1"/>
  <c r="F7" i="1" s="1"/>
  <c r="P22" i="4"/>
  <c r="R22" i="4"/>
  <c r="T22" i="4"/>
  <c r="V22" i="4"/>
  <c r="X22" i="4"/>
  <c r="Z22" i="4"/>
  <c r="AB22" i="4"/>
  <c r="AD22" i="4"/>
  <c r="AF22" i="4"/>
  <c r="I23" i="4"/>
  <c r="K23" i="4"/>
  <c r="M23" i="4"/>
  <c r="O23" i="4"/>
  <c r="F8" i="1" s="1" a="1"/>
  <c r="F8" i="1" s="1"/>
  <c r="Q23" i="4"/>
  <c r="S23" i="4"/>
  <c r="U23" i="4"/>
  <c r="W23" i="4"/>
  <c r="Y23" i="4"/>
  <c r="AA23" i="4"/>
  <c r="AC23" i="4"/>
  <c r="AE23" i="4"/>
  <c r="AG23" i="4"/>
  <c r="J24" i="4"/>
  <c r="L24" i="4"/>
  <c r="N24" i="4"/>
  <c r="P24" i="4"/>
  <c r="F9" i="1" s="1" a="1"/>
  <c r="F9" i="1" s="1"/>
  <c r="R24" i="4"/>
  <c r="T24" i="4"/>
  <c r="V24" i="4"/>
  <c r="X24" i="4"/>
  <c r="Z24" i="4"/>
  <c r="AB24" i="4"/>
  <c r="AD24" i="4"/>
  <c r="AF24" i="4"/>
  <c r="I25" i="4"/>
  <c r="K25" i="4"/>
  <c r="M25" i="4"/>
  <c r="O25" i="4"/>
  <c r="Q25" i="4"/>
  <c r="F10" i="1" s="1" a="1"/>
  <c r="F10" i="1" s="1"/>
  <c r="S25" i="4"/>
  <c r="U25" i="4"/>
  <c r="W25" i="4"/>
  <c r="Y25" i="4"/>
  <c r="AA25" i="4"/>
  <c r="AC25" i="4"/>
  <c r="AE25" i="4"/>
  <c r="AG25" i="4"/>
  <c r="J26" i="4"/>
  <c r="L26" i="4"/>
  <c r="N26" i="4"/>
  <c r="P26" i="4"/>
  <c r="R26" i="4"/>
  <c r="F11" i="1" s="1" a="1"/>
  <c r="F11" i="1" s="1"/>
  <c r="T26" i="4"/>
  <c r="V26" i="4"/>
  <c r="X26" i="4"/>
  <c r="Z26" i="4"/>
  <c r="AB26" i="4"/>
  <c r="AD26" i="4"/>
  <c r="AF26" i="4"/>
  <c r="I27" i="4"/>
  <c r="K27" i="4"/>
  <c r="M27" i="4"/>
  <c r="O27" i="4"/>
  <c r="Q27" i="4"/>
  <c r="S27" i="4"/>
  <c r="F12" i="1" s="1" a="1"/>
  <c r="F12" i="1" s="1"/>
  <c r="U27" i="4"/>
  <c r="W27" i="4"/>
  <c r="Y27" i="4"/>
  <c r="AA27" i="4"/>
  <c r="AC27" i="4"/>
  <c r="AE27" i="4"/>
  <c r="AG27" i="4"/>
  <c r="J28" i="4"/>
  <c r="L28" i="4"/>
  <c r="N28" i="4"/>
  <c r="P28" i="4"/>
  <c r="R28" i="4"/>
  <c r="T28" i="4"/>
  <c r="F13" i="1" s="1" a="1"/>
  <c r="F13" i="1" s="1"/>
  <c r="V28" i="4"/>
  <c r="X28" i="4"/>
  <c r="Z28" i="4"/>
  <c r="AB28" i="4"/>
  <c r="AD28" i="4"/>
  <c r="AF28" i="4"/>
  <c r="I29" i="4"/>
  <c r="K29" i="4"/>
  <c r="M29" i="4"/>
  <c r="O29" i="4"/>
  <c r="Q29" i="4"/>
  <c r="S29" i="4"/>
  <c r="U29" i="4"/>
  <c r="F14" i="1" s="1" a="1"/>
  <c r="F14" i="1" s="1"/>
  <c r="W29" i="4"/>
  <c r="Y29" i="4"/>
  <c r="AA29" i="4"/>
  <c r="AC29" i="4"/>
  <c r="AE29" i="4"/>
  <c r="AG29" i="4"/>
  <c r="J30" i="4"/>
  <c r="L30" i="4"/>
  <c r="N30" i="4"/>
  <c r="P30" i="4"/>
  <c r="R30" i="4"/>
  <c r="T30" i="4"/>
  <c r="V30" i="4"/>
  <c r="F15" i="1" s="1" a="1"/>
  <c r="F15" i="1" s="1"/>
  <c r="X30" i="4"/>
  <c r="Z30" i="4"/>
  <c r="AB30" i="4"/>
  <c r="AD30" i="4"/>
  <c r="O17" i="4"/>
  <c r="W17" i="4"/>
  <c r="AE17" i="4"/>
  <c r="N18" i="4"/>
  <c r="V18" i="4"/>
  <c r="AD18" i="4"/>
  <c r="M19" i="4"/>
  <c r="U19" i="4"/>
  <c r="AC19" i="4"/>
  <c r="L20" i="4"/>
  <c r="F5" i="1" s="1" a="1"/>
  <c r="F5" i="1" s="1"/>
  <c r="T20" i="4"/>
  <c r="AA20" i="4"/>
  <c r="AE20" i="4"/>
  <c r="J21" i="4"/>
  <c r="N21" i="4"/>
  <c r="R21" i="4"/>
  <c r="V21" i="4"/>
  <c r="Z21" i="4"/>
  <c r="AD21" i="4"/>
  <c r="I22" i="4"/>
  <c r="M22" i="4"/>
  <c r="Q22" i="4"/>
  <c r="U22" i="4"/>
  <c r="Y22" i="4"/>
  <c r="AC22" i="4"/>
  <c r="AG22" i="4"/>
  <c r="L23" i="4"/>
  <c r="P23" i="4"/>
  <c r="T23" i="4"/>
  <c r="X23" i="4"/>
  <c r="AB23" i="4"/>
  <c r="AF23" i="4"/>
  <c r="K24" i="4"/>
  <c r="O24" i="4"/>
  <c r="S24" i="4"/>
  <c r="W24" i="4"/>
  <c r="AA24" i="4"/>
  <c r="AE24" i="4"/>
  <c r="J25" i="4"/>
  <c r="N25" i="4"/>
  <c r="R25" i="4"/>
  <c r="V25" i="4"/>
  <c r="Z25" i="4"/>
  <c r="AD25" i="4"/>
  <c r="I26" i="4"/>
  <c r="M26" i="4"/>
  <c r="Q26" i="4"/>
  <c r="U26" i="4"/>
  <c r="Y26" i="4"/>
  <c r="AC26" i="4"/>
  <c r="AG26" i="4"/>
  <c r="L27" i="4"/>
  <c r="P27" i="4"/>
  <c r="T27" i="4"/>
  <c r="X27" i="4"/>
  <c r="AB27" i="4"/>
  <c r="AF27" i="4"/>
  <c r="K28" i="4"/>
  <c r="O28" i="4"/>
  <c r="S28" i="4"/>
  <c r="W28" i="4"/>
  <c r="AA28" i="4"/>
  <c r="AE28" i="4"/>
  <c r="J29" i="4"/>
  <c r="N29" i="4"/>
  <c r="R29" i="4"/>
  <c r="V29" i="4"/>
  <c r="Z29" i="4"/>
  <c r="AD29" i="4"/>
  <c r="I30" i="4"/>
  <c r="M30" i="4"/>
  <c r="Q30" i="4"/>
  <c r="U30" i="4"/>
  <c r="Y30" i="4"/>
  <c r="AC30" i="4"/>
  <c r="AF30" i="4"/>
  <c r="I31" i="4"/>
  <c r="K31" i="4"/>
  <c r="M31" i="4"/>
  <c r="O31" i="4"/>
  <c r="Q31" i="4"/>
  <c r="S31" i="4"/>
  <c r="U31" i="4"/>
  <c r="W31" i="4"/>
  <c r="F16" i="1" s="1" a="1"/>
  <c r="F16" i="1" s="1"/>
  <c r="Y31" i="4"/>
  <c r="AA31" i="4"/>
  <c r="AC31" i="4"/>
  <c r="AE31" i="4"/>
  <c r="AG31" i="4"/>
  <c r="J32" i="4"/>
  <c r="L32" i="4"/>
  <c r="N32" i="4"/>
  <c r="P32" i="4"/>
  <c r="R32" i="4"/>
  <c r="T32" i="4"/>
  <c r="V32" i="4"/>
  <c r="X32" i="4"/>
  <c r="F17" i="1" s="1" a="1"/>
  <c r="F17" i="1" s="1"/>
  <c r="Z32" i="4"/>
  <c r="AB32" i="4"/>
  <c r="AD32" i="4"/>
  <c r="AF32" i="4"/>
  <c r="I33" i="4"/>
  <c r="K33" i="4"/>
  <c r="M33" i="4"/>
  <c r="O33" i="4"/>
  <c r="Q33" i="4"/>
  <c r="S33" i="4"/>
  <c r="U33" i="4"/>
  <c r="W33" i="4"/>
  <c r="Y33" i="4"/>
  <c r="F18" i="1" s="1" a="1"/>
  <c r="F18" i="1" s="1"/>
  <c r="AA33" i="4"/>
  <c r="AC33" i="4"/>
  <c r="AE33" i="4"/>
  <c r="AG33" i="4"/>
  <c r="J34" i="4"/>
  <c r="L34" i="4"/>
  <c r="N34" i="4"/>
  <c r="P34" i="4"/>
  <c r="R34" i="4"/>
  <c r="T34" i="4"/>
  <c r="V34" i="4"/>
  <c r="X34" i="4"/>
  <c r="Z34" i="4"/>
  <c r="F19" i="1" s="1" a="1"/>
  <c r="F19" i="1" s="1"/>
  <c r="AB34" i="4"/>
  <c r="AD34" i="4"/>
  <c r="AF34" i="4"/>
  <c r="I35" i="4"/>
  <c r="K35" i="4"/>
  <c r="M35" i="4"/>
  <c r="O35" i="4"/>
  <c r="Q35" i="4"/>
  <c r="S35" i="4"/>
  <c r="U35" i="4"/>
  <c r="W35" i="4"/>
  <c r="Y35" i="4"/>
  <c r="AA35" i="4"/>
  <c r="F20" i="1" s="1" a="1"/>
  <c r="F20" i="1" s="1"/>
  <c r="AC35" i="4"/>
  <c r="AE35" i="4"/>
  <c r="AG35" i="4"/>
  <c r="J36" i="4"/>
  <c r="L36" i="4"/>
  <c r="N36" i="4"/>
  <c r="P36" i="4"/>
  <c r="R36" i="4"/>
  <c r="T36" i="4"/>
  <c r="V36" i="4"/>
  <c r="X36" i="4"/>
  <c r="Z36" i="4"/>
  <c r="AB36" i="4"/>
  <c r="F21" i="1" s="1" a="1"/>
  <c r="F21" i="1" s="1"/>
  <c r="AD36" i="4"/>
  <c r="AF36" i="4"/>
  <c r="I37" i="4"/>
  <c r="K37" i="4"/>
  <c r="M37" i="4"/>
  <c r="O37" i="4"/>
  <c r="Q37" i="4"/>
  <c r="S37" i="4"/>
  <c r="U37" i="4"/>
  <c r="W37" i="4"/>
  <c r="Y37" i="4"/>
  <c r="AA37" i="4"/>
  <c r="AC37" i="4"/>
  <c r="F22" i="1" s="1" a="1"/>
  <c r="F22" i="1" s="1"/>
  <c r="AE37" i="4"/>
  <c r="AG37" i="4"/>
  <c r="J38" i="4"/>
  <c r="L38" i="4"/>
  <c r="N38" i="4"/>
  <c r="P38" i="4"/>
  <c r="R38" i="4"/>
  <c r="T38" i="4"/>
  <c r="V38" i="4"/>
  <c r="X38" i="4"/>
  <c r="Z38" i="4"/>
  <c r="AB38" i="4"/>
  <c r="AD38" i="4"/>
  <c r="F23" i="1" s="1" a="1"/>
  <c r="F23" i="1" s="1"/>
  <c r="AF38" i="4"/>
  <c r="I39" i="4"/>
  <c r="K39" i="4"/>
  <c r="M39" i="4"/>
  <c r="O39" i="4"/>
  <c r="Q39" i="4"/>
  <c r="S39" i="4"/>
  <c r="U39" i="4"/>
  <c r="W39" i="4"/>
  <c r="Y39" i="4"/>
  <c r="AA39" i="4"/>
  <c r="AC39" i="4"/>
  <c r="AE39" i="4"/>
  <c r="F24" i="1" s="1" a="1"/>
  <c r="F24" i="1" s="1"/>
  <c r="AG39" i="4"/>
  <c r="J40" i="4"/>
  <c r="L40" i="4"/>
  <c r="N40" i="4"/>
  <c r="P40" i="4"/>
  <c r="R40" i="4"/>
  <c r="T40" i="4"/>
  <c r="V40" i="4"/>
  <c r="X40" i="4"/>
  <c r="Z40" i="4"/>
  <c r="AB40" i="4"/>
  <c r="AD40" i="4"/>
  <c r="AF40" i="4"/>
  <c r="F25" i="1" s="1" a="1"/>
  <c r="F25" i="1" s="1"/>
  <c r="I41" i="4"/>
  <c r="K41" i="4"/>
  <c r="M41" i="4"/>
  <c r="O41" i="4"/>
  <c r="Q41" i="4"/>
  <c r="S41" i="4"/>
  <c r="U41" i="4"/>
  <c r="W41" i="4"/>
  <c r="Y41" i="4"/>
  <c r="AA41" i="4"/>
  <c r="AC41" i="4"/>
  <c r="AE41" i="4"/>
  <c r="AG41" i="4"/>
  <c r="F26" i="1" s="1" a="1"/>
  <c r="F26" i="1" s="1"/>
  <c r="K17" i="4"/>
  <c r="S17" i="4"/>
  <c r="AA17" i="4"/>
  <c r="J18" i="4"/>
  <c r="F3" i="1" s="1" a="1"/>
  <c r="F3" i="1" s="1"/>
  <c r="R18" i="4"/>
  <c r="Z18" i="4"/>
  <c r="I19" i="4"/>
  <c r="Q19" i="4"/>
  <c r="Y19" i="4"/>
  <c r="AG19" i="4"/>
  <c r="P20" i="4"/>
  <c r="X20" i="4"/>
  <c r="AC20" i="4"/>
  <c r="AG20" i="4"/>
  <c r="L21" i="4"/>
  <c r="P21" i="4"/>
  <c r="T21" i="4"/>
  <c r="X21" i="4"/>
  <c r="AB21" i="4"/>
  <c r="AF21" i="4"/>
  <c r="K22" i="4"/>
  <c r="O22" i="4"/>
  <c r="S22" i="4"/>
  <c r="W22" i="4"/>
  <c r="AA22" i="4"/>
  <c r="AE22" i="4"/>
  <c r="J23" i="4"/>
  <c r="N23" i="4"/>
  <c r="R23" i="4"/>
  <c r="V23" i="4"/>
  <c r="Z23" i="4"/>
  <c r="AD23" i="4"/>
  <c r="I24" i="4"/>
  <c r="M24" i="4"/>
  <c r="Q24" i="4"/>
  <c r="U24" i="4"/>
  <c r="Y24" i="4"/>
  <c r="AC24" i="4"/>
  <c r="AG24" i="4"/>
  <c r="L25" i="4"/>
  <c r="P25" i="4"/>
  <c r="T25" i="4"/>
  <c r="X25" i="4"/>
  <c r="AB25" i="4"/>
  <c r="AF25" i="4"/>
  <c r="K26" i="4"/>
  <c r="O26" i="4"/>
  <c r="S26" i="4"/>
  <c r="W26" i="4"/>
  <c r="AA26" i="4"/>
  <c r="AE26" i="4"/>
  <c r="J27" i="4"/>
  <c r="N27" i="4"/>
  <c r="R27" i="4"/>
  <c r="Z27" i="4"/>
  <c r="I28" i="4"/>
  <c r="Q28" i="4"/>
  <c r="Y28" i="4"/>
  <c r="AG28" i="4"/>
  <c r="P29" i="4"/>
  <c r="X29" i="4"/>
  <c r="AF29" i="4"/>
  <c r="O30" i="4"/>
  <c r="W30" i="4"/>
  <c r="AE30" i="4"/>
  <c r="J31" i="4"/>
  <c r="N31" i="4"/>
  <c r="R31" i="4"/>
  <c r="V31" i="4"/>
  <c r="Z31" i="4"/>
  <c r="AD31" i="4"/>
  <c r="I32" i="4"/>
  <c r="M32" i="4"/>
  <c r="Q32" i="4"/>
  <c r="U32" i="4"/>
  <c r="Y32" i="4"/>
  <c r="AC32" i="4"/>
  <c r="AG32" i="4"/>
  <c r="L33" i="4"/>
  <c r="P33" i="4"/>
  <c r="T33" i="4"/>
  <c r="X33" i="4"/>
  <c r="AB33" i="4"/>
  <c r="AF33" i="4"/>
  <c r="K34" i="4"/>
  <c r="O34" i="4"/>
  <c r="S34" i="4"/>
  <c r="W34" i="4"/>
  <c r="AA34" i="4"/>
  <c r="AE34" i="4"/>
  <c r="J35" i="4"/>
  <c r="N35" i="4"/>
  <c r="R35" i="4"/>
  <c r="V35" i="4"/>
  <c r="Z35" i="4"/>
  <c r="AD35" i="4"/>
  <c r="I36" i="4"/>
  <c r="M36" i="4"/>
  <c r="Q36" i="4"/>
  <c r="U36" i="4"/>
  <c r="Y36" i="4"/>
  <c r="AC36" i="4"/>
  <c r="AG36" i="4"/>
  <c r="L37" i="4"/>
  <c r="P37" i="4"/>
  <c r="T37" i="4"/>
  <c r="X37" i="4"/>
  <c r="AB37" i="4"/>
  <c r="AF37" i="4"/>
  <c r="K38" i="4"/>
  <c r="O38" i="4"/>
  <c r="S38" i="4"/>
  <c r="W38" i="4"/>
  <c r="AA38" i="4"/>
  <c r="AE38" i="4"/>
  <c r="J39" i="4"/>
  <c r="N39" i="4"/>
  <c r="R39" i="4"/>
  <c r="V39" i="4"/>
  <c r="Z39" i="4"/>
  <c r="AD39" i="4"/>
  <c r="I40" i="4"/>
  <c r="M40" i="4"/>
  <c r="Q40" i="4"/>
  <c r="U40" i="4"/>
  <c r="Y40" i="4"/>
  <c r="AC40" i="4"/>
  <c r="AG40" i="4"/>
  <c r="L41" i="4"/>
  <c r="P41" i="4"/>
  <c r="T41" i="4"/>
  <c r="X41" i="4"/>
  <c r="AB41" i="4"/>
  <c r="AF41" i="4"/>
  <c r="V27" i="4"/>
  <c r="AD27" i="4"/>
  <c r="M28" i="4"/>
  <c r="U28" i="4"/>
  <c r="AC28" i="4"/>
  <c r="L29" i="4"/>
  <c r="T29" i="4"/>
  <c r="AB29" i="4"/>
  <c r="K30" i="4"/>
  <c r="S30" i="4"/>
  <c r="AA30" i="4"/>
  <c r="AG30" i="4"/>
  <c r="L31" i="4"/>
  <c r="P31" i="4"/>
  <c r="T31" i="4"/>
  <c r="X31" i="4"/>
  <c r="AB31" i="4"/>
  <c r="AF31" i="4"/>
  <c r="K32" i="4"/>
  <c r="O32" i="4"/>
  <c r="S32" i="4"/>
  <c r="W32" i="4"/>
  <c r="AA32" i="4"/>
  <c r="AE32" i="4"/>
  <c r="J33" i="4"/>
  <c r="N33" i="4"/>
  <c r="R33" i="4"/>
  <c r="V33" i="4"/>
  <c r="Z33" i="4"/>
  <c r="AD33" i="4"/>
  <c r="I34" i="4"/>
  <c r="M34" i="4"/>
  <c r="Q34" i="4"/>
  <c r="U34" i="4"/>
  <c r="Y34" i="4"/>
  <c r="AC34" i="4"/>
  <c r="AG34" i="4"/>
  <c r="L35" i="4"/>
  <c r="P35" i="4"/>
  <c r="T35" i="4"/>
  <c r="X35" i="4"/>
  <c r="AB35" i="4"/>
  <c r="AF35" i="4"/>
  <c r="K36" i="4"/>
  <c r="O36" i="4"/>
  <c r="S36" i="4"/>
  <c r="W36" i="4"/>
  <c r="AA36" i="4"/>
  <c r="AE36" i="4"/>
  <c r="J37" i="4"/>
  <c r="N37" i="4"/>
  <c r="R37" i="4"/>
  <c r="V37" i="4"/>
  <c r="Z37" i="4"/>
  <c r="AD37" i="4"/>
  <c r="I38" i="4"/>
  <c r="M38" i="4"/>
  <c r="Q38" i="4"/>
  <c r="U38" i="4"/>
  <c r="Y38" i="4"/>
  <c r="AC38" i="4"/>
  <c r="AG38" i="4"/>
  <c r="L39" i="4"/>
  <c r="P39" i="4"/>
  <c r="T39" i="4"/>
  <c r="X39" i="4"/>
  <c r="AB39" i="4"/>
  <c r="AF39" i="4"/>
  <c r="K40" i="4"/>
  <c r="O40" i="4"/>
  <c r="S40" i="4"/>
  <c r="W40" i="4"/>
  <c r="AA40" i="4"/>
  <c r="AE40" i="4"/>
  <c r="J41" i="4"/>
  <c r="N41" i="4"/>
  <c r="R41" i="4"/>
  <c r="V41" i="4"/>
  <c r="Z41" i="4"/>
  <c r="AD41" i="4"/>
  <c r="E3" i="1"/>
  <c r="G3" i="1" s="1"/>
  <c r="E5" i="1"/>
  <c r="G5" i="1" s="1"/>
  <c r="E7" i="1"/>
  <c r="G7" i="1" s="1"/>
  <c r="E9" i="1"/>
  <c r="G9" i="1" s="1"/>
  <c r="E11" i="1"/>
  <c r="G11" i="1" s="1"/>
  <c r="E13" i="1"/>
  <c r="G13" i="1" s="1"/>
  <c r="E15" i="1"/>
  <c r="G15" i="1" s="1"/>
  <c r="E17" i="1"/>
  <c r="G17" i="1" s="1"/>
  <c r="E19" i="1"/>
  <c r="G19" i="1" s="1"/>
  <c r="E21" i="1"/>
  <c r="G21" i="1" s="1"/>
  <c r="E23" i="1"/>
  <c r="G23" i="1" s="1"/>
  <c r="E25" i="1"/>
  <c r="G25" i="1" s="1"/>
  <c r="E4" i="1"/>
  <c r="G4" i="1" s="1"/>
  <c r="E8" i="1"/>
  <c r="G8" i="1" s="1"/>
  <c r="E12" i="1"/>
  <c r="G12" i="1" s="1"/>
  <c r="E16" i="1"/>
  <c r="G16" i="1" s="1"/>
  <c r="E20" i="1"/>
  <c r="G20" i="1" s="1"/>
  <c r="E24" i="1"/>
  <c r="G24" i="1" s="1"/>
  <c r="E2" i="1"/>
  <c r="G2" i="1" s="1"/>
  <c r="E10" i="1"/>
  <c r="G10" i="1" s="1"/>
  <c r="E18" i="1"/>
  <c r="G18" i="1" s="1"/>
  <c r="E26" i="1"/>
  <c r="G26" i="1" s="1"/>
  <c r="E6" i="1"/>
  <c r="G6" i="1" s="1"/>
  <c r="E14" i="1"/>
  <c r="G14" i="1" s="1"/>
  <c r="E22" i="1"/>
  <c r="G22" i="1" s="1"/>
  <c r="J3" i="1" l="1"/>
  <c r="J2" i="1"/>
  <c r="J26" i="1"/>
  <c r="J24" i="1"/>
  <c r="J22" i="1"/>
  <c r="J20" i="1"/>
  <c r="J18" i="1"/>
  <c r="J16" i="1"/>
  <c r="J5" i="1"/>
  <c r="J15" i="1"/>
  <c r="J13" i="1"/>
  <c r="J11" i="1"/>
  <c r="J9" i="1"/>
  <c r="J7" i="1"/>
  <c r="J25" i="1"/>
  <c r="J23" i="1"/>
  <c r="J21" i="1"/>
  <c r="J19" i="1"/>
  <c r="J17" i="1"/>
  <c r="J14" i="1"/>
  <c r="J12" i="1"/>
  <c r="J10" i="1"/>
  <c r="J8" i="1"/>
  <c r="J6" i="1"/>
  <c r="J4" i="1"/>
  <c r="K7" i="4" a="1"/>
  <c r="K7" i="4" s="1"/>
  <c r="H10" i="4" s="1"/>
  <c r="Q5" i="1" l="1"/>
  <c r="K10" i="4" a="1"/>
  <c r="K10" i="4"/>
  <c r="K3" i="1" l="1"/>
  <c r="L3" i="1" s="1"/>
  <c r="K2" i="1"/>
  <c r="L2" i="1" s="1"/>
  <c r="H14" i="1"/>
  <c r="H10" i="1"/>
  <c r="H16" i="1"/>
  <c r="H25" i="1"/>
  <c r="H17" i="1"/>
  <c r="H9" i="1"/>
  <c r="K26" i="1"/>
  <c r="L26" i="1" s="1"/>
  <c r="K22" i="1"/>
  <c r="L22" i="1" s="1"/>
  <c r="K18" i="1"/>
  <c r="L18" i="1" s="1"/>
  <c r="K5" i="1"/>
  <c r="L5" i="1" s="1"/>
  <c r="K13" i="1"/>
  <c r="L13" i="1" s="1"/>
  <c r="K9" i="1"/>
  <c r="L9" i="1" s="1"/>
  <c r="H22" i="1"/>
  <c r="H18" i="1"/>
  <c r="H20" i="1"/>
  <c r="H4" i="1"/>
  <c r="H19" i="1"/>
  <c r="H11" i="1"/>
  <c r="H3" i="1"/>
  <c r="K23" i="1"/>
  <c r="L23" i="1" s="1"/>
  <c r="K19" i="1"/>
  <c r="L19" i="1" s="1"/>
  <c r="K14" i="1"/>
  <c r="L14" i="1" s="1"/>
  <c r="K10" i="1"/>
  <c r="L10" i="1" s="1"/>
  <c r="K6" i="1"/>
  <c r="L6" i="1" s="1"/>
  <c r="I3" i="1"/>
  <c r="I2" i="1"/>
  <c r="I26" i="1"/>
  <c r="I24" i="1"/>
  <c r="I22" i="1"/>
  <c r="I20" i="1"/>
  <c r="I18" i="1"/>
  <c r="I16" i="1"/>
  <c r="I5" i="1"/>
  <c r="I15" i="1"/>
  <c r="I13" i="1"/>
  <c r="I11" i="1"/>
  <c r="I9" i="1"/>
  <c r="I7" i="1"/>
  <c r="I25" i="1"/>
  <c r="I23" i="1"/>
  <c r="I21" i="1"/>
  <c r="I19" i="1"/>
  <c r="I17" i="1"/>
  <c r="I14" i="1"/>
  <c r="I12" i="1"/>
  <c r="I10" i="1"/>
  <c r="I8" i="1"/>
  <c r="I6" i="1"/>
  <c r="I4" i="1"/>
  <c r="H26" i="1"/>
  <c r="H24" i="1"/>
  <c r="H8" i="1"/>
  <c r="H21" i="1"/>
  <c r="H13" i="1"/>
  <c r="H5" i="1"/>
  <c r="K24" i="1"/>
  <c r="L24" i="1" s="1"/>
  <c r="K20" i="1"/>
  <c r="L20" i="1" s="1"/>
  <c r="K16" i="1"/>
  <c r="L16" i="1" s="1"/>
  <c r="K15" i="1"/>
  <c r="L15" i="1" s="1"/>
  <c r="K11" i="1"/>
  <c r="L11" i="1" s="1"/>
  <c r="K7" i="1"/>
  <c r="L7" i="1" s="1"/>
  <c r="H6" i="1"/>
  <c r="H2" i="1"/>
  <c r="H12" i="1"/>
  <c r="H23" i="1"/>
  <c r="H15" i="1"/>
  <c r="H7" i="1"/>
  <c r="K25" i="1"/>
  <c r="L25" i="1" s="1"/>
  <c r="K21" i="1"/>
  <c r="L21" i="1" s="1"/>
  <c r="K17" i="1"/>
  <c r="L17" i="1" s="1"/>
  <c r="K12" i="1"/>
  <c r="L12" i="1" s="1"/>
  <c r="K8" i="1"/>
  <c r="L8" i="1" s="1"/>
  <c r="K4" i="1"/>
  <c r="L4" i="1" s="1"/>
</calcChain>
</file>

<file path=xl/sharedStrings.xml><?xml version="1.0" encoding="utf-8"?>
<sst xmlns="http://schemas.openxmlformats.org/spreadsheetml/2006/main" count="29" uniqueCount="25">
  <si>
    <t>Delivery Time, y (min)</t>
  </si>
  <si>
    <t>Number of Cases, x1</t>
  </si>
  <si>
    <t>Distance, x2 (ft)</t>
  </si>
  <si>
    <t xml:space="preserve">X_t * X = </t>
  </si>
  <si>
    <t xml:space="preserve">(X_t * X)^-1 = </t>
  </si>
  <si>
    <t xml:space="preserve">X_t * y = </t>
  </si>
  <si>
    <t xml:space="preserve">Beta hat = </t>
  </si>
  <si>
    <t>Beta hat_t =</t>
  </si>
  <si>
    <t xml:space="preserve">y_t * y = </t>
  </si>
  <si>
    <t xml:space="preserve">(Beta hat_t )* (X_t*y) = </t>
  </si>
  <si>
    <t xml:space="preserve">Ssres = </t>
  </si>
  <si>
    <t xml:space="preserve">Msres (Ssres/ (n-p) ) = </t>
  </si>
  <si>
    <t xml:space="preserve">X * (X_t*X)^-1 = </t>
  </si>
  <si>
    <t xml:space="preserve">(X * (X_t*X)^-1) * X_t = </t>
  </si>
  <si>
    <t>Y_hat</t>
  </si>
  <si>
    <t>Hii</t>
  </si>
  <si>
    <t>ei</t>
  </si>
  <si>
    <t>Standard Residual</t>
  </si>
  <si>
    <t>Studentised</t>
  </si>
  <si>
    <t>Press</t>
  </si>
  <si>
    <t>S(i)^2</t>
  </si>
  <si>
    <t>R Student</t>
  </si>
  <si>
    <t>Sorted Rstudent</t>
  </si>
  <si>
    <t>i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</si>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</sst>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'Question-3'!$O$1</c:f>
              <c:strCache>
                <c:ptCount val="1"/>
                <c:pt idx="0">
                  <c:v>pi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'Question-3'!$M$2:$M$26</c:f>
              <c:numCache>
                <c:formatCode>General</c:formatCode>
                <c:ptCount val="25"/>
                <c:pt idx="0">
                  <c:v>-1.8840300000000001</c:v>
                </c:pt>
                <c:pt idx="1">
                  <c:v>-1.6037699999999999</c:v>
                </c:pt>
                <c:pt idx="2">
                  <c:v>-1.45126</c:v>
                </c:pt>
                <c:pt idx="3">
                  <c:v>-1.4446600000000001</c:v>
                </c:pt>
                <c:pt idx="4">
                  <c:v>-1.1594199999999999</c:v>
                </c:pt>
                <c:pt idx="5">
                  <c:v>-0.80115999999999998</c:v>
                </c:pt>
                <c:pt idx="6">
                  <c:v>-0.20033000000000001</c:v>
                </c:pt>
                <c:pt idx="7">
                  <c:v>-0.17877000000000001</c:v>
                </c:pt>
                <c:pt idx="8">
                  <c:v>-0.13369</c:v>
                </c:pt>
                <c:pt idx="9">
                  <c:v>-8.6970000000000006E-2</c:v>
                </c:pt>
                <c:pt idx="10">
                  <c:v>-6.3909999999999995E-2</c:v>
                </c:pt>
                <c:pt idx="11">
                  <c:v>-1.499E-2</c:v>
                </c:pt>
                <c:pt idx="12">
                  <c:v>0.131184</c:v>
                </c:pt>
                <c:pt idx="13">
                  <c:v>0.201739</c:v>
                </c:pt>
                <c:pt idx="14">
                  <c:v>0.25445299999999998</c:v>
                </c:pt>
                <c:pt idx="15">
                  <c:v>0.30935099999999999</c:v>
                </c:pt>
                <c:pt idx="16">
                  <c:v>0.321855</c:v>
                </c:pt>
                <c:pt idx="17">
                  <c:v>0.34564600000000001</c:v>
                </c:pt>
                <c:pt idx="18">
                  <c:v>0.34863899999999998</c:v>
                </c:pt>
                <c:pt idx="19">
                  <c:v>0.54351400000000005</c:v>
                </c:pt>
                <c:pt idx="20">
                  <c:v>0.68054300000000001</c:v>
                </c:pt>
                <c:pt idx="21">
                  <c:v>0.72736800000000001</c:v>
                </c:pt>
                <c:pt idx="22">
                  <c:v>1.0656859999999999</c:v>
                </c:pt>
                <c:pt idx="23">
                  <c:v>1.5655330000000001</c:v>
                </c:pt>
                <c:pt idx="24">
                  <c:v>2.6177069999999998</c:v>
                </c:pt>
              </c:numCache>
            </c:numRef>
          </c:xVal>
          <c:yVal>
            <c:numRef>
              <c:f>'Question-3'!$O$2:$O$26</c:f>
              <c:numCache>
                <c:formatCode>General</c:formatCode>
                <c:ptCount val="25"/>
                <c:pt idx="0">
                  <c:v>0.02</c:v>
                </c:pt>
                <c:pt idx="1">
                  <c:v>0.06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0.22</c:v>
                </c:pt>
                <c:pt idx="6">
                  <c:v>0.26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0.66</c:v>
                </c:pt>
                <c:pt idx="17">
                  <c:v>0.7</c:v>
                </c:pt>
                <c:pt idx="18">
                  <c:v>0.74</c:v>
                </c:pt>
                <c:pt idx="19">
                  <c:v>0.78</c:v>
                </c:pt>
                <c:pt idx="20">
                  <c:v>0.82</c:v>
                </c:pt>
                <c:pt idx="21">
                  <c:v>0.86</c:v>
                </c:pt>
                <c:pt idx="22">
                  <c:v>0.9</c:v>
                </c:pt>
                <c:pt idx="23">
                  <c:v>0.94</c:v>
                </c:pt>
                <c:pt idx="24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A-40BA-9144-056D4F00C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33904"/>
        <c:axId val="611434320"/>
      </c:scatterChart>
      <c:valAx>
        <c:axId val="61143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34320"/>
        <c:crosses val="autoZero"/>
        <c:crossBetween val="midCat"/>
      </c:valAx>
      <c:valAx>
        <c:axId val="61143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3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392205</xdr:colOff>
      <xdr:row>26</xdr:row>
      <xdr:rowOff>163605</xdr:rowOff>
    </xdr:from>
    <xdr:to>
      <xdr:col>5</xdr:col>
      <xdr:colOff>369794</xdr:colOff>
      <xdr:row>41</xdr:row>
      <xdr:rowOff>89646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85" zoomScaleNormal="85" workbookViewId="0">
      <selection activeCell="P14" sqref="P14"/>
    </sheetView>
  </sheetViews>
  <sheetFormatPr defaultRowHeight="15" x14ac:dyDescent="0.25"/>
  <cols>
    <col min="1" max="1" width="6.85546875" customWidth="1"/>
    <col min="2" max="2" width="19.28515625" bestFit="1" customWidth="1"/>
    <col min="3" max="3" width="15" bestFit="1" customWidth="1"/>
    <col min="4" max="4" width="20.85546875" bestFit="1" customWidth="1"/>
    <col min="5" max="5" width="14.42578125" customWidth="1"/>
    <col min="6" max="7" width="14.5703125" customWidth="1"/>
    <col min="8" max="8" width="17" bestFit="1" customWidth="1"/>
    <col min="9" max="9" width="11.7109375" bestFit="1" customWidth="1"/>
    <col min="13" max="13" width="15.42578125" bestFit="1" customWidth="1"/>
    <col min="14" max="15" width="15.42578125" customWidth="1"/>
    <col min="16" max="16" width="22.7109375" customWidth="1"/>
    <col min="17" max="17" width="12" bestFit="1" customWidth="1"/>
  </cols>
  <sheetData>
    <row r="1" spans="1:17" x14ac:dyDescent="0.25">
      <c r="B1" t="s">
        <v>1</v>
      </c>
      <c r="C1" t="s">
        <v>2</v>
      </c>
      <c r="D1" t="s">
        <v>0</v>
      </c>
      <c r="E1" s="10" t="s">
        <v>14</v>
      </c>
      <c r="F1" s="12" t="s">
        <v>15</v>
      </c>
      <c r="G1" s="8" t="s">
        <v>16</v>
      </c>
      <c r="H1" s="15" t="s">
        <v>17</v>
      </c>
      <c r="I1" s="13" t="s">
        <v>18</v>
      </c>
      <c r="J1" s="2" t="s">
        <v>19</v>
      </c>
      <c r="K1" s="1" t="s">
        <v>20</v>
      </c>
      <c r="L1" s="10" t="s">
        <v>21</v>
      </c>
      <c r="M1" s="11" t="s">
        <v>22</v>
      </c>
      <c r="N1" s="7" t="s">
        <v>23</v>
      </c>
      <c r="O1" s="14" t="s">
        <v>24</v>
      </c>
    </row>
    <row r="2" spans="1:17" x14ac:dyDescent="0.25">
      <c r="A2">
        <v>1</v>
      </c>
      <c r="B2">
        <v>7</v>
      </c>
      <c r="C2">
        <v>560</v>
      </c>
      <c r="D2">
        <v>16.68</v>
      </c>
      <c r="E2" s="10">
        <f t="array" ref="E2:E26">MMULT(X,Sheet3!H2:H4)</f>
        <v>21.708084322563931</v>
      </c>
      <c r="F2" s="12">
        <f t="array" ref="F2">INDEX(Sheet3!I17:AG17,,ROWS($1:1))</f>
        <v>0.10180177638297221</v>
      </c>
      <c r="G2" s="8">
        <f>D2-E2</f>
        <v>-5.0280843225639309</v>
      </c>
      <c r="H2" s="15">
        <f>G2/SQRT($Q$5)</f>
        <v>-1.5426063146170454</v>
      </c>
      <c r="I2" s="13">
        <f>G2/SQRT($Q$5*(1-F2))</f>
        <v>-1.6276799315691532</v>
      </c>
      <c r="J2" s="2">
        <f>G2/(1-F2)</f>
        <v>-5.5979673421262479</v>
      </c>
      <c r="K2" s="1">
        <f xml:space="preserve"> (((22)*$Q$5) - ((G2*G2)/1-F2))/21</f>
        <v>9.9310403448642397</v>
      </c>
      <c r="L2" s="10">
        <f>G2/SQRT(K2*1-F2)</f>
        <v>-1.6037719533120318</v>
      </c>
      <c r="M2" s="11">
        <v>-1.8840300000000001</v>
      </c>
      <c r="N2" s="7">
        <v>1</v>
      </c>
      <c r="O2" s="14">
        <f>(N2-0.5)/25</f>
        <v>0.02</v>
      </c>
    </row>
    <row r="3" spans="1:17" x14ac:dyDescent="0.25">
      <c r="A3">
        <v>1</v>
      </c>
      <c r="B3">
        <v>3</v>
      </c>
      <c r="C3">
        <v>220</v>
      </c>
      <c r="D3">
        <v>11.5</v>
      </c>
      <c r="E3" s="10">
        <v>10.353614553240602</v>
      </c>
      <c r="F3" s="12">
        <f t="array" ref="F3">INDEX(Sheet3!I18:AG18,,ROWS($1:2))</f>
        <v>7.0701636860641348E-2</v>
      </c>
      <c r="G3" s="8">
        <f t="shared" ref="G3:G26" si="0">D3-E3</f>
        <v>1.1463854467593979</v>
      </c>
      <c r="H3" s="15">
        <f t="shared" ref="H3:H26" si="1">G3/SQRT($Q$5)</f>
        <v>0.35170878523659543</v>
      </c>
      <c r="I3" s="13">
        <f t="shared" ref="I3:I26" si="2">G3/SQRT($Q$5*(1-F3))</f>
        <v>0.36484267432692097</v>
      </c>
      <c r="J3" s="2">
        <f t="shared" ref="J3:J26" si="3">G3/(1-F3)</f>
        <v>1.2336032131668402</v>
      </c>
      <c r="K3" s="1">
        <f t="shared" ref="K3:K26" si="4" xml:space="preserve"> (((22)*$Q$5) - ((G3*G3)/1-F3))/21</f>
        <v>11.070865688804673</v>
      </c>
      <c r="L3" s="10">
        <f t="shared" ref="L3:L26" si="5">G3/SQRT(K3*1-F3)</f>
        <v>0.34564564001918019</v>
      </c>
      <c r="M3" s="11">
        <v>-1.6037699999999999</v>
      </c>
      <c r="N3" s="7">
        <v>2</v>
      </c>
      <c r="O3" s="14">
        <f t="shared" ref="O3:O26" si="6">(N3-0.5)/25</f>
        <v>0.06</v>
      </c>
    </row>
    <row r="4" spans="1:17" x14ac:dyDescent="0.25">
      <c r="A4">
        <v>1</v>
      </c>
      <c r="B4">
        <v>3</v>
      </c>
      <c r="C4">
        <v>340</v>
      </c>
      <c r="D4">
        <v>12.03</v>
      </c>
      <c r="E4" s="10">
        <v>12.079793703906375</v>
      </c>
      <c r="F4" s="12">
        <f t="array" ref="F4">INDEX(Sheet3!I19:AG19,,ROWS($1:3))</f>
        <v>9.8734764466351821E-2</v>
      </c>
      <c r="G4" s="8">
        <f t="shared" si="0"/>
        <v>-4.9793703906376052E-2</v>
      </c>
      <c r="H4" s="15">
        <f t="shared" si="1"/>
        <v>-1.5276609767550391E-2</v>
      </c>
      <c r="I4" s="13">
        <f t="shared" si="2"/>
        <v>-1.6091653607317801E-2</v>
      </c>
      <c r="J4" s="2">
        <f t="shared" si="3"/>
        <v>-5.5248668142506022E-2</v>
      </c>
      <c r="K4" s="1">
        <f t="shared" si="4"/>
        <v>11.134663465337947</v>
      </c>
      <c r="L4" s="10">
        <f t="shared" si="5"/>
        <v>-1.4988907845471123E-2</v>
      </c>
      <c r="M4" s="11">
        <v>-1.45126</v>
      </c>
      <c r="N4" s="7">
        <v>3</v>
      </c>
      <c r="O4" s="14">
        <f t="shared" si="6"/>
        <v>0.1</v>
      </c>
    </row>
    <row r="5" spans="1:17" x14ac:dyDescent="0.25">
      <c r="A5">
        <v>1</v>
      </c>
      <c r="B5">
        <v>4</v>
      </c>
      <c r="C5">
        <v>80</v>
      </c>
      <c r="D5">
        <v>14.88</v>
      </c>
      <c r="E5" s="10">
        <v>9.955646088073113</v>
      </c>
      <c r="F5" s="12">
        <f t="array" ref="F5">INDEX(Sheet3!I20:AG20,,ROWS($1:4))</f>
        <v>8.5374792659092508E-2</v>
      </c>
      <c r="G5" s="8">
        <f t="shared" si="0"/>
        <v>4.9243539119268878</v>
      </c>
      <c r="H5" s="15">
        <f t="shared" si="1"/>
        <v>1.5107820300185473</v>
      </c>
      <c r="I5" s="13">
        <f t="shared" si="2"/>
        <v>1.5797204025665006</v>
      </c>
      <c r="J5" s="2">
        <f t="shared" si="3"/>
        <v>5.3840128966524725</v>
      </c>
      <c r="K5" s="1">
        <f t="shared" si="4"/>
        <v>9.9794186077775571</v>
      </c>
      <c r="L5" s="10">
        <f t="shared" si="5"/>
        <v>1.5655334209858085</v>
      </c>
      <c r="M5" s="11">
        <v>-1.4446600000000001</v>
      </c>
      <c r="N5" s="7">
        <v>4</v>
      </c>
      <c r="O5" s="14">
        <f t="shared" si="6"/>
        <v>0.14000000000000001</v>
      </c>
      <c r="P5" s="10" t="s">
        <v>11</v>
      </c>
      <c r="Q5" s="10">
        <f>Sheet3!H10/22</f>
        <v>10.624167155480874</v>
      </c>
    </row>
    <row r="6" spans="1:17" x14ac:dyDescent="0.25">
      <c r="A6">
        <v>1</v>
      </c>
      <c r="B6">
        <v>6</v>
      </c>
      <c r="C6">
        <v>150</v>
      </c>
      <c r="D6">
        <v>13.75</v>
      </c>
      <c r="E6" s="10">
        <v>14.194398347179966</v>
      </c>
      <c r="F6" s="12">
        <f t="array" ref="F6">INDEX(Sheet3!I21:AG21,,ROWS($1:5))</f>
        <v>7.5010495690534945E-2</v>
      </c>
      <c r="G6" s="8">
        <f t="shared" si="0"/>
        <v>-0.44439834717996618</v>
      </c>
      <c r="H6" s="15">
        <f t="shared" si="1"/>
        <v>-0.13634053301151206</v>
      </c>
      <c r="I6" s="13">
        <f t="shared" si="2"/>
        <v>-0.14176094024222752</v>
      </c>
      <c r="J6" s="2">
        <f t="shared" si="3"/>
        <v>-0.48043609696060724</v>
      </c>
      <c r="K6" s="1">
        <f t="shared" si="4"/>
        <v>11.124247525013976</v>
      </c>
      <c r="L6" s="10">
        <f t="shared" si="5"/>
        <v>-0.13369226771133971</v>
      </c>
      <c r="M6" s="11">
        <v>-1.1594199999999999</v>
      </c>
      <c r="N6" s="7">
        <v>5</v>
      </c>
      <c r="O6" s="14">
        <f t="shared" si="6"/>
        <v>0.18</v>
      </c>
    </row>
    <row r="7" spans="1:17" x14ac:dyDescent="0.25">
      <c r="A7">
        <v>1</v>
      </c>
      <c r="B7">
        <v>7</v>
      </c>
      <c r="C7">
        <v>330</v>
      </c>
      <c r="D7">
        <v>18.11</v>
      </c>
      <c r="E7" s="10">
        <v>18.399574283787867</v>
      </c>
      <c r="F7" s="12">
        <f t="array" ref="F7">INDEX(Sheet3!I22:AG22,,ROWS($1:6))</f>
        <v>4.2866928481600411E-2</v>
      </c>
      <c r="G7" s="8">
        <f t="shared" si="0"/>
        <v>-0.28957428378786787</v>
      </c>
      <c r="H7" s="15">
        <f t="shared" si="1"/>
        <v>-8.8840816912571507E-2</v>
      </c>
      <c r="I7" s="13">
        <f t="shared" si="2"/>
        <v>-9.0808474936477965E-2</v>
      </c>
      <c r="J7" s="2">
        <f t="shared" si="3"/>
        <v>-0.30254338963388461</v>
      </c>
      <c r="K7" s="1">
        <f t="shared" si="4"/>
        <v>11.128128146820456</v>
      </c>
      <c r="L7" s="10">
        <f t="shared" si="5"/>
        <v>-8.6973515570871213E-2</v>
      </c>
      <c r="M7" s="11">
        <v>-0.80115999999999998</v>
      </c>
      <c r="N7" s="7">
        <v>6</v>
      </c>
      <c r="O7" s="14">
        <f t="shared" si="6"/>
        <v>0.22</v>
      </c>
    </row>
    <row r="8" spans="1:17" x14ac:dyDescent="0.25">
      <c r="A8">
        <v>1</v>
      </c>
      <c r="B8">
        <v>2</v>
      </c>
      <c r="C8">
        <v>110</v>
      </c>
      <c r="D8">
        <v>8</v>
      </c>
      <c r="E8" s="10">
        <v>7.1553764545210674</v>
      </c>
      <c r="F8" s="12">
        <f t="array" ref="F8">INDEX(Sheet3!I23:AG23,,ROWS($1:7))</f>
        <v>8.1798674268239099E-2</v>
      </c>
      <c r="G8" s="8">
        <f t="shared" si="0"/>
        <v>0.84462354547893259</v>
      </c>
      <c r="H8" s="15">
        <f t="shared" si="1"/>
        <v>0.25912883140862886</v>
      </c>
      <c r="I8" s="13">
        <f t="shared" si="2"/>
        <v>0.27042496288225143</v>
      </c>
      <c r="J8" s="2">
        <f t="shared" si="3"/>
        <v>0.91986748636614035</v>
      </c>
      <c r="K8" s="1">
        <f t="shared" si="4"/>
        <v>11.100004150536671</v>
      </c>
      <c r="L8" s="10">
        <f t="shared" si="5"/>
        <v>0.25445310246027264</v>
      </c>
      <c r="M8" s="11">
        <v>-0.20033000000000001</v>
      </c>
      <c r="N8" s="7">
        <v>7</v>
      </c>
      <c r="O8" s="14">
        <f t="shared" si="6"/>
        <v>0.26</v>
      </c>
    </row>
    <row r="9" spans="1:17" x14ac:dyDescent="0.25">
      <c r="A9">
        <v>1</v>
      </c>
      <c r="B9">
        <v>7</v>
      </c>
      <c r="C9">
        <v>210</v>
      </c>
      <c r="D9">
        <v>17.829999999999998</v>
      </c>
      <c r="E9" s="10">
        <v>16.673395133122096</v>
      </c>
      <c r="F9" s="12">
        <f t="array" ref="F9">INDEX(Sheet3!I24:AG24,,ROWS($1:8))</f>
        <v>6.3725591367701118E-2</v>
      </c>
      <c r="G9" s="8">
        <f t="shared" si="0"/>
        <v>1.1566048668779025</v>
      </c>
      <c r="H9" s="15">
        <f t="shared" si="1"/>
        <v>0.35484408309462556</v>
      </c>
      <c r="I9" s="13">
        <f t="shared" si="2"/>
        <v>0.36672117837911655</v>
      </c>
      <c r="J9" s="2">
        <f t="shared" si="3"/>
        <v>1.2353267975864686</v>
      </c>
      <c r="K9" s="1">
        <f t="shared" si="4"/>
        <v>11.069412771136253</v>
      </c>
      <c r="L9" s="10">
        <f t="shared" si="5"/>
        <v>0.34863937407666645</v>
      </c>
      <c r="M9" s="11">
        <v>-0.17877000000000001</v>
      </c>
      <c r="N9" s="7">
        <v>8</v>
      </c>
      <c r="O9" s="14">
        <f t="shared" si="6"/>
        <v>0.3</v>
      </c>
    </row>
    <row r="10" spans="1:17" x14ac:dyDescent="0.25">
      <c r="A10">
        <v>1</v>
      </c>
      <c r="B10">
        <v>30</v>
      </c>
      <c r="C10">
        <v>1460</v>
      </c>
      <c r="D10">
        <v>79.239999999999995</v>
      </c>
      <c r="E10" s="10">
        <v>71.820293796569828</v>
      </c>
      <c r="F10" s="12">
        <f t="array" ref="F10">INDEX(Sheet3!I25:AG25,,ROWS($1:9))</f>
        <v>0.49829215912442743</v>
      </c>
      <c r="G10" s="8">
        <f t="shared" si="0"/>
        <v>7.4197062034301666</v>
      </c>
      <c r="H10" s="15">
        <f t="shared" si="1"/>
        <v>2.276351172284683</v>
      </c>
      <c r="I10" s="13">
        <f t="shared" si="2"/>
        <v>3.2137627839585785</v>
      </c>
      <c r="J10" s="2">
        <f t="shared" si="3"/>
        <v>14.788898237032557</v>
      </c>
      <c r="K10" s="1">
        <f t="shared" si="4"/>
        <v>8.5322823540230281</v>
      </c>
      <c r="L10" s="10">
        <f t="shared" si="5"/>
        <v>2.6177071562701273</v>
      </c>
      <c r="M10" s="11">
        <v>-0.13369</v>
      </c>
      <c r="N10" s="7">
        <v>9</v>
      </c>
      <c r="O10" s="14">
        <f t="shared" si="6"/>
        <v>0.34</v>
      </c>
    </row>
    <row r="11" spans="1:17" x14ac:dyDescent="0.25">
      <c r="A11">
        <v>1</v>
      </c>
      <c r="B11">
        <v>5</v>
      </c>
      <c r="C11">
        <v>605</v>
      </c>
      <c r="D11">
        <v>21.5</v>
      </c>
      <c r="E11" s="10">
        <v>19.123587082845109</v>
      </c>
      <c r="F11" s="12">
        <f t="array" ref="F11">INDEX(Sheet3!I26:AG26,,ROWS($1:10))</f>
        <v>0.19629594714900422</v>
      </c>
      <c r="G11" s="8">
        <f t="shared" si="0"/>
        <v>2.3764129171548909</v>
      </c>
      <c r="H11" s="15">
        <f t="shared" si="1"/>
        <v>0.7290787777145592</v>
      </c>
      <c r="I11" s="13">
        <f t="shared" si="2"/>
        <v>0.81325431759066902</v>
      </c>
      <c r="J11" s="2">
        <f t="shared" si="3"/>
        <v>2.9568258474310198</v>
      </c>
      <c r="K11" s="1">
        <f t="shared" si="4"/>
        <v>10.870506429281315</v>
      </c>
      <c r="L11" s="10">
        <f t="shared" si="5"/>
        <v>0.72736771949110557</v>
      </c>
      <c r="M11" s="11">
        <v>-8.6970000000000006E-2</v>
      </c>
      <c r="N11" s="7">
        <v>10</v>
      </c>
      <c r="O11" s="14">
        <f t="shared" si="6"/>
        <v>0.38</v>
      </c>
    </row>
    <row r="12" spans="1:17" x14ac:dyDescent="0.25">
      <c r="A12">
        <v>1</v>
      </c>
      <c r="B12">
        <v>16</v>
      </c>
      <c r="C12">
        <v>688</v>
      </c>
      <c r="D12">
        <v>40.33</v>
      </c>
      <c r="E12" s="10">
        <v>38.092506978757285</v>
      </c>
      <c r="F12" s="12">
        <f t="array" ref="F12">INDEX(Sheet3!I27:AG27,,ROWS($1:11))</f>
        <v>8.6132602362302746E-2</v>
      </c>
      <c r="G12" s="8">
        <f t="shared" si="0"/>
        <v>2.2374930212427131</v>
      </c>
      <c r="H12" s="15">
        <f t="shared" si="1"/>
        <v>0.6864584287084009</v>
      </c>
      <c r="I12" s="13">
        <f t="shared" si="2"/>
        <v>0.7180797006457319</v>
      </c>
      <c r="J12" s="2">
        <f t="shared" si="3"/>
        <v>2.4483782078521719</v>
      </c>
      <c r="K12" s="1">
        <f t="shared" si="4"/>
        <v>10.895782619182462</v>
      </c>
      <c r="L12" s="10">
        <f t="shared" si="5"/>
        <v>0.68054347270002624</v>
      </c>
      <c r="M12" s="11">
        <v>-6.3909999999999995E-2</v>
      </c>
      <c r="N12" s="7">
        <v>11</v>
      </c>
      <c r="O12" s="14">
        <f t="shared" si="6"/>
        <v>0.42</v>
      </c>
    </row>
    <row r="13" spans="1:17" x14ac:dyDescent="0.25">
      <c r="A13">
        <v>1</v>
      </c>
      <c r="B13">
        <v>10</v>
      </c>
      <c r="C13">
        <v>215</v>
      </c>
      <c r="D13">
        <v>21</v>
      </c>
      <c r="E13" s="10">
        <v>21.593040896227567</v>
      </c>
      <c r="F13" s="12">
        <f t="array" ref="F13">INDEX(Sheet3!I28:AG28,,ROWS($1:12))</f>
        <v>0.11365569892974162</v>
      </c>
      <c r="G13" s="8">
        <f t="shared" si="0"/>
        <v>-0.59304089622756706</v>
      </c>
      <c r="H13" s="15">
        <f t="shared" si="1"/>
        <v>-0.18194377274888374</v>
      </c>
      <c r="I13" s="13">
        <f t="shared" si="2"/>
        <v>-0.19325732664038642</v>
      </c>
      <c r="J13" s="2">
        <f t="shared" si="3"/>
        <v>-0.66908637592803577</v>
      </c>
      <c r="K13" s="1">
        <f t="shared" si="4"/>
        <v>11.118744553090981</v>
      </c>
      <c r="L13" s="10">
        <f t="shared" si="5"/>
        <v>-0.17876721187117803</v>
      </c>
      <c r="M13" s="11">
        <v>-1.499E-2</v>
      </c>
      <c r="N13" s="7">
        <v>12</v>
      </c>
      <c r="O13" s="14">
        <f t="shared" si="6"/>
        <v>0.46</v>
      </c>
    </row>
    <row r="14" spans="1:17" x14ac:dyDescent="0.25">
      <c r="A14">
        <v>1</v>
      </c>
      <c r="B14">
        <v>4</v>
      </c>
      <c r="C14">
        <v>255</v>
      </c>
      <c r="D14">
        <v>13.5</v>
      </c>
      <c r="E14" s="10">
        <v>12.47299068279403</v>
      </c>
      <c r="F14" s="12">
        <f t="array" ref="F14">INDEX(Sheet3!I29:AG29,,ROWS($1:13))</f>
        <v>6.1124632550017911E-2</v>
      </c>
      <c r="G14" s="8">
        <f t="shared" si="0"/>
        <v>1.0270093172059696</v>
      </c>
      <c r="H14" s="15">
        <f t="shared" si="1"/>
        <v>0.31508442505288259</v>
      </c>
      <c r="I14" s="13">
        <f t="shared" si="2"/>
        <v>0.32517935373496404</v>
      </c>
      <c r="J14" s="2">
        <f t="shared" si="3"/>
        <v>1.0938718309282758</v>
      </c>
      <c r="K14" s="1">
        <f t="shared" si="4"/>
        <v>11.082764472166733</v>
      </c>
      <c r="L14" s="10">
        <f t="shared" si="5"/>
        <v>0.30935082316657331</v>
      </c>
      <c r="M14" s="11">
        <v>0.131184</v>
      </c>
      <c r="N14" s="7">
        <v>13</v>
      </c>
      <c r="O14" s="14">
        <f t="shared" si="6"/>
        <v>0.5</v>
      </c>
    </row>
    <row r="15" spans="1:17" x14ac:dyDescent="0.25">
      <c r="A15">
        <v>1</v>
      </c>
      <c r="B15">
        <v>6</v>
      </c>
      <c r="C15">
        <v>462</v>
      </c>
      <c r="D15">
        <v>19.75</v>
      </c>
      <c r="E15" s="10">
        <v>18.682464138910973</v>
      </c>
      <c r="F15" s="12">
        <f t="array" ref="F15">INDEX(Sheet3!I30:AG30,,ROWS($1:14))</f>
        <v>7.8243316102310445E-2</v>
      </c>
      <c r="G15" s="8">
        <f t="shared" si="0"/>
        <v>1.0675358610890271</v>
      </c>
      <c r="H15" s="15">
        <f t="shared" si="1"/>
        <v>0.32751788847414259</v>
      </c>
      <c r="I15" s="13">
        <f t="shared" si="2"/>
        <v>0.34113546967607838</v>
      </c>
      <c r="J15" s="2">
        <f t="shared" si="3"/>
        <v>1.1581536426455881</v>
      </c>
      <c r="K15" s="1">
        <f t="shared" si="4"/>
        <v>11.079537520093831</v>
      </c>
      <c r="L15" s="10">
        <f t="shared" si="5"/>
        <v>0.32185523949447026</v>
      </c>
      <c r="M15" s="11">
        <v>0.201739</v>
      </c>
      <c r="N15" s="7">
        <v>14</v>
      </c>
      <c r="O15" s="14">
        <f t="shared" si="6"/>
        <v>0.54</v>
      </c>
    </row>
    <row r="16" spans="1:17" x14ac:dyDescent="0.25">
      <c r="A16">
        <v>1</v>
      </c>
      <c r="B16">
        <v>9</v>
      </c>
      <c r="C16">
        <v>448</v>
      </c>
      <c r="D16">
        <v>24</v>
      </c>
      <c r="E16" s="10">
        <v>23.328798203161032</v>
      </c>
      <c r="F16" s="12">
        <f t="array" ref="F16">INDEX(Sheet3!I31:AG31,,ROWS($1:15))</f>
        <v>4.1110770551008244E-2</v>
      </c>
      <c r="G16" s="8">
        <f t="shared" si="0"/>
        <v>0.67120179683896808</v>
      </c>
      <c r="H16" s="15">
        <f t="shared" si="1"/>
        <v>0.20592338229883267</v>
      </c>
      <c r="I16" s="13">
        <f t="shared" si="2"/>
        <v>0.2102913662790355</v>
      </c>
      <c r="J16" s="2">
        <f t="shared" si="3"/>
        <v>0.69997845029989747</v>
      </c>
      <c r="K16" s="1">
        <f t="shared" si="4"/>
        <v>11.110584587573829</v>
      </c>
      <c r="L16" s="10">
        <f t="shared" si="5"/>
        <v>0.2017388875987367</v>
      </c>
      <c r="M16" s="11">
        <v>0.25445299999999998</v>
      </c>
      <c r="N16" s="7">
        <v>15</v>
      </c>
      <c r="O16" s="14">
        <f t="shared" si="6"/>
        <v>0.57999999999999996</v>
      </c>
    </row>
    <row r="17" spans="1:15" x14ac:dyDescent="0.25">
      <c r="A17">
        <v>1</v>
      </c>
      <c r="B17">
        <v>10</v>
      </c>
      <c r="C17">
        <v>776</v>
      </c>
      <c r="D17">
        <v>29</v>
      </c>
      <c r="E17" s="10">
        <v>29.662928425590053</v>
      </c>
      <c r="F17" s="12">
        <f t="array" ref="F17">INDEX(Sheet3!I32:AG32,,ROWS($1:16))</f>
        <v>0.16594043256235624</v>
      </c>
      <c r="G17" s="8">
        <f t="shared" si="0"/>
        <v>-0.66292842559005294</v>
      </c>
      <c r="H17" s="15">
        <f t="shared" si="1"/>
        <v>-0.20338512838083955</v>
      </c>
      <c r="I17" s="13">
        <f t="shared" si="2"/>
        <v>-0.22270022698342704</v>
      </c>
      <c r="J17" s="2">
        <f t="shared" si="3"/>
        <v>-0.79482143898506985</v>
      </c>
      <c r="K17" s="1">
        <f t="shared" si="4"/>
        <v>11.117054464556491</v>
      </c>
      <c r="L17" s="10">
        <f t="shared" si="5"/>
        <v>-0.20032607910161218</v>
      </c>
      <c r="M17" s="11">
        <v>0.30935099999999999</v>
      </c>
      <c r="N17" s="7">
        <v>16</v>
      </c>
      <c r="O17" s="14">
        <f t="shared" si="6"/>
        <v>0.62</v>
      </c>
    </row>
    <row r="18" spans="1:15" x14ac:dyDescent="0.25">
      <c r="A18">
        <v>1</v>
      </c>
      <c r="B18">
        <v>6</v>
      </c>
      <c r="C18">
        <v>200</v>
      </c>
      <c r="D18">
        <v>15.35</v>
      </c>
      <c r="E18" s="10">
        <v>14.913639659957372</v>
      </c>
      <c r="F18" s="12">
        <f t="array" ref="F18">INDEX(Sheet3!I33:AG33,,ROWS($1:17))</f>
        <v>5.9432019758769314E-2</v>
      </c>
      <c r="G18" s="8">
        <f t="shared" si="0"/>
        <v>0.43636034004262747</v>
      </c>
      <c r="H18" s="15">
        <f t="shared" si="1"/>
        <v>0.13387448833693255</v>
      </c>
      <c r="I18" s="13">
        <f t="shared" si="2"/>
        <v>0.13803929386259398</v>
      </c>
      <c r="J18" s="2">
        <f t="shared" si="3"/>
        <v>0.46393280359247679</v>
      </c>
      <c r="K18" s="1">
        <f t="shared" si="4"/>
        <v>11.123842813998852</v>
      </c>
      <c r="L18" s="10">
        <f t="shared" si="5"/>
        <v>0.13118407751082287</v>
      </c>
      <c r="M18" s="11">
        <v>0.321855</v>
      </c>
      <c r="N18" s="7">
        <v>17</v>
      </c>
      <c r="O18" s="14">
        <f t="shared" si="6"/>
        <v>0.66</v>
      </c>
    </row>
    <row r="19" spans="1:15" x14ac:dyDescent="0.25">
      <c r="A19">
        <v>1</v>
      </c>
      <c r="B19">
        <v>7</v>
      </c>
      <c r="C19">
        <v>132</v>
      </c>
      <c r="D19">
        <v>19</v>
      </c>
      <c r="E19" s="10">
        <v>15.551378685189345</v>
      </c>
      <c r="F19" s="12">
        <f t="array" ref="F19">INDEX(Sheet3!I34:AG34,,ROWS($1:18))</f>
        <v>9.6260456045905746E-2</v>
      </c>
      <c r="G19" s="8">
        <f t="shared" si="0"/>
        <v>3.448621314810655</v>
      </c>
      <c r="H19" s="15">
        <f t="shared" si="1"/>
        <v>1.0580301911558114</v>
      </c>
      <c r="I19" s="13">
        <f t="shared" si="2"/>
        <v>1.1129519577226548</v>
      </c>
      <c r="J19" s="2">
        <f t="shared" si="3"/>
        <v>3.8159460188297669</v>
      </c>
      <c r="K19" s="1">
        <f t="shared" si="4"/>
        <v>10.568330900174228</v>
      </c>
      <c r="L19" s="10">
        <f t="shared" si="5"/>
        <v>1.0656859267679166</v>
      </c>
      <c r="M19" s="11">
        <v>0.34564600000000001</v>
      </c>
      <c r="N19" s="7">
        <v>18</v>
      </c>
      <c r="O19" s="14">
        <f t="shared" si="6"/>
        <v>0.7</v>
      </c>
    </row>
    <row r="20" spans="1:15" x14ac:dyDescent="0.25">
      <c r="A20">
        <v>1</v>
      </c>
      <c r="B20">
        <v>3</v>
      </c>
      <c r="C20">
        <v>36</v>
      </c>
      <c r="D20">
        <v>9.5</v>
      </c>
      <c r="E20" s="10">
        <v>7.7068065222197522</v>
      </c>
      <c r="F20" s="12">
        <f t="array" ref="F20">INDEX(Sheet3!I35:AG35,,ROWS($1:19))</f>
        <v>9.6448573778327246E-2</v>
      </c>
      <c r="G20" s="8">
        <f t="shared" si="0"/>
        <v>1.7931934777802478</v>
      </c>
      <c r="H20" s="15">
        <f t="shared" si="1"/>
        <v>0.55014820848178791</v>
      </c>
      <c r="I20" s="13">
        <f t="shared" si="2"/>
        <v>0.57876633969150337</v>
      </c>
      <c r="J20" s="2">
        <f t="shared" si="3"/>
        <v>1.9846058848899597</v>
      </c>
      <c r="K20" s="1">
        <f t="shared" si="4"/>
        <v>10.981551578362094</v>
      </c>
      <c r="L20" s="10">
        <f t="shared" si="5"/>
        <v>0.54351417993935214</v>
      </c>
      <c r="M20" s="11">
        <v>0.34863899999999998</v>
      </c>
      <c r="N20" s="7">
        <v>19</v>
      </c>
      <c r="O20" s="14">
        <f t="shared" si="6"/>
        <v>0.74</v>
      </c>
    </row>
    <row r="21" spans="1:15" x14ac:dyDescent="0.25">
      <c r="A21">
        <v>1</v>
      </c>
      <c r="B21">
        <v>17</v>
      </c>
      <c r="C21">
        <v>770</v>
      </c>
      <c r="D21">
        <v>35.1</v>
      </c>
      <c r="E21" s="10">
        <v>40.887969942321469</v>
      </c>
      <c r="F21" s="12">
        <f t="array" ref="F21">INDEX(Sheet3!I36:AG36,,ROWS($1:20))</f>
        <v>0.10168486097909846</v>
      </c>
      <c r="G21" s="8">
        <f t="shared" si="0"/>
        <v>-5.7879699423214674</v>
      </c>
      <c r="H21" s="15">
        <f t="shared" si="1"/>
        <v>-1.7757377181944083</v>
      </c>
      <c r="I21" s="13">
        <f t="shared" si="2"/>
        <v>-1.8735464299824696</v>
      </c>
      <c r="J21" s="2">
        <f t="shared" si="3"/>
        <v>-6.443139707775531</v>
      </c>
      <c r="K21" s="1">
        <f t="shared" si="4"/>
        <v>9.5396555346829324</v>
      </c>
      <c r="L21" s="10">
        <f t="shared" si="5"/>
        <v>-1.8840262753476313</v>
      </c>
      <c r="M21" s="11">
        <v>0.54351400000000005</v>
      </c>
      <c r="N21" s="7">
        <v>20</v>
      </c>
      <c r="O21" s="14">
        <f t="shared" si="6"/>
        <v>0.78</v>
      </c>
    </row>
    <row r="22" spans="1:15" x14ac:dyDescent="0.25">
      <c r="A22">
        <v>1</v>
      </c>
      <c r="B22">
        <v>10</v>
      </c>
      <c r="C22">
        <v>140</v>
      </c>
      <c r="D22">
        <v>17.899999999999999</v>
      </c>
      <c r="E22" s="10">
        <v>20.514178927061462</v>
      </c>
      <c r="F22" s="12">
        <f t="array" ref="F22">INDEX(Sheet3!I37:AG37,,ROWS($1:21))</f>
        <v>0.16527688549269759</v>
      </c>
      <c r="G22" s="8">
        <f t="shared" si="0"/>
        <v>-2.614178927061463</v>
      </c>
      <c r="H22" s="15">
        <f t="shared" si="1"/>
        <v>-0.80202491878009896</v>
      </c>
      <c r="I22" s="13">
        <f t="shared" si="2"/>
        <v>-0.87784257888430217</v>
      </c>
      <c r="J22" s="2">
        <f t="shared" si="3"/>
        <v>-3.1317917062887246</v>
      </c>
      <c r="K22" s="1">
        <f t="shared" si="4"/>
        <v>10.812524897303796</v>
      </c>
      <c r="L22" s="10">
        <f t="shared" si="5"/>
        <v>-0.80115514168140989</v>
      </c>
      <c r="M22" s="11">
        <v>0.68054300000000001</v>
      </c>
      <c r="N22" s="7">
        <v>21</v>
      </c>
      <c r="O22" s="14">
        <f t="shared" si="6"/>
        <v>0.82</v>
      </c>
    </row>
    <row r="23" spans="1:15" x14ac:dyDescent="0.25">
      <c r="A23">
        <v>1</v>
      </c>
      <c r="B23">
        <v>26</v>
      </c>
      <c r="C23">
        <v>810</v>
      </c>
      <c r="D23">
        <v>52.32</v>
      </c>
      <c r="E23" s="10">
        <v>56.006527888026589</v>
      </c>
      <c r="F23" s="12">
        <f t="array" ref="F23">INDEX(Sheet3!I38:AG38,,ROWS($1:22))</f>
        <v>0.3915752184696894</v>
      </c>
      <c r="G23" s="8">
        <f t="shared" si="0"/>
        <v>-3.686527888026589</v>
      </c>
      <c r="H23" s="15">
        <f t="shared" si="1"/>
        <v>-1.1310194567663496</v>
      </c>
      <c r="I23" s="13">
        <f t="shared" si="2"/>
        <v>-1.4499954140500526</v>
      </c>
      <c r="J23" s="2">
        <f t="shared" si="3"/>
        <v>-6.0591349989956536</v>
      </c>
      <c r="K23" s="1">
        <f t="shared" si="4"/>
        <v>10.501560227135769</v>
      </c>
      <c r="L23" s="10">
        <f t="shared" si="5"/>
        <v>-1.159423951477125</v>
      </c>
      <c r="M23" s="11">
        <v>0.72736800000000001</v>
      </c>
      <c r="N23" s="7">
        <v>22</v>
      </c>
      <c r="O23" s="14">
        <f t="shared" si="6"/>
        <v>0.86</v>
      </c>
    </row>
    <row r="24" spans="1:15" x14ac:dyDescent="0.25">
      <c r="A24">
        <v>1</v>
      </c>
      <c r="B24">
        <v>9</v>
      </c>
      <c r="C24">
        <v>450</v>
      </c>
      <c r="D24">
        <v>18.75</v>
      </c>
      <c r="E24" s="10">
        <v>23.35756785567213</v>
      </c>
      <c r="F24" s="12">
        <f t="array" ref="F24">INDEX(Sheet3!I39:AG39,,ROWS($1:23))</f>
        <v>4.1260050712577073E-2</v>
      </c>
      <c r="G24" s="8">
        <f t="shared" si="0"/>
        <v>-4.60756785567213</v>
      </c>
      <c r="H24" s="15">
        <f t="shared" si="1"/>
        <v>-1.4135926951921112</v>
      </c>
      <c r="I24" s="13">
        <f t="shared" si="2"/>
        <v>-1.4436897737087246</v>
      </c>
      <c r="J24" s="2">
        <f t="shared" si="3"/>
        <v>-4.8058577918826417</v>
      </c>
      <c r="K24" s="1">
        <f t="shared" si="4"/>
        <v>10.121107425079465</v>
      </c>
      <c r="L24" s="10">
        <f t="shared" si="5"/>
        <v>-1.4512584507932027</v>
      </c>
      <c r="M24" s="11">
        <v>1.0656859999999999</v>
      </c>
      <c r="N24" s="7">
        <v>23</v>
      </c>
      <c r="O24" s="14">
        <f t="shared" si="6"/>
        <v>0.9</v>
      </c>
    </row>
    <row r="25" spans="1:15" x14ac:dyDescent="0.25">
      <c r="A25">
        <v>1</v>
      </c>
      <c r="B25">
        <v>8</v>
      </c>
      <c r="C25">
        <v>635</v>
      </c>
      <c r="D25">
        <v>19.829999999999998</v>
      </c>
      <c r="E25" s="10">
        <v>24.402853502339283</v>
      </c>
      <c r="F25" s="12">
        <f t="array" ref="F25">INDEX(Sheet3!I40:AG40,,ROWS($1:24))</f>
        <v>0.12060826049610085</v>
      </c>
      <c r="G25" s="8">
        <f t="shared" si="0"/>
        <v>-4.5728535023392851</v>
      </c>
      <c r="H25" s="15">
        <f t="shared" si="1"/>
        <v>-1.40294240032359</v>
      </c>
      <c r="I25" s="13">
        <f t="shared" si="2"/>
        <v>-1.4960587548771287</v>
      </c>
      <c r="J25" s="2">
        <f t="shared" si="3"/>
        <v>-5.2000187139795271</v>
      </c>
      <c r="K25" s="1">
        <f t="shared" si="4"/>
        <v>10.140061739391367</v>
      </c>
      <c r="L25" s="10">
        <f t="shared" si="5"/>
        <v>-1.4446587481716162</v>
      </c>
      <c r="M25" s="11">
        <v>1.5655330000000001</v>
      </c>
      <c r="N25" s="7">
        <v>24</v>
      </c>
      <c r="O25" s="14">
        <f t="shared" si="6"/>
        <v>0.94</v>
      </c>
    </row>
    <row r="26" spans="1:15" x14ac:dyDescent="0.25">
      <c r="A26">
        <v>1</v>
      </c>
      <c r="B26">
        <v>4</v>
      </c>
      <c r="C26">
        <v>150</v>
      </c>
      <c r="D26">
        <v>10.75</v>
      </c>
      <c r="E26" s="10">
        <v>10.962583925961479</v>
      </c>
      <c r="F26" s="12">
        <f t="array" ref="F26">INDEX(Sheet3!I41:AG41,,ROWS($1:25))</f>
        <v>6.664345475853066E-2</v>
      </c>
      <c r="G26" s="8">
        <f t="shared" si="0"/>
        <v>-0.21258392596147857</v>
      </c>
      <c r="H26" s="15">
        <f t="shared" si="1"/>
        <v>-6.5220327571403752E-2</v>
      </c>
      <c r="I26" s="13">
        <f t="shared" si="2"/>
        <v>-6.7508613278013926E-2</v>
      </c>
      <c r="J26" s="2">
        <f t="shared" si="3"/>
        <v>-0.22776282766247793</v>
      </c>
      <c r="K26" s="1">
        <f t="shared" si="4"/>
        <v>11.131101378560029</v>
      </c>
      <c r="L26" s="10">
        <f t="shared" si="5"/>
        <v>-6.390949008746391E-2</v>
      </c>
      <c r="M26" s="11">
        <v>2.6177069999999998</v>
      </c>
      <c r="N26" s="7">
        <v>25</v>
      </c>
      <c r="O26" s="14">
        <f t="shared" si="6"/>
        <v>0.98</v>
      </c>
    </row>
  </sheetData>
  <sortState ref="M2:M26">
    <sortCondition ref="M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B9" sqref="B9"/>
    </sheetView>
  </sheetViews>
  <sheetFormatPr defaultRowHeight="15" x14ac:dyDescent="0.25"/>
  <cols>
    <col min="1" max="1" width="20.85546875" bestFit="1" customWidth="1"/>
  </cols>
  <sheetData>
    <row r="1" spans="1:26" x14ac:dyDescent="0.2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</row>
    <row r="2" spans="1:26" x14ac:dyDescent="0.25">
      <c r="A2" t="s">
        <v>1</v>
      </c>
      <c r="B2">
        <v>7</v>
      </c>
      <c r="C2">
        <v>3</v>
      </c>
      <c r="D2">
        <v>3</v>
      </c>
      <c r="E2">
        <v>4</v>
      </c>
      <c r="F2">
        <v>6</v>
      </c>
      <c r="G2">
        <v>7</v>
      </c>
      <c r="H2">
        <v>2</v>
      </c>
      <c r="I2">
        <v>7</v>
      </c>
      <c r="J2">
        <v>30</v>
      </c>
      <c r="K2">
        <v>5</v>
      </c>
      <c r="L2">
        <v>16</v>
      </c>
      <c r="M2">
        <v>10</v>
      </c>
      <c r="N2">
        <v>4</v>
      </c>
      <c r="O2">
        <v>6</v>
      </c>
      <c r="P2">
        <v>9</v>
      </c>
      <c r="Q2">
        <v>10</v>
      </c>
      <c r="R2">
        <v>6</v>
      </c>
      <c r="S2">
        <v>7</v>
      </c>
      <c r="T2">
        <v>3</v>
      </c>
      <c r="U2">
        <v>17</v>
      </c>
      <c r="V2">
        <v>10</v>
      </c>
      <c r="W2">
        <v>26</v>
      </c>
      <c r="X2">
        <v>9</v>
      </c>
      <c r="Y2">
        <v>8</v>
      </c>
      <c r="Z2">
        <v>4</v>
      </c>
    </row>
    <row r="3" spans="1:26" x14ac:dyDescent="0.25">
      <c r="A3" t="s">
        <v>2</v>
      </c>
      <c r="B3">
        <v>560</v>
      </c>
      <c r="C3">
        <v>220</v>
      </c>
      <c r="D3">
        <v>340</v>
      </c>
      <c r="E3">
        <v>80</v>
      </c>
      <c r="F3">
        <v>150</v>
      </c>
      <c r="G3">
        <v>330</v>
      </c>
      <c r="H3">
        <v>110</v>
      </c>
      <c r="I3">
        <v>210</v>
      </c>
      <c r="J3">
        <v>1460</v>
      </c>
      <c r="K3">
        <v>605</v>
      </c>
      <c r="L3">
        <v>688</v>
      </c>
      <c r="M3">
        <v>215</v>
      </c>
      <c r="N3">
        <v>255</v>
      </c>
      <c r="O3">
        <v>462</v>
      </c>
      <c r="P3">
        <v>448</v>
      </c>
      <c r="Q3">
        <v>776</v>
      </c>
      <c r="R3">
        <v>200</v>
      </c>
      <c r="S3">
        <v>132</v>
      </c>
      <c r="T3">
        <v>36</v>
      </c>
      <c r="U3">
        <v>770</v>
      </c>
      <c r="V3">
        <v>140</v>
      </c>
      <c r="W3">
        <v>810</v>
      </c>
      <c r="X3">
        <v>450</v>
      </c>
      <c r="Y3">
        <v>635</v>
      </c>
      <c r="Z3">
        <v>150</v>
      </c>
    </row>
    <row r="4" spans="1:26" x14ac:dyDescent="0.25">
      <c r="A4" t="s">
        <v>0</v>
      </c>
      <c r="B4">
        <v>16.68</v>
      </c>
      <c r="C4">
        <v>11.5</v>
      </c>
      <c r="D4">
        <v>12.03</v>
      </c>
      <c r="E4">
        <v>14.88</v>
      </c>
      <c r="F4">
        <v>13.75</v>
      </c>
      <c r="G4">
        <v>18.11</v>
      </c>
      <c r="H4">
        <v>8</v>
      </c>
      <c r="I4">
        <v>17.829999999999998</v>
      </c>
      <c r="J4">
        <v>79.239999999999995</v>
      </c>
      <c r="K4">
        <v>21.5</v>
      </c>
      <c r="L4">
        <v>40.33</v>
      </c>
      <c r="M4">
        <v>21</v>
      </c>
      <c r="N4">
        <v>13.5</v>
      </c>
      <c r="O4">
        <v>19.75</v>
      </c>
      <c r="P4">
        <v>24</v>
      </c>
      <c r="Q4">
        <v>29</v>
      </c>
      <c r="R4">
        <v>15.35</v>
      </c>
      <c r="S4">
        <v>19</v>
      </c>
      <c r="T4">
        <v>9.5</v>
      </c>
      <c r="U4">
        <v>35.1</v>
      </c>
      <c r="V4">
        <v>17.899999999999999</v>
      </c>
      <c r="W4">
        <v>52.32</v>
      </c>
      <c r="X4">
        <v>18.75</v>
      </c>
      <c r="Y4">
        <v>19.829999999999998</v>
      </c>
      <c r="Z4">
        <v>10.75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1"/>
  <sheetViews>
    <sheetView tabSelected="1" workbookViewId="0">
      <selection activeCell="M10" sqref="M10"/>
    </sheetView>
  </sheetViews>
  <sheetFormatPr defaultRowHeight="15" x14ac:dyDescent="0.25"/>
  <cols>
    <col min="1" max="1" width="15.140625" bestFit="1" customWidth="1"/>
    <col min="2" max="3" width="9.28515625" bestFit="1" customWidth="1"/>
    <col min="4" max="4" width="12.7109375" bestFit="1" customWidth="1"/>
    <col min="7" max="7" width="21.5703125" bestFit="1" customWidth="1"/>
    <col min="8" max="8" width="8.5703125" customWidth="1"/>
    <col min="10" max="10" width="21.85546875" bestFit="1" customWidth="1"/>
    <col min="11" max="11" width="12.7109375" bestFit="1" customWidth="1"/>
  </cols>
  <sheetData>
    <row r="2" spans="1:13" x14ac:dyDescent="0.25">
      <c r="A2" s="6" t="s">
        <v>3</v>
      </c>
      <c r="B2" s="6">
        <f t="array" ref="B2:D4">MMULT(X_t,X)</f>
        <v>25</v>
      </c>
      <c r="C2" s="6">
        <v>219</v>
      </c>
      <c r="D2" s="6">
        <v>10232</v>
      </c>
      <c r="G2" s="9" t="s">
        <v>6</v>
      </c>
      <c r="H2" s="9">
        <f t="array" ref="H2:H4">MMULT(B7:D9,B12:B14)</f>
        <v>2.3412311451922889</v>
      </c>
      <c r="J2" s="9" t="s">
        <v>7</v>
      </c>
      <c r="K2" s="9">
        <f t="array" ref="K2:M2">TRANSPOSE(H2:H4)</f>
        <v>2.3412311451922889</v>
      </c>
      <c r="L2" s="9">
        <v>1.6159072106092438</v>
      </c>
      <c r="M2" s="9">
        <v>1.43848262555481E-2</v>
      </c>
    </row>
    <row r="3" spans="1:13" x14ac:dyDescent="0.25">
      <c r="B3" s="6">
        <v>219</v>
      </c>
      <c r="C3" s="6">
        <v>3055</v>
      </c>
      <c r="D3" s="6">
        <v>133899</v>
      </c>
      <c r="H3" s="9">
        <v>1.6159072106092438</v>
      </c>
    </row>
    <row r="4" spans="1:13" x14ac:dyDescent="0.25">
      <c r="B4" s="6">
        <v>10232</v>
      </c>
      <c r="C4" s="6">
        <v>133899</v>
      </c>
      <c r="D4" s="6">
        <v>6725688</v>
      </c>
      <c r="H4" s="9">
        <v>1.43848262555481E-2</v>
      </c>
    </row>
    <row r="7" spans="1:13" x14ac:dyDescent="0.25">
      <c r="A7" s="3" t="s">
        <v>4</v>
      </c>
      <c r="B7" s="3">
        <f t="array" ref="B7:D9">MINVERSE(B2:D4)</f>
        <v>0.11321518611235105</v>
      </c>
      <c r="C7" s="3">
        <v>-4.4485932353407051E-3</v>
      </c>
      <c r="D7" s="3">
        <v>-8.3672569807384634E-5</v>
      </c>
      <c r="G7" s="4" t="s">
        <v>8</v>
      </c>
      <c r="H7" s="4">
        <f t="array" ref="H7">MMULT(Y_t,Y)</f>
        <v>18310.628999999997</v>
      </c>
      <c r="J7" s="4" t="s">
        <v>9</v>
      </c>
      <c r="K7" s="4">
        <f t="array" ref="K7">MMULT(K2:M2,B12:B14)</f>
        <v>18076.897322579418</v>
      </c>
    </row>
    <row r="8" spans="1:13" x14ac:dyDescent="0.25">
      <c r="B8" s="3">
        <v>-4.4485932353406938E-3</v>
      </c>
      <c r="C8" s="3">
        <v>2.7437832908544747E-3</v>
      </c>
      <c r="D8" s="3">
        <v>-4.7857086572870677E-5</v>
      </c>
    </row>
    <row r="9" spans="1:13" x14ac:dyDescent="0.25">
      <c r="B9" s="3">
        <v>-8.3672569807385122E-5</v>
      </c>
      <c r="C9" s="3">
        <v>-4.785708657287065E-5</v>
      </c>
      <c r="D9" s="3">
        <v>1.2287447424397281E-6</v>
      </c>
    </row>
    <row r="10" spans="1:13" x14ac:dyDescent="0.25">
      <c r="G10" s="10" t="s">
        <v>10</v>
      </c>
      <c r="H10" s="10">
        <f>H7-K7</f>
        <v>233.73167742057922</v>
      </c>
      <c r="J10" s="10" t="s">
        <v>11</v>
      </c>
      <c r="K10" s="10">
        <f t="array" ref="K10">H10/(25-3)</f>
        <v>10.624167155480874</v>
      </c>
    </row>
    <row r="11" spans="1:13" x14ac:dyDescent="0.25">
      <c r="C11" s="7"/>
      <c r="D11" s="7"/>
      <c r="E11" s="7"/>
      <c r="F11" s="7"/>
    </row>
    <row r="12" spans="1:13" x14ac:dyDescent="0.25">
      <c r="A12" s="5" t="s">
        <v>5</v>
      </c>
      <c r="B12" s="5">
        <f t="array" ref="B12:B14">MMULT(X_t,Y)</f>
        <v>559.6</v>
      </c>
      <c r="C12" s="7"/>
      <c r="D12" s="7"/>
      <c r="E12" s="7"/>
      <c r="F12" s="7"/>
    </row>
    <row r="13" spans="1:13" x14ac:dyDescent="0.25">
      <c r="B13" s="5">
        <v>7375.44</v>
      </c>
      <c r="C13" s="7"/>
      <c r="D13" s="7"/>
      <c r="E13" s="7"/>
      <c r="F13" s="7"/>
    </row>
    <row r="14" spans="1:13" x14ac:dyDescent="0.25">
      <c r="B14" s="5">
        <v>337071.69</v>
      </c>
      <c r="C14" s="7"/>
      <c r="D14" s="7"/>
      <c r="E14" s="7"/>
      <c r="F14" s="7"/>
    </row>
    <row r="15" spans="1:13" x14ac:dyDescent="0.25">
      <c r="C15" s="7"/>
      <c r="D15" s="7"/>
      <c r="E15" s="7"/>
      <c r="F15" s="7"/>
    </row>
    <row r="16" spans="1:13" x14ac:dyDescent="0.25">
      <c r="C16" s="7"/>
      <c r="D16" s="7"/>
      <c r="E16" s="7"/>
      <c r="F16" s="7"/>
    </row>
    <row r="17" spans="1:33" x14ac:dyDescent="0.25">
      <c r="A17" s="11" t="s">
        <v>12</v>
      </c>
      <c r="B17" s="11">
        <f t="array" ref="B17:D41">MMULT(X,B7:D9)</f>
        <v>3.521839437283053E-2</v>
      </c>
      <c r="C17" s="11">
        <v>-1.2042078680166948E-2</v>
      </c>
      <c r="D17" s="11">
        <v>2.6942487994876841E-4</v>
      </c>
      <c r="G17" s="11" t="s">
        <v>13</v>
      </c>
      <c r="H17" s="11"/>
      <c r="I17" s="11">
        <f t="array" ref="I17:AG41">MMULT(B17:D41,X_t)</f>
        <v>0.10180177638297221</v>
      </c>
      <c r="J17" s="11">
        <v>5.8365631921058737E-2</v>
      </c>
      <c r="K17" s="11">
        <v>9.069661751491094E-2</v>
      </c>
      <c r="L17" s="11">
        <v>8.6040700480642107E-3</v>
      </c>
      <c r="M17" s="11">
        <v>3.3796542841440999E-3</v>
      </c>
      <c r="N17" s="11">
        <v>3.9834053994755467E-2</v>
      </c>
      <c r="O17" s="11">
        <v>4.0770973806861163E-2</v>
      </c>
      <c r="P17" s="11">
        <v>7.5030684009032567E-3</v>
      </c>
      <c r="Q17" s="11">
        <v>6.7316358693023937E-2</v>
      </c>
      <c r="R17" s="11">
        <v>0.13801005334100069</v>
      </c>
      <c r="S17" s="11">
        <v>2.7909452894912035E-2</v>
      </c>
      <c r="T17" s="11">
        <v>-2.7276043239853748E-2</v>
      </c>
      <c r="U17" s="11">
        <v>5.5753424039098678E-2</v>
      </c>
      <c r="V17" s="11">
        <v>8.7440216828159847E-2</v>
      </c>
      <c r="W17" s="11">
        <v>4.7542032468376239E-2</v>
      </c>
      <c r="X17" s="11">
        <v>0.12387131441140534</v>
      </c>
      <c r="Y17" s="11">
        <v>1.6850898281582524E-2</v>
      </c>
      <c r="Z17" s="11">
        <v>-1.3512072235100675E-2</v>
      </c>
      <c r="AA17" s="11">
        <v>8.7914540104853476E-3</v>
      </c>
      <c r="AB17" s="11">
        <v>3.7960214370544088E-2</v>
      </c>
      <c r="AC17" s="11">
        <v>-4.7482909236011374E-2</v>
      </c>
      <c r="AD17" s="11">
        <v>-5.9641498553007682E-2</v>
      </c>
      <c r="AE17" s="11">
        <v>4.808088222827378E-2</v>
      </c>
      <c r="AF17" s="11">
        <v>0.10996656369896288</v>
      </c>
      <c r="AG17" s="11">
        <v>2.7463811644477996E-2</v>
      </c>
    </row>
    <row r="18" spans="1:33" x14ac:dyDescent="0.25">
      <c r="B18" s="11">
        <v>8.1461441048704258E-2</v>
      </c>
      <c r="C18" s="11">
        <v>-6.7458024088088249E-3</v>
      </c>
      <c r="D18" s="11">
        <v>4.3080013810743484E-5</v>
      </c>
      <c r="I18" s="11">
        <v>5.8365631921058835E-2</v>
      </c>
      <c r="J18" s="11">
        <v>7.0701636860641348E-2</v>
      </c>
      <c r="K18" s="11">
        <v>7.5871238517930567E-2</v>
      </c>
      <c r="L18" s="11">
        <v>5.7924632518328432E-2</v>
      </c>
      <c r="M18" s="11">
        <v>4.7448628667462835E-2</v>
      </c>
      <c r="N18" s="11">
        <v>4.8457228744587834E-2</v>
      </c>
      <c r="O18" s="11">
        <v>7.2708637750268396E-2</v>
      </c>
      <c r="P18" s="11">
        <v>4.3287627087298615E-2</v>
      </c>
      <c r="Q18" s="11">
        <v>-5.8015811051874991E-2</v>
      </c>
      <c r="R18" s="11">
        <v>7.3795837360159933E-2</v>
      </c>
      <c r="S18" s="11">
        <v>3.1676520095545793E-3</v>
      </c>
      <c r="T18" s="11">
        <v>2.3265619929925856E-2</v>
      </c>
      <c r="U18" s="11">
        <v>6.5463634935208542E-2</v>
      </c>
      <c r="V18" s="11">
        <v>6.0889592976414803E-2</v>
      </c>
      <c r="W18" s="11">
        <v>4.0049065556637918E-2</v>
      </c>
      <c r="X18" s="11">
        <v>4.7433507677752951E-2</v>
      </c>
      <c r="Y18" s="11">
        <v>4.9602629358000007E-2</v>
      </c>
      <c r="Z18" s="11">
        <v>3.9927386010060621E-2</v>
      </c>
      <c r="AA18" s="11">
        <v>6.2774914319464553E-2</v>
      </c>
      <c r="AB18" s="11">
        <v>-4.5589266773282677E-5</v>
      </c>
      <c r="AC18" s="11">
        <v>2.0034618894120095E-2</v>
      </c>
      <c r="AD18" s="11">
        <v>-5.9034610393622969E-2</v>
      </c>
      <c r="AE18" s="11">
        <v>4.0135225584259401E-2</v>
      </c>
      <c r="AF18" s="11">
        <v>5.4850830548055771E-2</v>
      </c>
      <c r="AG18" s="11">
        <v>6.0940233485080479E-2</v>
      </c>
    </row>
    <row r="19" spans="1:33" x14ac:dyDescent="0.25">
      <c r="B19" s="11">
        <v>7.1420732671818032E-2</v>
      </c>
      <c r="C19" s="11">
        <v>-1.2488652797553304E-2</v>
      </c>
      <c r="D19" s="11">
        <v>1.9052938290351086E-4</v>
      </c>
      <c r="I19" s="11">
        <v>9.0696617514910982E-2</v>
      </c>
      <c r="J19" s="11">
        <v>7.5871238517930512E-2</v>
      </c>
      <c r="K19" s="11">
        <v>9.8734764466351821E-2</v>
      </c>
      <c r="L19" s="11">
        <v>3.6708472113885685E-2</v>
      </c>
      <c r="M19" s="11">
        <v>2.5068223322024838E-2</v>
      </c>
      <c r="N19" s="11">
        <v>4.6874859447103484E-2</v>
      </c>
      <c r="O19" s="11">
        <v>6.7401659196097613E-2</v>
      </c>
      <c r="P19" s="11">
        <v>2.4011333498682189E-2</v>
      </c>
      <c r="Q19" s="11">
        <v>-2.5065952215655274E-2</v>
      </c>
      <c r="R19" s="11">
        <v>0.12424774534067559</v>
      </c>
      <c r="S19" s="11">
        <v>2.6865033485806433E-3</v>
      </c>
      <c r="T19" s="11">
        <v>-1.250197797946017E-2</v>
      </c>
      <c r="U19" s="11">
        <v>7.0051114122000088E-2</v>
      </c>
      <c r="V19" s="11">
        <v>8.4513390787920223E-2</v>
      </c>
      <c r="W19" s="11">
        <v>4.4380021034611167E-2</v>
      </c>
      <c r="X19" s="11">
        <v>9.4385005829409424E-2</v>
      </c>
      <c r="Y19" s="11">
        <v>3.4594692467200379E-2</v>
      </c>
      <c r="Z19" s="11">
        <v>9.1500416322083389E-3</v>
      </c>
      <c r="AA19" s="11">
        <v>4.081383206368451E-2</v>
      </c>
      <c r="AB19" s="11">
        <v>5.8212599491152539E-3</v>
      </c>
      <c r="AC19" s="11">
        <v>-2.6791681697223488E-2</v>
      </c>
      <c r="AD19" s="11">
        <v>-9.8955439912724041E-2</v>
      </c>
      <c r="AE19" s="11">
        <v>4.4761079800418185E-2</v>
      </c>
      <c r="AF19" s="11">
        <v>9.2497668435121E-2</v>
      </c>
      <c r="AG19" s="11">
        <v>5.0045528917131446E-2</v>
      </c>
    </row>
    <row r="20" spans="1:33" x14ac:dyDescent="0.25">
      <c r="B20" s="11">
        <v>8.8727007586397469E-2</v>
      </c>
      <c r="C20" s="11">
        <v>2.6979730022475418E-3</v>
      </c>
      <c r="D20" s="11">
        <v>-1.768013367036891E-4</v>
      </c>
      <c r="I20" s="11">
        <v>8.6040700480643634E-3</v>
      </c>
      <c r="J20" s="11">
        <v>5.7924632518328495E-2</v>
      </c>
      <c r="K20" s="11">
        <v>3.6708472113885796E-2</v>
      </c>
      <c r="L20" s="11">
        <v>8.5374792659092508E-2</v>
      </c>
      <c r="M20" s="11">
        <v>7.8394645094329363E-2</v>
      </c>
      <c r="N20" s="11">
        <v>4.9268377489912855E-2</v>
      </c>
      <c r="O20" s="11">
        <v>7.4674806553486753E-2</v>
      </c>
      <c r="P20" s="11">
        <v>7.0484537894355548E-2</v>
      </c>
      <c r="Q20" s="11">
        <v>-8.8463753933562372E-2</v>
      </c>
      <c r="R20" s="11">
        <v>-4.7479361080967342E-3</v>
      </c>
      <c r="S20" s="11">
        <v>1.025525597022002E-2</v>
      </c>
      <c r="T20" s="11">
        <v>7.769445021757973E-2</v>
      </c>
      <c r="U20" s="11">
        <v>5.4434558735946915E-2</v>
      </c>
      <c r="V20" s="11">
        <v>2.3232628042778355E-2</v>
      </c>
      <c r="W20" s="11">
        <v>3.3801765763372627E-2</v>
      </c>
      <c r="X20" s="11">
        <v>-2.1491099673189865E-2</v>
      </c>
      <c r="Y20" s="11">
        <v>6.9554578259144906E-2</v>
      </c>
      <c r="Z20" s="11">
        <v>8.4275042157243296E-2</v>
      </c>
      <c r="AA20" s="11">
        <v>9.0456078471807283E-2</v>
      </c>
      <c r="AB20" s="11">
        <v>-1.5444806372349185E-3</v>
      </c>
      <c r="AC20" s="11">
        <v>9.0954550470356416E-2</v>
      </c>
      <c r="AD20" s="11">
        <v>1.56652229148454E-2</v>
      </c>
      <c r="AE20" s="11">
        <v>3.3448163089965247E-2</v>
      </c>
      <c r="AF20" s="11">
        <v>-1.9580572024647802E-3</v>
      </c>
      <c r="AG20" s="11">
        <v>7.2998699089834279E-2</v>
      </c>
    </row>
    <row r="21" spans="1:33" x14ac:dyDescent="0.25">
      <c r="B21" s="11">
        <v>7.3972741229199113E-2</v>
      </c>
      <c r="C21" s="11">
        <v>4.8355435238555426E-3</v>
      </c>
      <c r="D21" s="11">
        <v>-1.8650337787864949E-4</v>
      </c>
      <c r="I21" s="11">
        <v>3.379654284144204E-3</v>
      </c>
      <c r="J21" s="11">
        <v>4.7448628667462849E-2</v>
      </c>
      <c r="K21" s="11">
        <v>2.5068223322024907E-2</v>
      </c>
      <c r="L21" s="11">
        <v>7.8394645094329335E-2</v>
      </c>
      <c r="M21" s="11">
        <v>7.5010495690534945E-2</v>
      </c>
      <c r="N21" s="11">
        <v>4.6275431196233591E-2</v>
      </c>
      <c r="O21" s="11">
        <v>6.3128456710258754E-2</v>
      </c>
      <c r="P21" s="11">
        <v>6.8655836541671525E-2</v>
      </c>
      <c r="Q21" s="11">
        <v>-5.3255884757962862E-2</v>
      </c>
      <c r="R21" s="11">
        <v>-1.4684084768106107E-2</v>
      </c>
      <c r="S21" s="11">
        <v>2.3027113630376961E-2</v>
      </c>
      <c r="T21" s="11">
        <v>8.2229950223844911E-2</v>
      </c>
      <c r="U21" s="11">
        <v>4.5756553965565668E-2</v>
      </c>
      <c r="V21" s="11">
        <v>1.6821441792396308E-2</v>
      </c>
      <c r="W21" s="11">
        <v>3.3939119654264036E-2</v>
      </c>
      <c r="X21" s="11">
        <v>-2.2398444766077469E-2</v>
      </c>
      <c r="Y21" s="11">
        <v>6.5685326796602467E-2</v>
      </c>
      <c r="Z21" s="11">
        <v>8.3203100016206191E-2</v>
      </c>
      <c r="AA21" s="11">
        <v>8.1765250197134348E-2</v>
      </c>
      <c r="AB21" s="11">
        <v>1.2569380168183208E-2</v>
      </c>
      <c r="AC21" s="11">
        <v>9.6217703564743615E-2</v>
      </c>
      <c r="AD21" s="11">
        <v>4.8629136767737113E-2</v>
      </c>
      <c r="AE21" s="11">
        <v>3.3566112898506736E-2</v>
      </c>
      <c r="AF21" s="11">
        <v>-5.7725555328989597E-3</v>
      </c>
      <c r="AG21" s="11">
        <v>6.5339408642823865E-2</v>
      </c>
    </row>
    <row r="22" spans="1:33" x14ac:dyDescent="0.25">
      <c r="B22" s="11">
        <v>5.4463085428529109E-2</v>
      </c>
      <c r="C22" s="11">
        <v>-1.0349487684067002E-3</v>
      </c>
      <c r="D22" s="11">
        <v>-1.3186410812369086E-5</v>
      </c>
      <c r="I22" s="11">
        <v>3.9834053994755522E-2</v>
      </c>
      <c r="J22" s="11">
        <v>4.8457228744587813E-2</v>
      </c>
      <c r="K22" s="11">
        <v>4.6874859447103519E-2</v>
      </c>
      <c r="L22" s="11">
        <v>4.9268377489912779E-2</v>
      </c>
      <c r="M22" s="11">
        <v>4.6275431196233542E-2</v>
      </c>
      <c r="N22" s="11">
        <v>4.2866928481600411E-2</v>
      </c>
      <c r="O22" s="11">
        <v>5.0942682702355108E-2</v>
      </c>
      <c r="P22" s="11">
        <v>4.4449297779084698E-2</v>
      </c>
      <c r="Q22" s="11">
        <v>4.1624625902692385E-3</v>
      </c>
      <c r="R22" s="11">
        <v>4.1310563045012308E-2</v>
      </c>
      <c r="S22" s="11">
        <v>2.8831654495111974E-2</v>
      </c>
      <c r="T22" s="11">
        <v>4.1278519419802755E-2</v>
      </c>
      <c r="U22" s="11">
        <v>4.6960755597748191E-2</v>
      </c>
      <c r="V22" s="11">
        <v>4.2161271022774394E-2</v>
      </c>
      <c r="W22" s="11">
        <v>3.924103446892746E-2</v>
      </c>
      <c r="X22" s="11">
        <v>3.38809429540637E-2</v>
      </c>
      <c r="Y22" s="11">
        <v>4.5616110655615091E-2</v>
      </c>
      <c r="Z22" s="11">
        <v>4.5477837822449491E-2</v>
      </c>
      <c r="AA22" s="11">
        <v>5.0883528334063718E-2</v>
      </c>
      <c r="AB22" s="11">
        <v>2.6715420040091011E-2</v>
      </c>
      <c r="AC22" s="11">
        <v>4.2267500230730434E-2</v>
      </c>
      <c r="AD22" s="11">
        <v>1.6873424691935944E-2</v>
      </c>
      <c r="AE22" s="11">
        <v>3.9214661647302716E-2</v>
      </c>
      <c r="AF22" s="11">
        <v>3.7810124415421136E-2</v>
      </c>
      <c r="AG22" s="11">
        <v>4.8345328733046943E-2</v>
      </c>
    </row>
    <row r="23" spans="1:33" x14ac:dyDescent="0.25">
      <c r="B23" s="11">
        <v>9.5114016962857303E-2</v>
      </c>
      <c r="C23" s="11">
        <v>-4.2253061766475272E-3</v>
      </c>
      <c r="D23" s="11">
        <v>-4.4224821284755903E-5</v>
      </c>
      <c r="I23" s="11">
        <v>4.0770973806861302E-2</v>
      </c>
      <c r="J23" s="11">
        <v>7.2708637750268423E-2</v>
      </c>
      <c r="K23" s="11">
        <v>6.740165919609771E-2</v>
      </c>
      <c r="L23" s="11">
        <v>7.4674806553486725E-2</v>
      </c>
      <c r="M23" s="11">
        <v>6.3128456710258768E-2</v>
      </c>
      <c r="N23" s="11">
        <v>5.0942682702355163E-2</v>
      </c>
      <c r="O23" s="11">
        <v>8.1798674268239099E-2</v>
      </c>
      <c r="P23" s="11">
        <v>5.6249661256525869E-2</v>
      </c>
      <c r="Q23" s="11">
        <v>-9.621340741231213E-2</v>
      </c>
      <c r="R23" s="11">
        <v>4.7231469202342342E-2</v>
      </c>
      <c r="S23" s="11">
        <v>-2.9175589074151922E-3</v>
      </c>
      <c r="T23" s="11">
        <v>4.335261862015951E-2</v>
      </c>
      <c r="U23" s="11">
        <v>6.6935462828654438E-2</v>
      </c>
      <c r="V23" s="11">
        <v>4.9330312469414925E-2</v>
      </c>
      <c r="W23" s="11">
        <v>3.727354143745891E-2</v>
      </c>
      <c r="X23" s="11">
        <v>1.8542493879411447E-2</v>
      </c>
      <c r="Y23" s="11">
        <v>6.091721564602097E-2</v>
      </c>
      <c r="Z23" s="11">
        <v>5.9699197316736827E-2</v>
      </c>
      <c r="AA23" s="11">
        <v>8.0846004866663504E-2</v>
      </c>
      <c r="AB23" s="11">
        <v>-1.0769300429412702E-2</v>
      </c>
      <c r="AC23" s="11">
        <v>4.6669480216516207E-2</v>
      </c>
      <c r="AD23" s="11">
        <v>-5.0566048870630681E-2</v>
      </c>
      <c r="AE23" s="11">
        <v>3.7185091794889401E-2</v>
      </c>
      <c r="AF23" s="11">
        <v>3.3228806033857083E-2</v>
      </c>
      <c r="AG23" s="11">
        <v>7.157906906355381E-2</v>
      </c>
    </row>
    <row r="24" spans="1:33" x14ac:dyDescent="0.25">
      <c r="B24" s="11">
        <v>6.4503793805415321E-2</v>
      </c>
      <c r="C24" s="11">
        <v>4.7079016203377799E-3</v>
      </c>
      <c r="D24" s="11">
        <v>-1.6063577990513647E-4</v>
      </c>
      <c r="I24" s="11">
        <v>7.5030684009033538E-3</v>
      </c>
      <c r="J24" s="11">
        <v>4.3287627087298643E-2</v>
      </c>
      <c r="K24" s="11">
        <v>2.4011333498682265E-2</v>
      </c>
      <c r="L24" s="11">
        <v>7.0484537894355534E-2</v>
      </c>
      <c r="M24" s="11">
        <v>6.8655836541671525E-2</v>
      </c>
      <c r="N24" s="11">
        <v>4.4449297779084747E-2</v>
      </c>
      <c r="O24" s="11">
        <v>5.6249661256525876E-2</v>
      </c>
      <c r="P24" s="11">
        <v>6.3725591367701118E-2</v>
      </c>
      <c r="Q24" s="11">
        <v>-2.8787396245950531E-2</v>
      </c>
      <c r="R24" s="11">
        <v>-9.141344935503351E-3</v>
      </c>
      <c r="S24" s="11">
        <v>2.9312803156085906E-2</v>
      </c>
      <c r="T24" s="11">
        <v>7.7046117329188785E-2</v>
      </c>
      <c r="U24" s="11">
        <v>4.2373276410956652E-2</v>
      </c>
      <c r="V24" s="11">
        <v>1.8537473211268946E-2</v>
      </c>
      <c r="W24" s="11">
        <v>3.4910078990954205E-2</v>
      </c>
      <c r="X24" s="11">
        <v>-1.3070555197592773E-2</v>
      </c>
      <c r="Y24" s="11">
        <v>6.0624047546414706E-2</v>
      </c>
      <c r="Z24" s="11">
        <v>7.6255182200301766E-2</v>
      </c>
      <c r="AA24" s="11">
        <v>7.2844610589843747E-2</v>
      </c>
      <c r="AB24" s="11">
        <v>2.0848570824202481E-2</v>
      </c>
      <c r="AC24" s="11">
        <v>8.9093800822074021E-2</v>
      </c>
      <c r="AD24" s="11">
        <v>5.6794254211037065E-2</v>
      </c>
      <c r="AE24" s="11">
        <v>3.4588807431143925E-2</v>
      </c>
      <c r="AF24" s="11">
        <v>1.632865283558993E-4</v>
      </c>
      <c r="AG24" s="11">
        <v>5.9240033300995976E-2</v>
      </c>
    </row>
    <row r="25" spans="1:33" x14ac:dyDescent="0.25">
      <c r="B25" s="11">
        <v>-0.14240456286665204</v>
      </c>
      <c r="C25" s="11">
        <v>7.9935590939023971E-3</v>
      </c>
      <c r="D25" s="11">
        <v>2.7458215696849831E-4</v>
      </c>
      <c r="I25" s="11">
        <v>6.7316358693023798E-2</v>
      </c>
      <c r="J25" s="11">
        <v>-5.801581105187522E-2</v>
      </c>
      <c r="K25" s="11">
        <v>-2.5065952215655427E-2</v>
      </c>
      <c r="L25" s="11">
        <v>-8.8463753933562594E-2</v>
      </c>
      <c r="M25" s="11">
        <v>-5.3255884757962911E-2</v>
      </c>
      <c r="N25" s="11">
        <v>4.1624625902691864E-3</v>
      </c>
      <c r="O25" s="11">
        <v>-9.6213407412312435E-2</v>
      </c>
      <c r="P25" s="11">
        <v>-2.8787396245950614E-2</v>
      </c>
      <c r="Q25" s="11">
        <v>0.49829215912442743</v>
      </c>
      <c r="R25" s="11">
        <v>6.3685437568801434E-2</v>
      </c>
      <c r="S25" s="11">
        <v>0.17440490663011315</v>
      </c>
      <c r="T25" s="11">
        <v>-3.4338081794009351E-3</v>
      </c>
      <c r="U25" s="11">
        <v>-4.0411876464075389E-2</v>
      </c>
      <c r="V25" s="11">
        <v>3.2413748216208571E-2</v>
      </c>
      <c r="W25" s="11">
        <v>5.2550275300356775E-2</v>
      </c>
      <c r="X25" s="11">
        <v>0.15060678187992663</v>
      </c>
      <c r="Y25" s="11">
        <v>-3.9526776909538E-2</v>
      </c>
      <c r="Z25" s="11">
        <v>-5.0204804489493486E-2</v>
      </c>
      <c r="AA25" s="11">
        <v>-0.1085389279340789</v>
      </c>
      <c r="AB25" s="11">
        <v>0.20491420259543242</v>
      </c>
      <c r="AC25" s="11">
        <v>-2.4027469952038305E-2</v>
      </c>
      <c r="AD25" s="11">
        <v>0.28783952071929392</v>
      </c>
      <c r="AE25" s="11">
        <v>5.3099439614293767E-2</v>
      </c>
      <c r="AF25" s="11">
        <v>9.5903579559563551E-2</v>
      </c>
      <c r="AG25" s="11">
        <v>-6.9243002945767712E-2</v>
      </c>
    </row>
    <row r="26" spans="1:33" x14ac:dyDescent="0.25">
      <c r="B26" s="11">
        <v>4.0350315202179583E-2</v>
      </c>
      <c r="C26" s="11">
        <v>-1.9683214157655074E-2</v>
      </c>
      <c r="D26" s="11">
        <v>4.2043256650429751E-4</v>
      </c>
      <c r="I26" s="11">
        <v>0.13801005334100064</v>
      </c>
      <c r="J26" s="11">
        <v>7.3795837360159822E-2</v>
      </c>
      <c r="K26" s="11">
        <v>0.12424774534067551</v>
      </c>
      <c r="L26" s="11">
        <v>-4.7479361080969146E-3</v>
      </c>
      <c r="M26" s="11">
        <v>-1.4684084768106245E-2</v>
      </c>
      <c r="N26" s="11">
        <v>4.1310563045012211E-2</v>
      </c>
      <c r="O26" s="11">
        <v>4.7231469202342162E-2</v>
      </c>
      <c r="P26" s="11">
        <v>-9.1413449355034759E-3</v>
      </c>
      <c r="Q26" s="11">
        <v>6.3685437568801739E-2</v>
      </c>
      <c r="R26" s="11">
        <v>0.19629594714900422</v>
      </c>
      <c r="S26" s="11">
        <v>1.4676494434655074E-2</v>
      </c>
      <c r="T26" s="11">
        <v>-6.6088824575947197E-2</v>
      </c>
      <c r="U26" s="11">
        <v>6.8827763030155142E-2</v>
      </c>
      <c r="V26" s="11">
        <v>0.11649087598123459</v>
      </c>
      <c r="W26" s="11">
        <v>5.1555177577209205E-2</v>
      </c>
      <c r="X26" s="11">
        <v>0.16977384523296371</v>
      </c>
      <c r="Y26" s="11">
        <v>6.337543557108638E-3</v>
      </c>
      <c r="Z26" s="11">
        <v>-4.1935085122838688E-2</v>
      </c>
      <c r="AA26" s="11">
        <v>-3.5637548766309281E-3</v>
      </c>
      <c r="AB26" s="11">
        <v>2.9468750730352433E-2</v>
      </c>
      <c r="AC26" s="11">
        <v>-9.7621267063769515E-2</v>
      </c>
      <c r="AD26" s="11">
        <v>-0.13086287402837132</v>
      </c>
      <c r="AE26" s="11">
        <v>5.2396042710217805E-2</v>
      </c>
      <c r="AF26" s="11">
        <v>0.14985928167116791</v>
      </c>
      <c r="AG26" s="11">
        <v>2.468234354720391E-2</v>
      </c>
    </row>
    <row r="27" spans="1:33" x14ac:dyDescent="0.25">
      <c r="B27" s="11">
        <v>-1.5529033680581013E-2</v>
      </c>
      <c r="C27" s="11">
        <v>6.5262638561958825E-3</v>
      </c>
      <c r="D27" s="11">
        <v>-4.0095721747825108E-6</v>
      </c>
      <c r="I27" s="11">
        <v>2.7909452894911958E-2</v>
      </c>
      <c r="J27" s="11">
        <v>3.1676520095544822E-3</v>
      </c>
      <c r="K27" s="11">
        <v>2.6865033485805809E-3</v>
      </c>
      <c r="L27" s="11">
        <v>1.0255255970219916E-2</v>
      </c>
      <c r="M27" s="11">
        <v>2.3027113630376905E-2</v>
      </c>
      <c r="N27" s="11">
        <v>2.8831654495111936E-2</v>
      </c>
      <c r="O27" s="11">
        <v>-2.9175589074153241E-3</v>
      </c>
      <c r="P27" s="11">
        <v>2.9312803156085837E-2</v>
      </c>
      <c r="Q27" s="11">
        <v>0.17440490663011299</v>
      </c>
      <c r="R27" s="11">
        <v>1.467649443465498E-2</v>
      </c>
      <c r="S27" s="11">
        <v>8.6132602362302746E-2</v>
      </c>
      <c r="T27" s="11">
        <v>4.8871546863799575E-2</v>
      </c>
      <c r="U27" s="11">
        <v>9.5535808396329767E-3</v>
      </c>
      <c r="V27" s="11">
        <v>2.1776127111844762E-2</v>
      </c>
      <c r="W27" s="11">
        <v>4.1411052690879364E-2</v>
      </c>
      <c r="X27" s="11">
        <v>4.6622176873746583E-2</v>
      </c>
      <c r="Y27" s="11">
        <v>2.282663502163778E-2</v>
      </c>
      <c r="Z27" s="11">
        <v>2.9625549785718873E-2</v>
      </c>
      <c r="AA27" s="11">
        <v>3.9054132897144642E-3</v>
      </c>
      <c r="AB27" s="11">
        <v>9.2330081300166456E-2</v>
      </c>
      <c r="AC27" s="11">
        <v>4.917226477690826E-2</v>
      </c>
      <c r="AD27" s="11">
        <v>0.15090607311893811</v>
      </c>
      <c r="AE27" s="11">
        <v>4.1403033546529799E-2</v>
      </c>
      <c r="AF27" s="11">
        <v>3.4134998837999156E-2</v>
      </c>
      <c r="AG27" s="11">
        <v>9.9745859179851404E-3</v>
      </c>
    </row>
    <row r="28" spans="1:33" x14ac:dyDescent="0.25">
      <c r="B28" s="11">
        <v>5.0739651250356316E-2</v>
      </c>
      <c r="C28" s="11">
        <v>1.2699966060036852E-2</v>
      </c>
      <c r="D28" s="11">
        <v>-2.9806331591154984E-4</v>
      </c>
      <c r="I28" s="11">
        <v>-2.7276043239853637E-2</v>
      </c>
      <c r="J28" s="11">
        <v>2.3265619929925901E-2</v>
      </c>
      <c r="K28" s="11">
        <v>-1.2501977979460066E-2</v>
      </c>
      <c r="L28" s="11">
        <v>7.769445021757973E-2</v>
      </c>
      <c r="M28" s="11">
        <v>8.2229950223844953E-2</v>
      </c>
      <c r="N28" s="11">
        <v>4.1278519419802831E-2</v>
      </c>
      <c r="O28" s="11">
        <v>4.335261862015953E-2</v>
      </c>
      <c r="P28" s="11">
        <v>7.7046117329188812E-2</v>
      </c>
      <c r="Q28" s="11">
        <v>-3.4338081794009212E-3</v>
      </c>
      <c r="R28" s="11">
        <v>-6.6088824575947072E-2</v>
      </c>
      <c r="S28" s="11">
        <v>4.8871546863799659E-2</v>
      </c>
      <c r="T28" s="11">
        <v>0.11365569892974162</v>
      </c>
      <c r="U28" s="11">
        <v>2.5533369933058506E-2</v>
      </c>
      <c r="V28" s="11">
        <v>-1.0765804340558599E-2</v>
      </c>
      <c r="W28" s="11">
        <v>3.1506980262313661E-2</v>
      </c>
      <c r="X28" s="11">
        <v>-5.3557821296637831E-2</v>
      </c>
      <c r="Y28" s="11">
        <v>6.7326784428267464E-2</v>
      </c>
      <c r="Z28" s="11">
        <v>0.1002950559702897</v>
      </c>
      <c r="AA28" s="11">
        <v>7.8109270057651087E-2</v>
      </c>
      <c r="AB28" s="11">
        <v>3.7130321019089391E-2</v>
      </c>
      <c r="AC28" s="11">
        <v>0.13601044762310785</v>
      </c>
      <c r="AD28" s="11">
        <v>0.13950748292295911</v>
      </c>
      <c r="AE28" s="11">
        <v>3.0910853630490565E-2</v>
      </c>
      <c r="AF28" s="11">
        <v>-3.6930825873182999E-2</v>
      </c>
      <c r="AG28" s="11">
        <v>5.6830018103771238E-2</v>
      </c>
    </row>
    <row r="29" spans="1:33" x14ac:dyDescent="0.25">
      <c r="B29" s="11">
        <v>7.4084307870105059E-2</v>
      </c>
      <c r="C29" s="11">
        <v>-5.6770171480048223E-3</v>
      </c>
      <c r="D29" s="11">
        <v>3.8228993223263306E-5</v>
      </c>
      <c r="I29" s="11">
        <v>5.5753424039098755E-2</v>
      </c>
      <c r="J29" s="11">
        <v>6.5463634935208515E-2</v>
      </c>
      <c r="K29" s="11">
        <v>7.0051114122000116E-2</v>
      </c>
      <c r="L29" s="11">
        <v>5.4434558735946832E-2</v>
      </c>
      <c r="M29" s="11">
        <v>4.5756553965565626E-2</v>
      </c>
      <c r="N29" s="11">
        <v>4.6960755597748191E-2</v>
      </c>
      <c r="O29" s="11">
        <v>6.6935462828654382E-2</v>
      </c>
      <c r="P29" s="11">
        <v>4.2373276410956597E-2</v>
      </c>
      <c r="Q29" s="11">
        <v>-4.041187646407518E-2</v>
      </c>
      <c r="R29" s="11">
        <v>6.882776303015524E-2</v>
      </c>
      <c r="S29" s="11">
        <v>9.5535808396330565E-3</v>
      </c>
      <c r="T29" s="11">
        <v>2.5533369933058443E-2</v>
      </c>
      <c r="U29" s="11">
        <v>6.1124632550017911E-2</v>
      </c>
      <c r="V29" s="11">
        <v>5.7683999851223772E-2</v>
      </c>
      <c r="W29" s="11">
        <v>4.0117742502083623E-2</v>
      </c>
      <c r="X29" s="11">
        <v>4.6979835131309156E-2</v>
      </c>
      <c r="Y29" s="11">
        <v>4.7668003626728787E-2</v>
      </c>
      <c r="Z29" s="11">
        <v>3.9391414939542062E-2</v>
      </c>
      <c r="AA29" s="11">
        <v>5.8429500182128072E-2</v>
      </c>
      <c r="AB29" s="11">
        <v>7.0113411359358259E-3</v>
      </c>
      <c r="AC29" s="11">
        <v>2.2666195441313697E-2</v>
      </c>
      <c r="AD29" s="11">
        <v>-4.2552653467177036E-2</v>
      </c>
      <c r="AE29" s="11">
        <v>4.0194200488530146E-2</v>
      </c>
      <c r="AF29" s="11">
        <v>5.2943581382838681E-2</v>
      </c>
      <c r="AG29" s="11">
        <v>5.7110588261575265E-2</v>
      </c>
    </row>
    <row r="30" spans="1:33" x14ac:dyDescent="0.25">
      <c r="B30" s="11">
        <v>4.786689944929496E-2</v>
      </c>
      <c r="C30" s="11">
        <v>-1.00958674868801E-2</v>
      </c>
      <c r="D30" s="11">
        <v>1.9686498176254565E-4</v>
      </c>
      <c r="I30" s="11">
        <v>8.7440216828159834E-2</v>
      </c>
      <c r="J30" s="11">
        <v>6.0889592976414705E-2</v>
      </c>
      <c r="K30" s="11">
        <v>8.4513390787920195E-2</v>
      </c>
      <c r="L30" s="11">
        <v>2.323262804277821E-2</v>
      </c>
      <c r="M30" s="11">
        <v>1.6821441792396207E-2</v>
      </c>
      <c r="N30" s="11">
        <v>4.2161271022774331E-2</v>
      </c>
      <c r="O30" s="11">
        <v>4.9330312469414786E-2</v>
      </c>
      <c r="P30" s="11">
        <v>1.8537473211268848E-2</v>
      </c>
      <c r="Q30" s="11">
        <v>3.2413748216208627E-2</v>
      </c>
      <c r="R30" s="11">
        <v>0.11649087598123459</v>
      </c>
      <c r="S30" s="11">
        <v>2.1776127111844762E-2</v>
      </c>
      <c r="T30" s="11">
        <v>-1.0765804340558724E-2</v>
      </c>
      <c r="U30" s="11">
        <v>5.7683999851223702E-2</v>
      </c>
      <c r="V30" s="11">
        <v>7.8243316102310445E-2</v>
      </c>
      <c r="W30" s="11">
        <v>4.5199603896994518E-2</v>
      </c>
      <c r="X30" s="11">
        <v>9.9675450428229367E-2</v>
      </c>
      <c r="Y30" s="11">
        <v>2.6664690880523492E-2</v>
      </c>
      <c r="Z30" s="11">
        <v>3.1820046337902863E-3</v>
      </c>
      <c r="AA30" s="11">
        <v>2.4666436332106301E-2</v>
      </c>
      <c r="AB30" s="11">
        <v>2.7823188129493415E-2</v>
      </c>
      <c r="AC30" s="11">
        <v>-2.553067797274965E-2</v>
      </c>
      <c r="AD30" s="11">
        <v>-5.5165019981925661E-2</v>
      </c>
      <c r="AE30" s="11">
        <v>4.5593333860519607E-2</v>
      </c>
      <c r="AF30" s="11">
        <v>9.2109222973470628E-2</v>
      </c>
      <c r="AG30" s="11">
        <v>3.7013176766156411E-2</v>
      </c>
    </row>
    <row r="31" spans="1:33" x14ac:dyDescent="0.25">
      <c r="B31" s="11">
        <v>3.5692535720576277E-2</v>
      </c>
      <c r="C31" s="11">
        <v>-1.1945184022964829E-3</v>
      </c>
      <c r="D31" s="11">
        <v>3.6091295649777477E-5</v>
      </c>
      <c r="I31" s="11">
        <v>4.754203246837628E-2</v>
      </c>
      <c r="J31" s="11">
        <v>4.0049065556637869E-2</v>
      </c>
      <c r="K31" s="11">
        <v>4.4380021034611167E-2</v>
      </c>
      <c r="L31" s="11">
        <v>3.3801765763372543E-2</v>
      </c>
      <c r="M31" s="11">
        <v>3.3939119654264001E-2</v>
      </c>
      <c r="N31" s="11">
        <v>3.924103446892746E-2</v>
      </c>
      <c r="O31" s="11">
        <v>3.7273541437458833E-2</v>
      </c>
      <c r="P31" s="11">
        <v>3.4910078990954163E-2</v>
      </c>
      <c r="Q31" s="11">
        <v>5.2550275300356906E-2</v>
      </c>
      <c r="R31" s="11">
        <v>5.1555177577209232E-2</v>
      </c>
      <c r="S31" s="11">
        <v>4.1411052690879455E-2</v>
      </c>
      <c r="T31" s="11">
        <v>3.1506980262313605E-2</v>
      </c>
      <c r="U31" s="11">
        <v>4.0117742502083602E-2</v>
      </c>
      <c r="V31" s="11">
        <v>4.5199603896994574E-2</v>
      </c>
      <c r="W31" s="11">
        <v>4.1110770551008244E-2</v>
      </c>
      <c r="X31" s="11">
        <v>5.175419712183877E-2</v>
      </c>
      <c r="Y31" s="11">
        <v>3.5743684436752875E-2</v>
      </c>
      <c r="Z31" s="11">
        <v>3.209495793027152E-2</v>
      </c>
      <c r="AA31" s="11">
        <v>3.3408267157078814E-2</v>
      </c>
      <c r="AB31" s="11">
        <v>4.3176020531864728E-2</v>
      </c>
      <c r="AC31" s="11">
        <v>2.8800133088580294E-2</v>
      </c>
      <c r="AD31" s="11">
        <v>3.3869006737187478E-2</v>
      </c>
      <c r="AE31" s="11">
        <v>4.1182953142307799E-2</v>
      </c>
      <c r="AF31" s="11">
        <v>4.9054361239813112E-2</v>
      </c>
      <c r="AG31" s="11">
        <v>3.6328156458856967E-2</v>
      </c>
    </row>
    <row r="32" spans="1:33" x14ac:dyDescent="0.25">
      <c r="B32" s="11">
        <v>3.7993395884132614E-3</v>
      </c>
      <c r="C32" s="11">
        <v>-1.4147859507343583E-2</v>
      </c>
      <c r="D32" s="11">
        <v>3.9126248459713767E-4</v>
      </c>
      <c r="I32" s="11">
        <v>0.12387131441140528</v>
      </c>
      <c r="J32" s="11">
        <v>4.7433507677752798E-2</v>
      </c>
      <c r="K32" s="11">
        <v>9.4385005829409313E-2</v>
      </c>
      <c r="L32" s="11">
        <v>-2.1491099673190059E-2</v>
      </c>
      <c r="M32" s="11">
        <v>-2.2398444766077587E-2</v>
      </c>
      <c r="N32" s="11">
        <v>3.3880942954063603E-2</v>
      </c>
      <c r="O32" s="11">
        <v>1.8542493879411238E-2</v>
      </c>
      <c r="P32" s="11">
        <v>-1.3070555197592912E-2</v>
      </c>
      <c r="Q32" s="11">
        <v>0.15060678187992682</v>
      </c>
      <c r="R32" s="11">
        <v>0.16977384523296363</v>
      </c>
      <c r="S32" s="11">
        <v>4.6622176873746646E-2</v>
      </c>
      <c r="T32" s="11">
        <v>-5.3557821296637984E-2</v>
      </c>
      <c r="U32" s="11">
        <v>4.6979835131309031E-2</v>
      </c>
      <c r="V32" s="11">
        <v>9.9675450428229381E-2</v>
      </c>
      <c r="W32" s="11">
        <v>5.1754197121838694E-2</v>
      </c>
      <c r="X32" s="11">
        <v>0.16594043256235624</v>
      </c>
      <c r="Y32" s="11">
        <v>-2.8353205362206951E-3</v>
      </c>
      <c r="Z32" s="11">
        <v>-4.3589028996169642E-2</v>
      </c>
      <c r="AA32" s="11">
        <v>-2.4558789488120531E-2</v>
      </c>
      <c r="AB32" s="11">
        <v>6.4557841103368374E-2</v>
      </c>
      <c r="AC32" s="11">
        <v>-8.2902507641423304E-2</v>
      </c>
      <c r="AD32" s="11">
        <v>-4.7122395078838364E-2</v>
      </c>
      <c r="AE32" s="11">
        <v>5.2536722091032953E-2</v>
      </c>
      <c r="AF32" s="11">
        <v>0.13906814124884703</v>
      </c>
      <c r="AG32" s="11">
        <v>5.8972742486095783E-3</v>
      </c>
    </row>
    <row r="33" spans="2:33" x14ac:dyDescent="0.25">
      <c r="B33" s="11">
        <v>6.9789112738829859E-2</v>
      </c>
      <c r="C33" s="11">
        <v>2.4426891952120111E-3</v>
      </c>
      <c r="D33" s="11">
        <v>-1.2506614075666306E-4</v>
      </c>
      <c r="I33" s="11">
        <v>1.6850898281582621E-2</v>
      </c>
      <c r="J33" s="11">
        <v>4.9602629358000014E-2</v>
      </c>
      <c r="K33" s="11">
        <v>3.4594692467200448E-2</v>
      </c>
      <c r="L33" s="11">
        <v>6.955457825914485E-2</v>
      </c>
      <c r="M33" s="11">
        <v>6.5685326796602467E-2</v>
      </c>
      <c r="N33" s="11">
        <v>4.5616110655615126E-2</v>
      </c>
      <c r="O33" s="11">
        <v>6.0917215646020942E-2</v>
      </c>
      <c r="P33" s="11">
        <v>6.0624047546414692E-2</v>
      </c>
      <c r="Q33" s="11">
        <v>-3.9526776909537875E-2</v>
      </c>
      <c r="R33" s="11">
        <v>6.3375435571087629E-3</v>
      </c>
      <c r="S33" s="11">
        <v>2.2826635021637842E-2</v>
      </c>
      <c r="T33" s="11">
        <v>6.7326784428267408E-2</v>
      </c>
      <c r="U33" s="11">
        <v>4.7668003626728822E-2</v>
      </c>
      <c r="V33" s="11">
        <v>2.6664690880523589E-2</v>
      </c>
      <c r="W33" s="11">
        <v>3.5743684436752909E-2</v>
      </c>
      <c r="X33" s="11">
        <v>-2.8353205362205702E-3</v>
      </c>
      <c r="Y33" s="11">
        <v>5.9432019758769314E-2</v>
      </c>
      <c r="Z33" s="11">
        <v>7.0379206525434418E-2</v>
      </c>
      <c r="AA33" s="11">
        <v>7.2614799257226026E-2</v>
      </c>
      <c r="AB33" s="11">
        <v>1.5013900674803488E-2</v>
      </c>
      <c r="AC33" s="11">
        <v>7.6706744985017145E-2</v>
      </c>
      <c r="AD33" s="11">
        <v>3.1995457801445082E-2</v>
      </c>
      <c r="AE33" s="11">
        <v>3.5493552155239583E-2</v>
      </c>
      <c r="AF33" s="11">
        <v>9.9136269200448962E-3</v>
      </c>
      <c r="AG33" s="11">
        <v>6.0799948406178445E-2</v>
      </c>
    </row>
    <row r="34" spans="2:33" x14ac:dyDescent="0.25">
      <c r="B34" s="11">
        <v>7.1030254250391361E-2</v>
      </c>
      <c r="C34" s="11">
        <v>8.4407543730216899E-3</v>
      </c>
      <c r="D34" s="11">
        <v>-2.5647786981543525E-4</v>
      </c>
      <c r="I34" s="11">
        <v>-1.3512072235100536E-2</v>
      </c>
      <c r="J34" s="11">
        <v>3.9927386010060684E-2</v>
      </c>
      <c r="K34" s="11">
        <v>9.1500416322084499E-3</v>
      </c>
      <c r="L34" s="11">
        <v>8.427504215724331E-2</v>
      </c>
      <c r="M34" s="11">
        <v>8.3203100016206205E-2</v>
      </c>
      <c r="N34" s="11">
        <v>4.5477837822449574E-2</v>
      </c>
      <c r="O34" s="11">
        <v>5.9699197316736868E-2</v>
      </c>
      <c r="P34" s="11">
        <v>7.6255182200301808E-2</v>
      </c>
      <c r="Q34" s="11">
        <v>-5.0204804489493438E-2</v>
      </c>
      <c r="R34" s="11">
        <v>-4.19350851228385E-2</v>
      </c>
      <c r="S34" s="11">
        <v>2.9625549785718963E-2</v>
      </c>
      <c r="T34" s="11">
        <v>0.10029505597028968</v>
      </c>
      <c r="U34" s="11">
        <v>3.9391414939542138E-2</v>
      </c>
      <c r="V34" s="11">
        <v>3.1820046337904112E-3</v>
      </c>
      <c r="W34" s="11">
        <v>3.2094957930271589E-2</v>
      </c>
      <c r="X34" s="11">
        <v>-4.358902899616951E-2</v>
      </c>
      <c r="Y34" s="11">
        <v>7.0379206525434446E-2</v>
      </c>
      <c r="Z34" s="11">
        <v>9.6260456045905746E-2</v>
      </c>
      <c r="AA34" s="11">
        <v>8.7119314056100766E-2</v>
      </c>
      <c r="AB34" s="11">
        <v>1.7035118833874957E-2</v>
      </c>
      <c r="AC34" s="11">
        <v>0.11953089620644732</v>
      </c>
      <c r="AD34" s="11">
        <v>8.2742793398452724E-2</v>
      </c>
      <c r="AE34" s="11">
        <v>3.1582002190640723E-2</v>
      </c>
      <c r="AF34" s="11">
        <v>-2.4307158098236525E-2</v>
      </c>
      <c r="AG34" s="11">
        <v>6.632159127016285E-2</v>
      </c>
    </row>
    <row r="35" spans="2:33" x14ac:dyDescent="0.25">
      <c r="B35" s="11">
        <v>9.685719389326311E-2</v>
      </c>
      <c r="C35" s="11">
        <v>2.0599015205993746E-3</v>
      </c>
      <c r="D35" s="11">
        <v>-1.8300901879816648E-4</v>
      </c>
      <c r="I35" s="11">
        <v>8.7914540104854916E-3</v>
      </c>
      <c r="J35" s="11">
        <v>6.2774914319464609E-2</v>
      </c>
      <c r="K35" s="11">
        <v>4.0813832063684635E-2</v>
      </c>
      <c r="L35" s="11">
        <v>9.0456078471807297E-2</v>
      </c>
      <c r="M35" s="11">
        <v>8.1765250197134376E-2</v>
      </c>
      <c r="N35" s="11">
        <v>5.0883528334063788E-2</v>
      </c>
      <c r="O35" s="11">
        <v>8.0846004866663546E-2</v>
      </c>
      <c r="P35" s="11">
        <v>7.2844610589843761E-2</v>
      </c>
      <c r="Q35" s="11">
        <v>-0.10853892793407871</v>
      </c>
      <c r="R35" s="11">
        <v>-3.5637548766307425E-3</v>
      </c>
      <c r="S35" s="11">
        <v>3.9054132897145544E-3</v>
      </c>
      <c r="T35" s="11">
        <v>7.8109270057651059E-2</v>
      </c>
      <c r="U35" s="11">
        <v>5.8429500182128162E-2</v>
      </c>
      <c r="V35" s="11">
        <v>2.4666436332106439E-2</v>
      </c>
      <c r="W35" s="11">
        <v>3.3408267157078897E-2</v>
      </c>
      <c r="X35" s="11">
        <v>-2.4558789488120319E-2</v>
      </c>
      <c r="Y35" s="11">
        <v>7.2614799257226054E-2</v>
      </c>
      <c r="Z35" s="11">
        <v>8.7119314056100752E-2</v>
      </c>
      <c r="AA35" s="11">
        <v>9.6448573778327246E-2</v>
      </c>
      <c r="AB35" s="11">
        <v>-9.0414247311357276E-3</v>
      </c>
      <c r="AC35" s="11">
        <v>9.1834946467513556E-2</v>
      </c>
      <c r="AD35" s="11">
        <v>2.1773282023320184E-3</v>
      </c>
      <c r="AE35" s="11">
        <v>3.3042249119482572E-2</v>
      </c>
      <c r="AF35" s="11">
        <v>-2.8743208787776059E-3</v>
      </c>
      <c r="AG35" s="11">
        <v>7.7645447155935632E-2</v>
      </c>
    </row>
    <row r="36" spans="2:33" x14ac:dyDescent="0.25">
      <c r="B36" s="11">
        <v>-2.6838777640127279E-2</v>
      </c>
      <c r="C36" s="11">
        <v>5.3457660480749625E-3</v>
      </c>
      <c r="D36" s="11">
        <v>4.8890410132404385E-5</v>
      </c>
      <c r="I36" s="11">
        <v>3.7960214370543914E-2</v>
      </c>
      <c r="J36" s="11">
        <v>-4.5589266773426659E-5</v>
      </c>
      <c r="K36" s="11">
        <v>5.8212599491151013E-3</v>
      </c>
      <c r="L36" s="11">
        <v>-1.5444806372350781E-3</v>
      </c>
      <c r="M36" s="11">
        <v>1.2569380168183153E-2</v>
      </c>
      <c r="N36" s="11">
        <v>2.6715420040090906E-2</v>
      </c>
      <c r="O36" s="11">
        <v>-1.0769300429412872E-2</v>
      </c>
      <c r="P36" s="11">
        <v>2.084857082420238E-2</v>
      </c>
      <c r="Q36" s="11">
        <v>0.20491420259543203</v>
      </c>
      <c r="R36" s="11">
        <v>2.9468750730352187E-2</v>
      </c>
      <c r="S36" s="11">
        <v>9.2330081300166345E-2</v>
      </c>
      <c r="T36" s="11">
        <v>3.7130321019089287E-2</v>
      </c>
      <c r="U36" s="11">
        <v>7.0113411359356888E-3</v>
      </c>
      <c r="V36" s="11">
        <v>2.7823188129493321E-2</v>
      </c>
      <c r="W36" s="11">
        <v>4.3176020531864548E-2</v>
      </c>
      <c r="X36" s="11">
        <v>6.4557841103368152E-2</v>
      </c>
      <c r="Y36" s="11">
        <v>1.5013900674803373E-2</v>
      </c>
      <c r="Z36" s="11">
        <v>1.7035118833874839E-2</v>
      </c>
      <c r="AA36" s="11">
        <v>-9.0414247311358335E-3</v>
      </c>
      <c r="AB36" s="11">
        <v>0.10168486097909846</v>
      </c>
      <c r="AC36" s="11">
        <v>3.3463540259158958E-2</v>
      </c>
      <c r="AD36" s="11">
        <v>0.1517523718170693</v>
      </c>
      <c r="AE36" s="11">
        <v>4.3273801352129354E-2</v>
      </c>
      <c r="AF36" s="11">
        <v>4.6972761178549205E-2</v>
      </c>
      <c r="AG36" s="11">
        <v>1.8778480720332289E-3</v>
      </c>
    </row>
    <row r="37" spans="2:33" x14ac:dyDescent="0.25">
      <c r="B37" s="11">
        <v>5.7015093985910204E-2</v>
      </c>
      <c r="C37" s="11">
        <v>1.6289247553002151E-2</v>
      </c>
      <c r="D37" s="11">
        <v>-3.9021917159452941E-4</v>
      </c>
      <c r="I37" s="11">
        <v>-4.74829092360112E-2</v>
      </c>
      <c r="J37" s="11">
        <v>2.0034618894120185E-2</v>
      </c>
      <c r="K37" s="11">
        <v>-2.6791681697223346E-2</v>
      </c>
      <c r="L37" s="11">
        <v>9.0954550470356457E-2</v>
      </c>
      <c r="M37" s="11">
        <v>9.6217703564743698E-2</v>
      </c>
      <c r="N37" s="11">
        <v>4.2267500230730559E-2</v>
      </c>
      <c r="O37" s="11">
        <v>4.6669480216516269E-2</v>
      </c>
      <c r="P37" s="11">
        <v>8.9093800822074076E-2</v>
      </c>
      <c r="Q37" s="11">
        <v>-2.4027469952038194E-2</v>
      </c>
      <c r="R37" s="11">
        <v>-9.7621267063769335E-2</v>
      </c>
      <c r="S37" s="11">
        <v>4.9172264776908392E-2</v>
      </c>
      <c r="T37" s="11">
        <v>0.13601044762310788</v>
      </c>
      <c r="U37" s="11">
        <v>2.2666195441313805E-2</v>
      </c>
      <c r="V37" s="11">
        <v>-2.5530677972749466E-2</v>
      </c>
      <c r="W37" s="11">
        <v>2.8800133088580371E-2</v>
      </c>
      <c r="X37" s="11">
        <v>-8.2902507641423095E-2</v>
      </c>
      <c r="Y37" s="11">
        <v>7.6706744985017228E-2</v>
      </c>
      <c r="Z37" s="11">
        <v>0.11953089620644738</v>
      </c>
      <c r="AA37" s="11">
        <v>9.1834946467513598E-2</v>
      </c>
      <c r="AB37" s="11">
        <v>3.3463540259159097E-2</v>
      </c>
      <c r="AC37" s="11">
        <v>0.16527688549269759</v>
      </c>
      <c r="AD37" s="11">
        <v>0.1644580013723973</v>
      </c>
      <c r="AE37" s="11">
        <v>2.8019694745391316E-2</v>
      </c>
      <c r="AF37" s="11">
        <v>-6.0460099552598762E-2</v>
      </c>
      <c r="AG37" s="11">
        <v>6.3639208458739396E-2</v>
      </c>
    </row>
    <row r="38" spans="2:33" x14ac:dyDescent="0.25">
      <c r="B38" s="11">
        <v>-7.022301955048893E-2</v>
      </c>
      <c r="C38" s="11">
        <v>2.8125532202850412E-2</v>
      </c>
      <c r="D38" s="11">
        <v>-3.3267357932584242E-4</v>
      </c>
      <c r="I38" s="11">
        <v>-5.9641498553007793E-2</v>
      </c>
      <c r="J38" s="11">
        <v>-5.9034610393623024E-2</v>
      </c>
      <c r="K38" s="11">
        <v>-9.8955439912724111E-2</v>
      </c>
      <c r="L38" s="11">
        <v>1.5665222914845324E-2</v>
      </c>
      <c r="M38" s="11">
        <v>4.8629136767737176E-2</v>
      </c>
      <c r="N38" s="11">
        <v>1.6873424691935951E-2</v>
      </c>
      <c r="O38" s="11">
        <v>-5.0566048870630771E-2</v>
      </c>
      <c r="P38" s="11">
        <v>5.6794254211037051E-2</v>
      </c>
      <c r="Q38" s="11">
        <v>0.28783952071929347</v>
      </c>
      <c r="R38" s="11">
        <v>-0.13086287402837155</v>
      </c>
      <c r="S38" s="11">
        <v>0.15090607311893808</v>
      </c>
      <c r="T38" s="11">
        <v>0.13950748292295906</v>
      </c>
      <c r="U38" s="11">
        <v>-4.2552653467177098E-2</v>
      </c>
      <c r="V38" s="11">
        <v>-5.5165019981925661E-2</v>
      </c>
      <c r="W38" s="11">
        <v>3.3869006737187374E-2</v>
      </c>
      <c r="X38" s="11">
        <v>-4.712239507883853E-2</v>
      </c>
      <c r="Y38" s="11">
        <v>3.1995457801445054E-2</v>
      </c>
      <c r="Z38" s="11">
        <v>8.2742793398452752E-2</v>
      </c>
      <c r="AA38" s="11">
        <v>2.1773282023319785E-3</v>
      </c>
      <c r="AB38" s="11">
        <v>0.15175237181706941</v>
      </c>
      <c r="AC38" s="11">
        <v>0.16445800137239724</v>
      </c>
      <c r="AD38" s="11">
        <v>0.3915752184696894</v>
      </c>
      <c r="AE38" s="11">
        <v>3.3203659578535688E-2</v>
      </c>
      <c r="AF38" s="11">
        <v>-5.6466484799595568E-2</v>
      </c>
      <c r="AG38" s="11">
        <v>-7.6219276379636478E-3</v>
      </c>
    </row>
    <row r="39" spans="2:33" x14ac:dyDescent="0.25">
      <c r="B39" s="11">
        <v>3.5525190580961506E-2</v>
      </c>
      <c r="C39" s="11">
        <v>-1.2902325754422239E-3</v>
      </c>
      <c r="D39" s="11">
        <v>3.8548785134656844E-5</v>
      </c>
      <c r="I39" s="11">
        <v>4.8080882228273773E-2</v>
      </c>
      <c r="J39" s="11">
        <v>4.0135225584259339E-2</v>
      </c>
      <c r="K39" s="11">
        <v>4.4761079800418158E-2</v>
      </c>
      <c r="L39" s="11">
        <v>3.3448163089965156E-2</v>
      </c>
      <c r="M39" s="11">
        <v>3.3566112898506688E-2</v>
      </c>
      <c r="N39" s="11">
        <v>3.9214661647302695E-2</v>
      </c>
      <c r="O39" s="11">
        <v>3.7185091794889311E-2</v>
      </c>
      <c r="P39" s="11">
        <v>3.4588807431143877E-2</v>
      </c>
      <c r="Q39" s="11">
        <v>5.3099439614293781E-2</v>
      </c>
      <c r="R39" s="11">
        <v>5.2396042710217777E-2</v>
      </c>
      <c r="S39" s="11">
        <v>4.1403033546529834E-2</v>
      </c>
      <c r="T39" s="11">
        <v>3.0910853630490488E-2</v>
      </c>
      <c r="U39" s="11">
        <v>4.0194200488530105E-2</v>
      </c>
      <c r="V39" s="11">
        <v>4.5593333860519628E-2</v>
      </c>
      <c r="W39" s="11">
        <v>4.1182953142307757E-2</v>
      </c>
      <c r="X39" s="11">
        <v>5.2536722091032981E-2</v>
      </c>
      <c r="Y39" s="11">
        <v>3.5493552155239534E-2</v>
      </c>
      <c r="Z39" s="11">
        <v>3.158200219064064E-2</v>
      </c>
      <c r="AA39" s="11">
        <v>3.3042249119482482E-2</v>
      </c>
      <c r="AB39" s="11">
        <v>4.3273801352129465E-2</v>
      </c>
      <c r="AC39" s="11">
        <v>2.8019694745391226E-2</v>
      </c>
      <c r="AD39" s="11">
        <v>3.320365957853573E-2</v>
      </c>
      <c r="AE39" s="11">
        <v>4.1260050712577073E-2</v>
      </c>
      <c r="AF39" s="11">
        <v>4.9681808537930812E-2</v>
      </c>
      <c r="AG39" s="11">
        <v>3.6146578049391136E-2</v>
      </c>
    </row>
    <row r="40" spans="2:33" x14ac:dyDescent="0.25">
      <c r="B40" s="11">
        <v>2.4494358401935951E-2</v>
      </c>
      <c r="C40" s="11">
        <v>-1.2887576882277773E-2</v>
      </c>
      <c r="D40" s="11">
        <v>3.137236490588773E-4</v>
      </c>
      <c r="I40" s="11">
        <v>0.10996656369896284</v>
      </c>
      <c r="J40" s="11">
        <v>5.4850830548055646E-2</v>
      </c>
      <c r="K40" s="11">
        <v>9.2497668435120917E-2</v>
      </c>
      <c r="L40" s="11">
        <v>-1.9580572024649572E-3</v>
      </c>
      <c r="M40" s="11">
        <v>-5.7725555328990846E-3</v>
      </c>
      <c r="N40" s="11">
        <v>3.7810124415421059E-2</v>
      </c>
      <c r="O40" s="11">
        <v>3.322880603385691E-2</v>
      </c>
      <c r="P40" s="11">
        <v>1.632865283557744E-4</v>
      </c>
      <c r="Q40" s="11">
        <v>9.5903579559563579E-2</v>
      </c>
      <c r="R40" s="11">
        <v>0.14985928167116785</v>
      </c>
      <c r="S40" s="11">
        <v>3.413499883799917E-2</v>
      </c>
      <c r="T40" s="11">
        <v>-3.6930825873183165E-2</v>
      </c>
      <c r="U40" s="11">
        <v>5.294358138283857E-2</v>
      </c>
      <c r="V40" s="11">
        <v>9.2109222973470628E-2</v>
      </c>
      <c r="W40" s="11">
        <v>4.9054361239813035E-2</v>
      </c>
      <c r="X40" s="11">
        <v>0.139068141248847</v>
      </c>
      <c r="Y40" s="11">
        <v>9.9136269200447852E-3</v>
      </c>
      <c r="Z40" s="11">
        <v>-2.430715809823665E-2</v>
      </c>
      <c r="AA40" s="11">
        <v>-2.8743208787777828E-3</v>
      </c>
      <c r="AB40" s="11">
        <v>4.6972761178549344E-2</v>
      </c>
      <c r="AC40" s="11">
        <v>-6.0460099552598963E-2</v>
      </c>
      <c r="AD40" s="11">
        <v>-5.6466484799595484E-2</v>
      </c>
      <c r="AE40" s="11">
        <v>4.9681808537930763E-2</v>
      </c>
      <c r="AF40" s="11">
        <v>0.12060826049610085</v>
      </c>
      <c r="AG40" s="11">
        <v>2.0002598231656454E-2</v>
      </c>
    </row>
    <row r="41" spans="2:33" x14ac:dyDescent="0.25">
      <c r="B41" s="11">
        <v>8.2869927699880497E-2</v>
      </c>
      <c r="C41" s="11">
        <v>-6.520230578534042E-4</v>
      </c>
      <c r="D41" s="11">
        <v>-9.0789204732908145E-5</v>
      </c>
      <c r="I41" s="11">
        <v>2.7463811644478107E-2</v>
      </c>
      <c r="J41" s="11">
        <v>6.0940233485080493E-2</v>
      </c>
      <c r="K41" s="11">
        <v>5.0045528917131515E-2</v>
      </c>
      <c r="L41" s="11">
        <v>7.2998699089834224E-2</v>
      </c>
      <c r="M41" s="11">
        <v>6.5339408642823851E-2</v>
      </c>
      <c r="N41" s="11">
        <v>4.8345328733046977E-2</v>
      </c>
      <c r="O41" s="11">
        <v>7.1579069063553796E-2</v>
      </c>
      <c r="P41" s="11">
        <v>5.9240033300995962E-2</v>
      </c>
      <c r="Q41" s="11">
        <v>-6.9243002945767518E-2</v>
      </c>
      <c r="R41" s="11">
        <v>2.4682343547204048E-2</v>
      </c>
      <c r="S41" s="11">
        <v>9.9745859179852236E-3</v>
      </c>
      <c r="T41" s="11">
        <v>5.6830018103771203E-2</v>
      </c>
      <c r="U41" s="11">
        <v>5.7110588261575307E-2</v>
      </c>
      <c r="V41" s="11">
        <v>3.7013176766156508E-2</v>
      </c>
      <c r="W41" s="11">
        <v>3.6328156458857008E-2</v>
      </c>
      <c r="X41" s="11">
        <v>5.8972742486097379E-3</v>
      </c>
      <c r="Y41" s="11">
        <v>6.0799948406178445E-2</v>
      </c>
      <c r="Z41" s="11">
        <v>6.6321591270162794E-2</v>
      </c>
      <c r="AA41" s="11">
        <v>7.764544715593559E-2</v>
      </c>
      <c r="AB41" s="11">
        <v>1.8778480720333529E-3</v>
      </c>
      <c r="AC41" s="11">
        <v>6.3639208458739313E-2</v>
      </c>
      <c r="AD41" s="11">
        <v>-7.6219276379636131E-3</v>
      </c>
      <c r="AE41" s="11">
        <v>3.6146578049391191E-2</v>
      </c>
      <c r="AF41" s="11">
        <v>2.0002598231656593E-2</v>
      </c>
      <c r="AG41" s="11">
        <v>6.664345475853066E-2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Question-3</vt:lpstr>
      <vt:lpstr>Sheet2</vt:lpstr>
      <vt:lpstr>Sheet3</vt:lpstr>
      <vt:lpstr>X</vt:lpstr>
      <vt:lpstr>X_t</vt:lpstr>
      <vt:lpstr>Y</vt:lpstr>
      <vt:lpstr>Y_t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Msc1</dc:creator>
  <cp:lastModifiedBy>Msc1</cp:lastModifiedBy>
  <dcterms:created xsi:type="dcterms:W3CDTF">2024-04-02T10:08:56Z</dcterms:created>
  <dcterms:modified xsi:type="dcterms:W3CDTF">2024-04-02T10:13:54Z</dcterms:modified>
</cp:coreProperties>
</file>