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1\Documents\MDSC - 2nd Sem\MDSC-201\Lab\"/>
    </mc:Choice>
  </mc:AlternateContent>
  <bookViews>
    <workbookView xWindow="0" yWindow="0" windowWidth="20490" windowHeight="7050" activeTab="1"/>
  </bookViews>
  <sheets>
    <sheet name="Sheet2" sheetId="3" r:id="rId1"/>
    <sheet name="The Rocket propellant Data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'The Rocket propellant Data'!$B$2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C25" i="1" l="1"/>
  <c r="F3" i="1" s="1"/>
  <c r="G3" i="1" s="1"/>
  <c r="B25" i="1"/>
  <c r="C23" i="1"/>
  <c r="B23" i="1"/>
  <c r="F2" i="1"/>
  <c r="G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" i="1"/>
  <c r="H2" i="1" s="1"/>
  <c r="F20" i="1" l="1"/>
  <c r="G20" i="1" s="1"/>
  <c r="F18" i="1"/>
  <c r="G18" i="1" s="1"/>
  <c r="F16" i="1"/>
  <c r="G16" i="1" s="1"/>
  <c r="F14" i="1"/>
  <c r="G14" i="1" s="1"/>
  <c r="F12" i="1"/>
  <c r="G12" i="1" s="1"/>
  <c r="F10" i="1"/>
  <c r="G10" i="1" s="1"/>
  <c r="F8" i="1"/>
  <c r="G8" i="1" s="1"/>
  <c r="F6" i="1"/>
  <c r="G6" i="1" s="1"/>
  <c r="F4" i="1"/>
  <c r="G4" i="1" s="1"/>
  <c r="F21" i="1"/>
  <c r="G21" i="1" s="1"/>
  <c r="F19" i="1"/>
  <c r="G19" i="1" s="1"/>
  <c r="F17" i="1"/>
  <c r="F15" i="1"/>
  <c r="G15" i="1" s="1"/>
  <c r="F13" i="1"/>
  <c r="F11" i="1"/>
  <c r="G11" i="1" s="1"/>
  <c r="F9" i="1"/>
  <c r="F7" i="1"/>
  <c r="G7" i="1" s="1"/>
  <c r="F5" i="1"/>
  <c r="H19" i="1"/>
  <c r="H15" i="1"/>
  <c r="H11" i="1"/>
  <c r="H7" i="1"/>
  <c r="H3" i="1"/>
  <c r="E2" i="1"/>
  <c r="E23" i="1" s="1"/>
  <c r="H20" i="1"/>
  <c r="H18" i="1"/>
  <c r="H16" i="1"/>
  <c r="H14" i="1"/>
  <c r="H12" i="1"/>
  <c r="H10" i="1"/>
  <c r="H8" i="1"/>
  <c r="H6" i="1"/>
  <c r="H4" i="1"/>
  <c r="G5" i="1" l="1"/>
  <c r="H5" i="1"/>
  <c r="G9" i="1"/>
  <c r="H9" i="1"/>
  <c r="G13" i="1"/>
  <c r="H13" i="1"/>
  <c r="G17" i="1"/>
  <c r="H17" i="1"/>
  <c r="H21" i="1"/>
  <c r="H23" i="1"/>
  <c r="B28" i="1" s="1"/>
  <c r="C28" i="1" s="1"/>
  <c r="G23" i="1" l="1"/>
  <c r="I4" i="1"/>
  <c r="J4" i="1" s="1"/>
  <c r="I6" i="1"/>
  <c r="J6" i="1" s="1"/>
  <c r="I8" i="1"/>
  <c r="J8" i="1" s="1"/>
  <c r="I10" i="1"/>
  <c r="J10" i="1" s="1"/>
  <c r="I12" i="1"/>
  <c r="J12" i="1" s="1"/>
  <c r="I14" i="1"/>
  <c r="J14" i="1" s="1"/>
  <c r="I16" i="1"/>
  <c r="J16" i="1" s="1"/>
  <c r="I18" i="1"/>
  <c r="J18" i="1" s="1"/>
  <c r="I20" i="1"/>
  <c r="J20" i="1" s="1"/>
  <c r="I2" i="1"/>
  <c r="J2" i="1" s="1"/>
  <c r="I3" i="1"/>
  <c r="J3" i="1" s="1"/>
  <c r="I5" i="1"/>
  <c r="J5" i="1" s="1"/>
  <c r="I7" i="1"/>
  <c r="J7" i="1" s="1"/>
  <c r="I9" i="1"/>
  <c r="J9" i="1" s="1"/>
  <c r="I11" i="1"/>
  <c r="J11" i="1" s="1"/>
  <c r="I13" i="1"/>
  <c r="J13" i="1" s="1"/>
  <c r="I15" i="1"/>
  <c r="J15" i="1" s="1"/>
  <c r="I17" i="1"/>
  <c r="J17" i="1" s="1"/>
  <c r="I19" i="1"/>
  <c r="J19" i="1" s="1"/>
  <c r="I21" i="1"/>
  <c r="J21" i="1" s="1"/>
</calcChain>
</file>

<file path=xl/sharedStrings.xml><?xml version="1.0" encoding="utf-8"?>
<sst xmlns="http://schemas.openxmlformats.org/spreadsheetml/2006/main" count="48" uniqueCount="46">
  <si>
    <t>Observation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</si>
  <si>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</si>
  <si>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</si>
  <si>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</si>
  <si>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</si>
  <si>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</si>
  <si>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</si>
  <si>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</si>
  <si>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</si>
  <si>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</si>
  <si>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</si>
  <si>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</si>
  <si>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</si>
  <si>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</si>
  <si>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</si>
  <si>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</si>
  <si>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</si>
  <si>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</si>
  <si>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</si>
  <si>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</si>
  <si>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</si>
  <si>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</si>
  <si>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</si>
  <si>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</si>
  <si>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</si>
  <si>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</si>
  <si>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</si>
  <si>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Predicted Y</t>
  </si>
  <si>
    <t>Residuals</t>
  </si>
  <si>
    <t>Shear strength (X)</t>
  </si>
  <si>
    <t>Age of propellant (Y)</t>
  </si>
  <si>
    <t>SXX</t>
  </si>
  <si>
    <t>SYY</t>
  </si>
  <si>
    <t>SXY</t>
  </si>
  <si>
    <t>xi - x-bar</t>
  </si>
  <si>
    <t>(xi - x-bar)^2</t>
  </si>
  <si>
    <t>(yi - y-bar)</t>
  </si>
  <si>
    <t>(yi - y-bar)^2</t>
  </si>
  <si>
    <t>Sum X</t>
  </si>
  <si>
    <t>Sum y</t>
  </si>
  <si>
    <t>X bar</t>
  </si>
  <si>
    <t>y Bar</t>
  </si>
  <si>
    <t>Y_pred</t>
  </si>
  <si>
    <t>Error</t>
  </si>
  <si>
    <r>
      <t>β</t>
    </r>
    <r>
      <rPr>
        <vertAlign val="subscript"/>
        <sz val="11"/>
        <color theme="1"/>
        <rFont val="Calibri"/>
        <family val="2"/>
      </rPr>
      <t>0</t>
    </r>
  </si>
  <si>
    <r>
      <t>β</t>
    </r>
    <r>
      <rPr>
        <vertAlign val="subscript"/>
        <sz val="11"/>
        <color theme="1"/>
        <rFont val="Calibri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</si>
</sst>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4D5156"/>
      <name val="Arial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Rocket propellant Data'!$B$2:$B$21</c:f>
              <c:numCache>
                <c:formatCode>General</c:formatCode>
                <c:ptCount val="20"/>
                <c:pt idx="0">
                  <c:v>2158</c:v>
                </c:pt>
                <c:pt idx="1">
                  <c:v>1678.15</c:v>
                </c:pt>
                <c:pt idx="2">
                  <c:v>2316</c:v>
                </c:pt>
                <c:pt idx="3">
                  <c:v>2061.3000000000002</c:v>
                </c:pt>
                <c:pt idx="4">
                  <c:v>2207.5</c:v>
                </c:pt>
                <c:pt idx="5">
                  <c:v>1708.3</c:v>
                </c:pt>
                <c:pt idx="6">
                  <c:v>1784.7</c:v>
                </c:pt>
                <c:pt idx="7">
                  <c:v>2575</c:v>
                </c:pt>
                <c:pt idx="8">
                  <c:v>2357.9</c:v>
                </c:pt>
                <c:pt idx="9">
                  <c:v>2265.6999999999998</c:v>
                </c:pt>
                <c:pt idx="10">
                  <c:v>2156.1999999999998</c:v>
                </c:pt>
                <c:pt idx="11">
                  <c:v>2399.5500000000002</c:v>
                </c:pt>
                <c:pt idx="12">
                  <c:v>1779.8</c:v>
                </c:pt>
                <c:pt idx="13">
                  <c:v>2336.75</c:v>
                </c:pt>
                <c:pt idx="14">
                  <c:v>1765.3</c:v>
                </c:pt>
                <c:pt idx="15">
                  <c:v>2053.5</c:v>
                </c:pt>
                <c:pt idx="16">
                  <c:v>2414.4</c:v>
                </c:pt>
                <c:pt idx="17">
                  <c:v>2200.5</c:v>
                </c:pt>
                <c:pt idx="18">
                  <c:v>2654.2</c:v>
                </c:pt>
                <c:pt idx="19">
                  <c:v>1753.7</c:v>
                </c:pt>
              </c:numCache>
            </c:numRef>
          </c:xVal>
          <c:yVal>
            <c:numRef>
              <c:f>Sheet2!$C$25:$C$44</c:f>
              <c:numCache>
                <c:formatCode>General</c:formatCode>
                <c:ptCount val="20"/>
                <c:pt idx="0">
                  <c:v>2.7846821063206022</c:v>
                </c:pt>
                <c:pt idx="1">
                  <c:v>-0.60622628906650533</c:v>
                </c:pt>
                <c:pt idx="2">
                  <c:v>-0.88232106868999693</c:v>
                </c:pt>
                <c:pt idx="3">
                  <c:v>1.9387910115327927</c:v>
                </c:pt>
                <c:pt idx="4">
                  <c:v>-6.0144739516732244</c:v>
                </c:pt>
                <c:pt idx="5">
                  <c:v>-4.6248031607536575</c:v>
                </c:pt>
                <c:pt idx="6">
                  <c:v>2.2286206204437491</c:v>
                </c:pt>
                <c:pt idx="7">
                  <c:v>-9.9117412536486427E-2</c:v>
                </c:pt>
                <c:pt idx="8">
                  <c:v>-0.36584912586052809</c:v>
                </c:pt>
                <c:pt idx="9">
                  <c:v>0.89742741044312169</c:v>
                </c:pt>
                <c:pt idx="10">
                  <c:v>0.24101505388401279</c:v>
                </c:pt>
                <c:pt idx="11">
                  <c:v>-3.1054420514250296</c:v>
                </c:pt>
                <c:pt idx="12">
                  <c:v>3.1097491999219287</c:v>
                </c:pt>
                <c:pt idx="13">
                  <c:v>1.3710630080095569</c:v>
                </c:pt>
                <c:pt idx="14">
                  <c:v>-0.24201316692836627</c:v>
                </c:pt>
                <c:pt idx="15">
                  <c:v>2.7495671176409076</c:v>
                </c:pt>
                <c:pt idx="16">
                  <c:v>-0.49518886882317759</c:v>
                </c:pt>
                <c:pt idx="17">
                  <c:v>0.81570973329559848</c:v>
                </c:pt>
                <c:pt idx="18">
                  <c:v>1.3222328946733768</c:v>
                </c:pt>
                <c:pt idx="19">
                  <c:v>-1.0234230604085965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D-442C-974D-41644CB3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916335"/>
        <c:axId val="923914671"/>
      </c:scatterChart>
      <c:valAx>
        <c:axId val="92391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914671"/>
        <c:crosses val="autoZero"/>
        <c:crossBetween val="midCat"/>
      </c:valAx>
      <c:valAx>
        <c:axId val="923914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9163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 Rocket propellant Data'!$J$1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 Rocket propellant Data'!$I$2:$I$21</c:f>
              <c:numCache>
                <c:formatCode>General</c:formatCode>
                <c:ptCount val="20"/>
                <c:pt idx="0">
                  <c:v>12.715317893679391</c:v>
                </c:pt>
                <c:pt idx="1">
                  <c:v>24.356226289066498</c:v>
                </c:pt>
                <c:pt idx="2">
                  <c:v>8.8823210686899898</c:v>
                </c:pt>
                <c:pt idx="3">
                  <c:v>15.0612089884672</c:v>
                </c:pt>
                <c:pt idx="4">
                  <c:v>11.514473951673217</c:v>
                </c:pt>
                <c:pt idx="5">
                  <c:v>23.62480316075365</c:v>
                </c:pt>
                <c:pt idx="6">
                  <c:v>21.771379379556244</c:v>
                </c:pt>
                <c:pt idx="7">
                  <c:v>2.5991174125364864</c:v>
                </c:pt>
                <c:pt idx="8">
                  <c:v>7.865849125860521</c:v>
                </c:pt>
                <c:pt idx="9">
                  <c:v>10.102572589556871</c:v>
                </c:pt>
                <c:pt idx="10">
                  <c:v>12.75898494611598</c:v>
                </c:pt>
                <c:pt idx="11">
                  <c:v>6.8554420514250225</c:v>
                </c:pt>
                <c:pt idx="12">
                  <c:v>21.890250800078064</c:v>
                </c:pt>
                <c:pt idx="13">
                  <c:v>8.378936991990436</c:v>
                </c:pt>
                <c:pt idx="14">
                  <c:v>22.242013166928359</c:v>
                </c:pt>
                <c:pt idx="15">
                  <c:v>15.250432882359085</c:v>
                </c:pt>
                <c:pt idx="16">
                  <c:v>6.4951888688231776</c:v>
                </c:pt>
                <c:pt idx="17">
                  <c:v>11.684290266704394</c:v>
                </c:pt>
                <c:pt idx="18">
                  <c:v>0.677767105326609</c:v>
                </c:pt>
                <c:pt idx="19">
                  <c:v>22.523423060408589</c:v>
                </c:pt>
              </c:numCache>
            </c:numRef>
          </c:xVal>
          <c:yVal>
            <c:numRef>
              <c:f>'The Rocket propellant Data'!$J$2:$J$21</c:f>
              <c:numCache>
                <c:formatCode>General</c:formatCode>
                <c:ptCount val="20"/>
                <c:pt idx="0">
                  <c:v>2.7846821063206093</c:v>
                </c:pt>
                <c:pt idx="1">
                  <c:v>-0.60622628906649823</c:v>
                </c:pt>
                <c:pt idx="2">
                  <c:v>-0.88232106868998983</c:v>
                </c:pt>
                <c:pt idx="3">
                  <c:v>1.9387910115327998</c:v>
                </c:pt>
                <c:pt idx="4">
                  <c:v>-6.0144739516732173</c:v>
                </c:pt>
                <c:pt idx="5">
                  <c:v>-4.6248031607536504</c:v>
                </c:pt>
                <c:pt idx="6">
                  <c:v>2.2286206204437562</c:v>
                </c:pt>
                <c:pt idx="7">
                  <c:v>-9.9117412536486427E-2</c:v>
                </c:pt>
                <c:pt idx="8">
                  <c:v>-0.36584912586052099</c:v>
                </c:pt>
                <c:pt idx="9">
                  <c:v>0.89742741044312879</c:v>
                </c:pt>
                <c:pt idx="10">
                  <c:v>0.24101505388401989</c:v>
                </c:pt>
                <c:pt idx="11">
                  <c:v>-3.1054420514250225</c:v>
                </c:pt>
                <c:pt idx="12">
                  <c:v>3.1097491999219358</c:v>
                </c:pt>
                <c:pt idx="13">
                  <c:v>1.371063008009564</c:v>
                </c:pt>
                <c:pt idx="14">
                  <c:v>-0.24201316692835917</c:v>
                </c:pt>
                <c:pt idx="15">
                  <c:v>2.7495671176409147</c:v>
                </c:pt>
                <c:pt idx="16">
                  <c:v>-0.49518886882317759</c:v>
                </c:pt>
                <c:pt idx="17">
                  <c:v>0.81570973329560559</c:v>
                </c:pt>
                <c:pt idx="18">
                  <c:v>1.322232894673391</c:v>
                </c:pt>
                <c:pt idx="19">
                  <c:v>-1.0234230604085894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A-4EAE-86F3-8AABAF13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38191"/>
        <c:axId val="1371241519"/>
      </c:scatterChart>
      <c:valAx>
        <c:axId val="137123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Y-Pred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41519"/>
        <c:crosses val="autoZero"/>
        <c:crossBetween val="midCat"/>
      </c:valAx>
      <c:valAx>
        <c:axId val="13712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3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180975</xdr:rowOff>
    </xdr:from>
    <xdr:to>
      <xdr:col>13</xdr:col>
      <xdr:colOff>114299</xdr:colOff>
      <xdr:row>13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24</xdr:row>
      <xdr:rowOff>152400</xdr:rowOff>
    </xdr:from>
    <xdr:to>
      <xdr:col>8</xdr:col>
      <xdr:colOff>133350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E6" sqref="E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</v>
      </c>
    </row>
    <row r="2" spans="1:9" ht="15.75" thickBot="1" x14ac:dyDescent="0.3"/>
    <row r="3" spans="1:9" x14ac:dyDescent="0.25">
      <c r="A3" s="4" t="s">
        <v>2</v>
      </c>
      <c r="B3" s="4"/>
    </row>
    <row r="4" spans="1:9" x14ac:dyDescent="0.25">
      <c r="A4" s="1" t="s">
        <v>3</v>
      </c>
      <c r="B4" s="1">
        <v>0.94960727705037073</v>
      </c>
    </row>
    <row r="5" spans="1:9" x14ac:dyDescent="0.25">
      <c r="A5" s="1" t="s">
        <v>4</v>
      </c>
      <c r="B5" s="1">
        <v>0.9017539806270195</v>
      </c>
    </row>
    <row r="6" spans="1:9" x14ac:dyDescent="0.25">
      <c r="A6" s="1" t="s">
        <v>5</v>
      </c>
      <c r="B6" s="1">
        <v>0.8962958684396316</v>
      </c>
    </row>
    <row r="7" spans="1:9" x14ac:dyDescent="0.25">
      <c r="A7" s="1" t="s">
        <v>6</v>
      </c>
      <c r="B7" s="1">
        <v>2.4575852397741427</v>
      </c>
    </row>
    <row r="8" spans="1:9" ht="15.75" thickBot="1" x14ac:dyDescent="0.3">
      <c r="A8" s="2" t="s">
        <v>7</v>
      </c>
      <c r="B8" s="2">
        <v>20</v>
      </c>
    </row>
    <row r="10" spans="1:9" ht="15.75" thickBot="1" x14ac:dyDescent="0.3">
      <c r="A10" t="s">
        <v>8</v>
      </c>
    </row>
    <row r="11" spans="1:9" x14ac:dyDescent="0.25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25">
      <c r="A12" s="1" t="s">
        <v>9</v>
      </c>
      <c r="B12" s="1">
        <v>1</v>
      </c>
      <c r="C12" s="1">
        <v>997.84432120639667</v>
      </c>
      <c r="D12" s="1">
        <v>997.84432120639667</v>
      </c>
      <c r="E12" s="1">
        <v>165.21352981910576</v>
      </c>
      <c r="F12" s="1">
        <v>1.6566392325257556E-10</v>
      </c>
    </row>
    <row r="13" spans="1:9" x14ac:dyDescent="0.25">
      <c r="A13" s="1" t="s">
        <v>10</v>
      </c>
      <c r="B13" s="1">
        <v>18</v>
      </c>
      <c r="C13" s="1">
        <v>108.71505379360313</v>
      </c>
      <c r="D13" s="1">
        <v>6.03972521075573</v>
      </c>
      <c r="E13" s="1"/>
      <c r="F13" s="1"/>
    </row>
    <row r="14" spans="1:9" ht="15.75" thickBot="1" x14ac:dyDescent="0.3">
      <c r="A14" s="2" t="s">
        <v>11</v>
      </c>
      <c r="B14" s="2">
        <v>19</v>
      </c>
      <c r="C14" s="2">
        <v>1106.5593749999998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25">
      <c r="A17" s="1" t="s">
        <v>12</v>
      </c>
      <c r="B17" s="1">
        <v>65.067261870433342</v>
      </c>
      <c r="C17" s="1">
        <v>4.0599708362723463</v>
      </c>
      <c r="D17" s="1">
        <v>16.026534301456881</v>
      </c>
      <c r="E17" s="1">
        <v>4.2370810354943343E-12</v>
      </c>
      <c r="F17" s="1">
        <v>56.53757965777293</v>
      </c>
      <c r="G17" s="1">
        <v>73.596944083093746</v>
      </c>
      <c r="H17" s="1">
        <v>56.53757965777293</v>
      </c>
      <c r="I17" s="1">
        <v>73.596944083093746</v>
      </c>
    </row>
    <row r="18" spans="1:9" ht="15.75" thickBot="1" x14ac:dyDescent="0.3">
      <c r="A18" s="2" t="s">
        <v>25</v>
      </c>
      <c r="B18" s="2">
        <v>-2.4259473575882273E-2</v>
      </c>
      <c r="C18" s="2">
        <v>1.8873766053126707E-3</v>
      </c>
      <c r="D18" s="2">
        <v>-12.853541528275617</v>
      </c>
      <c r="E18" s="2">
        <v>1.6566392325257437E-10</v>
      </c>
      <c r="F18" s="2">
        <v>-2.8224704684218973E-2</v>
      </c>
      <c r="G18" s="2">
        <v>-2.0294242467545572E-2</v>
      </c>
      <c r="H18" s="2">
        <v>-2.8224704684218973E-2</v>
      </c>
      <c r="I18" s="2">
        <v>-2.0294242467545572E-2</v>
      </c>
    </row>
    <row r="22" spans="1:9" x14ac:dyDescent="0.25">
      <c r="A22" t="s">
        <v>26</v>
      </c>
    </row>
    <row r="23" spans="1:9" ht="15.75" thickBot="1" x14ac:dyDescent="0.3"/>
    <row r="24" spans="1:9" x14ac:dyDescent="0.25">
      <c r="A24" s="3" t="s">
        <v>0</v>
      </c>
      <c r="B24" s="3" t="s">
        <v>27</v>
      </c>
      <c r="C24" s="3" t="s">
        <v>28</v>
      </c>
    </row>
    <row r="25" spans="1:9" x14ac:dyDescent="0.25">
      <c r="A25" s="1">
        <v>1</v>
      </c>
      <c r="B25" s="1">
        <v>12.715317893679398</v>
      </c>
      <c r="C25" s="1">
        <v>2.7846821063206022</v>
      </c>
    </row>
    <row r="26" spans="1:9" x14ac:dyDescent="0.25">
      <c r="A26" s="1">
        <v>2</v>
      </c>
      <c r="B26" s="1">
        <v>24.356226289066505</v>
      </c>
      <c r="C26" s="1">
        <v>-0.60622628906650533</v>
      </c>
    </row>
    <row r="27" spans="1:9" x14ac:dyDescent="0.25">
      <c r="A27" s="1">
        <v>3</v>
      </c>
      <c r="B27" s="1">
        <v>8.8823210686899969</v>
      </c>
      <c r="C27" s="1">
        <v>-0.88232106868999693</v>
      </c>
    </row>
    <row r="28" spans="1:9" x14ac:dyDescent="0.25">
      <c r="A28" s="1">
        <v>4</v>
      </c>
      <c r="B28" s="1">
        <v>15.061208988467207</v>
      </c>
      <c r="C28" s="1">
        <v>1.9387910115327927</v>
      </c>
    </row>
    <row r="29" spans="1:9" x14ac:dyDescent="0.25">
      <c r="A29" s="1">
        <v>5</v>
      </c>
      <c r="B29" s="1">
        <v>11.514473951673224</v>
      </c>
      <c r="C29" s="1">
        <v>-6.0144739516732244</v>
      </c>
    </row>
    <row r="30" spans="1:9" x14ac:dyDescent="0.25">
      <c r="A30" s="1">
        <v>6</v>
      </c>
      <c r="B30" s="1">
        <v>23.624803160753657</v>
      </c>
      <c r="C30" s="1">
        <v>-4.6248031607536575</v>
      </c>
    </row>
    <row r="31" spans="1:9" x14ac:dyDescent="0.25">
      <c r="A31" s="1">
        <v>7</v>
      </c>
      <c r="B31" s="1">
        <v>21.771379379556251</v>
      </c>
      <c r="C31" s="1">
        <v>2.2286206204437491</v>
      </c>
    </row>
    <row r="32" spans="1:9" x14ac:dyDescent="0.25">
      <c r="A32" s="1">
        <v>8</v>
      </c>
      <c r="B32" s="1">
        <v>2.5991174125364864</v>
      </c>
      <c r="C32" s="1">
        <v>-9.9117412536486427E-2</v>
      </c>
    </row>
    <row r="33" spans="1:3" x14ac:dyDescent="0.25">
      <c r="A33" s="1">
        <v>9</v>
      </c>
      <c r="B33" s="1">
        <v>7.8658491258605281</v>
      </c>
      <c r="C33" s="1">
        <v>-0.36584912586052809</v>
      </c>
    </row>
    <row r="34" spans="1:3" x14ac:dyDescent="0.25">
      <c r="A34" s="1">
        <v>10</v>
      </c>
      <c r="B34" s="1">
        <v>10.102572589556878</v>
      </c>
      <c r="C34" s="1">
        <v>0.89742741044312169</v>
      </c>
    </row>
    <row r="35" spans="1:3" x14ac:dyDescent="0.25">
      <c r="A35" s="1">
        <v>11</v>
      </c>
      <c r="B35" s="1">
        <v>12.758984946115987</v>
      </c>
      <c r="C35" s="1">
        <v>0.24101505388401279</v>
      </c>
    </row>
    <row r="36" spans="1:3" x14ac:dyDescent="0.25">
      <c r="A36" s="1">
        <v>12</v>
      </c>
      <c r="B36" s="1">
        <v>6.8554420514250296</v>
      </c>
      <c r="C36" s="1">
        <v>-3.1054420514250296</v>
      </c>
    </row>
    <row r="37" spans="1:3" x14ac:dyDescent="0.25">
      <c r="A37" s="1">
        <v>13</v>
      </c>
      <c r="B37" s="1">
        <v>21.890250800078071</v>
      </c>
      <c r="C37" s="1">
        <v>3.1097491999219287</v>
      </c>
    </row>
    <row r="38" spans="1:3" x14ac:dyDescent="0.25">
      <c r="A38" s="1">
        <v>14</v>
      </c>
      <c r="B38" s="1">
        <v>8.3789369919904431</v>
      </c>
      <c r="C38" s="1">
        <v>1.3710630080095569</v>
      </c>
    </row>
    <row r="39" spans="1:3" x14ac:dyDescent="0.25">
      <c r="A39" s="1">
        <v>15</v>
      </c>
      <c r="B39" s="1">
        <v>22.242013166928366</v>
      </c>
      <c r="C39" s="1">
        <v>-0.24201316692836627</v>
      </c>
    </row>
    <row r="40" spans="1:3" x14ac:dyDescent="0.25">
      <c r="A40" s="1">
        <v>16</v>
      </c>
      <c r="B40" s="1">
        <v>15.250432882359092</v>
      </c>
      <c r="C40" s="1">
        <v>2.7495671176409076</v>
      </c>
    </row>
    <row r="41" spans="1:3" x14ac:dyDescent="0.25">
      <c r="A41" s="1">
        <v>17</v>
      </c>
      <c r="B41" s="1">
        <v>6.4951888688231776</v>
      </c>
      <c r="C41" s="1">
        <v>-0.49518886882317759</v>
      </c>
    </row>
    <row r="42" spans="1:3" x14ac:dyDescent="0.25">
      <c r="A42" s="1">
        <v>18</v>
      </c>
      <c r="B42" s="1">
        <v>11.684290266704402</v>
      </c>
      <c r="C42" s="1">
        <v>0.81570973329559848</v>
      </c>
    </row>
    <row r="43" spans="1:3" x14ac:dyDescent="0.25">
      <c r="A43" s="1">
        <v>19</v>
      </c>
      <c r="B43" s="1">
        <v>0.67776710532662321</v>
      </c>
      <c r="C43" s="1">
        <v>1.3222328946733768</v>
      </c>
    </row>
    <row r="44" spans="1:3" ht="15.75" thickBot="1" x14ac:dyDescent="0.3">
      <c r="A44" s="2">
        <v>20</v>
      </c>
      <c r="B44" s="2">
        <v>22.523423060408597</v>
      </c>
      <c r="C44" s="2">
        <v>-1.0234230604085965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B22" workbookViewId="0">
      <selection activeCell="J31" sqref="J31"/>
    </sheetView>
  </sheetViews>
  <sheetFormatPr defaultRowHeight="15" x14ac:dyDescent="0.25"/>
  <cols>
    <col min="1" max="1" width="11.85546875" hidden="1" customWidth="1"/>
    <col min="2" max="2" width="17" bestFit="1" customWidth="1"/>
    <col min="3" max="3" width="19.5703125" bestFit="1" customWidth="1"/>
    <col min="4" max="4" width="17" customWidth="1"/>
    <col min="5" max="5" width="17.85546875" customWidth="1"/>
    <col min="6" max="6" width="16.28515625" customWidth="1"/>
    <col min="7" max="7" width="15.7109375" customWidth="1"/>
    <col min="8" max="8" width="14.5703125" customWidth="1"/>
    <col min="9" max="9" width="17.140625" customWidth="1"/>
  </cols>
  <sheetData>
    <row r="1" spans="2:10" x14ac:dyDescent="0.25">
      <c r="B1" t="s">
        <v>29</v>
      </c>
      <c r="C1" t="s">
        <v>30</v>
      </c>
      <c r="D1" t="s">
        <v>34</v>
      </c>
      <c r="E1" t="s">
        <v>35</v>
      </c>
      <c r="F1" t="s">
        <v>36</v>
      </c>
      <c r="G1" t="s">
        <v>37</v>
      </c>
      <c r="H1" t="s">
        <v>33</v>
      </c>
      <c r="I1" t="s">
        <v>42</v>
      </c>
      <c r="J1" t="s">
        <v>43</v>
      </c>
    </row>
    <row r="2" spans="2:10" x14ac:dyDescent="0.25">
      <c r="B2">
        <v>2158</v>
      </c>
      <c r="C2">
        <v>15.5</v>
      </c>
      <c r="D2">
        <f>(B2-B$25)</f>
        <v>26.677500000000236</v>
      </c>
      <c r="E2">
        <f>D2*D2</f>
        <v>711.68900625001265</v>
      </c>
      <c r="F2">
        <f>(C2-C$25)</f>
        <v>2.1374999999999993</v>
      </c>
      <c r="G2">
        <f>F2*F2</f>
        <v>4.5689062499999968</v>
      </c>
      <c r="H2">
        <f>D2*F2</f>
        <v>57.02315625000049</v>
      </c>
      <c r="I2">
        <f>C$28+(B$28*B2)</f>
        <v>12.715317893679391</v>
      </c>
      <c r="J2">
        <f>C2-I2</f>
        <v>2.7846821063206093</v>
      </c>
    </row>
    <row r="3" spans="2:10" x14ac:dyDescent="0.25">
      <c r="B3">
        <v>1678.15</v>
      </c>
      <c r="C3">
        <v>23.75</v>
      </c>
      <c r="D3">
        <f t="shared" ref="D3:D21" si="0">(B3-B$25)</f>
        <v>-453.17249999999967</v>
      </c>
      <c r="E3">
        <f t="shared" ref="E3:E21" si="1">D3*D3</f>
        <v>205365.31475624969</v>
      </c>
      <c r="F3">
        <f t="shared" ref="F3:F21" si="2">(C3-C$25)</f>
        <v>10.387499999999999</v>
      </c>
      <c r="G3">
        <f t="shared" ref="G3:G21" si="3">F3*F3</f>
        <v>107.90015624999998</v>
      </c>
      <c r="H3">
        <f t="shared" ref="H3:H20" si="4">D3*F3</f>
        <v>-4707.329343749996</v>
      </c>
      <c r="I3">
        <f t="shared" ref="I3:I21" si="5">C$28+(B$28*B3)</f>
        <v>24.356226289066498</v>
      </c>
      <c r="J3">
        <f t="shared" ref="J3:J21" si="6">C3-I3</f>
        <v>-0.60622628906649823</v>
      </c>
    </row>
    <row r="4" spans="2:10" x14ac:dyDescent="0.25">
      <c r="B4">
        <v>2316</v>
      </c>
      <c r="C4">
        <v>8</v>
      </c>
      <c r="D4">
        <f t="shared" si="0"/>
        <v>184.67750000000024</v>
      </c>
      <c r="E4">
        <f t="shared" si="1"/>
        <v>34105.779006250086</v>
      </c>
      <c r="F4">
        <f t="shared" si="2"/>
        <v>-5.3625000000000007</v>
      </c>
      <c r="G4">
        <f t="shared" si="3"/>
        <v>28.756406250000008</v>
      </c>
      <c r="H4">
        <f t="shared" si="4"/>
        <v>-990.33309375000135</v>
      </c>
      <c r="I4">
        <f t="shared" si="5"/>
        <v>8.8823210686899898</v>
      </c>
      <c r="J4">
        <f t="shared" si="6"/>
        <v>-0.88232106868998983</v>
      </c>
    </row>
    <row r="5" spans="2:10" x14ac:dyDescent="0.25">
      <c r="B5">
        <v>2061.3000000000002</v>
      </c>
      <c r="C5">
        <v>17</v>
      </c>
      <c r="D5">
        <f t="shared" si="0"/>
        <v>-70.022499999999582</v>
      </c>
      <c r="E5">
        <f t="shared" si="1"/>
        <v>4903.1505062499418</v>
      </c>
      <c r="F5">
        <f t="shared" si="2"/>
        <v>3.6374999999999993</v>
      </c>
      <c r="G5">
        <f t="shared" si="3"/>
        <v>13.231406249999996</v>
      </c>
      <c r="H5">
        <f t="shared" si="4"/>
        <v>-254.70684374999843</v>
      </c>
      <c r="I5">
        <f t="shared" si="5"/>
        <v>15.0612089884672</v>
      </c>
      <c r="J5">
        <f t="shared" si="6"/>
        <v>1.9387910115327998</v>
      </c>
    </row>
    <row r="6" spans="2:10" x14ac:dyDescent="0.25">
      <c r="B6">
        <v>2207.5</v>
      </c>
      <c r="C6">
        <v>5.5</v>
      </c>
      <c r="D6">
        <f t="shared" si="0"/>
        <v>76.177500000000236</v>
      </c>
      <c r="E6">
        <f t="shared" si="1"/>
        <v>5803.0115062500363</v>
      </c>
      <c r="F6">
        <f t="shared" si="2"/>
        <v>-7.8625000000000007</v>
      </c>
      <c r="G6">
        <f t="shared" si="3"/>
        <v>61.818906250000012</v>
      </c>
      <c r="H6">
        <f t="shared" si="4"/>
        <v>-598.94559375000188</v>
      </c>
      <c r="I6">
        <f t="shared" si="5"/>
        <v>11.514473951673217</v>
      </c>
      <c r="J6">
        <f t="shared" si="6"/>
        <v>-6.0144739516732173</v>
      </c>
    </row>
    <row r="7" spans="2:10" x14ac:dyDescent="0.25">
      <c r="B7">
        <v>1708.3</v>
      </c>
      <c r="C7">
        <v>19</v>
      </c>
      <c r="D7">
        <f t="shared" si="0"/>
        <v>-423.02249999999981</v>
      </c>
      <c r="E7">
        <f t="shared" si="1"/>
        <v>178948.03550624984</v>
      </c>
      <c r="F7">
        <f t="shared" si="2"/>
        <v>5.6374999999999993</v>
      </c>
      <c r="G7">
        <f t="shared" si="3"/>
        <v>31.781406249999993</v>
      </c>
      <c r="H7">
        <f t="shared" si="4"/>
        <v>-2384.7893437499988</v>
      </c>
      <c r="I7">
        <f t="shared" si="5"/>
        <v>23.62480316075365</v>
      </c>
      <c r="J7">
        <f t="shared" si="6"/>
        <v>-4.6248031607536504</v>
      </c>
    </row>
    <row r="8" spans="2:10" x14ac:dyDescent="0.25">
      <c r="B8">
        <v>1784.7</v>
      </c>
      <c r="C8">
        <v>24</v>
      </c>
      <c r="D8">
        <f t="shared" si="0"/>
        <v>-346.62249999999972</v>
      </c>
      <c r="E8">
        <f t="shared" si="1"/>
        <v>120147.1575062498</v>
      </c>
      <c r="F8">
        <f t="shared" si="2"/>
        <v>10.637499999999999</v>
      </c>
      <c r="G8">
        <f t="shared" si="3"/>
        <v>113.15640624999999</v>
      </c>
      <c r="H8">
        <f t="shared" si="4"/>
        <v>-3687.1968437499968</v>
      </c>
      <c r="I8">
        <f t="shared" si="5"/>
        <v>21.771379379556244</v>
      </c>
      <c r="J8">
        <f t="shared" si="6"/>
        <v>2.2286206204437562</v>
      </c>
    </row>
    <row r="9" spans="2:10" x14ac:dyDescent="0.25">
      <c r="B9">
        <v>2575</v>
      </c>
      <c r="C9">
        <v>2.5</v>
      </c>
      <c r="D9">
        <f t="shared" si="0"/>
        <v>443.67750000000024</v>
      </c>
      <c r="E9">
        <f t="shared" si="1"/>
        <v>196849.72400625021</v>
      </c>
      <c r="F9">
        <f t="shared" si="2"/>
        <v>-10.862500000000001</v>
      </c>
      <c r="G9">
        <f t="shared" si="3"/>
        <v>117.99390625000001</v>
      </c>
      <c r="H9">
        <f t="shared" si="4"/>
        <v>-4819.4468437500027</v>
      </c>
      <c r="I9">
        <f t="shared" si="5"/>
        <v>2.5991174125364864</v>
      </c>
      <c r="J9">
        <f t="shared" si="6"/>
        <v>-9.9117412536486427E-2</v>
      </c>
    </row>
    <row r="10" spans="2:10" x14ac:dyDescent="0.25">
      <c r="B10">
        <v>2357.9</v>
      </c>
      <c r="C10">
        <v>7.5</v>
      </c>
      <c r="D10">
        <f t="shared" si="0"/>
        <v>226.57750000000033</v>
      </c>
      <c r="E10">
        <f t="shared" si="1"/>
        <v>51337.363506250149</v>
      </c>
      <c r="F10">
        <f t="shared" si="2"/>
        <v>-5.8625000000000007</v>
      </c>
      <c r="G10">
        <f t="shared" si="3"/>
        <v>34.368906250000009</v>
      </c>
      <c r="H10">
        <f t="shared" si="4"/>
        <v>-1328.310593750002</v>
      </c>
      <c r="I10">
        <f t="shared" si="5"/>
        <v>7.865849125860521</v>
      </c>
      <c r="J10">
        <f t="shared" si="6"/>
        <v>-0.36584912586052099</v>
      </c>
    </row>
    <row r="11" spans="2:10" x14ac:dyDescent="0.25">
      <c r="B11">
        <v>2265.6999999999998</v>
      </c>
      <c r="C11">
        <v>11</v>
      </c>
      <c r="D11">
        <f t="shared" si="0"/>
        <v>134.37750000000005</v>
      </c>
      <c r="E11">
        <f t="shared" si="1"/>
        <v>18057.312506250015</v>
      </c>
      <c r="F11">
        <f t="shared" si="2"/>
        <v>-2.3625000000000007</v>
      </c>
      <c r="G11">
        <f t="shared" si="3"/>
        <v>5.5814062500000032</v>
      </c>
      <c r="H11">
        <f t="shared" si="4"/>
        <v>-317.46684375000024</v>
      </c>
      <c r="I11">
        <f t="shared" si="5"/>
        <v>10.102572589556871</v>
      </c>
      <c r="J11">
        <f t="shared" si="6"/>
        <v>0.89742741044312879</v>
      </c>
    </row>
    <row r="12" spans="2:10" x14ac:dyDescent="0.25">
      <c r="B12">
        <v>2156.1999999999998</v>
      </c>
      <c r="C12">
        <v>13</v>
      </c>
      <c r="D12">
        <f t="shared" si="0"/>
        <v>24.877500000000055</v>
      </c>
      <c r="E12">
        <f t="shared" si="1"/>
        <v>618.89000625000267</v>
      </c>
      <c r="F12">
        <f t="shared" si="2"/>
        <v>-0.36250000000000071</v>
      </c>
      <c r="G12">
        <f t="shared" si="3"/>
        <v>0.1314062500000005</v>
      </c>
      <c r="H12">
        <f t="shared" si="4"/>
        <v>-9.0180937500000375</v>
      </c>
      <c r="I12">
        <f t="shared" si="5"/>
        <v>12.75898494611598</v>
      </c>
      <c r="J12">
        <f t="shared" si="6"/>
        <v>0.24101505388401989</v>
      </c>
    </row>
    <row r="13" spans="2:10" x14ac:dyDescent="0.25">
      <c r="B13">
        <v>2399.5500000000002</v>
      </c>
      <c r="C13">
        <v>3.75</v>
      </c>
      <c r="D13">
        <f t="shared" si="0"/>
        <v>268.22750000000042</v>
      </c>
      <c r="E13">
        <f t="shared" si="1"/>
        <v>71945.991756250223</v>
      </c>
      <c r="F13">
        <f t="shared" si="2"/>
        <v>-9.6125000000000007</v>
      </c>
      <c r="G13">
        <f t="shared" si="3"/>
        <v>92.400156250000009</v>
      </c>
      <c r="H13">
        <f t="shared" si="4"/>
        <v>-2578.3368437500044</v>
      </c>
      <c r="I13">
        <f t="shared" si="5"/>
        <v>6.8554420514250225</v>
      </c>
      <c r="J13">
        <f t="shared" si="6"/>
        <v>-3.1054420514250225</v>
      </c>
    </row>
    <row r="14" spans="2:10" x14ac:dyDescent="0.25">
      <c r="B14">
        <v>1779.8</v>
      </c>
      <c r="C14">
        <v>25</v>
      </c>
      <c r="D14">
        <f t="shared" si="0"/>
        <v>-351.52249999999981</v>
      </c>
      <c r="E14">
        <f t="shared" si="1"/>
        <v>123568.06800624987</v>
      </c>
      <c r="F14">
        <f t="shared" si="2"/>
        <v>11.637499999999999</v>
      </c>
      <c r="G14">
        <f t="shared" si="3"/>
        <v>135.43140624999998</v>
      </c>
      <c r="H14">
        <f t="shared" si="4"/>
        <v>-4090.8430937499975</v>
      </c>
      <c r="I14">
        <f t="shared" si="5"/>
        <v>21.890250800078064</v>
      </c>
      <c r="J14">
        <f t="shared" si="6"/>
        <v>3.1097491999219358</v>
      </c>
    </row>
    <row r="15" spans="2:10" x14ac:dyDescent="0.25">
      <c r="B15">
        <v>2336.75</v>
      </c>
      <c r="C15">
        <v>9.75</v>
      </c>
      <c r="D15">
        <f t="shared" si="0"/>
        <v>205.42750000000024</v>
      </c>
      <c r="E15">
        <f t="shared" si="1"/>
        <v>42200.4577562501</v>
      </c>
      <c r="F15">
        <f t="shared" si="2"/>
        <v>-3.6125000000000007</v>
      </c>
      <c r="G15">
        <f t="shared" si="3"/>
        <v>13.050156250000006</v>
      </c>
      <c r="H15">
        <f t="shared" si="4"/>
        <v>-742.10684375000096</v>
      </c>
      <c r="I15">
        <f t="shared" si="5"/>
        <v>8.378936991990436</v>
      </c>
      <c r="J15">
        <f t="shared" si="6"/>
        <v>1.371063008009564</v>
      </c>
    </row>
    <row r="16" spans="2:10" x14ac:dyDescent="0.25">
      <c r="B16">
        <v>1765.3</v>
      </c>
      <c r="C16">
        <v>22</v>
      </c>
      <c r="D16">
        <f t="shared" si="0"/>
        <v>-366.02249999999981</v>
      </c>
      <c r="E16">
        <f t="shared" si="1"/>
        <v>133972.47050624987</v>
      </c>
      <c r="F16">
        <f t="shared" si="2"/>
        <v>8.6374999999999993</v>
      </c>
      <c r="G16">
        <f t="shared" si="3"/>
        <v>74.606406249999992</v>
      </c>
      <c r="H16">
        <f t="shared" si="4"/>
        <v>-3161.5193437499979</v>
      </c>
      <c r="I16">
        <f t="shared" si="5"/>
        <v>22.242013166928359</v>
      </c>
      <c r="J16">
        <f t="shared" si="6"/>
        <v>-0.24201316692835917</v>
      </c>
    </row>
    <row r="17" spans="2:10" x14ac:dyDescent="0.25">
      <c r="B17">
        <v>2053.5</v>
      </c>
      <c r="C17">
        <v>18</v>
      </c>
      <c r="D17">
        <f t="shared" si="0"/>
        <v>-77.822499999999764</v>
      </c>
      <c r="E17">
        <f t="shared" si="1"/>
        <v>6056.3415062499635</v>
      </c>
      <c r="F17">
        <f t="shared" si="2"/>
        <v>4.6374999999999993</v>
      </c>
      <c r="G17">
        <f t="shared" si="3"/>
        <v>21.506406249999994</v>
      </c>
      <c r="H17">
        <f t="shared" si="4"/>
        <v>-360.90184374999887</v>
      </c>
      <c r="I17">
        <f t="shared" si="5"/>
        <v>15.250432882359085</v>
      </c>
      <c r="J17">
        <f t="shared" si="6"/>
        <v>2.7495671176409147</v>
      </c>
    </row>
    <row r="18" spans="2:10" x14ac:dyDescent="0.25">
      <c r="B18">
        <v>2414.4</v>
      </c>
      <c r="C18">
        <v>6</v>
      </c>
      <c r="D18">
        <f t="shared" si="0"/>
        <v>283.07750000000033</v>
      </c>
      <c r="E18">
        <f t="shared" si="1"/>
        <v>80132.871006250192</v>
      </c>
      <c r="F18">
        <f t="shared" si="2"/>
        <v>-7.3625000000000007</v>
      </c>
      <c r="G18">
        <f t="shared" si="3"/>
        <v>54.206406250000008</v>
      </c>
      <c r="H18">
        <f t="shared" si="4"/>
        <v>-2084.1580937500025</v>
      </c>
      <c r="I18">
        <f t="shared" si="5"/>
        <v>6.4951888688231776</v>
      </c>
      <c r="J18">
        <f t="shared" si="6"/>
        <v>-0.49518886882317759</v>
      </c>
    </row>
    <row r="19" spans="2:10" x14ac:dyDescent="0.25">
      <c r="B19">
        <v>2200.5</v>
      </c>
      <c r="C19">
        <v>12.5</v>
      </c>
      <c r="D19">
        <f t="shared" si="0"/>
        <v>69.177500000000236</v>
      </c>
      <c r="E19">
        <f t="shared" si="1"/>
        <v>4785.526506250033</v>
      </c>
      <c r="F19">
        <f t="shared" si="2"/>
        <v>-0.86250000000000071</v>
      </c>
      <c r="G19">
        <f t="shared" si="3"/>
        <v>0.74390625000000121</v>
      </c>
      <c r="H19">
        <f t="shared" si="4"/>
        <v>-59.665593750000255</v>
      </c>
      <c r="I19">
        <f t="shared" si="5"/>
        <v>11.684290266704394</v>
      </c>
      <c r="J19">
        <f t="shared" si="6"/>
        <v>0.81570973329560559</v>
      </c>
    </row>
    <row r="20" spans="2:10" x14ac:dyDescent="0.25">
      <c r="B20">
        <v>2654.2</v>
      </c>
      <c r="C20">
        <v>2</v>
      </c>
      <c r="D20">
        <f t="shared" si="0"/>
        <v>522.87750000000005</v>
      </c>
      <c r="E20">
        <f t="shared" si="1"/>
        <v>273400.88000625005</v>
      </c>
      <c r="F20">
        <f t="shared" si="2"/>
        <v>-11.362500000000001</v>
      </c>
      <c r="G20">
        <f t="shared" si="3"/>
        <v>129.10640625000002</v>
      </c>
      <c r="H20">
        <f t="shared" si="4"/>
        <v>-5941.1955937500006</v>
      </c>
      <c r="I20">
        <f t="shared" si="5"/>
        <v>0.677767105326609</v>
      </c>
      <c r="J20">
        <f t="shared" si="6"/>
        <v>1.322232894673391</v>
      </c>
    </row>
    <row r="21" spans="2:10" x14ac:dyDescent="0.25">
      <c r="B21">
        <v>1753.7</v>
      </c>
      <c r="C21">
        <v>21.5</v>
      </c>
      <c r="D21">
        <f t="shared" si="0"/>
        <v>-377.62249999999972</v>
      </c>
      <c r="E21">
        <f t="shared" si="1"/>
        <v>142598.75250624979</v>
      </c>
      <c r="F21">
        <f t="shared" si="2"/>
        <v>8.1374999999999993</v>
      </c>
      <c r="G21">
        <f t="shared" si="3"/>
        <v>66.218906249999989</v>
      </c>
      <c r="H21">
        <f>D21*F21</f>
        <v>-3072.9030937499974</v>
      </c>
      <c r="I21">
        <f t="shared" si="5"/>
        <v>22.523423060408589</v>
      </c>
      <c r="J21">
        <f t="shared" si="6"/>
        <v>-1.0234230604085894</v>
      </c>
    </row>
    <row r="22" spans="2:10" x14ac:dyDescent="0.25">
      <c r="B22" t="s">
        <v>38</v>
      </c>
      <c r="C22" t="s">
        <v>39</v>
      </c>
      <c r="E22" t="s">
        <v>31</v>
      </c>
      <c r="G22" t="s">
        <v>32</v>
      </c>
      <c r="H22" t="s">
        <v>33</v>
      </c>
    </row>
    <row r="23" spans="2:10" ht="15.75" x14ac:dyDescent="0.25">
      <c r="B23" s="5">
        <f>SUM(B2:B21)</f>
        <v>42626.45</v>
      </c>
      <c r="C23" s="5">
        <f>SUM(C2:C21)</f>
        <v>267.25</v>
      </c>
      <c r="E23">
        <f>SUM(E2:E21)</f>
        <v>1695508.7873749998</v>
      </c>
      <c r="G23">
        <f>SUM(G2:G21)</f>
        <v>1106.5593749999998</v>
      </c>
      <c r="H23">
        <f>SUM(H2:H21)</f>
        <v>-41132.150624999995</v>
      </c>
    </row>
    <row r="24" spans="2:10" x14ac:dyDescent="0.25">
      <c r="B24" t="s">
        <v>40</v>
      </c>
      <c r="C24" t="s">
        <v>41</v>
      </c>
    </row>
    <row r="25" spans="2:10" x14ac:dyDescent="0.25">
      <c r="B25">
        <f>AVERAGE(B2:B21)</f>
        <v>2131.3224999999998</v>
      </c>
      <c r="C25">
        <f>AVERAGE(C2:C21)</f>
        <v>13.362500000000001</v>
      </c>
    </row>
    <row r="27" spans="2:10" ht="18" x14ac:dyDescent="0.35">
      <c r="B27" s="6" t="s">
        <v>45</v>
      </c>
      <c r="C27" s="6" t="s">
        <v>44</v>
      </c>
    </row>
    <row r="28" spans="2:10" x14ac:dyDescent="0.25">
      <c r="B28">
        <f>H23/E23</f>
        <v>-2.4259473575882269E-2</v>
      </c>
      <c r="C28">
        <f>C25-(B28*B25)</f>
        <v>65.067261870433327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The Rocket propellant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Msc1</dc:creator>
  <cp:lastModifiedBy>Msc1</cp:lastModifiedBy>
  <dcterms:created xsi:type="dcterms:W3CDTF">2024-02-09T09:07:07Z</dcterms:created>
  <dcterms:modified xsi:type="dcterms:W3CDTF">2024-02-15T11:31:47Z</dcterms:modified>
</cp:coreProperties>
</file>