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679" firstSheet="3" activeTab="6"/>
  </bookViews>
  <sheets>
    <sheet name="отделение корня" sheetId="1" r:id="rId1"/>
    <sheet name="делен пополам" sheetId="2" r:id="rId2"/>
    <sheet name="метод итераций" sheetId="3" r:id="rId3"/>
    <sheet name="метод касательных" sheetId="4" r:id="rId4"/>
    <sheet name="Метод Гаусса" sheetId="5" r:id="rId5"/>
    <sheet name="Лист1" sheetId="6" r:id="rId6"/>
    <sheet name="Метод Якоби" sheetId="7" r:id="rId7"/>
    <sheet name="Метод Зейделя" sheetId="9" r:id="rId8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9"/>
  <c r="B10" s="1"/>
  <c r="C9"/>
  <c r="B9"/>
  <c r="A9"/>
  <c r="C9" i="7"/>
  <c r="E9"/>
  <c r="F9"/>
  <c r="B9"/>
  <c r="A9"/>
  <c r="D9" s="1"/>
  <c r="L17" i="6"/>
  <c r="L15"/>
  <c r="L13"/>
  <c r="K13"/>
  <c r="L11"/>
  <c r="K11"/>
  <c r="J8"/>
  <c r="K8"/>
  <c r="L8"/>
  <c r="K7"/>
  <c r="L7"/>
  <c r="J7"/>
  <c r="I6"/>
  <c r="K6"/>
  <c r="L6"/>
  <c r="J6"/>
  <c r="F6"/>
  <c r="F7" s="1"/>
  <c r="E6"/>
  <c r="E9" s="1"/>
  <c r="D6"/>
  <c r="D9" s="1"/>
  <c r="C6"/>
  <c r="C9" s="1"/>
  <c r="B6"/>
  <c r="E13" i="5"/>
  <c r="D7"/>
  <c r="E7"/>
  <c r="F7"/>
  <c r="D8"/>
  <c r="E8"/>
  <c r="F8"/>
  <c r="D9"/>
  <c r="E9"/>
  <c r="F9"/>
  <c r="C8"/>
  <c r="C9"/>
  <c r="C6"/>
  <c r="C7" s="1"/>
  <c r="D6"/>
  <c r="E6"/>
  <c r="F6"/>
  <c r="B6"/>
  <c r="J4" i="4"/>
  <c r="J5"/>
  <c r="J6"/>
  <c r="J7"/>
  <c r="J8"/>
  <c r="J9"/>
  <c r="J3"/>
  <c r="J2"/>
  <c r="D13"/>
  <c r="D9"/>
  <c r="D8"/>
  <c r="C13"/>
  <c r="C9"/>
  <c r="C8"/>
  <c r="H4" i="2"/>
  <c r="G4"/>
  <c r="B2" i="1"/>
  <c r="B3"/>
  <c r="B4"/>
  <c r="B5"/>
  <c r="B6"/>
  <c r="B7"/>
  <c r="B8"/>
  <c r="C3" i="3"/>
  <c r="B3" s="1"/>
  <c r="A3"/>
  <c r="A4" s="1"/>
  <c r="A5" s="1"/>
  <c r="A6" s="1"/>
  <c r="A7" s="1"/>
  <c r="A8" s="1"/>
  <c r="A9" s="1"/>
  <c r="A5" i="2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E4"/>
  <c r="F4" s="1"/>
  <c r="D4"/>
  <c r="I4" s="1"/>
  <c r="A11" i="9" l="1"/>
  <c r="C10"/>
  <c r="F10" s="1"/>
  <c r="E10"/>
  <c r="D10"/>
  <c r="F9"/>
  <c r="G9" i="7"/>
  <c r="B10"/>
  <c r="A10"/>
  <c r="D10" s="1"/>
  <c r="C10"/>
  <c r="A11" s="1"/>
  <c r="C11"/>
  <c r="E10"/>
  <c r="E9" i="9"/>
  <c r="D9"/>
  <c r="K10" i="6"/>
  <c r="F8"/>
  <c r="F9"/>
  <c r="C7"/>
  <c r="C10" s="1"/>
  <c r="E7"/>
  <c r="C8"/>
  <c r="E8"/>
  <c r="D7"/>
  <c r="D8"/>
  <c r="D10" i="5"/>
  <c r="C10"/>
  <c r="E10"/>
  <c r="E11" s="1"/>
  <c r="F10"/>
  <c r="E8" i="4"/>
  <c r="E9"/>
  <c r="B13"/>
  <c r="B5" i="2"/>
  <c r="G5" s="1"/>
  <c r="C5"/>
  <c r="H5" s="1"/>
  <c r="C4" i="3"/>
  <c r="E3"/>
  <c r="F3" s="1"/>
  <c r="B4"/>
  <c r="C11" i="9" l="1"/>
  <c r="F11" s="1"/>
  <c r="B11"/>
  <c r="D11"/>
  <c r="G10"/>
  <c r="F10" i="7"/>
  <c r="G10" s="1"/>
  <c r="B12"/>
  <c r="B11"/>
  <c r="C12" s="1"/>
  <c r="F11"/>
  <c r="G9" i="9"/>
  <c r="J10" i="6"/>
  <c r="L10"/>
  <c r="F10"/>
  <c r="F12" s="1"/>
  <c r="D10"/>
  <c r="D12" s="1"/>
  <c r="E10"/>
  <c r="E12" s="1"/>
  <c r="D11" i="5"/>
  <c r="D13" s="1"/>
  <c r="F11"/>
  <c r="E12"/>
  <c r="D12"/>
  <c r="F12"/>
  <c r="A14" i="4"/>
  <c r="E13"/>
  <c r="F13" s="1"/>
  <c r="D5" i="2"/>
  <c r="I5" s="1"/>
  <c r="C6" s="1"/>
  <c r="H6" s="1"/>
  <c r="E5"/>
  <c r="F5" s="1"/>
  <c r="B5" i="3"/>
  <c r="C5"/>
  <c r="E4"/>
  <c r="F4" s="1"/>
  <c r="G11" i="9" l="1"/>
  <c r="E11"/>
  <c r="A12"/>
  <c r="E11" i="7"/>
  <c r="A12"/>
  <c r="A13"/>
  <c r="D12"/>
  <c r="F12"/>
  <c r="E12"/>
  <c r="D11"/>
  <c r="G11" s="1"/>
  <c r="F11" i="6"/>
  <c r="E15"/>
  <c r="D11"/>
  <c r="D13" s="1"/>
  <c r="E11"/>
  <c r="F13" i="5"/>
  <c r="F14"/>
  <c r="E15"/>
  <c r="E14"/>
  <c r="F15" s="1"/>
  <c r="F17" s="1"/>
  <c r="D14" i="4"/>
  <c r="C14"/>
  <c r="B6" i="2"/>
  <c r="G6" s="1"/>
  <c r="C6" i="3"/>
  <c r="E5"/>
  <c r="B6"/>
  <c r="E6" i="2"/>
  <c r="F6" s="1"/>
  <c r="F5" i="3"/>
  <c r="B12" i="9" l="1"/>
  <c r="D12"/>
  <c r="C12"/>
  <c r="F12" s="1"/>
  <c r="B13" i="7"/>
  <c r="C13"/>
  <c r="G12"/>
  <c r="D13"/>
  <c r="F13" i="6"/>
  <c r="F14" s="1"/>
  <c r="E13"/>
  <c r="E14" s="1"/>
  <c r="F18" i="5"/>
  <c r="F19" s="1"/>
  <c r="F20" s="1"/>
  <c r="B14" i="4"/>
  <c r="D6" i="2"/>
  <c r="I6" s="1"/>
  <c r="C7" s="1"/>
  <c r="H7" s="1"/>
  <c r="B7" i="3"/>
  <c r="C7"/>
  <c r="E6"/>
  <c r="F6" s="1"/>
  <c r="A13" i="9" l="1"/>
  <c r="E12"/>
  <c r="G12"/>
  <c r="A14" i="7"/>
  <c r="C14"/>
  <c r="B14"/>
  <c r="A15" s="1"/>
  <c r="F13"/>
  <c r="E13"/>
  <c r="G13" s="1"/>
  <c r="F14"/>
  <c r="L16" i="6"/>
  <c r="F15"/>
  <c r="F17" s="1"/>
  <c r="F18" s="1"/>
  <c r="F19" s="1"/>
  <c r="E14" i="4"/>
  <c r="F14" s="1"/>
  <c r="A15"/>
  <c r="B7" i="2"/>
  <c r="G7" s="1"/>
  <c r="C8" i="3"/>
  <c r="E7"/>
  <c r="B8"/>
  <c r="F7"/>
  <c r="C13" i="9" l="1"/>
  <c r="F13" s="1"/>
  <c r="B13"/>
  <c r="D13"/>
  <c r="C15" i="7"/>
  <c r="B16" s="1"/>
  <c r="B15"/>
  <c r="C16" s="1"/>
  <c r="D14"/>
  <c r="E14"/>
  <c r="D15"/>
  <c r="F20" i="6"/>
  <c r="C15" i="4"/>
  <c r="D15"/>
  <c r="E7" i="2"/>
  <c r="F7" s="1"/>
  <c r="D7"/>
  <c r="I7" s="1"/>
  <c r="B9" i="3"/>
  <c r="E9" s="1"/>
  <c r="C9"/>
  <c r="E8"/>
  <c r="F8" s="1"/>
  <c r="C8" i="2"/>
  <c r="H8" s="1"/>
  <c r="B8"/>
  <c r="G8" s="1"/>
  <c r="G13" i="9" l="1"/>
  <c r="E13"/>
  <c r="A14"/>
  <c r="E15" i="7"/>
  <c r="F15"/>
  <c r="F16"/>
  <c r="A17"/>
  <c r="A16"/>
  <c r="D16" s="1"/>
  <c r="G14"/>
  <c r="E16"/>
  <c r="B15" i="4"/>
  <c r="E15" s="1"/>
  <c r="F15" s="1"/>
  <c r="E8" i="2"/>
  <c r="F8" s="1"/>
  <c r="D8"/>
  <c r="I8" s="1"/>
  <c r="F9" i="3"/>
  <c r="B14" i="9" l="1"/>
  <c r="D14"/>
  <c r="G15" i="7"/>
  <c r="B17"/>
  <c r="C17"/>
  <c r="F17" s="1"/>
  <c r="G16"/>
  <c r="E17"/>
  <c r="D17"/>
  <c r="B9" i="2"/>
  <c r="G9" s="1"/>
  <c r="C9"/>
  <c r="H9" s="1"/>
  <c r="E14" i="9" l="1"/>
  <c r="C14"/>
  <c r="F14" s="1"/>
  <c r="G17" i="7"/>
  <c r="D9" i="2"/>
  <c r="I9" s="1"/>
  <c r="E9"/>
  <c r="F9" s="1"/>
  <c r="G14" i="9" l="1"/>
  <c r="C10" i="2"/>
  <c r="H10" s="1"/>
  <c r="B10"/>
  <c r="G10" s="1"/>
  <c r="E10" l="1"/>
  <c r="F10" s="1"/>
  <c r="D10"/>
  <c r="I10" s="1"/>
  <c r="B11" l="1"/>
  <c r="G11" s="1"/>
  <c r="C11"/>
  <c r="H11" s="1"/>
  <c r="D11" l="1"/>
  <c r="I11" s="1"/>
  <c r="E11"/>
  <c r="F11" s="1"/>
  <c r="C12" l="1"/>
  <c r="H12" s="1"/>
  <c r="B12"/>
  <c r="G12" s="1"/>
  <c r="E12" l="1"/>
  <c r="F12" s="1"/>
  <c r="D12"/>
  <c r="I12" s="1"/>
  <c r="B13" l="1"/>
  <c r="G13" s="1"/>
  <c r="C13"/>
  <c r="H13" s="1"/>
  <c r="D13" l="1"/>
  <c r="I13" s="1"/>
  <c r="E13"/>
  <c r="F13" s="1"/>
  <c r="C14" l="1"/>
  <c r="H14" s="1"/>
  <c r="B14"/>
  <c r="G14" s="1"/>
  <c r="E14" l="1"/>
  <c r="F14" s="1"/>
  <c r="D14"/>
  <c r="I14" s="1"/>
  <c r="B15" l="1"/>
  <c r="G15" s="1"/>
  <c r="C15"/>
  <c r="H15" s="1"/>
  <c r="D15" l="1"/>
  <c r="I15" s="1"/>
  <c r="E15"/>
  <c r="F15" s="1"/>
  <c r="C16" l="1"/>
  <c r="H16" s="1"/>
  <c r="B16"/>
  <c r="G16" s="1"/>
  <c r="E16" l="1"/>
  <c r="F16" s="1"/>
  <c r="D16"/>
  <c r="I16" s="1"/>
  <c r="B17" l="1"/>
  <c r="G17" s="1"/>
  <c r="C17"/>
  <c r="H17" s="1"/>
  <c r="D17" l="1"/>
  <c r="I17" s="1"/>
  <c r="E17"/>
  <c r="F17" s="1"/>
  <c r="C18" l="1"/>
  <c r="H18" s="1"/>
  <c r="B18"/>
  <c r="G18" s="1"/>
  <c r="E18" l="1"/>
  <c r="F18" s="1"/>
  <c r="D18"/>
  <c r="I18" s="1"/>
</calcChain>
</file>

<file path=xl/sharedStrings.xml><?xml version="1.0" encoding="utf-8"?>
<sst xmlns="http://schemas.openxmlformats.org/spreadsheetml/2006/main" count="91" uniqueCount="48">
  <si>
    <t>x</t>
  </si>
  <si>
    <t>f(x)</t>
  </si>
  <si>
    <t>Точность</t>
  </si>
  <si>
    <t>Е=</t>
  </si>
  <si>
    <t>№</t>
  </si>
  <si>
    <t>a</t>
  </si>
  <si>
    <t>b</t>
  </si>
  <si>
    <t>b-a</t>
  </si>
  <si>
    <t>условие</t>
  </si>
  <si>
    <t>f(a)</t>
  </si>
  <si>
    <t>f(b)</t>
  </si>
  <si>
    <t>k</t>
  </si>
  <si>
    <t>M</t>
  </si>
  <si>
    <t>Погрешность</t>
  </si>
  <si>
    <t>УСЛОВИЕ</t>
  </si>
  <si>
    <t>e=</t>
  </si>
  <si>
    <t>Проверка на сходимость</t>
  </si>
  <si>
    <t>Граница</t>
  </si>
  <si>
    <t>Значение</t>
  </si>
  <si>
    <t>f2(x)</t>
  </si>
  <si>
    <t>Условие</t>
  </si>
  <si>
    <t>Итерации</t>
  </si>
  <si>
    <r>
      <t>x</t>
    </r>
    <r>
      <rPr>
        <sz val="8"/>
        <color rgb="FF000000"/>
        <rFont val="Calibri"/>
        <family val="2"/>
        <charset val="204"/>
      </rPr>
      <t>n</t>
    </r>
  </si>
  <si>
    <r>
      <t>x</t>
    </r>
    <r>
      <rPr>
        <sz val="8"/>
        <color rgb="FF000000"/>
        <rFont val="Calibri"/>
        <family val="2"/>
        <charset val="204"/>
      </rPr>
      <t>n+1</t>
    </r>
  </si>
  <si>
    <r>
      <t>f(x</t>
    </r>
    <r>
      <rPr>
        <sz val="8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)</t>
    </r>
  </si>
  <si>
    <r>
      <t>f'(x</t>
    </r>
    <r>
      <rPr>
        <sz val="8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)</t>
    </r>
  </si>
  <si>
    <t>R</t>
  </si>
  <si>
    <t>Корень</t>
  </si>
  <si>
    <t>Число итераций</t>
  </si>
  <si>
    <t>Раздел</t>
  </si>
  <si>
    <t>Свободные члены</t>
  </si>
  <si>
    <r>
      <t>x</t>
    </r>
    <r>
      <rPr>
        <sz val="7"/>
        <color rgb="FF000000"/>
        <rFont val="Calibri"/>
        <family val="2"/>
        <charset val="204"/>
      </rPr>
      <t>1</t>
    </r>
  </si>
  <si>
    <r>
      <t>x</t>
    </r>
    <r>
      <rPr>
        <sz val="7"/>
        <color rgb="FF000000"/>
        <rFont val="Calibri"/>
        <family val="2"/>
        <charset val="204"/>
      </rPr>
      <t>2</t>
    </r>
  </si>
  <si>
    <r>
      <t>x</t>
    </r>
    <r>
      <rPr>
        <sz val="7"/>
        <color rgb="FF000000"/>
        <rFont val="Calibri"/>
        <family val="2"/>
        <charset val="204"/>
      </rPr>
      <t>3</t>
    </r>
  </si>
  <si>
    <r>
      <t>x</t>
    </r>
    <r>
      <rPr>
        <sz val="7"/>
        <color rgb="FF000000"/>
        <rFont val="Calibri"/>
        <family val="2"/>
        <charset val="204"/>
      </rPr>
      <t>4</t>
    </r>
  </si>
  <si>
    <t>A</t>
  </si>
  <si>
    <t>A1</t>
  </si>
  <si>
    <t>A2</t>
  </si>
  <si>
    <t>A3</t>
  </si>
  <si>
    <t>B</t>
  </si>
  <si>
    <t>x1</t>
  </si>
  <si>
    <t>x3</t>
  </si>
  <si>
    <t>x2</t>
  </si>
  <si>
    <t>d1</t>
  </si>
  <si>
    <t>d2</t>
  </si>
  <si>
    <t>d3</t>
  </si>
  <si>
    <t>точность</t>
  </si>
  <si>
    <t>номер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</si>
</sst>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"/>
    <numFmt numFmtId="166" formatCode="0.0000"/>
  </numFmts>
  <fonts count="4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C6D9F1"/>
        <bgColor rgb="FFF2DCDB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EBF1DE"/>
      </patternFill>
    </fill>
    <fill>
      <patternFill patternType="solid">
        <fgColor rgb="FFFFFFFF"/>
        <bgColor rgb="FFEBF1DE"/>
      </patternFill>
    </fill>
    <fill>
      <patternFill patternType="solid">
        <fgColor rgb="FFE6B9B8"/>
        <bgColor rgb="FFFF99CC"/>
      </patternFill>
    </fill>
    <fill>
      <patternFill patternType="solid">
        <fgColor rgb="FFEBF1DE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0" fontId="0" fillId="8" borderId="1" xfId="0" applyFill="1" applyBorder="1"/>
    <xf numFmtId="0" fontId="0" fillId="10" borderId="1" xfId="0" applyFill="1" applyBorder="1"/>
    <xf numFmtId="0" fontId="0" fillId="9" borderId="0" xfId="0" applyFill="1"/>
    <xf numFmtId="166" fontId="0" fillId="8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8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11" borderId="5" xfId="0" applyNumberFormat="1" applyFill="1" applyBorder="1" applyAlignment="1">
      <alignment vertical="center"/>
    </xf>
    <xf numFmtId="166" fontId="0" fillId="11" borderId="6" xfId="0" applyNumberFormat="1" applyFill="1" applyBorder="1" applyAlignment="1">
      <alignment vertical="center"/>
    </xf>
    <xf numFmtId="165" fontId="0" fillId="8" borderId="1" xfId="0" applyNumberFormat="1" applyFill="1" applyBorder="1" applyAlignment="1">
      <alignment horizontal="center" vertical="center"/>
    </xf>
    <xf numFmtId="165" fontId="0" fillId="11" borderId="6" xfId="0" applyNumberFormat="1" applyFill="1" applyBorder="1" applyAlignment="1">
      <alignment vertic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7" borderId="1" xfId="0" applyFill="1" applyBorder="1"/>
    <xf numFmtId="165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11" borderId="1" xfId="0" applyNumberForma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11" borderId="5" xfId="0" applyNumberFormat="1" applyFill="1" applyBorder="1" applyAlignment="1">
      <alignment horizontal="center" vertical="center"/>
    </xf>
    <xf numFmtId="166" fontId="0" fillId="11" borderId="6" xfId="0" applyNumberFormat="1" applyFill="1" applyBorder="1" applyAlignment="1">
      <alignment horizontal="center" vertical="center"/>
    </xf>
    <xf numFmtId="166" fontId="0" fillId="11" borderId="7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12</xdr:row>
      <xdr:rowOff>57240</xdr:rowOff>
    </xdr:from>
    <xdr:to>
      <xdr:col>11</xdr:col>
      <xdr:colOff>380520</xdr:colOff>
      <xdr:row>15</xdr:row>
      <xdr:rowOff>142560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37960" y="2343240"/>
          <a:ext cx="7100640" cy="656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zoomScaleNormal="100" workbookViewId="0">
      <selection activeCell="B6" sqref="B6"/>
    </sheetView>
  </sheetViews>
  <sheetFormatPr defaultRowHeight="15"/>
  <cols>
    <col min="1" max="1" width="8.7109375" customWidth="1"/>
    <col min="2" max="2" width="5.7109375" customWidth="1"/>
    <col min="3" max="1025" width="8.7109375" customWidth="1"/>
  </cols>
  <sheetData>
    <row r="1" spans="1:2">
      <c r="A1" s="1" t="s">
        <v>0</v>
      </c>
      <c r="B1" s="1" t="s">
        <v>1</v>
      </c>
    </row>
    <row r="2" spans="1:2">
      <c r="A2" s="2">
        <v>-3</v>
      </c>
      <c r="B2" s="2">
        <f>A2^3+3*A2^2+1.5</f>
        <v>1.5</v>
      </c>
    </row>
    <row r="3" spans="1:2">
      <c r="A3" s="2">
        <v>-2</v>
      </c>
      <c r="B3" s="2">
        <f t="shared" ref="B3:B8" si="0">A3^3+3*A3^2+1.5</f>
        <v>5.5</v>
      </c>
    </row>
    <row r="4" spans="1:2">
      <c r="A4" s="2">
        <v>-1</v>
      </c>
      <c r="B4" s="2">
        <f t="shared" si="0"/>
        <v>3.5</v>
      </c>
    </row>
    <row r="5" spans="1:2">
      <c r="A5" s="3">
        <v>0</v>
      </c>
      <c r="B5" s="2">
        <f t="shared" si="0"/>
        <v>1.5</v>
      </c>
    </row>
    <row r="6" spans="1:2">
      <c r="A6" s="3">
        <v>1</v>
      </c>
      <c r="B6" s="2">
        <f t="shared" si="0"/>
        <v>5.5</v>
      </c>
    </row>
    <row r="7" spans="1:2">
      <c r="A7" s="2">
        <v>2</v>
      </c>
      <c r="B7" s="2">
        <f t="shared" si="0"/>
        <v>21.5</v>
      </c>
    </row>
    <row r="8" spans="1:2">
      <c r="A8" s="2">
        <v>3</v>
      </c>
      <c r="B8" s="2">
        <f t="shared" si="0"/>
        <v>55.5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zoomScaleNormal="100" workbookViewId="0">
      <selection activeCell="D4" sqref="D4:D18"/>
    </sheetView>
  </sheetViews>
  <sheetFormatPr defaultRowHeight="15"/>
  <cols>
    <col min="1" max="1" width="4.7109375" customWidth="1"/>
    <col min="2" max="3" width="12.85546875" customWidth="1"/>
    <col min="4" max="4" width="8.5703125" bestFit="1" customWidth="1"/>
    <col min="5" max="5" width="7.5703125" customWidth="1"/>
    <col min="6" max="6" width="15.28515625" customWidth="1"/>
    <col min="7" max="7" width="10.28515625" customWidth="1"/>
    <col min="8" max="9" width="9.42578125" customWidth="1"/>
    <col min="10" max="1025" width="8.7109375" customWidth="1"/>
  </cols>
  <sheetData>
    <row r="1" spans="1:9">
      <c r="A1" s="4" t="s">
        <v>2</v>
      </c>
      <c r="B1" s="5" t="s">
        <v>3</v>
      </c>
      <c r="C1" s="6">
        <v>1E-4</v>
      </c>
    </row>
    <row r="3" spans="1:9">
      <c r="A3" s="2" t="s">
        <v>4</v>
      </c>
      <c r="B3" s="2" t="s">
        <v>5</v>
      </c>
      <c r="C3" s="2" t="s">
        <v>6</v>
      </c>
      <c r="D3" s="2" t="s">
        <v>0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</v>
      </c>
    </row>
    <row r="4" spans="1:9">
      <c r="A4" s="2">
        <v>0</v>
      </c>
      <c r="B4" s="7">
        <v>2</v>
      </c>
      <c r="C4" s="7">
        <v>3</v>
      </c>
      <c r="D4" s="12">
        <f t="shared" ref="D4:D18" si="0">(B4+C4)/2</f>
        <v>2.5</v>
      </c>
      <c r="E4" s="7">
        <f t="shared" ref="E4:E18" si="1">C4-B4</f>
        <v>1</v>
      </c>
      <c r="F4" s="7" t="str">
        <f t="shared" ref="F4:F18" si="2">IF(E4&lt;$C$1,"корень","---")</f>
        <v>---</v>
      </c>
      <c r="G4" s="7">
        <f>B4^3+3*B4^2+1.5</f>
        <v>21.5</v>
      </c>
      <c r="H4" s="7">
        <f t="shared" ref="H4:I4" si="3">C4^3+3*C4^2+1.5</f>
        <v>55.5</v>
      </c>
      <c r="I4" s="7">
        <f t="shared" si="3"/>
        <v>35.875</v>
      </c>
    </row>
    <row r="5" spans="1:9">
      <c r="A5" s="2">
        <f t="shared" ref="A5:A18" si="4">A4+1</f>
        <v>1</v>
      </c>
      <c r="B5" s="7">
        <f t="shared" ref="B5:B18" si="5">IF(G4*I4&lt;0,B4,D4)</f>
        <v>2.5</v>
      </c>
      <c r="C5" s="7">
        <f t="shared" ref="C5:C18" si="6">IF(G4*I4&lt;0,D4,C4)</f>
        <v>3</v>
      </c>
      <c r="D5" s="12">
        <f t="shared" si="0"/>
        <v>2.75</v>
      </c>
      <c r="E5" s="7">
        <f t="shared" si="1"/>
        <v>0.5</v>
      </c>
      <c r="F5" s="7" t="str">
        <f t="shared" si="2"/>
        <v>---</v>
      </c>
      <c r="G5" s="7">
        <f t="shared" ref="G5:G18" si="7">B5^3+3*B5^2+1.5</f>
        <v>35.875</v>
      </c>
      <c r="H5" s="7">
        <f t="shared" ref="H5:H18" si="8">C5^3+3*C5^2+1.5</f>
        <v>55.5</v>
      </c>
      <c r="I5" s="7">
        <f t="shared" ref="I5:I18" si="9">D5^3+3*D5^2+1.5</f>
        <v>44.984375</v>
      </c>
    </row>
    <row r="6" spans="1:9">
      <c r="A6" s="2">
        <f t="shared" si="4"/>
        <v>2</v>
      </c>
      <c r="B6" s="7">
        <f t="shared" si="5"/>
        <v>2.75</v>
      </c>
      <c r="C6" s="7">
        <f t="shared" si="6"/>
        <v>3</v>
      </c>
      <c r="D6" s="12">
        <f t="shared" si="0"/>
        <v>2.875</v>
      </c>
      <c r="E6" s="7">
        <f t="shared" si="1"/>
        <v>0.25</v>
      </c>
      <c r="F6" s="7" t="str">
        <f t="shared" si="2"/>
        <v>---</v>
      </c>
      <c r="G6" s="7">
        <f t="shared" si="7"/>
        <v>44.984375</v>
      </c>
      <c r="H6" s="7">
        <f t="shared" si="8"/>
        <v>55.5</v>
      </c>
      <c r="I6" s="7">
        <f t="shared" si="9"/>
        <v>50.060546875</v>
      </c>
    </row>
    <row r="7" spans="1:9">
      <c r="A7" s="2">
        <f t="shared" si="4"/>
        <v>3</v>
      </c>
      <c r="B7" s="7">
        <f t="shared" si="5"/>
        <v>2.875</v>
      </c>
      <c r="C7" s="7">
        <f t="shared" si="6"/>
        <v>3</v>
      </c>
      <c r="D7" s="12">
        <f t="shared" si="0"/>
        <v>2.9375</v>
      </c>
      <c r="E7" s="7">
        <f t="shared" si="1"/>
        <v>0.125</v>
      </c>
      <c r="F7" s="7" t="str">
        <f t="shared" si="2"/>
        <v>---</v>
      </c>
      <c r="G7" s="7">
        <f t="shared" si="7"/>
        <v>50.060546875</v>
      </c>
      <c r="H7" s="7">
        <f t="shared" si="8"/>
        <v>55.5</v>
      </c>
      <c r="I7" s="7">
        <f t="shared" si="9"/>
        <v>52.734130859375</v>
      </c>
    </row>
    <row r="8" spans="1:9">
      <c r="A8" s="2">
        <f t="shared" si="4"/>
        <v>4</v>
      </c>
      <c r="B8" s="7">
        <f t="shared" si="5"/>
        <v>2.9375</v>
      </c>
      <c r="C8" s="7">
        <f t="shared" si="6"/>
        <v>3</v>
      </c>
      <c r="D8" s="12">
        <f t="shared" si="0"/>
        <v>2.96875</v>
      </c>
      <c r="E8" s="7">
        <f t="shared" si="1"/>
        <v>6.25E-2</v>
      </c>
      <c r="F8" s="7" t="str">
        <f t="shared" si="2"/>
        <v>---</v>
      </c>
      <c r="G8" s="7">
        <f t="shared" si="7"/>
        <v>52.734130859375</v>
      </c>
      <c r="H8" s="7">
        <f t="shared" si="8"/>
        <v>55.5</v>
      </c>
      <c r="I8" s="7">
        <f t="shared" si="9"/>
        <v>54.105438232421875</v>
      </c>
    </row>
    <row r="9" spans="1:9">
      <c r="A9" s="2">
        <f t="shared" si="4"/>
        <v>5</v>
      </c>
      <c r="B9" s="7">
        <f t="shared" si="5"/>
        <v>2.96875</v>
      </c>
      <c r="C9" s="7">
        <f t="shared" si="6"/>
        <v>3</v>
      </c>
      <c r="D9" s="12">
        <f t="shared" si="0"/>
        <v>2.984375</v>
      </c>
      <c r="E9" s="7">
        <f t="shared" si="1"/>
        <v>3.125E-2</v>
      </c>
      <c r="F9" s="7" t="str">
        <f t="shared" si="2"/>
        <v>---</v>
      </c>
      <c r="G9" s="7">
        <f t="shared" si="7"/>
        <v>54.105438232421875</v>
      </c>
      <c r="H9" s="7">
        <f t="shared" si="8"/>
        <v>55.5</v>
      </c>
      <c r="I9" s="7">
        <f t="shared" si="9"/>
        <v>54.799800872802734</v>
      </c>
    </row>
    <row r="10" spans="1:9">
      <c r="A10" s="2">
        <f t="shared" si="4"/>
        <v>6</v>
      </c>
      <c r="B10" s="7">
        <f t="shared" si="5"/>
        <v>2.984375</v>
      </c>
      <c r="C10" s="7">
        <f t="shared" si="6"/>
        <v>3</v>
      </c>
      <c r="D10" s="12">
        <f t="shared" si="0"/>
        <v>2.9921875</v>
      </c>
      <c r="E10" s="7">
        <f t="shared" si="1"/>
        <v>1.5625E-2</v>
      </c>
      <c r="F10" s="7" t="str">
        <f t="shared" si="2"/>
        <v>---</v>
      </c>
      <c r="G10" s="7">
        <f t="shared" si="7"/>
        <v>54.799800872802734</v>
      </c>
      <c r="H10" s="7">
        <f t="shared" si="8"/>
        <v>55.5</v>
      </c>
      <c r="I10" s="7">
        <f t="shared" si="9"/>
        <v>55.149169445037842</v>
      </c>
    </row>
    <row r="11" spans="1:9">
      <c r="A11" s="2">
        <f t="shared" si="4"/>
        <v>7</v>
      </c>
      <c r="B11" s="7">
        <f t="shared" si="5"/>
        <v>2.9921875</v>
      </c>
      <c r="C11" s="7">
        <f t="shared" si="6"/>
        <v>3</v>
      </c>
      <c r="D11" s="15">
        <f t="shared" si="0"/>
        <v>2.99609375</v>
      </c>
      <c r="E11" s="7">
        <f t="shared" si="1"/>
        <v>7.8125E-3</v>
      </c>
      <c r="F11" s="7" t="str">
        <f t="shared" si="2"/>
        <v>---</v>
      </c>
      <c r="G11" s="7">
        <f t="shared" si="7"/>
        <v>55.149169445037842</v>
      </c>
      <c r="H11" s="7">
        <f t="shared" si="8"/>
        <v>55.5</v>
      </c>
      <c r="I11" s="7">
        <f t="shared" si="9"/>
        <v>55.324401795864105</v>
      </c>
    </row>
    <row r="12" spans="1:9">
      <c r="A12" s="2">
        <f t="shared" si="4"/>
        <v>8</v>
      </c>
      <c r="B12" s="7">
        <f t="shared" si="5"/>
        <v>2.99609375</v>
      </c>
      <c r="C12" s="7">
        <f t="shared" si="6"/>
        <v>3</v>
      </c>
      <c r="D12" s="15">
        <f t="shared" si="0"/>
        <v>2.998046875</v>
      </c>
      <c r="E12" s="7">
        <f t="shared" si="1"/>
        <v>3.90625E-3</v>
      </c>
      <c r="F12" s="7" t="str">
        <f t="shared" si="2"/>
        <v>---</v>
      </c>
      <c r="G12" s="7">
        <f t="shared" si="7"/>
        <v>55.324401795864105</v>
      </c>
      <c r="H12" s="7">
        <f t="shared" si="8"/>
        <v>55.5</v>
      </c>
      <c r="I12" s="7">
        <f t="shared" si="9"/>
        <v>55.412155143916607</v>
      </c>
    </row>
    <row r="13" spans="1:9">
      <c r="A13" s="2">
        <f t="shared" si="4"/>
        <v>9</v>
      </c>
      <c r="B13" s="7">
        <f t="shared" si="5"/>
        <v>2.998046875</v>
      </c>
      <c r="C13" s="7">
        <f t="shared" si="6"/>
        <v>3</v>
      </c>
      <c r="D13" s="15">
        <f t="shared" si="0"/>
        <v>2.9990234375</v>
      </c>
      <c r="E13" s="7">
        <f t="shared" si="1"/>
        <v>1.953125E-3</v>
      </c>
      <c r="F13" s="7" t="str">
        <f t="shared" si="2"/>
        <v>---</v>
      </c>
      <c r="G13" s="7">
        <f t="shared" si="7"/>
        <v>55.412155143916607</v>
      </c>
      <c r="H13" s="7">
        <f t="shared" si="8"/>
        <v>55.5</v>
      </c>
      <c r="I13" s="7">
        <f t="shared" si="9"/>
        <v>55.456066130660474</v>
      </c>
    </row>
    <row r="14" spans="1:9">
      <c r="A14" s="2">
        <f t="shared" si="4"/>
        <v>10</v>
      </c>
      <c r="B14" s="7">
        <f t="shared" si="5"/>
        <v>2.9990234375</v>
      </c>
      <c r="C14" s="7">
        <f t="shared" si="6"/>
        <v>3</v>
      </c>
      <c r="D14" s="15">
        <f t="shared" si="0"/>
        <v>2.99951171875</v>
      </c>
      <c r="E14" s="7">
        <f t="shared" si="1"/>
        <v>9.765625E-4</v>
      </c>
      <c r="F14" s="7" t="str">
        <f t="shared" si="2"/>
        <v>---</v>
      </c>
      <c r="G14" s="7">
        <f t="shared" si="7"/>
        <v>55.456066130660474</v>
      </c>
      <c r="H14" s="7">
        <f t="shared" si="8"/>
        <v>55.5</v>
      </c>
      <c r="I14" s="7">
        <f t="shared" si="9"/>
        <v>55.478030204656534</v>
      </c>
    </row>
    <row r="15" spans="1:9">
      <c r="A15" s="2">
        <f t="shared" si="4"/>
        <v>11</v>
      </c>
      <c r="B15" s="7">
        <f t="shared" si="5"/>
        <v>2.99951171875</v>
      </c>
      <c r="C15" s="7">
        <f t="shared" si="6"/>
        <v>3</v>
      </c>
      <c r="D15" s="15">
        <f t="shared" si="0"/>
        <v>2.999755859375</v>
      </c>
      <c r="E15" s="7">
        <f t="shared" si="1"/>
        <v>4.8828125E-4</v>
      </c>
      <c r="F15" s="7" t="str">
        <f t="shared" si="2"/>
        <v>---</v>
      </c>
      <c r="G15" s="7">
        <f t="shared" si="7"/>
        <v>55.478030204656534</v>
      </c>
      <c r="H15" s="7">
        <f t="shared" si="8"/>
        <v>55.5</v>
      </c>
      <c r="I15" s="7">
        <f t="shared" si="9"/>
        <v>55.489014387116185</v>
      </c>
    </row>
    <row r="16" spans="1:9">
      <c r="A16" s="2">
        <f t="shared" si="4"/>
        <v>12</v>
      </c>
      <c r="B16" s="7">
        <f t="shared" si="5"/>
        <v>2.999755859375</v>
      </c>
      <c r="C16" s="7">
        <f t="shared" si="6"/>
        <v>3</v>
      </c>
      <c r="D16" s="15">
        <f t="shared" si="0"/>
        <v>2.9998779296875</v>
      </c>
      <c r="E16" s="7">
        <f t="shared" si="1"/>
        <v>2.44140625E-4</v>
      </c>
      <c r="F16" s="7" t="str">
        <f t="shared" si="2"/>
        <v>---</v>
      </c>
      <c r="G16" s="7">
        <f t="shared" si="7"/>
        <v>55.489014387116185</v>
      </c>
      <c r="H16" s="7">
        <f t="shared" si="8"/>
        <v>55.5</v>
      </c>
      <c r="I16" s="7">
        <f t="shared" si="9"/>
        <v>55.494507014749615</v>
      </c>
    </row>
    <row r="17" spans="1:9">
      <c r="A17" s="2">
        <f t="shared" si="4"/>
        <v>13</v>
      </c>
      <c r="B17" s="7">
        <f t="shared" si="5"/>
        <v>2.9998779296875</v>
      </c>
      <c r="C17" s="7">
        <f t="shared" si="6"/>
        <v>3</v>
      </c>
      <c r="D17" s="15">
        <f t="shared" si="0"/>
        <v>2.99993896484375</v>
      </c>
      <c r="E17" s="7">
        <f t="shared" si="1"/>
        <v>1.220703125E-4</v>
      </c>
      <c r="F17" s="7" t="str">
        <f t="shared" si="2"/>
        <v>---</v>
      </c>
      <c r="G17" s="7">
        <f t="shared" si="7"/>
        <v>55.494507014749615</v>
      </c>
      <c r="H17" s="7">
        <f t="shared" si="8"/>
        <v>55.5</v>
      </c>
      <c r="I17" s="7">
        <f t="shared" si="9"/>
        <v>55.497253462672006</v>
      </c>
    </row>
    <row r="18" spans="1:9">
      <c r="A18" s="2">
        <f t="shared" si="4"/>
        <v>14</v>
      </c>
      <c r="B18" s="7">
        <f t="shared" si="5"/>
        <v>2.99993896484375</v>
      </c>
      <c r="C18" s="7">
        <f t="shared" si="6"/>
        <v>3</v>
      </c>
      <c r="D18" s="16">
        <f t="shared" si="0"/>
        <v>2.999969482421875</v>
      </c>
      <c r="E18" s="7">
        <f t="shared" si="1"/>
        <v>6.103515625E-5</v>
      </c>
      <c r="F18" s="7" t="str">
        <f t="shared" si="2"/>
        <v>корень</v>
      </c>
      <c r="G18" s="7">
        <f t="shared" si="7"/>
        <v>55.497253462672006</v>
      </c>
      <c r="H18" s="7">
        <f t="shared" si="8"/>
        <v>55.5</v>
      </c>
      <c r="I18" s="7">
        <f t="shared" si="9"/>
        <v>55.498626720160217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zoomScaleNormal="100" workbookViewId="0">
      <selection activeCell="B9" sqref="B9"/>
    </sheetView>
  </sheetViews>
  <sheetFormatPr defaultRowHeight="15"/>
  <cols>
    <col min="1" max="5" width="8.7109375" customWidth="1"/>
    <col min="6" max="6" width="11.85546875" customWidth="1"/>
    <col min="7" max="1025" width="8.7109375" customWidth="1"/>
  </cols>
  <sheetData>
    <row r="1" spans="1:8">
      <c r="A1" s="8" t="s">
        <v>11</v>
      </c>
      <c r="B1" s="9" t="s">
        <v>0</v>
      </c>
      <c r="C1" s="9" t="s">
        <v>1</v>
      </c>
      <c r="D1" s="9" t="s">
        <v>12</v>
      </c>
      <c r="E1" s="9" t="s">
        <v>13</v>
      </c>
    </row>
    <row r="2" spans="1:8">
      <c r="A2" s="8">
        <v>0</v>
      </c>
      <c r="B2" s="9">
        <v>1</v>
      </c>
      <c r="C2" s="9"/>
      <c r="D2" s="9">
        <v>5</v>
      </c>
      <c r="E2" s="9"/>
      <c r="F2" s="2" t="s">
        <v>14</v>
      </c>
      <c r="G2" s="10" t="s">
        <v>15</v>
      </c>
      <c r="H2" s="11">
        <v>0.01</v>
      </c>
    </row>
    <row r="3" spans="1:8">
      <c r="A3" s="8">
        <f t="shared" ref="A3:A9" si="0">A2+1</f>
        <v>1</v>
      </c>
      <c r="B3" s="12">
        <f t="shared" ref="B3:B9" si="1">B2-C3/$D$2</f>
        <v>0.8</v>
      </c>
      <c r="C3" s="12">
        <f t="shared" ref="C3:C9" si="2">B2^3+B2-1</f>
        <v>1</v>
      </c>
      <c r="D3" s="9"/>
      <c r="E3" s="12">
        <f t="shared" ref="E3:E9" si="3">ABS(B3-B2)</f>
        <v>0.19999999999999996</v>
      </c>
      <c r="F3" s="2" t="str">
        <f t="shared" ref="F3:F9" si="4">IF(AND(C3&lt;$H$2,E3&lt;$H$2)," выполнено","---")</f>
        <v>---</v>
      </c>
    </row>
    <row r="4" spans="1:8">
      <c r="A4" s="8">
        <f t="shared" si="0"/>
        <v>2</v>
      </c>
      <c r="B4" s="12">
        <f t="shared" si="1"/>
        <v>0.73760000000000003</v>
      </c>
      <c r="C4" s="12">
        <f t="shared" si="2"/>
        <v>0.31200000000000028</v>
      </c>
      <c r="D4" s="9"/>
      <c r="E4" s="12">
        <f t="shared" si="3"/>
        <v>6.2400000000000011E-2</v>
      </c>
      <c r="F4" s="2" t="str">
        <f t="shared" si="4"/>
        <v>---</v>
      </c>
    </row>
    <row r="5" spans="1:8">
      <c r="A5" s="8">
        <f t="shared" si="0"/>
        <v>3</v>
      </c>
      <c r="B5" s="12">
        <f t="shared" si="1"/>
        <v>0.70982118932479998</v>
      </c>
      <c r="C5" s="12">
        <f t="shared" si="2"/>
        <v>0.13889405337600014</v>
      </c>
      <c r="D5" s="9"/>
      <c r="E5" s="12">
        <f t="shared" si="3"/>
        <v>2.777881067520005E-2</v>
      </c>
      <c r="F5" s="2" t="str">
        <f t="shared" si="4"/>
        <v>---</v>
      </c>
    </row>
    <row r="6" spans="1:8">
      <c r="A6" s="8">
        <f t="shared" si="0"/>
        <v>4</v>
      </c>
      <c r="B6" s="12">
        <f t="shared" si="1"/>
        <v>0.69632882091719672</v>
      </c>
      <c r="C6" s="12">
        <f t="shared" si="2"/>
        <v>6.7461842038016417E-2</v>
      </c>
      <c r="D6" s="9"/>
      <c r="E6" s="12">
        <f t="shared" si="3"/>
        <v>1.3492368407603261E-2</v>
      </c>
      <c r="F6" s="2" t="str">
        <f t="shared" si="4"/>
        <v>---</v>
      </c>
    </row>
    <row r="7" spans="1:8">
      <c r="A7" s="8">
        <f t="shared" si="0"/>
        <v>5</v>
      </c>
      <c r="B7" s="12">
        <f t="shared" si="1"/>
        <v>0.68953673270634541</v>
      </c>
      <c r="C7" s="12">
        <f t="shared" si="2"/>
        <v>3.3960441054256663E-2</v>
      </c>
      <c r="D7" s="9"/>
      <c r="E7" s="12">
        <f t="shared" si="3"/>
        <v>6.7920882108513103E-3</v>
      </c>
      <c r="F7" s="2" t="str">
        <f t="shared" si="4"/>
        <v>---</v>
      </c>
    </row>
    <row r="8" spans="1:8">
      <c r="A8" s="8">
        <f t="shared" si="0"/>
        <v>6</v>
      </c>
      <c r="B8" s="12">
        <f t="shared" si="1"/>
        <v>0.68605983426880035</v>
      </c>
      <c r="C8" s="12">
        <f t="shared" si="2"/>
        <v>1.7384492187725531E-2</v>
      </c>
      <c r="D8" s="9"/>
      <c r="E8" s="12">
        <f t="shared" si="3"/>
        <v>3.4768984375450618E-3</v>
      </c>
      <c r="F8" s="2" t="str">
        <f t="shared" si="4"/>
        <v>---</v>
      </c>
    </row>
    <row r="9" spans="1:8">
      <c r="A9" s="8">
        <f t="shared" si="0"/>
        <v>7</v>
      </c>
      <c r="B9" s="13">
        <f t="shared" si="1"/>
        <v>0.68426520008087566</v>
      </c>
      <c r="C9" s="14">
        <f t="shared" si="2"/>
        <v>8.9731709396232429E-3</v>
      </c>
      <c r="D9" s="9"/>
      <c r="E9" s="14">
        <f t="shared" si="3"/>
        <v>1.794634187924693E-3</v>
      </c>
      <c r="F9" s="2" t="str">
        <f t="shared" si="4"/>
        <v xml:space="preserve"> выполнено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E23" sqref="E23"/>
    </sheetView>
  </sheetViews>
  <sheetFormatPr defaultRowHeight="15"/>
  <cols>
    <col min="1" max="5" width="9.5703125" bestFit="1" customWidth="1"/>
    <col min="6" max="6" width="14.28515625" bestFit="1" customWidth="1"/>
    <col min="7" max="7" width="15.7109375" bestFit="1" customWidth="1"/>
  </cols>
  <sheetData>
    <row r="1" spans="1:10">
      <c r="I1" s="17" t="s">
        <v>0</v>
      </c>
      <c r="J1" s="17" t="s">
        <v>1</v>
      </c>
    </row>
    <row r="2" spans="1:10">
      <c r="F2">
        <v>1E-3</v>
      </c>
      <c r="I2" s="17">
        <v>-3</v>
      </c>
      <c r="J2" s="18">
        <f>2.2*I2-2^I2</f>
        <v>-6.7250000000000005</v>
      </c>
    </row>
    <row r="3" spans="1:10">
      <c r="I3" s="17">
        <v>-2</v>
      </c>
      <c r="J3" s="18">
        <f>2.2*I3-2^I3</f>
        <v>-4.6500000000000004</v>
      </c>
    </row>
    <row r="4" spans="1:10">
      <c r="I4" s="17">
        <v>-1</v>
      </c>
      <c r="J4" s="18">
        <f t="shared" ref="J4:J9" si="0">2.2*I4-2^I4</f>
        <v>-2.7</v>
      </c>
    </row>
    <row r="5" spans="1:10">
      <c r="I5" s="19">
        <v>0</v>
      </c>
      <c r="J5" s="22">
        <f t="shared" si="0"/>
        <v>-1</v>
      </c>
    </row>
    <row r="6" spans="1:10">
      <c r="A6" t="s">
        <v>16</v>
      </c>
      <c r="I6" s="19">
        <v>1</v>
      </c>
      <c r="J6" s="22">
        <f t="shared" si="0"/>
        <v>0.20000000000000018</v>
      </c>
    </row>
    <row r="7" spans="1:10">
      <c r="A7" s="17" t="s">
        <v>17</v>
      </c>
      <c r="B7" s="17" t="s">
        <v>18</v>
      </c>
      <c r="C7" s="17" t="s">
        <v>1</v>
      </c>
      <c r="D7" s="17" t="s">
        <v>19</v>
      </c>
      <c r="E7" s="17" t="s">
        <v>20</v>
      </c>
      <c r="I7" s="17">
        <v>2</v>
      </c>
      <c r="J7" s="18">
        <f t="shared" si="0"/>
        <v>0.40000000000000036</v>
      </c>
    </row>
    <row r="8" spans="1:10">
      <c r="A8" s="17" t="s">
        <v>5</v>
      </c>
      <c r="B8" s="17">
        <v>0</v>
      </c>
      <c r="C8" s="17">
        <f>2.2*B8-2^B8</f>
        <v>-1</v>
      </c>
      <c r="D8" s="17">
        <f>2^B8*LN(2)*1/2</f>
        <v>0.34657359027997264</v>
      </c>
      <c r="E8" s="17" t="str">
        <f>IF(C8*D8&gt;0,"вып","нет")</f>
        <v>нет</v>
      </c>
      <c r="I8" s="17">
        <v>3</v>
      </c>
      <c r="J8" s="18">
        <f t="shared" si="0"/>
        <v>-1.3999999999999995</v>
      </c>
    </row>
    <row r="9" spans="1:10">
      <c r="A9" s="17" t="s">
        <v>6</v>
      </c>
      <c r="B9" s="17">
        <v>1</v>
      </c>
      <c r="C9" s="17">
        <f>2.2*B9-2^B9</f>
        <v>0.20000000000000018</v>
      </c>
      <c r="D9" s="17">
        <f>2^B9*LN(2)*1/2</f>
        <v>0.69314718055994529</v>
      </c>
      <c r="E9" s="17" t="str">
        <f>IF(C9*D9&gt;0,"вып","нет")</f>
        <v>вып</v>
      </c>
      <c r="I9" s="17">
        <v>4</v>
      </c>
      <c r="J9" s="18">
        <f t="shared" si="0"/>
        <v>-7.1999999999999993</v>
      </c>
    </row>
    <row r="11" spans="1:10">
      <c r="A11" s="21" t="s">
        <v>21</v>
      </c>
    </row>
    <row r="12" spans="1:10">
      <c r="A12" s="20" t="s">
        <v>22</v>
      </c>
      <c r="B12" s="20" t="s">
        <v>23</v>
      </c>
      <c r="C12" s="20" t="s">
        <v>24</v>
      </c>
      <c r="D12" s="20" t="s">
        <v>25</v>
      </c>
      <c r="E12" s="20" t="s">
        <v>26</v>
      </c>
      <c r="F12" s="20" t="s">
        <v>27</v>
      </c>
      <c r="G12" s="20" t="s">
        <v>28</v>
      </c>
    </row>
    <row r="13" spans="1:10">
      <c r="A13" s="17">
        <v>1</v>
      </c>
      <c r="B13" s="18">
        <f>A13-(C13/D13)</f>
        <v>0.75421087129830255</v>
      </c>
      <c r="C13" s="18">
        <f>2.2*A13-2^A13</f>
        <v>0.20000000000000018</v>
      </c>
      <c r="D13" s="18">
        <f>2.2-2^A13*LN(2)</f>
        <v>0.81370563888010961</v>
      </c>
      <c r="E13" s="18">
        <f>ABS(B13-A13)</f>
        <v>0.24578912870169745</v>
      </c>
      <c r="F13" s="17" t="str">
        <f>IF(E13&lt;$F$2,"корень="&amp;ROUND(B13,4),"---")</f>
        <v>---</v>
      </c>
      <c r="G13" s="17">
        <v>1</v>
      </c>
    </row>
    <row r="14" spans="1:10">
      <c r="A14" s="18">
        <f>B13</f>
        <v>0.75421087129830255</v>
      </c>
      <c r="B14" s="18">
        <f>A14-(C14/D14)</f>
        <v>0.78083403460989376</v>
      </c>
      <c r="C14" s="18">
        <f>2.2*A14-2^A14</f>
        <v>-2.7444823150303943E-2</v>
      </c>
      <c r="D14" s="18">
        <f>2.2-2^A14*LN(2)</f>
        <v>1.0308625924386285</v>
      </c>
      <c r="E14" s="18">
        <f>ABS(B14-A14)</f>
        <v>2.6623163311591203E-2</v>
      </c>
      <c r="F14" s="17" t="str">
        <f t="shared" ref="F14:F15" si="1">IF(E14&lt;$F$2,"корень="&amp;ROUND(B14,4),"---")</f>
        <v>---</v>
      </c>
      <c r="G14" s="17">
        <v>2</v>
      </c>
    </row>
    <row r="15" spans="1:10">
      <c r="A15" s="18">
        <f t="shared" ref="A15" si="2">B14</f>
        <v>0.78083403460989376</v>
      </c>
      <c r="B15" s="18">
        <f t="shared" ref="B15" si="3">A15-(C15/D15)</f>
        <v>0.78112040437471963</v>
      </c>
      <c r="C15" s="18">
        <f t="shared" ref="C15" si="4">2.2*A15-2^A15</f>
        <v>-2.8897209242995103E-4</v>
      </c>
      <c r="D15" s="18">
        <f t="shared" ref="D15" si="5">2.2-2^A15*LN(2)</f>
        <v>1.0090872987436637</v>
      </c>
      <c r="E15" s="18">
        <f t="shared" ref="E15" si="6">ABS(B15-A15)</f>
        <v>2.8636976482587784E-4</v>
      </c>
      <c r="F15" s="19" t="str">
        <f t="shared" si="1"/>
        <v>корень=0,7811</v>
      </c>
      <c r="G15" s="17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F20" sqref="A1:F20"/>
    </sheetView>
  </sheetViews>
  <sheetFormatPr defaultRowHeight="15"/>
  <cols>
    <col min="1" max="1" width="9.140625" style="24"/>
    <col min="2" max="2" width="7.7109375" style="24" bestFit="1" customWidth="1"/>
    <col min="3" max="5" width="9.28515625" style="24" bestFit="1" customWidth="1"/>
    <col min="6" max="6" width="18.140625" style="24" bestFit="1" customWidth="1"/>
    <col min="7" max="16384" width="9.140625" style="24"/>
  </cols>
  <sheetData>
    <row r="1" spans="1:6">
      <c r="A1" s="23" t="s">
        <v>29</v>
      </c>
      <c r="B1" s="23" t="s">
        <v>31</v>
      </c>
      <c r="C1" s="23" t="s">
        <v>32</v>
      </c>
      <c r="D1" s="23" t="s">
        <v>33</v>
      </c>
      <c r="E1" s="23" t="s">
        <v>34</v>
      </c>
      <c r="F1" s="23" t="s">
        <v>30</v>
      </c>
    </row>
    <row r="2" spans="1:6">
      <c r="A2" s="44" t="s">
        <v>35</v>
      </c>
      <c r="B2" s="23">
        <v>2.2000000000000002</v>
      </c>
      <c r="C2" s="23">
        <v>-3.1</v>
      </c>
      <c r="D2" s="23">
        <v>4.2</v>
      </c>
      <c r="E2" s="23">
        <v>-5.0999999999999996</v>
      </c>
      <c r="F2" s="23">
        <v>6</v>
      </c>
    </row>
    <row r="3" spans="1:6">
      <c r="A3" s="45"/>
      <c r="B3" s="23">
        <v>1.3</v>
      </c>
      <c r="C3" s="23">
        <v>2.2000000000000002</v>
      </c>
      <c r="D3" s="23">
        <v>-1.4</v>
      </c>
      <c r="E3" s="23">
        <v>1.5</v>
      </c>
      <c r="F3" s="23">
        <v>10</v>
      </c>
    </row>
    <row r="4" spans="1:6">
      <c r="A4" s="45"/>
      <c r="B4" s="23">
        <v>6.2</v>
      </c>
      <c r="C4" s="23">
        <v>-7.4</v>
      </c>
      <c r="D4" s="23">
        <v>8.5</v>
      </c>
      <c r="E4" s="23">
        <v>-9.6</v>
      </c>
      <c r="F4" s="23">
        <v>1.1000000000000001</v>
      </c>
    </row>
    <row r="5" spans="1:6">
      <c r="A5" s="45"/>
      <c r="B5" s="23">
        <v>1.2</v>
      </c>
      <c r="C5" s="23">
        <v>1.3</v>
      </c>
      <c r="D5" s="23">
        <v>1.4</v>
      </c>
      <c r="E5" s="23">
        <v>4.5</v>
      </c>
      <c r="F5" s="23">
        <v>1.6</v>
      </c>
    </row>
    <row r="6" spans="1:6" s="26" customFormat="1">
      <c r="A6" s="46"/>
      <c r="B6" s="31">
        <f>B2/$B$2</f>
        <v>1</v>
      </c>
      <c r="C6" s="25">
        <f t="shared" ref="C6:F6" si="0">C2/$B$2</f>
        <v>-1.4090909090909089</v>
      </c>
      <c r="D6" s="25">
        <f t="shared" si="0"/>
        <v>1.9090909090909089</v>
      </c>
      <c r="E6" s="25">
        <f t="shared" si="0"/>
        <v>-2.3181818181818179</v>
      </c>
      <c r="F6" s="25">
        <f t="shared" si="0"/>
        <v>2.7272727272727271</v>
      </c>
    </row>
    <row r="7" spans="1:6" s="26" customFormat="1">
      <c r="A7" s="43" t="s">
        <v>36</v>
      </c>
      <c r="B7" s="27"/>
      <c r="C7" s="27">
        <f>C3-B3*C$6</f>
        <v>4.0318181818181822</v>
      </c>
      <c r="D7" s="27">
        <f>D3-B3*$D$6</f>
        <v>-3.8818181818181818</v>
      </c>
      <c r="E7" s="27">
        <f>E3-B3*$E$6</f>
        <v>4.5136363636363637</v>
      </c>
      <c r="F7" s="27">
        <f>F3-B3*F6</f>
        <v>6.454545454545455</v>
      </c>
    </row>
    <row r="8" spans="1:6" s="26" customFormat="1">
      <c r="A8" s="43"/>
      <c r="B8" s="27"/>
      <c r="C8" s="27">
        <f t="shared" ref="C8:C9" si="1">C4-B4*C$6</f>
        <v>1.336363636363636</v>
      </c>
      <c r="D8" s="27">
        <f t="shared" ref="D8:D9" si="2">D4-B4*$D$6</f>
        <v>-3.336363636363636</v>
      </c>
      <c r="E8" s="27">
        <f t="shared" ref="E8:E9" si="3">E4-B4*$E$6</f>
        <v>4.7727272727272716</v>
      </c>
      <c r="F8" s="27">
        <f>F4-B4*F6</f>
        <v>-15.80909090909091</v>
      </c>
    </row>
    <row r="9" spans="1:6" s="26" customFormat="1">
      <c r="A9" s="43"/>
      <c r="B9" s="27"/>
      <c r="C9" s="27">
        <f t="shared" si="1"/>
        <v>2.9909090909090907</v>
      </c>
      <c r="D9" s="27">
        <f t="shared" si="2"/>
        <v>-0.89090909090909065</v>
      </c>
      <c r="E9" s="27">
        <f t="shared" si="3"/>
        <v>7.2818181818181813</v>
      </c>
      <c r="F9" s="27">
        <f>F5-B5*F6</f>
        <v>-1.6727272727272724</v>
      </c>
    </row>
    <row r="10" spans="1:6" s="26" customFormat="1">
      <c r="A10" s="43"/>
      <c r="B10" s="27"/>
      <c r="C10" s="31">
        <f>C7/C7</f>
        <v>1</v>
      </c>
      <c r="D10" s="28">
        <f>D7/$C$7</f>
        <v>-0.96279594137542268</v>
      </c>
      <c r="E10" s="28">
        <f t="shared" ref="E10:F10" si="4">E7/$C$7</f>
        <v>1.1195039458850056</v>
      </c>
      <c r="F10" s="28">
        <f t="shared" si="4"/>
        <v>1.600901916572717</v>
      </c>
    </row>
    <row r="11" spans="1:6" s="26" customFormat="1">
      <c r="A11" s="43" t="s">
        <v>37</v>
      </c>
      <c r="B11" s="27"/>
      <c r="C11" s="27"/>
      <c r="D11" s="27">
        <f>D8-C8*D10</f>
        <v>-2.0497181510710263</v>
      </c>
      <c r="E11" s="27">
        <f t="shared" ref="E11:F11" si="5">E8-D8*E10</f>
        <v>8.5077995285436074</v>
      </c>
      <c r="F11" s="27">
        <f t="shared" si="5"/>
        <v>-23.449759147278876</v>
      </c>
    </row>
    <row r="12" spans="1:6" s="26" customFormat="1">
      <c r="A12" s="43"/>
      <c r="B12" s="27"/>
      <c r="C12" s="27"/>
      <c r="D12" s="27">
        <f>D9-$C$9*D10</f>
        <v>1.9887260428410372</v>
      </c>
      <c r="E12" s="27">
        <f t="shared" ref="E12:F12" si="6">E9-$C$9*E10</f>
        <v>3.9334836527621193</v>
      </c>
      <c r="F12" s="27">
        <f t="shared" si="6"/>
        <v>-6.4608793686583983</v>
      </c>
    </row>
    <row r="13" spans="1:6" s="26" customFormat="1">
      <c r="A13" s="43"/>
      <c r="B13" s="27"/>
      <c r="C13" s="27"/>
      <c r="D13" s="31">
        <f>D11/D11</f>
        <v>1</v>
      </c>
      <c r="E13" s="28">
        <f>E11/D11</f>
        <v>-4.1507167822551994</v>
      </c>
      <c r="F13" s="28">
        <f>F11/D11</f>
        <v>11.440479821591969</v>
      </c>
    </row>
    <row r="14" spans="1:6" s="26" customFormat="1">
      <c r="A14" s="43" t="s">
        <v>38</v>
      </c>
      <c r="B14" s="27"/>
      <c r="C14" s="27"/>
      <c r="D14" s="27"/>
      <c r="E14" s="27">
        <f>E12-D12*E13</f>
        <v>12.188122214090384</v>
      </c>
      <c r="F14" s="27">
        <f>F12-D12*F13</f>
        <v>-29.212859532455731</v>
      </c>
    </row>
    <row r="15" spans="1:6" s="26" customFormat="1">
      <c r="A15" s="43"/>
      <c r="B15" s="27"/>
      <c r="C15" s="27"/>
      <c r="D15" s="27"/>
      <c r="E15" s="31">
        <f>E12/E12</f>
        <v>1</v>
      </c>
      <c r="F15" s="28">
        <f>F14/E14</f>
        <v>-2.3968302105375567</v>
      </c>
    </row>
    <row r="16" spans="1:6" s="26" customFormat="1">
      <c r="A16" s="47"/>
      <c r="B16" s="47"/>
      <c r="C16" s="47"/>
      <c r="D16" s="47"/>
      <c r="E16" s="47"/>
      <c r="F16" s="47"/>
    </row>
    <row r="17" spans="1:6" s="26" customFormat="1">
      <c r="A17" s="43" t="s">
        <v>39</v>
      </c>
      <c r="B17" s="27"/>
      <c r="C17" s="27"/>
      <c r="D17" s="27"/>
      <c r="E17" s="32">
        <v>1</v>
      </c>
      <c r="F17" s="27">
        <f>F15</f>
        <v>-2.3968302105375567</v>
      </c>
    </row>
    <row r="18" spans="1:6" s="26" customFormat="1">
      <c r="A18" s="43"/>
      <c r="B18" s="27"/>
      <c r="C18" s="27"/>
      <c r="D18" s="33">
        <v>1</v>
      </c>
      <c r="E18" s="27"/>
      <c r="F18" s="27">
        <f>F13-E13*F17</f>
        <v>1.4919164424974696</v>
      </c>
    </row>
    <row r="19" spans="1:6" s="26" customFormat="1">
      <c r="A19" s="43"/>
      <c r="B19" s="27"/>
      <c r="C19" s="33">
        <v>1</v>
      </c>
      <c r="D19" s="27"/>
      <c r="E19" s="27"/>
      <c r="F19" s="27">
        <f>F10-E10*F17-D10*F18</f>
        <v>5.7205738905937231</v>
      </c>
    </row>
    <row r="20" spans="1:6" s="26" customFormat="1">
      <c r="A20" s="43"/>
      <c r="B20" s="33">
        <v>1</v>
      </c>
      <c r="C20" s="27"/>
      <c r="D20" s="27"/>
      <c r="E20" s="27"/>
      <c r="F20" s="27">
        <f>F6-E6*F17-D6*F18-C6*F19</f>
        <v>2.3835890584589237</v>
      </c>
    </row>
  </sheetData>
  <mergeCells count="6">
    <mergeCell ref="A17:A20"/>
    <mergeCell ref="A2:A6"/>
    <mergeCell ref="A7:A10"/>
    <mergeCell ref="A11:A13"/>
    <mergeCell ref="A14:A15"/>
    <mergeCell ref="A16:F16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J23" sqref="J23"/>
    </sheetView>
  </sheetViews>
  <sheetFormatPr defaultRowHeight="15"/>
  <cols>
    <col min="10" max="10" width="10.28515625" bestFit="1" customWidth="1"/>
    <col min="11" max="11" width="9.5703125" bestFit="1" customWidth="1"/>
    <col min="12" max="12" width="9.28515625" bestFit="1" customWidth="1"/>
  </cols>
  <sheetData>
    <row r="1" spans="1:12">
      <c r="A1" s="23" t="s">
        <v>29</v>
      </c>
      <c r="B1" s="23" t="s">
        <v>31</v>
      </c>
      <c r="C1" s="23" t="s">
        <v>32</v>
      </c>
      <c r="D1" s="23" t="s">
        <v>33</v>
      </c>
      <c r="E1" s="23" t="s">
        <v>34</v>
      </c>
      <c r="F1" s="23" t="s">
        <v>30</v>
      </c>
      <c r="H1" s="23" t="s">
        <v>29</v>
      </c>
      <c r="I1" s="23" t="s">
        <v>31</v>
      </c>
      <c r="J1" s="23" t="s">
        <v>32</v>
      </c>
      <c r="K1" s="23" t="s">
        <v>33</v>
      </c>
      <c r="L1" s="23" t="s">
        <v>30</v>
      </c>
    </row>
    <row r="2" spans="1:12">
      <c r="A2" s="44" t="s">
        <v>35</v>
      </c>
      <c r="B2" s="23">
        <v>153</v>
      </c>
      <c r="C2" s="23">
        <v>-65</v>
      </c>
      <c r="D2" s="23">
        <v>-67</v>
      </c>
      <c r="E2" s="23">
        <v>18</v>
      </c>
      <c r="F2" s="23">
        <v>6</v>
      </c>
      <c r="H2" s="44" t="s">
        <v>35</v>
      </c>
      <c r="I2" s="23">
        <v>153</v>
      </c>
      <c r="J2" s="23">
        <v>-65</v>
      </c>
      <c r="K2" s="23">
        <v>-67</v>
      </c>
      <c r="L2" s="23">
        <v>18</v>
      </c>
    </row>
    <row r="3" spans="1:12">
      <c r="A3" s="45"/>
      <c r="B3" s="23">
        <v>26</v>
      </c>
      <c r="C3" s="23">
        <v>-117</v>
      </c>
      <c r="D3" s="23">
        <v>84</v>
      </c>
      <c r="E3" s="23">
        <v>95</v>
      </c>
      <c r="F3" s="23">
        <v>10</v>
      </c>
      <c r="H3" s="45"/>
      <c r="I3" s="23">
        <v>26</v>
      </c>
      <c r="J3" s="23">
        <v>-117</v>
      </c>
      <c r="K3" s="23">
        <v>84</v>
      </c>
      <c r="L3" s="23">
        <v>95</v>
      </c>
    </row>
    <row r="4" spans="1:12">
      <c r="A4" s="45"/>
      <c r="B4" s="23">
        <v>32</v>
      </c>
      <c r="C4" s="23">
        <v>-55</v>
      </c>
      <c r="D4" s="23">
        <v>111</v>
      </c>
      <c r="E4" s="23">
        <v>-47</v>
      </c>
      <c r="F4" s="23">
        <v>1.1000000000000001</v>
      </c>
      <c r="H4" s="45"/>
      <c r="I4" s="23">
        <v>32</v>
      </c>
      <c r="J4" s="23">
        <v>-55</v>
      </c>
      <c r="K4" s="23">
        <v>111</v>
      </c>
      <c r="L4" s="23">
        <v>-47</v>
      </c>
    </row>
    <row r="5" spans="1:12">
      <c r="A5" s="45"/>
      <c r="B5" s="23">
        <v>1.2</v>
      </c>
      <c r="C5" s="23">
        <v>1.3</v>
      </c>
      <c r="D5" s="23">
        <v>1.4</v>
      </c>
      <c r="E5" s="23">
        <v>4.5</v>
      </c>
      <c r="F5" s="23">
        <v>1.6</v>
      </c>
      <c r="H5" s="45"/>
      <c r="I5" s="23"/>
      <c r="J5" s="23"/>
      <c r="K5" s="23"/>
      <c r="L5" s="23"/>
    </row>
    <row r="6" spans="1:12">
      <c r="A6" s="46"/>
      <c r="B6" s="31">
        <f>B2/$B$2</f>
        <v>1</v>
      </c>
      <c r="C6" s="25">
        <f t="shared" ref="C6:F6" si="0">C2/$B$2</f>
        <v>-0.42483660130718953</v>
      </c>
      <c r="D6" s="25">
        <f t="shared" si="0"/>
        <v>-0.43790849673202614</v>
      </c>
      <c r="E6" s="25">
        <f t="shared" si="0"/>
        <v>0.11764705882352941</v>
      </c>
      <c r="F6" s="25">
        <f t="shared" si="0"/>
        <v>3.9215686274509803E-2</v>
      </c>
      <c r="H6" s="46"/>
      <c r="I6" s="31">
        <f>I2/$I$2</f>
        <v>1</v>
      </c>
      <c r="J6" s="29">
        <f>J2/$I$2</f>
        <v>-0.42483660130718953</v>
      </c>
      <c r="K6" s="29">
        <f t="shared" ref="K6:L6" si="1">K2/$I$2</f>
        <v>-0.43790849673202614</v>
      </c>
      <c r="L6" s="29">
        <f t="shared" si="1"/>
        <v>0.11764705882352941</v>
      </c>
    </row>
    <row r="7" spans="1:12">
      <c r="A7" s="43" t="s">
        <v>36</v>
      </c>
      <c r="B7" s="27"/>
      <c r="C7" s="27">
        <f>C3-B3*C$6</f>
        <v>-105.95424836601308</v>
      </c>
      <c r="D7" s="27">
        <f>D3-B3*$D$6</f>
        <v>95.385620915032675</v>
      </c>
      <c r="E7" s="27">
        <f>E3-B3*$E$6</f>
        <v>91.941176470588232</v>
      </c>
      <c r="F7" s="27">
        <f>F3-B3*F6</f>
        <v>8.9803921568627452</v>
      </c>
      <c r="H7" s="43" t="s">
        <v>36</v>
      </c>
      <c r="I7" s="27"/>
      <c r="J7" s="30">
        <f>J3-$I3*J$6</f>
        <v>-105.95424836601308</v>
      </c>
      <c r="K7" s="30">
        <f t="shared" ref="K7:L8" si="2">K3-$I3*K$6</f>
        <v>95.385620915032675</v>
      </c>
      <c r="L7" s="30">
        <f t="shared" si="2"/>
        <v>91.941176470588232</v>
      </c>
    </row>
    <row r="8" spans="1:12">
      <c r="A8" s="43"/>
      <c r="B8" s="27"/>
      <c r="C8" s="27">
        <f t="shared" ref="C8:C9" si="3">C4-B4*C$6</f>
        <v>-41.405228758169933</v>
      </c>
      <c r="D8" s="27">
        <f t="shared" ref="D8:D9" si="4">D4-B4*$D$6</f>
        <v>125.01307189542484</v>
      </c>
      <c r="E8" s="27">
        <f t="shared" ref="E8:E9" si="5">E4-B4*$E$6</f>
        <v>-50.764705882352942</v>
      </c>
      <c r="F8" s="27">
        <f>F4-B4*F6</f>
        <v>-0.15490196078431362</v>
      </c>
      <c r="H8" s="43"/>
      <c r="I8" s="27"/>
      <c r="J8" s="30">
        <f>J4-$I4*J$6</f>
        <v>-41.405228758169933</v>
      </c>
      <c r="K8" s="30">
        <f t="shared" si="2"/>
        <v>125.01307189542484</v>
      </c>
      <c r="L8" s="30">
        <f t="shared" si="2"/>
        <v>-50.764705882352942</v>
      </c>
    </row>
    <row r="9" spans="1:12">
      <c r="A9" s="43"/>
      <c r="B9" s="27"/>
      <c r="C9" s="27">
        <f t="shared" si="3"/>
        <v>1.8098039215686275</v>
      </c>
      <c r="D9" s="27">
        <f t="shared" si="4"/>
        <v>1.9254901960784312</v>
      </c>
      <c r="E9" s="27">
        <f t="shared" si="5"/>
        <v>4.3588235294117643</v>
      </c>
      <c r="F9" s="27">
        <f>F5-B5*F6</f>
        <v>1.5529411764705883</v>
      </c>
      <c r="H9" s="43"/>
      <c r="I9" s="27"/>
      <c r="J9" s="27"/>
      <c r="K9" s="27"/>
      <c r="L9" s="27"/>
    </row>
    <row r="10" spans="1:12">
      <c r="A10" s="43"/>
      <c r="B10" s="27"/>
      <c r="C10" s="31">
        <f>C7/C7</f>
        <v>1</v>
      </c>
      <c r="D10" s="28">
        <f>D7/$C$7</f>
        <v>-0.90025291468755775</v>
      </c>
      <c r="E10" s="28">
        <f t="shared" ref="E10:F10" si="6">E7/$C$7</f>
        <v>-0.86774412436000237</v>
      </c>
      <c r="F10" s="28">
        <f t="shared" si="6"/>
        <v>-8.4757263586453635E-2</v>
      </c>
      <c r="H10" s="43"/>
      <c r="I10" s="27"/>
      <c r="J10" s="31">
        <f>J7/J7</f>
        <v>1</v>
      </c>
      <c r="K10" s="36">
        <f>K7/$J$7</f>
        <v>-0.90025291468755775</v>
      </c>
      <c r="L10" s="36">
        <f>L7/$J$7</f>
        <v>-0.86774412436000237</v>
      </c>
    </row>
    <row r="11" spans="1:12">
      <c r="A11" s="43" t="s">
        <v>37</v>
      </c>
      <c r="B11" s="27"/>
      <c r="C11" s="27"/>
      <c r="D11" s="27">
        <f>D8-C8*D10</f>
        <v>87.737894022577279</v>
      </c>
      <c r="E11" s="27">
        <f>E8-C8*E10</f>
        <v>-86.693849855036689</v>
      </c>
      <c r="F11" s="27">
        <f>F8-C8*F10</f>
        <v>-3.6642958484979329</v>
      </c>
      <c r="H11" s="43" t="s">
        <v>37</v>
      </c>
      <c r="I11" s="27"/>
      <c r="J11" s="27"/>
      <c r="K11" s="30">
        <f>K8-$J$8*K10</f>
        <v>87.737894022577279</v>
      </c>
      <c r="L11" s="30">
        <f>L8-$J$8*L10</f>
        <v>-86.693849855036689</v>
      </c>
    </row>
    <row r="12" spans="1:12">
      <c r="A12" s="43"/>
      <c r="B12" s="27"/>
      <c r="C12" s="27"/>
      <c r="D12" s="27">
        <f>D9-$C$9*D10</f>
        <v>3.5547714514835604</v>
      </c>
      <c r="E12" s="27">
        <f t="shared" ref="E12:F12" si="7">E9-$C$9*E10</f>
        <v>5.9292702485966311</v>
      </c>
      <c r="F12" s="27">
        <f t="shared" si="7"/>
        <v>1.7063352044907778</v>
      </c>
      <c r="H12" s="43"/>
      <c r="I12" s="27"/>
      <c r="J12" s="27"/>
      <c r="K12" s="27"/>
      <c r="L12" s="27"/>
    </row>
    <row r="13" spans="1:12">
      <c r="A13" s="43"/>
      <c r="B13" s="27"/>
      <c r="C13" s="27"/>
      <c r="D13" s="31">
        <f>D11/D11</f>
        <v>1</v>
      </c>
      <c r="E13" s="28">
        <f>E11/D11</f>
        <v>-0.98810041910429336</v>
      </c>
      <c r="F13" s="28">
        <f>F11/D11</f>
        <v>-4.1764119019713566E-2</v>
      </c>
      <c r="H13" s="43"/>
      <c r="I13" s="27"/>
      <c r="J13" s="27"/>
      <c r="K13" s="31">
        <f>K11/$K$11</f>
        <v>1</v>
      </c>
      <c r="L13" s="36">
        <f>L11/K11</f>
        <v>-0.98810041910429336</v>
      </c>
    </row>
    <row r="14" spans="1:12">
      <c r="A14" s="48" t="s">
        <v>38</v>
      </c>
      <c r="B14" s="27"/>
      <c r="C14" s="27"/>
      <c r="D14" s="27"/>
      <c r="E14" s="27">
        <f>E12-D12*E13</f>
        <v>9.4417414096275145</v>
      </c>
      <c r="F14" s="27">
        <f>F12-D12*F13</f>
        <v>1.8547971024784171</v>
      </c>
      <c r="H14" s="34"/>
      <c r="I14" s="35"/>
      <c r="J14" s="35"/>
      <c r="K14" s="35"/>
      <c r="L14" s="37"/>
    </row>
    <row r="15" spans="1:12">
      <c r="A15" s="50"/>
      <c r="B15" s="27"/>
      <c r="C15" s="27"/>
      <c r="D15" s="27"/>
      <c r="E15" s="31">
        <f>E12/E12</f>
        <v>1</v>
      </c>
      <c r="F15" s="28">
        <f>F14/E14</f>
        <v>0.19644650515286571</v>
      </c>
      <c r="H15" s="48" t="s">
        <v>39</v>
      </c>
      <c r="I15" s="27"/>
      <c r="J15" s="27"/>
      <c r="K15" s="33">
        <v>1</v>
      </c>
      <c r="L15" s="30">
        <f>L13</f>
        <v>-0.98810041910429336</v>
      </c>
    </row>
    <row r="16" spans="1:12">
      <c r="A16" s="51"/>
      <c r="B16" s="52"/>
      <c r="C16" s="52"/>
      <c r="D16" s="52"/>
      <c r="E16" s="52"/>
      <c r="F16" s="53"/>
      <c r="H16" s="49"/>
      <c r="I16" s="27"/>
      <c r="J16" s="33">
        <v>1</v>
      </c>
      <c r="K16" s="27"/>
      <c r="L16" s="30">
        <f>L10-K10*L15</f>
        <v>-1.7572844066626399</v>
      </c>
    </row>
    <row r="17" spans="1:12">
      <c r="A17" s="48" t="s">
        <v>39</v>
      </c>
      <c r="B17" s="27"/>
      <c r="C17" s="27"/>
      <c r="D17" s="27"/>
      <c r="E17" s="32">
        <v>1</v>
      </c>
      <c r="F17" s="27">
        <f>F15</f>
        <v>0.19644650515286571</v>
      </c>
      <c r="H17" s="49"/>
      <c r="I17" s="33">
        <v>1</v>
      </c>
      <c r="J17" s="27"/>
      <c r="K17" s="27"/>
      <c r="L17" s="30">
        <f>L6-K6*L15-J6*L16</f>
        <v>-1.0616092451833938</v>
      </c>
    </row>
    <row r="18" spans="1:12">
      <c r="A18" s="49"/>
      <c r="B18" s="27"/>
      <c r="C18" s="27"/>
      <c r="D18" s="33">
        <v>1</v>
      </c>
      <c r="E18" s="27"/>
      <c r="F18" s="27">
        <f>F13-E13*F17</f>
        <v>0.15234475505340678</v>
      </c>
      <c r="H18" s="50"/>
    </row>
    <row r="19" spans="1:12">
      <c r="A19" s="49"/>
      <c r="B19" s="27"/>
      <c r="C19" s="33">
        <v>1</v>
      </c>
      <c r="D19" s="27"/>
      <c r="E19" s="27"/>
      <c r="F19" s="27">
        <f>F10-E10*F17-D10*F18</f>
        <v>0.22285684678519402</v>
      </c>
    </row>
    <row r="20" spans="1:12">
      <c r="A20" s="50"/>
      <c r="B20" s="33">
        <v>1</v>
      </c>
      <c r="C20" s="27"/>
      <c r="D20" s="27"/>
      <c r="E20" s="27"/>
      <c r="F20" s="27">
        <f>F6-E6*F17-D6*F18-C6*F19</f>
        <v>0.17749514076381884</v>
      </c>
    </row>
  </sheetData>
  <mergeCells count="10">
    <mergeCell ref="A17:A20"/>
    <mergeCell ref="A16:F16"/>
    <mergeCell ref="A14:A15"/>
    <mergeCell ref="H2:H6"/>
    <mergeCell ref="H7:H10"/>
    <mergeCell ref="H11:H13"/>
    <mergeCell ref="H15:H18"/>
    <mergeCell ref="A2:A6"/>
    <mergeCell ref="A7:A10"/>
    <mergeCell ref="A11:A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H17"/>
  <sheetViews>
    <sheetView tabSelected="1" workbookViewId="0">
      <selection activeCell="C10" sqref="C10"/>
    </sheetView>
  </sheetViews>
  <sheetFormatPr defaultRowHeight="15"/>
  <cols>
    <col min="1" max="1" width="10.28515625" bestFit="1" customWidth="1"/>
    <col min="2" max="3" width="11.28515625" bestFit="1" customWidth="1"/>
    <col min="4" max="6" width="9.5703125" bestFit="1" customWidth="1"/>
    <col min="7" max="7" width="11.5703125" bestFit="1" customWidth="1"/>
  </cols>
  <sheetData>
    <row r="2" spans="1:8">
      <c r="A2" s="54" t="s">
        <v>35</v>
      </c>
      <c r="B2" s="54"/>
      <c r="C2" s="54"/>
      <c r="D2" s="38" t="s">
        <v>39</v>
      </c>
    </row>
    <row r="3" spans="1:8">
      <c r="A3" s="39">
        <v>153</v>
      </c>
      <c r="B3" s="39">
        <v>-65</v>
      </c>
      <c r="C3" s="39">
        <v>-67</v>
      </c>
      <c r="D3" s="40">
        <v>18</v>
      </c>
    </row>
    <row r="4" spans="1:8">
      <c r="A4" s="39">
        <v>26</v>
      </c>
      <c r="B4" s="39">
        <v>-117</v>
      </c>
      <c r="C4" s="39">
        <v>84</v>
      </c>
      <c r="D4" s="40">
        <v>-47</v>
      </c>
    </row>
    <row r="5" spans="1:8">
      <c r="A5" s="39">
        <v>32</v>
      </c>
      <c r="B5" s="39">
        <v>-55</v>
      </c>
      <c r="C5" s="39">
        <v>111</v>
      </c>
      <c r="D5" s="40">
        <v>95</v>
      </c>
    </row>
    <row r="6" spans="1:8">
      <c r="F6" s="17" t="s">
        <v>46</v>
      </c>
    </row>
    <row r="7" spans="1:8">
      <c r="A7" s="19" t="s">
        <v>40</v>
      </c>
      <c r="B7" s="19" t="s">
        <v>42</v>
      </c>
      <c r="C7" s="19" t="s">
        <v>41</v>
      </c>
      <c r="D7" s="17"/>
      <c r="E7" s="17"/>
      <c r="F7" s="41" t="s">
        <v>15</v>
      </c>
      <c r="G7" s="41">
        <v>0.01</v>
      </c>
      <c r="H7" s="17" t="s">
        <v>47</v>
      </c>
    </row>
    <row r="8" spans="1:8">
      <c r="A8" s="17">
        <v>0</v>
      </c>
      <c r="B8" s="17">
        <v>0</v>
      </c>
      <c r="C8" s="17">
        <v>0</v>
      </c>
      <c r="D8" s="19" t="s">
        <v>43</v>
      </c>
      <c r="E8" s="19" t="s">
        <v>44</v>
      </c>
      <c r="F8" s="19" t="s">
        <v>45</v>
      </c>
      <c r="G8" s="17"/>
      <c r="H8" s="17">
        <v>0</v>
      </c>
    </row>
    <row r="9" spans="1:8">
      <c r="A9" s="42">
        <f>($D$3-$B$3*B8-$C$3*C8)/$A$3</f>
        <v>0.11764705882352941</v>
      </c>
      <c r="B9" s="42">
        <f>($D$4-$A$4*A8-$C$4*C8)/$B$4</f>
        <v>0.40170940170940173</v>
      </c>
      <c r="C9" s="42">
        <f>($D$5-$A$5*A8-$B$5*B8)/$C$5</f>
        <v>0.85585585585585588</v>
      </c>
      <c r="D9" s="42">
        <f>ABS(A9-A8)</f>
        <v>0.11764705882352941</v>
      </c>
      <c r="E9" s="42">
        <f>ABS(B9-B8)</f>
        <v>0.40170940170940173</v>
      </c>
      <c r="F9" s="42">
        <f>ABS(C9-C8)</f>
        <v>0.85585585585585588</v>
      </c>
      <c r="G9" s="17" t="str">
        <f>IF(AND(D9&lt;$G$7, E9&lt;$G$7, F9&lt;$G$7), "Выполнено", "---")</f>
        <v>---</v>
      </c>
      <c r="H9" s="17">
        <v>1</v>
      </c>
    </row>
    <row r="10" spans="1:8">
      <c r="A10" s="42">
        <f>($D$3-$B$3*B9-$C$3*C9)/$A$3</f>
        <v>0.66309446701603558</v>
      </c>
      <c r="B10" s="42">
        <f>($D$4-$A$4*A9-$C$4*C9)/$B$4</f>
        <v>1.0423138070196893</v>
      </c>
      <c r="C10" s="42">
        <f>($D$5-$A$5*A9-$B$5*B9)/$C$5</f>
        <v>1.020984785690668</v>
      </c>
      <c r="D10" s="42">
        <f t="shared" ref="D10:D17" si="0">ABS(A10-A9)</f>
        <v>0.54544740819250614</v>
      </c>
      <c r="E10" s="42">
        <f t="shared" ref="E10:E17" si="1">ABS(B10-B9)</f>
        <v>0.64060440531028762</v>
      </c>
      <c r="F10" s="42">
        <f t="shared" ref="F10:F17" si="2">ABS(C10-C9)</f>
        <v>0.16512892983481209</v>
      </c>
      <c r="G10" s="17" t="str">
        <f t="shared" ref="G10:G17" si="3">IF(AND(D10&lt;$G$7, E10&lt;$G$7, F10&lt;$G$7), "Выполнено", "---")</f>
        <v>---</v>
      </c>
      <c r="H10" s="17">
        <v>2</v>
      </c>
    </row>
    <row r="11" spans="1:8">
      <c r="A11" s="42">
        <f>($D$3-$B$3*B10-$C$3*C10)/$A$3</f>
        <v>1.0075580267814024</v>
      </c>
      <c r="B11" s="42">
        <f>($D$4-$A$4*A10-$C$4*C10)/$B$4</f>
        <v>1.2820784456447267</v>
      </c>
      <c r="C11" s="42">
        <f>($D$5-$A$5*A10-$B$5*B10)/$C$5</f>
        <v>1.1811552832573853</v>
      </c>
      <c r="D11" s="42">
        <f t="shared" si="0"/>
        <v>0.3444635597653668</v>
      </c>
      <c r="E11" s="42">
        <f t="shared" si="1"/>
        <v>0.23976463862503739</v>
      </c>
      <c r="F11" s="42">
        <f t="shared" si="2"/>
        <v>0.16017049756671731</v>
      </c>
      <c r="G11" s="17" t="str">
        <f t="shared" si="3"/>
        <v>---</v>
      </c>
      <c r="H11" s="17">
        <v>3</v>
      </c>
    </row>
    <row r="12" spans="1:8">
      <c r="A12" s="42">
        <f>($D$3-$B$3*B11-$C$3*C11)/$A$3</f>
        <v>1.1795588427787715</v>
      </c>
      <c r="B12" s="42">
        <f>($D$4-$A$4*A11-$C$4*C11)/$B$4</f>
        <v>1.4736201067515968</v>
      </c>
      <c r="C12" s="42">
        <f>($D$5-$A$5*A11-$B$5*B11)/$C$5</f>
        <v>1.2006527716527486</v>
      </c>
      <c r="D12" s="42">
        <f t="shared" si="0"/>
        <v>0.17200081599736916</v>
      </c>
      <c r="E12" s="42">
        <f t="shared" si="1"/>
        <v>0.1915416611068701</v>
      </c>
      <c r="F12" s="42">
        <f t="shared" si="2"/>
        <v>1.949748839536336E-2</v>
      </c>
      <c r="G12" s="17" t="str">
        <f t="shared" si="3"/>
        <v>---</v>
      </c>
      <c r="H12" s="17">
        <v>4</v>
      </c>
    </row>
    <row r="13" spans="1:8">
      <c r="A13" s="42">
        <f>($D$3-$B$3*B12-$C$3*C12)/$A$3</f>
        <v>1.2694708669254113</v>
      </c>
      <c r="B13" s="42">
        <f>($D$4-$A$4*A12-$C$4*C12)/$B$4</f>
        <v>1.5258407071032389</v>
      </c>
      <c r="C13" s="42">
        <f>($D$5-$A$5*A12-$B$5*B12)/$C$5</f>
        <v>1.2459749811028571</v>
      </c>
      <c r="D13" s="42">
        <f t="shared" si="0"/>
        <v>8.9912024146639791E-2</v>
      </c>
      <c r="E13" s="42">
        <f t="shared" si="1"/>
        <v>5.222060035164211E-2</v>
      </c>
      <c r="F13" s="42">
        <f t="shared" si="2"/>
        <v>4.5322209450108453E-2</v>
      </c>
      <c r="G13" s="17" t="str">
        <f t="shared" si="3"/>
        <v>---</v>
      </c>
      <c r="H13" s="17">
        <v>5</v>
      </c>
    </row>
    <row r="14" spans="1:8">
      <c r="A14" s="42">
        <f>($D$3-$B$3*B13-$C$3*C13)/$A$3</f>
        <v>1.3115030699058952</v>
      </c>
      <c r="B14" s="42">
        <f>($D$4-$A$4*A13-$C$4*C13)/$B$4</f>
        <v>1.578360179082912</v>
      </c>
      <c r="C14" s="42">
        <f>($D$5-$A$5*A13-$B$5*B13)/$C$5</f>
        <v>1.2459294698113963</v>
      </c>
      <c r="D14" s="42">
        <f t="shared" si="0"/>
        <v>4.2032202980483824E-2</v>
      </c>
      <c r="E14" s="42">
        <f t="shared" si="1"/>
        <v>5.2519471979673105E-2</v>
      </c>
      <c r="F14" s="42">
        <f t="shared" si="2"/>
        <v>4.551129146079802E-5</v>
      </c>
      <c r="G14" s="17" t="str">
        <f t="shared" si="3"/>
        <v>---</v>
      </c>
      <c r="H14" s="17">
        <v>6</v>
      </c>
    </row>
    <row r="15" spans="1:8">
      <c r="A15" s="42">
        <f>($D$3-$B$3*B14-$C$3*C14)/$A$3</f>
        <v>1.3337953341029596</v>
      </c>
      <c r="B15" s="42">
        <f>($D$4-$A$4*A14-$C$4*C14)/$B$4</f>
        <v>1.5876679938607741</v>
      </c>
      <c r="C15" s="42">
        <f>($D$5-$A$5*A14-$B$5*B14)/$C$5</f>
        <v>1.2598352397528965</v>
      </c>
      <c r="D15" s="42">
        <f t="shared" si="0"/>
        <v>2.2292264197064426E-2</v>
      </c>
      <c r="E15" s="42">
        <f t="shared" si="1"/>
        <v>9.3078147778620224E-3</v>
      </c>
      <c r="F15" s="42">
        <f t="shared" si="2"/>
        <v>1.3905769941500168E-2</v>
      </c>
      <c r="G15" s="17" t="str">
        <f t="shared" si="3"/>
        <v>---</v>
      </c>
      <c r="H15" s="17">
        <v>7</v>
      </c>
    </row>
    <row r="16" spans="1:8">
      <c r="A16" s="42">
        <f>($D$3-$B$3*B15-$C$3*C15)/$A$3</f>
        <v>1.3438390893097671</v>
      </c>
      <c r="B16" s="42">
        <f>($D$4-$A$4*A15-$C$4*C15)/$B$4</f>
        <v>1.6026054600506003</v>
      </c>
      <c r="C16" s="42">
        <f>($D$5-$A$5*A15-$B$5*B15)/$C$5</f>
        <v>1.2580206213607916</v>
      </c>
      <c r="D16" s="42">
        <f t="shared" si="0"/>
        <v>1.0043755206807559E-2</v>
      </c>
      <c r="E16" s="42">
        <f t="shared" si="1"/>
        <v>1.4937466189826276E-2</v>
      </c>
      <c r="F16" s="42">
        <f t="shared" si="2"/>
        <v>1.8146183921048387E-3</v>
      </c>
      <c r="G16" s="17" t="str">
        <f t="shared" si="3"/>
        <v>---</v>
      </c>
      <c r="H16" s="17">
        <v>8</v>
      </c>
    </row>
    <row r="17" spans="1:8">
      <c r="A17" s="42">
        <f>($D$3-$B$3*B16-$C$3*C16)/$A$3</f>
        <v>1.349390434865765</v>
      </c>
      <c r="B17" s="42">
        <f>($D$4-$A$4*A16-$C$4*C16)/$B$4</f>
        <v>1.6035346027039352</v>
      </c>
      <c r="C17" s="42">
        <f>($D$5-$A$5*A16-$B$5*B16)/$C$5</f>
        <v>1.2625265715754095</v>
      </c>
      <c r="D17" s="42">
        <f t="shared" si="0"/>
        <v>5.5513455559978997E-3</v>
      </c>
      <c r="E17" s="42">
        <f t="shared" si="1"/>
        <v>9.2914265333488011E-4</v>
      </c>
      <c r="F17" s="42">
        <f t="shared" si="2"/>
        <v>4.5059502146178598E-3</v>
      </c>
      <c r="G17" s="17" t="str">
        <f t="shared" si="3"/>
        <v>Выполнено</v>
      </c>
      <c r="H17" s="17">
        <v>9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H14"/>
  <sheetViews>
    <sheetView workbookViewId="0">
      <selection activeCell="K15" sqref="K15"/>
    </sheetView>
  </sheetViews>
  <sheetFormatPr defaultRowHeight="15"/>
  <cols>
    <col min="7" max="7" width="11.5703125" bestFit="1" customWidth="1"/>
  </cols>
  <sheetData>
    <row r="2" spans="1:8">
      <c r="A2" s="54" t="s">
        <v>35</v>
      </c>
      <c r="B2" s="54"/>
      <c r="C2" s="54"/>
      <c r="D2" s="38" t="s">
        <v>39</v>
      </c>
    </row>
    <row r="3" spans="1:8">
      <c r="A3" s="39">
        <v>153</v>
      </c>
      <c r="B3" s="39">
        <v>-65</v>
      </c>
      <c r="C3" s="39">
        <v>-67</v>
      </c>
      <c r="D3" s="40">
        <v>18</v>
      </c>
    </row>
    <row r="4" spans="1:8">
      <c r="A4" s="39">
        <v>26</v>
      </c>
      <c r="B4" s="39">
        <v>-117</v>
      </c>
      <c r="C4" s="39">
        <v>84</v>
      </c>
      <c r="D4" s="40">
        <v>-47</v>
      </c>
    </row>
    <row r="5" spans="1:8">
      <c r="A5" s="39">
        <v>32</v>
      </c>
      <c r="B5" s="39">
        <v>-55</v>
      </c>
      <c r="C5" s="39">
        <v>111</v>
      </c>
      <c r="D5" s="40">
        <v>95</v>
      </c>
    </row>
    <row r="6" spans="1:8">
      <c r="F6" s="17" t="s">
        <v>46</v>
      </c>
    </row>
    <row r="7" spans="1:8">
      <c r="A7" s="19" t="s">
        <v>40</v>
      </c>
      <c r="B7" s="19" t="s">
        <v>42</v>
      </c>
      <c r="C7" s="19" t="s">
        <v>41</v>
      </c>
      <c r="D7" s="17"/>
      <c r="E7" s="17"/>
      <c r="F7" s="41" t="s">
        <v>15</v>
      </c>
      <c r="G7" s="41">
        <v>0.01</v>
      </c>
      <c r="H7" s="17" t="s">
        <v>47</v>
      </c>
    </row>
    <row r="8" spans="1:8">
      <c r="A8" s="17">
        <v>0</v>
      </c>
      <c r="B8" s="17">
        <v>0</v>
      </c>
      <c r="C8" s="17">
        <v>0</v>
      </c>
      <c r="D8" s="19" t="s">
        <v>43</v>
      </c>
      <c r="E8" s="19" t="s">
        <v>44</v>
      </c>
      <c r="F8" s="19" t="s">
        <v>45</v>
      </c>
      <c r="G8" s="17"/>
      <c r="H8" s="17">
        <v>0</v>
      </c>
    </row>
    <row r="9" spans="1:8">
      <c r="A9" s="42">
        <f>($D$3-$B$3*B8-$C$3*C8)/$A$3</f>
        <v>0.11764705882352941</v>
      </c>
      <c r="B9" s="42">
        <f>($D$4-$A$4*A9-$C$4*C8)/$B$4</f>
        <v>0.42785319255907495</v>
      </c>
      <c r="C9" s="42">
        <f>($D$5-$A$5*A9-$B$5*B9)/$C$5</f>
        <v>1.0339389162918575</v>
      </c>
      <c r="D9" s="42">
        <f>ABS(A9-A8)</f>
        <v>0.11764705882352941</v>
      </c>
      <c r="E9" s="42">
        <f>ABS(B9-B8)</f>
        <v>0.42785319255907495</v>
      </c>
      <c r="F9" s="42">
        <f>ABS(C9-C8)</f>
        <v>1.0339389162918575</v>
      </c>
      <c r="G9" s="17" t="str">
        <f>IF(AND(D9&lt;$G$7, E9&lt;$G$7, F9&lt;$G$7), "Выполнено", "---")</f>
        <v>---</v>
      </c>
      <c r="H9" s="17">
        <v>1</v>
      </c>
    </row>
    <row r="10" spans="1:8">
      <c r="A10" s="42">
        <f t="shared" ref="A10:A28" si="0">($D$3-$B$3*B9-$C$3*C9)/$A$3</f>
        <v>0.75218539155486486</v>
      </c>
      <c r="B10" s="42">
        <f t="shared" ref="B10:B28" si="1">($D$4-$A$4*A10-$C$4*C9)/$B$4</f>
        <v>1.3111768303328422</v>
      </c>
      <c r="C10" s="42">
        <f t="shared" ref="C10:C28" si="2">($D$5-$A$5*A10-$B$5*B10)/$C$5</f>
        <v>1.2886918300770327</v>
      </c>
      <c r="D10" s="42">
        <f t="shared" ref="D10:D28" si="3">ABS(A10-A9)</f>
        <v>0.63453833273133542</v>
      </c>
      <c r="E10" s="42">
        <f t="shared" ref="E10:E28" si="4">ABS(B10-B9)</f>
        <v>0.88332363777376721</v>
      </c>
      <c r="F10" s="42">
        <f t="shared" ref="F10:F28" si="5">ABS(C10-C9)</f>
        <v>0.25475291378517517</v>
      </c>
      <c r="G10" s="17" t="str">
        <f t="shared" ref="G10:G28" si="6">IF(AND(D10&lt;$G$7, E10&lt;$G$7, F10&lt;$G$7), "Выполнено", "---")</f>
        <v>---</v>
      </c>
      <c r="H10" s="17">
        <v>2</v>
      </c>
    </row>
    <row r="11" spans="1:8">
      <c r="A11" s="42">
        <f t="shared" si="0"/>
        <v>1.2390120691947446</v>
      </c>
      <c r="B11" s="42">
        <f t="shared" si="1"/>
        <v>1.6022600643208045</v>
      </c>
      <c r="C11" s="42">
        <f t="shared" si="2"/>
        <v>1.2925758317424543</v>
      </c>
      <c r="D11" s="42">
        <f t="shared" si="3"/>
        <v>0.48682667763987975</v>
      </c>
      <c r="E11" s="42">
        <f t="shared" si="4"/>
        <v>0.29108323398796232</v>
      </c>
      <c r="F11" s="42">
        <f t="shared" si="5"/>
        <v>3.884001665421577E-3</v>
      </c>
      <c r="G11" s="17" t="str">
        <f t="shared" si="6"/>
        <v>---</v>
      </c>
      <c r="H11" s="17">
        <v>3</v>
      </c>
    </row>
    <row r="12" spans="1:8">
      <c r="A12" s="42">
        <f t="shared" si="0"/>
        <v>1.3643757183503054</v>
      </c>
      <c r="B12" s="42">
        <f t="shared" si="1"/>
        <v>1.6329071670382402</v>
      </c>
      <c r="C12" s="42">
        <f t="shared" si="2"/>
        <v>1.271620461260301</v>
      </c>
      <c r="D12" s="42">
        <f t="shared" si="3"/>
        <v>0.12536364915556075</v>
      </c>
      <c r="E12" s="42">
        <f t="shared" si="4"/>
        <v>3.0647102717435759E-2</v>
      </c>
      <c r="F12" s="42">
        <f t="shared" si="5"/>
        <v>2.0955370482153235E-2</v>
      </c>
      <c r="G12" s="17" t="str">
        <f t="shared" si="6"/>
        <v>---</v>
      </c>
      <c r="H12" s="17">
        <v>4</v>
      </c>
    </row>
    <row r="13" spans="1:8">
      <c r="A13" s="42">
        <f t="shared" si="0"/>
        <v>1.3682191945223907</v>
      </c>
      <c r="B13" s="42">
        <f t="shared" si="1"/>
        <v>1.6187163914824567</v>
      </c>
      <c r="C13" s="42">
        <f t="shared" si="2"/>
        <v>1.2634809667280955</v>
      </c>
      <c r="D13" s="42">
        <f t="shared" si="3"/>
        <v>3.8434761720853583E-3</v>
      </c>
      <c r="E13" s="42">
        <f t="shared" si="4"/>
        <v>1.4190775555783519E-2</v>
      </c>
      <c r="F13" s="42">
        <f t="shared" si="5"/>
        <v>8.1394945322055268E-3</v>
      </c>
      <c r="G13" s="17" t="str">
        <f t="shared" si="6"/>
        <v>---</v>
      </c>
      <c r="H13" s="17">
        <v>5</v>
      </c>
    </row>
    <row r="14" spans="1:8">
      <c r="A14" s="42">
        <f t="shared" si="0"/>
        <v>1.3586260798506018</v>
      </c>
      <c r="B14" s="42">
        <f t="shared" si="1"/>
        <v>1.6107408485579118</v>
      </c>
      <c r="C14" s="42">
        <f t="shared" si="2"/>
        <v>1.262294703742936</v>
      </c>
      <c r="D14" s="42">
        <f t="shared" si="3"/>
        <v>9.593114671788916E-3</v>
      </c>
      <c r="E14" s="42">
        <f t="shared" si="4"/>
        <v>7.9755429245449427E-3</v>
      </c>
      <c r="F14" s="42">
        <f t="shared" si="5"/>
        <v>1.1862629851595585E-3</v>
      </c>
      <c r="G14" s="17" t="str">
        <f t="shared" si="6"/>
        <v>Выполнено</v>
      </c>
      <c r="H14" s="17">
        <v>6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отделение корня</vt:lpstr>
      <vt:lpstr>делен пополам</vt:lpstr>
      <vt:lpstr>метод итераций</vt:lpstr>
      <vt:lpstr>метод касательных</vt:lpstr>
      <vt:lpstr>Метод Гаусса</vt:lpstr>
      <vt:lpstr>Лист1</vt:lpstr>
      <vt:lpstr>Метод Якоби</vt:lpstr>
      <vt:lpstr>Метод Зейделя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user0307</dc:creator>
  <cp:lastModifiedBy>0307</cp:lastModifiedBy>
  <cp:revision>1</cp:revision>
  <dcterms:created xsi:type="dcterms:W3CDTF">2022-09-27T06:35:26Z</dcterms:created>
  <dcterms:modified xsi:type="dcterms:W3CDTF">2025-10-23T07:01:34Z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