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679" firstSheet="3" activeTab="5"/>
  </bookViews>
  <sheets>
    <sheet name="отделение корня" sheetId="1" r:id="rId1"/>
    <sheet name="делен пополам" sheetId="2" r:id="rId2"/>
    <sheet name="метод итераций" sheetId="3" r:id="rId3"/>
    <sheet name="метод касательных" sheetId="4" r:id="rId4"/>
    <sheet name="Метод Гаусса" sheetId="5" r:id="rId5"/>
    <sheet name="Лист1" sheetId="6" r:id="rId6"/>
    <sheet name="Метод Якоби" sheetId="7" r:id="rId7"/>
    <sheet name="Метод Зейделя" sheetId="9" r:id="rId8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9" i="9"/>
  <c r="B9" s="1"/>
  <c r="A10" i="7"/>
  <c r="D10" s="1"/>
  <c r="G10" s="1"/>
  <c r="B10"/>
  <c r="C10"/>
  <c r="E10"/>
  <c r="F10"/>
  <c r="A11"/>
  <c r="B11"/>
  <c r="E11" s="1"/>
  <c r="C11"/>
  <c r="D11"/>
  <c r="G11" s="1"/>
  <c r="F11"/>
  <c r="A12"/>
  <c r="D12" s="1"/>
  <c r="G12" s="1"/>
  <c r="B12"/>
  <c r="C12"/>
  <c r="F12" s="1"/>
  <c r="E12"/>
  <c r="B13"/>
  <c r="E13" s="1"/>
  <c r="G9"/>
  <c r="E9"/>
  <c r="F9"/>
  <c r="D9"/>
  <c r="C9"/>
  <c r="B9"/>
  <c r="A9"/>
  <c r="L17" i="6"/>
  <c r="L15"/>
  <c r="L13"/>
  <c r="K13"/>
  <c r="L11"/>
  <c r="K11"/>
  <c r="J8"/>
  <c r="K8"/>
  <c r="L8"/>
  <c r="K7"/>
  <c r="L7"/>
  <c r="J7"/>
  <c r="I6"/>
  <c r="K6"/>
  <c r="L6"/>
  <c r="J6"/>
  <c r="F6"/>
  <c r="F7" s="1"/>
  <c r="E6"/>
  <c r="E9" s="1"/>
  <c r="D6"/>
  <c r="D9" s="1"/>
  <c r="C6"/>
  <c r="C9" s="1"/>
  <c r="B6"/>
  <c r="E13" i="5"/>
  <c r="D7"/>
  <c r="E7"/>
  <c r="F7"/>
  <c r="D8"/>
  <c r="E8"/>
  <c r="F8"/>
  <c r="D9"/>
  <c r="E9"/>
  <c r="F9"/>
  <c r="C8"/>
  <c r="C9"/>
  <c r="C6"/>
  <c r="C7" s="1"/>
  <c r="D6"/>
  <c r="E6"/>
  <c r="F6"/>
  <c r="B6"/>
  <c r="J4" i="4"/>
  <c r="J5"/>
  <c r="J6"/>
  <c r="J7"/>
  <c r="J8"/>
  <c r="J9"/>
  <c r="J3"/>
  <c r="J2"/>
  <c r="D13"/>
  <c r="D9"/>
  <c r="D8"/>
  <c r="C13"/>
  <c r="C9"/>
  <c r="C8"/>
  <c r="H4" i="2"/>
  <c r="G4"/>
  <c r="B2" i="1"/>
  <c r="B3"/>
  <c r="B4"/>
  <c r="B5"/>
  <c r="B6"/>
  <c r="B7"/>
  <c r="B8"/>
  <c r="C3" i="3"/>
  <c r="B3" s="1"/>
  <c r="A3"/>
  <c r="A4" s="1"/>
  <c r="A5" s="1"/>
  <c r="A6" s="1"/>
  <c r="A7" s="1"/>
  <c r="A8" s="1"/>
  <c r="A9" s="1"/>
  <c r="A5" i="2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E4"/>
  <c r="F4" s="1"/>
  <c r="D4"/>
  <c r="I4" s="1"/>
  <c r="A10" i="9" l="1"/>
  <c r="B10" s="1"/>
  <c r="E10"/>
  <c r="D10"/>
  <c r="C9"/>
  <c r="F9" s="1"/>
  <c r="E9"/>
  <c r="D9"/>
  <c r="C13" i="7"/>
  <c r="A13"/>
  <c r="K10" i="6"/>
  <c r="F8"/>
  <c r="F9"/>
  <c r="C7"/>
  <c r="C10" s="1"/>
  <c r="E7"/>
  <c r="C8"/>
  <c r="E8"/>
  <c r="D7"/>
  <c r="D8"/>
  <c r="D10" i="5"/>
  <c r="C10"/>
  <c r="E10"/>
  <c r="E11" s="1"/>
  <c r="F10"/>
  <c r="E8" i="4"/>
  <c r="E9"/>
  <c r="B13"/>
  <c r="B5" i="2"/>
  <c r="G5" s="1"/>
  <c r="C5"/>
  <c r="H5" s="1"/>
  <c r="C4" i="3"/>
  <c r="E3"/>
  <c r="F3" s="1"/>
  <c r="B4"/>
  <c r="C10" i="9" l="1"/>
  <c r="F10" s="1"/>
  <c r="G10"/>
  <c r="G9"/>
  <c r="F13" i="7"/>
  <c r="A14"/>
  <c r="B14"/>
  <c r="D13"/>
  <c r="G13" s="1"/>
  <c r="C14"/>
  <c r="F14" s="1"/>
  <c r="J10" i="6"/>
  <c r="L10"/>
  <c r="F10"/>
  <c r="F12" s="1"/>
  <c r="D10"/>
  <c r="D12" s="1"/>
  <c r="E10"/>
  <c r="E12" s="1"/>
  <c r="D11" i="5"/>
  <c r="D13" s="1"/>
  <c r="F11"/>
  <c r="E12"/>
  <c r="D12"/>
  <c r="F12"/>
  <c r="A14" i="4"/>
  <c r="E13"/>
  <c r="F13" s="1"/>
  <c r="D5" i="2"/>
  <c r="I5" s="1"/>
  <c r="C6" s="1"/>
  <c r="H6" s="1"/>
  <c r="E5"/>
  <c r="F5" s="1"/>
  <c r="B5" i="3"/>
  <c r="C5"/>
  <c r="E4"/>
  <c r="F4" s="1"/>
  <c r="A11" i="9" l="1"/>
  <c r="A15" i="7"/>
  <c r="E14"/>
  <c r="D14"/>
  <c r="G14" s="1"/>
  <c r="C15"/>
  <c r="F15" s="1"/>
  <c r="B15"/>
  <c r="F11" i="6"/>
  <c r="E15"/>
  <c r="D11"/>
  <c r="D13" s="1"/>
  <c r="E11"/>
  <c r="F13" i="5"/>
  <c r="F14"/>
  <c r="E15"/>
  <c r="E14"/>
  <c r="F15" s="1"/>
  <c r="F17" s="1"/>
  <c r="D14" i="4"/>
  <c r="C14"/>
  <c r="B6" i="2"/>
  <c r="G6" s="1"/>
  <c r="C6" i="3"/>
  <c r="E5"/>
  <c r="B6"/>
  <c r="E6" i="2"/>
  <c r="F6" s="1"/>
  <c r="F5" i="3"/>
  <c r="D11" i="9" l="1"/>
  <c r="B11"/>
  <c r="C11"/>
  <c r="F11" s="1"/>
  <c r="B16" i="7"/>
  <c r="D15"/>
  <c r="C16"/>
  <c r="F16" s="1"/>
  <c r="E15"/>
  <c r="A16"/>
  <c r="F13" i="6"/>
  <c r="F14" s="1"/>
  <c r="E13"/>
  <c r="E14" s="1"/>
  <c r="F18" i="5"/>
  <c r="F19" s="1"/>
  <c r="F20" s="1"/>
  <c r="B14" i="4"/>
  <c r="D6" i="2"/>
  <c r="I6" s="1"/>
  <c r="C7" s="1"/>
  <c r="H7" s="1"/>
  <c r="B7" i="3"/>
  <c r="C7"/>
  <c r="E6"/>
  <c r="F6" s="1"/>
  <c r="E11" i="9" l="1"/>
  <c r="G11" s="1"/>
  <c r="A12"/>
  <c r="A17" i="7"/>
  <c r="E16"/>
  <c r="D16"/>
  <c r="G16" s="1"/>
  <c r="C17"/>
  <c r="F17" s="1"/>
  <c r="B17"/>
  <c r="G15"/>
  <c r="L16" i="6"/>
  <c r="F15"/>
  <c r="F17" s="1"/>
  <c r="F18" s="1"/>
  <c r="F19" s="1"/>
  <c r="E14" i="4"/>
  <c r="F14" s="1"/>
  <c r="A15"/>
  <c r="B7" i="2"/>
  <c r="G7" s="1"/>
  <c r="C8" i="3"/>
  <c r="E7"/>
  <c r="B8"/>
  <c r="F7"/>
  <c r="B12" i="9" l="1"/>
  <c r="D12"/>
  <c r="B18" i="7"/>
  <c r="D17"/>
  <c r="C18"/>
  <c r="F18" s="1"/>
  <c r="E17"/>
  <c r="A18"/>
  <c r="F20" i="6"/>
  <c r="C15" i="4"/>
  <c r="D15"/>
  <c r="E7" i="2"/>
  <c r="F7" s="1"/>
  <c r="D7"/>
  <c r="I7" s="1"/>
  <c r="B9" i="3"/>
  <c r="E9" s="1"/>
  <c r="C9"/>
  <c r="E8"/>
  <c r="F8" s="1"/>
  <c r="C8" i="2"/>
  <c r="H8" s="1"/>
  <c r="B8"/>
  <c r="G8" s="1"/>
  <c r="E12" i="9" l="1"/>
  <c r="C12"/>
  <c r="A19" i="7"/>
  <c r="E18"/>
  <c r="D18"/>
  <c r="G18" s="1"/>
  <c r="C19"/>
  <c r="F19" s="1"/>
  <c r="B19"/>
  <c r="G17"/>
  <c r="B15" i="4"/>
  <c r="E15" s="1"/>
  <c r="F15" s="1"/>
  <c r="E8" i="2"/>
  <c r="F8" s="1"/>
  <c r="D8"/>
  <c r="I8" s="1"/>
  <c r="F9" i="3"/>
  <c r="G12" i="9" l="1"/>
  <c r="F12"/>
  <c r="A13"/>
  <c r="B20" i="7"/>
  <c r="D19"/>
  <c r="C20"/>
  <c r="F20" s="1"/>
  <c r="E19"/>
  <c r="A20"/>
  <c r="B9" i="2"/>
  <c r="G9" s="1"/>
  <c r="C9"/>
  <c r="H9" s="1"/>
  <c r="D13" i="9" l="1"/>
  <c r="B13"/>
  <c r="C13"/>
  <c r="F13" s="1"/>
  <c r="A21" i="7"/>
  <c r="E20"/>
  <c r="D20"/>
  <c r="G20" s="1"/>
  <c r="C21"/>
  <c r="F21" s="1"/>
  <c r="B21"/>
  <c r="G19"/>
  <c r="D9" i="2"/>
  <c r="I9" s="1"/>
  <c r="E9"/>
  <c r="F9" s="1"/>
  <c r="G13" i="9" l="1"/>
  <c r="E13"/>
  <c r="A14"/>
  <c r="B22" i="7"/>
  <c r="D21"/>
  <c r="C22"/>
  <c r="F22" s="1"/>
  <c r="E21"/>
  <c r="A22"/>
  <c r="C10" i="2"/>
  <c r="H10" s="1"/>
  <c r="B10"/>
  <c r="G10" s="1"/>
  <c r="B14" i="9" l="1"/>
  <c r="D14"/>
  <c r="A23" i="7"/>
  <c r="E22"/>
  <c r="D22"/>
  <c r="G22" s="1"/>
  <c r="C23"/>
  <c r="F23" s="1"/>
  <c r="B23"/>
  <c r="G21"/>
  <c r="E10" i="2"/>
  <c r="F10" s="1"/>
  <c r="D10"/>
  <c r="I10" s="1"/>
  <c r="E14" i="9" l="1"/>
  <c r="G14" s="1"/>
  <c r="C14"/>
  <c r="F14" s="1"/>
  <c r="A15"/>
  <c r="B15" s="1"/>
  <c r="D15"/>
  <c r="B24" i="7"/>
  <c r="D23"/>
  <c r="C24"/>
  <c r="F24" s="1"/>
  <c r="E23"/>
  <c r="A24"/>
  <c r="B11" i="2"/>
  <c r="G11" s="1"/>
  <c r="C11"/>
  <c r="H11" s="1"/>
  <c r="C15" i="9" l="1"/>
  <c r="F15" s="1"/>
  <c r="E15"/>
  <c r="G15" s="1"/>
  <c r="A16"/>
  <c r="D24" i="7"/>
  <c r="C25"/>
  <c r="F25" s="1"/>
  <c r="B25"/>
  <c r="A25"/>
  <c r="E24"/>
  <c r="G23"/>
  <c r="D11" i="2"/>
  <c r="I11" s="1"/>
  <c r="E11"/>
  <c r="F11" s="1"/>
  <c r="B16" i="9" l="1"/>
  <c r="D16"/>
  <c r="C16"/>
  <c r="F16" s="1"/>
  <c r="E25" i="7"/>
  <c r="A26"/>
  <c r="G24"/>
  <c r="B26"/>
  <c r="D25"/>
  <c r="G25" s="1"/>
  <c r="C26"/>
  <c r="F26" s="1"/>
  <c r="C12" i="2"/>
  <c r="H12" s="1"/>
  <c r="B12"/>
  <c r="G12" s="1"/>
  <c r="E16" i="9" l="1"/>
  <c r="A17"/>
  <c r="G16"/>
  <c r="A27" i="7"/>
  <c r="E26"/>
  <c r="D26"/>
  <c r="G26" s="1"/>
  <c r="C27"/>
  <c r="F27" s="1"/>
  <c r="B27"/>
  <c r="E12" i="2"/>
  <c r="F12" s="1"/>
  <c r="D12"/>
  <c r="I12" s="1"/>
  <c r="B17" i="9" l="1"/>
  <c r="C17" s="1"/>
  <c r="F17" s="1"/>
  <c r="D17"/>
  <c r="D27" i="7"/>
  <c r="E27"/>
  <c r="B13" i="2"/>
  <c r="G13" s="1"/>
  <c r="C13"/>
  <c r="H13" s="1"/>
  <c r="E17" i="9" l="1"/>
  <c r="G17" s="1"/>
  <c r="G27" i="7"/>
  <c r="D13" i="2"/>
  <c r="I13" s="1"/>
  <c r="E13"/>
  <c r="F13" s="1"/>
  <c r="C14" l="1"/>
  <c r="H14" s="1"/>
  <c r="B14"/>
  <c r="G14" s="1"/>
  <c r="E14" l="1"/>
  <c r="F14" s="1"/>
  <c r="D14"/>
  <c r="I14" s="1"/>
  <c r="B15" l="1"/>
  <c r="G15" s="1"/>
  <c r="C15"/>
  <c r="H15" s="1"/>
  <c r="D15" l="1"/>
  <c r="I15" s="1"/>
  <c r="E15"/>
  <c r="F15" s="1"/>
  <c r="C16" l="1"/>
  <c r="H16" s="1"/>
  <c r="B16"/>
  <c r="G16" s="1"/>
  <c r="E16" l="1"/>
  <c r="F16" s="1"/>
  <c r="D16"/>
  <c r="I16" s="1"/>
  <c r="B17" l="1"/>
  <c r="G17" s="1"/>
  <c r="C17"/>
  <c r="H17" s="1"/>
  <c r="D17" l="1"/>
  <c r="I17" s="1"/>
  <c r="E17"/>
  <c r="F17" s="1"/>
  <c r="C18" l="1"/>
  <c r="H18" s="1"/>
  <c r="B18"/>
  <c r="G18" s="1"/>
  <c r="E18" l="1"/>
  <c r="F18" s="1"/>
  <c r="D18"/>
  <c r="I18" s="1"/>
</calcChain>
</file>

<file path=xl/sharedStrings.xml><?xml version="1.0" encoding="utf-8"?>
<sst xmlns="http://schemas.openxmlformats.org/spreadsheetml/2006/main" count="91" uniqueCount="48">
  <si>
    <t>x</t>
  </si>
  <si>
    <t>f(x)</t>
  </si>
  <si>
    <t>Точность</t>
  </si>
  <si>
    <t>Е=</t>
  </si>
  <si>
    <t>№</t>
  </si>
  <si>
    <t>a</t>
  </si>
  <si>
    <t>b</t>
  </si>
  <si>
    <t>b-a</t>
  </si>
  <si>
    <t>условие</t>
  </si>
  <si>
    <t>f(a)</t>
  </si>
  <si>
    <t>f(b)</t>
  </si>
  <si>
    <t>k</t>
  </si>
  <si>
    <t>M</t>
  </si>
  <si>
    <t>Погрешность</t>
  </si>
  <si>
    <t>УСЛОВИЕ</t>
  </si>
  <si>
    <t>e=</t>
  </si>
  <si>
    <t>Проверка на сходимость</t>
  </si>
  <si>
    <t>Граница</t>
  </si>
  <si>
    <t>Значение</t>
  </si>
  <si>
    <t>f2(x)</t>
  </si>
  <si>
    <t>Условие</t>
  </si>
  <si>
    <t>Итерации</t>
  </si>
  <si>
    <r>
      <t>x</t>
    </r>
    <r>
      <rPr>
        <sz val="8"/>
        <color rgb="FF000000"/>
        <rFont val="Calibri"/>
        <family val="2"/>
        <charset val="204"/>
      </rPr>
      <t>n</t>
    </r>
  </si>
  <si>
    <r>
      <t>x</t>
    </r>
    <r>
      <rPr>
        <sz val="8"/>
        <color rgb="FF000000"/>
        <rFont val="Calibri"/>
        <family val="2"/>
        <charset val="204"/>
      </rPr>
      <t>n+1</t>
    </r>
  </si>
  <si>
    <r>
      <t>f(x</t>
    </r>
    <r>
      <rPr>
        <sz val="8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)</t>
    </r>
  </si>
  <si>
    <r>
      <t>f'(x</t>
    </r>
    <r>
      <rPr>
        <sz val="8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)</t>
    </r>
  </si>
  <si>
    <t>R</t>
  </si>
  <si>
    <t>Корень</t>
  </si>
  <si>
    <t>Число итераций</t>
  </si>
  <si>
    <t>Раздел</t>
  </si>
  <si>
    <t>Свободные члены</t>
  </si>
  <si>
    <r>
      <t>x</t>
    </r>
    <r>
      <rPr>
        <sz val="7"/>
        <color rgb="FF000000"/>
        <rFont val="Calibri"/>
        <family val="2"/>
        <charset val="204"/>
      </rPr>
      <t>1</t>
    </r>
  </si>
  <si>
    <r>
      <t>x</t>
    </r>
    <r>
      <rPr>
        <sz val="7"/>
        <color rgb="FF000000"/>
        <rFont val="Calibri"/>
        <family val="2"/>
        <charset val="204"/>
      </rPr>
      <t>2</t>
    </r>
  </si>
  <si>
    <r>
      <t>x</t>
    </r>
    <r>
      <rPr>
        <sz val="7"/>
        <color rgb="FF000000"/>
        <rFont val="Calibri"/>
        <family val="2"/>
        <charset val="204"/>
      </rPr>
      <t>3</t>
    </r>
  </si>
  <si>
    <r>
      <t>x</t>
    </r>
    <r>
      <rPr>
        <sz val="7"/>
        <color rgb="FF000000"/>
        <rFont val="Calibri"/>
        <family val="2"/>
        <charset val="204"/>
      </rPr>
      <t>4</t>
    </r>
  </si>
  <si>
    <t>A</t>
  </si>
  <si>
    <t>A1</t>
  </si>
  <si>
    <t>A2</t>
  </si>
  <si>
    <t>A3</t>
  </si>
  <si>
    <t>B</t>
  </si>
  <si>
    <t>x1</t>
  </si>
  <si>
    <t>x3</t>
  </si>
  <si>
    <t>x2</t>
  </si>
  <si>
    <t>d1</t>
  </si>
  <si>
    <t>d2</t>
  </si>
  <si>
    <t>d3</t>
  </si>
  <si>
    <t>точность</t>
  </si>
  <si>
    <t>номер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</si>
</sst>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00"/>
    <numFmt numFmtId="166" formatCode="0.0000"/>
  </numFmts>
  <fonts count="4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7"/>
      <color rgb="FF000000"/>
      <name val="Calibri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C6D9F1"/>
        <bgColor rgb="FFF2DCDB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EBF1DE"/>
      </patternFill>
    </fill>
    <fill>
      <patternFill patternType="solid">
        <fgColor rgb="FFFFFFFF"/>
        <bgColor rgb="FFEBF1DE"/>
      </patternFill>
    </fill>
    <fill>
      <patternFill patternType="solid">
        <fgColor rgb="FFE6B9B8"/>
        <bgColor rgb="FFFF99CC"/>
      </patternFill>
    </fill>
    <fill>
      <patternFill patternType="solid">
        <fgColor rgb="FFEBF1DE"/>
        <bgColor rgb="FFF2DCDB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65" fontId="0" fillId="0" borderId="1" xfId="0" applyNumberFormat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0" borderId="1" xfId="0" applyBorder="1"/>
    <xf numFmtId="166" fontId="0" fillId="0" borderId="1" xfId="0" applyNumberFormat="1" applyBorder="1"/>
    <xf numFmtId="0" fontId="0" fillId="8" borderId="1" xfId="0" applyFill="1" applyBorder="1"/>
    <xf numFmtId="0" fontId="0" fillId="10" borderId="1" xfId="0" applyFill="1" applyBorder="1"/>
    <xf numFmtId="0" fontId="0" fillId="9" borderId="0" xfId="0" applyFill="1"/>
    <xf numFmtId="166" fontId="0" fillId="8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1" fillId="8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8" borderId="1" xfId="0" applyNumberForma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1" fontId="0" fillId="12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0" fillId="11" borderId="5" xfId="0" applyNumberFormat="1" applyFill="1" applyBorder="1" applyAlignment="1">
      <alignment vertical="center"/>
    </xf>
    <xf numFmtId="166" fontId="0" fillId="11" borderId="6" xfId="0" applyNumberFormat="1" applyFill="1" applyBorder="1" applyAlignment="1">
      <alignment vertical="center"/>
    </xf>
    <xf numFmtId="165" fontId="0" fillId="8" borderId="1" xfId="0" applyNumberFormat="1" applyFill="1" applyBorder="1" applyAlignment="1">
      <alignment horizontal="center" vertical="center"/>
    </xf>
    <xf numFmtId="165" fontId="0" fillId="11" borderId="6" xfId="0" applyNumberFormat="1" applyFill="1" applyBorder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0" fillId="11" borderId="1" xfId="0" applyNumberForma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11" borderId="5" xfId="0" applyNumberFormat="1" applyFill="1" applyBorder="1" applyAlignment="1">
      <alignment horizontal="center" vertical="center"/>
    </xf>
    <xf numFmtId="166" fontId="0" fillId="11" borderId="6" xfId="0" applyNumberFormat="1" applyFill="1" applyBorder="1" applyAlignment="1">
      <alignment horizontal="center" vertical="center"/>
    </xf>
    <xf numFmtId="166" fontId="0" fillId="11" borderId="7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5" fontId="0" fillId="0" borderId="0" xfId="0" applyNumberFormat="1"/>
    <xf numFmtId="0" fontId="0" fillId="17" borderId="1" xfId="0" applyFill="1" applyBorder="1"/>
    <xf numFmtId="165" fontId="0" fillId="0" borderId="1" xfId="0" applyNumberFormat="1" applyBorder="1"/>
    <xf numFmtId="165" fontId="0" fillId="18" borderId="1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237960</xdr:colOff>
      <xdr:row>12</xdr:row>
      <xdr:rowOff>57240</xdr:rowOff>
    </xdr:from>
    <xdr:to>
      <xdr:col>11</xdr:col>
      <xdr:colOff>380520</xdr:colOff>
      <xdr:row>15</xdr:row>
      <xdr:rowOff>142560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37960" y="2343240"/>
          <a:ext cx="7100640" cy="6566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zoomScaleNormal="100" workbookViewId="0">
      <selection activeCell="B6" sqref="B6"/>
    </sheetView>
  </sheetViews>
  <sheetFormatPr defaultRowHeight="15"/>
  <cols>
    <col min="1" max="1" width="8.7109375" customWidth="1"/>
    <col min="2" max="2" width="5.7109375" customWidth="1"/>
    <col min="3" max="1025" width="8.7109375" customWidth="1"/>
  </cols>
  <sheetData>
    <row r="1" spans="1:2">
      <c r="A1" s="1" t="s">
        <v>0</v>
      </c>
      <c r="B1" s="1" t="s">
        <v>1</v>
      </c>
    </row>
    <row r="2" spans="1:2">
      <c r="A2" s="2">
        <v>-3</v>
      </c>
      <c r="B2" s="2">
        <f>A2^3+3*A2^2+1.5</f>
        <v>1.5</v>
      </c>
    </row>
    <row r="3" spans="1:2">
      <c r="A3" s="2">
        <v>-2</v>
      </c>
      <c r="B3" s="2">
        <f t="shared" ref="B3:B8" si="0">A3^3+3*A3^2+1.5</f>
        <v>5.5</v>
      </c>
    </row>
    <row r="4" spans="1:2">
      <c r="A4" s="2">
        <v>-1</v>
      </c>
      <c r="B4" s="2">
        <f t="shared" si="0"/>
        <v>3.5</v>
      </c>
    </row>
    <row r="5" spans="1:2">
      <c r="A5" s="3">
        <v>0</v>
      </c>
      <c r="B5" s="2">
        <f t="shared" si="0"/>
        <v>1.5</v>
      </c>
    </row>
    <row r="6" spans="1:2">
      <c r="A6" s="3">
        <v>1</v>
      </c>
      <c r="B6" s="2">
        <f t="shared" si="0"/>
        <v>5.5</v>
      </c>
    </row>
    <row r="7" spans="1:2">
      <c r="A7" s="2">
        <v>2</v>
      </c>
      <c r="B7" s="2">
        <f t="shared" si="0"/>
        <v>21.5</v>
      </c>
    </row>
    <row r="8" spans="1:2">
      <c r="A8" s="2">
        <v>3</v>
      </c>
      <c r="B8" s="2">
        <f t="shared" si="0"/>
        <v>55.5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zoomScaleNormal="100" workbookViewId="0">
      <selection activeCell="D4" sqref="D4:D18"/>
    </sheetView>
  </sheetViews>
  <sheetFormatPr defaultRowHeight="15"/>
  <cols>
    <col min="1" max="1" width="4.7109375" customWidth="1"/>
    <col min="2" max="3" width="12.85546875" customWidth="1"/>
    <col min="4" max="4" width="8.5703125" bestFit="1" customWidth="1"/>
    <col min="5" max="5" width="7.5703125" customWidth="1"/>
    <col min="6" max="6" width="15.28515625" customWidth="1"/>
    <col min="7" max="7" width="10.28515625" customWidth="1"/>
    <col min="8" max="9" width="9.42578125" customWidth="1"/>
    <col min="10" max="1025" width="8.7109375" customWidth="1"/>
  </cols>
  <sheetData>
    <row r="1" spans="1:9">
      <c r="A1" s="4" t="s">
        <v>2</v>
      </c>
      <c r="B1" s="5" t="s">
        <v>3</v>
      </c>
      <c r="C1" s="6">
        <v>1E-4</v>
      </c>
    </row>
    <row r="3" spans="1:9">
      <c r="A3" s="2" t="s">
        <v>4</v>
      </c>
      <c r="B3" s="2" t="s">
        <v>5</v>
      </c>
      <c r="C3" s="2" t="s">
        <v>6</v>
      </c>
      <c r="D3" s="2" t="s">
        <v>0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</v>
      </c>
    </row>
    <row r="4" spans="1:9">
      <c r="A4" s="2">
        <v>0</v>
      </c>
      <c r="B4" s="7">
        <v>2</v>
      </c>
      <c r="C4" s="7">
        <v>3</v>
      </c>
      <c r="D4" s="12">
        <f t="shared" ref="D4:D18" si="0">(B4+C4)/2</f>
        <v>2.5</v>
      </c>
      <c r="E4" s="7">
        <f t="shared" ref="E4:E18" si="1">C4-B4</f>
        <v>1</v>
      </c>
      <c r="F4" s="7" t="str">
        <f t="shared" ref="F4:F18" si="2">IF(E4&lt;$C$1,"корень","---")</f>
        <v>---</v>
      </c>
      <c r="G4" s="7">
        <f>B4^3+3*B4^2+1.5</f>
        <v>21.5</v>
      </c>
      <c r="H4" s="7">
        <f t="shared" ref="H4:I4" si="3">C4^3+3*C4^2+1.5</f>
        <v>55.5</v>
      </c>
      <c r="I4" s="7">
        <f t="shared" si="3"/>
        <v>35.875</v>
      </c>
    </row>
    <row r="5" spans="1:9">
      <c r="A5" s="2">
        <f t="shared" ref="A5:A18" si="4">A4+1</f>
        <v>1</v>
      </c>
      <c r="B5" s="7">
        <f t="shared" ref="B5:B18" si="5">IF(G4*I4&lt;0,B4,D4)</f>
        <v>2.5</v>
      </c>
      <c r="C5" s="7">
        <f t="shared" ref="C5:C18" si="6">IF(G4*I4&lt;0,D4,C4)</f>
        <v>3</v>
      </c>
      <c r="D5" s="12">
        <f t="shared" si="0"/>
        <v>2.75</v>
      </c>
      <c r="E5" s="7">
        <f t="shared" si="1"/>
        <v>0.5</v>
      </c>
      <c r="F5" s="7" t="str">
        <f t="shared" si="2"/>
        <v>---</v>
      </c>
      <c r="G5" s="7">
        <f t="shared" ref="G5:G18" si="7">B5^3+3*B5^2+1.5</f>
        <v>35.875</v>
      </c>
      <c r="H5" s="7">
        <f t="shared" ref="H5:H18" si="8">C5^3+3*C5^2+1.5</f>
        <v>55.5</v>
      </c>
      <c r="I5" s="7">
        <f t="shared" ref="I5:I18" si="9">D5^3+3*D5^2+1.5</f>
        <v>44.984375</v>
      </c>
    </row>
    <row r="6" spans="1:9">
      <c r="A6" s="2">
        <f t="shared" si="4"/>
        <v>2</v>
      </c>
      <c r="B6" s="7">
        <f t="shared" si="5"/>
        <v>2.75</v>
      </c>
      <c r="C6" s="7">
        <f t="shared" si="6"/>
        <v>3</v>
      </c>
      <c r="D6" s="12">
        <f t="shared" si="0"/>
        <v>2.875</v>
      </c>
      <c r="E6" s="7">
        <f t="shared" si="1"/>
        <v>0.25</v>
      </c>
      <c r="F6" s="7" t="str">
        <f t="shared" si="2"/>
        <v>---</v>
      </c>
      <c r="G6" s="7">
        <f t="shared" si="7"/>
        <v>44.984375</v>
      </c>
      <c r="H6" s="7">
        <f t="shared" si="8"/>
        <v>55.5</v>
      </c>
      <c r="I6" s="7">
        <f t="shared" si="9"/>
        <v>50.060546875</v>
      </c>
    </row>
    <row r="7" spans="1:9">
      <c r="A7" s="2">
        <f t="shared" si="4"/>
        <v>3</v>
      </c>
      <c r="B7" s="7">
        <f t="shared" si="5"/>
        <v>2.875</v>
      </c>
      <c r="C7" s="7">
        <f t="shared" si="6"/>
        <v>3</v>
      </c>
      <c r="D7" s="12">
        <f t="shared" si="0"/>
        <v>2.9375</v>
      </c>
      <c r="E7" s="7">
        <f t="shared" si="1"/>
        <v>0.125</v>
      </c>
      <c r="F7" s="7" t="str">
        <f t="shared" si="2"/>
        <v>---</v>
      </c>
      <c r="G7" s="7">
        <f t="shared" si="7"/>
        <v>50.060546875</v>
      </c>
      <c r="H7" s="7">
        <f t="shared" si="8"/>
        <v>55.5</v>
      </c>
      <c r="I7" s="7">
        <f t="shared" si="9"/>
        <v>52.734130859375</v>
      </c>
    </row>
    <row r="8" spans="1:9">
      <c r="A8" s="2">
        <f t="shared" si="4"/>
        <v>4</v>
      </c>
      <c r="B8" s="7">
        <f t="shared" si="5"/>
        <v>2.9375</v>
      </c>
      <c r="C8" s="7">
        <f t="shared" si="6"/>
        <v>3</v>
      </c>
      <c r="D8" s="12">
        <f t="shared" si="0"/>
        <v>2.96875</v>
      </c>
      <c r="E8" s="7">
        <f t="shared" si="1"/>
        <v>6.25E-2</v>
      </c>
      <c r="F8" s="7" t="str">
        <f t="shared" si="2"/>
        <v>---</v>
      </c>
      <c r="G8" s="7">
        <f t="shared" si="7"/>
        <v>52.734130859375</v>
      </c>
      <c r="H8" s="7">
        <f t="shared" si="8"/>
        <v>55.5</v>
      </c>
      <c r="I8" s="7">
        <f t="shared" si="9"/>
        <v>54.105438232421875</v>
      </c>
    </row>
    <row r="9" spans="1:9">
      <c r="A9" s="2">
        <f t="shared" si="4"/>
        <v>5</v>
      </c>
      <c r="B9" s="7">
        <f t="shared" si="5"/>
        <v>2.96875</v>
      </c>
      <c r="C9" s="7">
        <f t="shared" si="6"/>
        <v>3</v>
      </c>
      <c r="D9" s="12">
        <f t="shared" si="0"/>
        <v>2.984375</v>
      </c>
      <c r="E9" s="7">
        <f t="shared" si="1"/>
        <v>3.125E-2</v>
      </c>
      <c r="F9" s="7" t="str">
        <f t="shared" si="2"/>
        <v>---</v>
      </c>
      <c r="G9" s="7">
        <f t="shared" si="7"/>
        <v>54.105438232421875</v>
      </c>
      <c r="H9" s="7">
        <f t="shared" si="8"/>
        <v>55.5</v>
      </c>
      <c r="I9" s="7">
        <f t="shared" si="9"/>
        <v>54.799800872802734</v>
      </c>
    </row>
    <row r="10" spans="1:9">
      <c r="A10" s="2">
        <f t="shared" si="4"/>
        <v>6</v>
      </c>
      <c r="B10" s="7">
        <f t="shared" si="5"/>
        <v>2.984375</v>
      </c>
      <c r="C10" s="7">
        <f t="shared" si="6"/>
        <v>3</v>
      </c>
      <c r="D10" s="12">
        <f t="shared" si="0"/>
        <v>2.9921875</v>
      </c>
      <c r="E10" s="7">
        <f t="shared" si="1"/>
        <v>1.5625E-2</v>
      </c>
      <c r="F10" s="7" t="str">
        <f t="shared" si="2"/>
        <v>---</v>
      </c>
      <c r="G10" s="7">
        <f t="shared" si="7"/>
        <v>54.799800872802734</v>
      </c>
      <c r="H10" s="7">
        <f t="shared" si="8"/>
        <v>55.5</v>
      </c>
      <c r="I10" s="7">
        <f t="shared" si="9"/>
        <v>55.149169445037842</v>
      </c>
    </row>
    <row r="11" spans="1:9">
      <c r="A11" s="2">
        <f t="shared" si="4"/>
        <v>7</v>
      </c>
      <c r="B11" s="7">
        <f t="shared" si="5"/>
        <v>2.9921875</v>
      </c>
      <c r="C11" s="7">
        <f t="shared" si="6"/>
        <v>3</v>
      </c>
      <c r="D11" s="15">
        <f t="shared" si="0"/>
        <v>2.99609375</v>
      </c>
      <c r="E11" s="7">
        <f t="shared" si="1"/>
        <v>7.8125E-3</v>
      </c>
      <c r="F11" s="7" t="str">
        <f t="shared" si="2"/>
        <v>---</v>
      </c>
      <c r="G11" s="7">
        <f t="shared" si="7"/>
        <v>55.149169445037842</v>
      </c>
      <c r="H11" s="7">
        <f t="shared" si="8"/>
        <v>55.5</v>
      </c>
      <c r="I11" s="7">
        <f t="shared" si="9"/>
        <v>55.324401795864105</v>
      </c>
    </row>
    <row r="12" spans="1:9">
      <c r="A12" s="2">
        <f t="shared" si="4"/>
        <v>8</v>
      </c>
      <c r="B12" s="7">
        <f t="shared" si="5"/>
        <v>2.99609375</v>
      </c>
      <c r="C12" s="7">
        <f t="shared" si="6"/>
        <v>3</v>
      </c>
      <c r="D12" s="15">
        <f t="shared" si="0"/>
        <v>2.998046875</v>
      </c>
      <c r="E12" s="7">
        <f t="shared" si="1"/>
        <v>3.90625E-3</v>
      </c>
      <c r="F12" s="7" t="str">
        <f t="shared" si="2"/>
        <v>---</v>
      </c>
      <c r="G12" s="7">
        <f t="shared" si="7"/>
        <v>55.324401795864105</v>
      </c>
      <c r="H12" s="7">
        <f t="shared" si="8"/>
        <v>55.5</v>
      </c>
      <c r="I12" s="7">
        <f t="shared" si="9"/>
        <v>55.412155143916607</v>
      </c>
    </row>
    <row r="13" spans="1:9">
      <c r="A13" s="2">
        <f t="shared" si="4"/>
        <v>9</v>
      </c>
      <c r="B13" s="7">
        <f t="shared" si="5"/>
        <v>2.998046875</v>
      </c>
      <c r="C13" s="7">
        <f t="shared" si="6"/>
        <v>3</v>
      </c>
      <c r="D13" s="15">
        <f t="shared" si="0"/>
        <v>2.9990234375</v>
      </c>
      <c r="E13" s="7">
        <f t="shared" si="1"/>
        <v>1.953125E-3</v>
      </c>
      <c r="F13" s="7" t="str">
        <f t="shared" si="2"/>
        <v>---</v>
      </c>
      <c r="G13" s="7">
        <f t="shared" si="7"/>
        <v>55.412155143916607</v>
      </c>
      <c r="H13" s="7">
        <f t="shared" si="8"/>
        <v>55.5</v>
      </c>
      <c r="I13" s="7">
        <f t="shared" si="9"/>
        <v>55.456066130660474</v>
      </c>
    </row>
    <row r="14" spans="1:9">
      <c r="A14" s="2">
        <f t="shared" si="4"/>
        <v>10</v>
      </c>
      <c r="B14" s="7">
        <f t="shared" si="5"/>
        <v>2.9990234375</v>
      </c>
      <c r="C14" s="7">
        <f t="shared" si="6"/>
        <v>3</v>
      </c>
      <c r="D14" s="15">
        <f t="shared" si="0"/>
        <v>2.99951171875</v>
      </c>
      <c r="E14" s="7">
        <f t="shared" si="1"/>
        <v>9.765625E-4</v>
      </c>
      <c r="F14" s="7" t="str">
        <f t="shared" si="2"/>
        <v>---</v>
      </c>
      <c r="G14" s="7">
        <f t="shared" si="7"/>
        <v>55.456066130660474</v>
      </c>
      <c r="H14" s="7">
        <f t="shared" si="8"/>
        <v>55.5</v>
      </c>
      <c r="I14" s="7">
        <f t="shared" si="9"/>
        <v>55.478030204656534</v>
      </c>
    </row>
    <row r="15" spans="1:9">
      <c r="A15" s="2">
        <f t="shared" si="4"/>
        <v>11</v>
      </c>
      <c r="B15" s="7">
        <f t="shared" si="5"/>
        <v>2.99951171875</v>
      </c>
      <c r="C15" s="7">
        <f t="shared" si="6"/>
        <v>3</v>
      </c>
      <c r="D15" s="15">
        <f t="shared" si="0"/>
        <v>2.999755859375</v>
      </c>
      <c r="E15" s="7">
        <f t="shared" si="1"/>
        <v>4.8828125E-4</v>
      </c>
      <c r="F15" s="7" t="str">
        <f t="shared" si="2"/>
        <v>---</v>
      </c>
      <c r="G15" s="7">
        <f t="shared" si="7"/>
        <v>55.478030204656534</v>
      </c>
      <c r="H15" s="7">
        <f t="shared" si="8"/>
        <v>55.5</v>
      </c>
      <c r="I15" s="7">
        <f t="shared" si="9"/>
        <v>55.489014387116185</v>
      </c>
    </row>
    <row r="16" spans="1:9">
      <c r="A16" s="2">
        <f t="shared" si="4"/>
        <v>12</v>
      </c>
      <c r="B16" s="7">
        <f t="shared" si="5"/>
        <v>2.999755859375</v>
      </c>
      <c r="C16" s="7">
        <f t="shared" si="6"/>
        <v>3</v>
      </c>
      <c r="D16" s="15">
        <f t="shared" si="0"/>
        <v>2.9998779296875</v>
      </c>
      <c r="E16" s="7">
        <f t="shared" si="1"/>
        <v>2.44140625E-4</v>
      </c>
      <c r="F16" s="7" t="str">
        <f t="shared" si="2"/>
        <v>---</v>
      </c>
      <c r="G16" s="7">
        <f t="shared" si="7"/>
        <v>55.489014387116185</v>
      </c>
      <c r="H16" s="7">
        <f t="shared" si="8"/>
        <v>55.5</v>
      </c>
      <c r="I16" s="7">
        <f t="shared" si="9"/>
        <v>55.494507014749615</v>
      </c>
    </row>
    <row r="17" spans="1:9">
      <c r="A17" s="2">
        <f t="shared" si="4"/>
        <v>13</v>
      </c>
      <c r="B17" s="7">
        <f t="shared" si="5"/>
        <v>2.9998779296875</v>
      </c>
      <c r="C17" s="7">
        <f t="shared" si="6"/>
        <v>3</v>
      </c>
      <c r="D17" s="15">
        <f t="shared" si="0"/>
        <v>2.99993896484375</v>
      </c>
      <c r="E17" s="7">
        <f t="shared" si="1"/>
        <v>1.220703125E-4</v>
      </c>
      <c r="F17" s="7" t="str">
        <f t="shared" si="2"/>
        <v>---</v>
      </c>
      <c r="G17" s="7">
        <f t="shared" si="7"/>
        <v>55.494507014749615</v>
      </c>
      <c r="H17" s="7">
        <f t="shared" si="8"/>
        <v>55.5</v>
      </c>
      <c r="I17" s="7">
        <f t="shared" si="9"/>
        <v>55.497253462672006</v>
      </c>
    </row>
    <row r="18" spans="1:9">
      <c r="A18" s="2">
        <f t="shared" si="4"/>
        <v>14</v>
      </c>
      <c r="B18" s="7">
        <f t="shared" si="5"/>
        <v>2.99993896484375</v>
      </c>
      <c r="C18" s="7">
        <f t="shared" si="6"/>
        <v>3</v>
      </c>
      <c r="D18" s="16">
        <f t="shared" si="0"/>
        <v>2.999969482421875</v>
      </c>
      <c r="E18" s="7">
        <f t="shared" si="1"/>
        <v>6.103515625E-5</v>
      </c>
      <c r="F18" s="7" t="str">
        <f t="shared" si="2"/>
        <v>корень</v>
      </c>
      <c r="G18" s="7">
        <f t="shared" si="7"/>
        <v>55.497253462672006</v>
      </c>
      <c r="H18" s="7">
        <f t="shared" si="8"/>
        <v>55.5</v>
      </c>
      <c r="I18" s="7">
        <f t="shared" si="9"/>
        <v>55.498626720160217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"/>
  <sheetViews>
    <sheetView zoomScaleNormal="100" workbookViewId="0">
      <selection activeCell="B9" sqref="B9"/>
    </sheetView>
  </sheetViews>
  <sheetFormatPr defaultRowHeight="15"/>
  <cols>
    <col min="1" max="5" width="8.7109375" customWidth="1"/>
    <col min="6" max="6" width="11.85546875" customWidth="1"/>
    <col min="7" max="1025" width="8.7109375" customWidth="1"/>
  </cols>
  <sheetData>
    <row r="1" spans="1:8">
      <c r="A1" s="8" t="s">
        <v>11</v>
      </c>
      <c r="B1" s="9" t="s">
        <v>0</v>
      </c>
      <c r="C1" s="9" t="s">
        <v>1</v>
      </c>
      <c r="D1" s="9" t="s">
        <v>12</v>
      </c>
      <c r="E1" s="9" t="s">
        <v>13</v>
      </c>
    </row>
    <row r="2" spans="1:8">
      <c r="A2" s="8">
        <v>0</v>
      </c>
      <c r="B2" s="9">
        <v>1</v>
      </c>
      <c r="C2" s="9"/>
      <c r="D2" s="9">
        <v>5</v>
      </c>
      <c r="E2" s="9"/>
      <c r="F2" s="2" t="s">
        <v>14</v>
      </c>
      <c r="G2" s="10" t="s">
        <v>15</v>
      </c>
      <c r="H2" s="11">
        <v>0.01</v>
      </c>
    </row>
    <row r="3" spans="1:8">
      <c r="A3" s="8">
        <f t="shared" ref="A3:A9" si="0">A2+1</f>
        <v>1</v>
      </c>
      <c r="B3" s="12">
        <f t="shared" ref="B3:B9" si="1">B2-C3/$D$2</f>
        <v>0.8</v>
      </c>
      <c r="C3" s="12">
        <f t="shared" ref="C3:C9" si="2">B2^3+B2-1</f>
        <v>1</v>
      </c>
      <c r="D3" s="9"/>
      <c r="E3" s="12">
        <f t="shared" ref="E3:E9" si="3">ABS(B3-B2)</f>
        <v>0.19999999999999996</v>
      </c>
      <c r="F3" s="2" t="str">
        <f t="shared" ref="F3:F9" si="4">IF(AND(C3&lt;$H$2,E3&lt;$H$2)," выполнено","---")</f>
        <v>---</v>
      </c>
    </row>
    <row r="4" spans="1:8">
      <c r="A4" s="8">
        <f t="shared" si="0"/>
        <v>2</v>
      </c>
      <c r="B4" s="12">
        <f t="shared" si="1"/>
        <v>0.73760000000000003</v>
      </c>
      <c r="C4" s="12">
        <f t="shared" si="2"/>
        <v>0.31200000000000028</v>
      </c>
      <c r="D4" s="9"/>
      <c r="E4" s="12">
        <f t="shared" si="3"/>
        <v>6.2400000000000011E-2</v>
      </c>
      <c r="F4" s="2" t="str">
        <f t="shared" si="4"/>
        <v>---</v>
      </c>
    </row>
    <row r="5" spans="1:8">
      <c r="A5" s="8">
        <f t="shared" si="0"/>
        <v>3</v>
      </c>
      <c r="B5" s="12">
        <f t="shared" si="1"/>
        <v>0.70982118932479998</v>
      </c>
      <c r="C5" s="12">
        <f t="shared" si="2"/>
        <v>0.13889405337600014</v>
      </c>
      <c r="D5" s="9"/>
      <c r="E5" s="12">
        <f t="shared" si="3"/>
        <v>2.777881067520005E-2</v>
      </c>
      <c r="F5" s="2" t="str">
        <f t="shared" si="4"/>
        <v>---</v>
      </c>
    </row>
    <row r="6" spans="1:8">
      <c r="A6" s="8">
        <f t="shared" si="0"/>
        <v>4</v>
      </c>
      <c r="B6" s="12">
        <f t="shared" si="1"/>
        <v>0.69632882091719672</v>
      </c>
      <c r="C6" s="12">
        <f t="shared" si="2"/>
        <v>6.7461842038016417E-2</v>
      </c>
      <c r="D6" s="9"/>
      <c r="E6" s="12">
        <f t="shared" si="3"/>
        <v>1.3492368407603261E-2</v>
      </c>
      <c r="F6" s="2" t="str">
        <f t="shared" si="4"/>
        <v>---</v>
      </c>
    </row>
    <row r="7" spans="1:8">
      <c r="A7" s="8">
        <f t="shared" si="0"/>
        <v>5</v>
      </c>
      <c r="B7" s="12">
        <f t="shared" si="1"/>
        <v>0.68953673270634541</v>
      </c>
      <c r="C7" s="12">
        <f t="shared" si="2"/>
        <v>3.3960441054256663E-2</v>
      </c>
      <c r="D7" s="9"/>
      <c r="E7" s="12">
        <f t="shared" si="3"/>
        <v>6.7920882108513103E-3</v>
      </c>
      <c r="F7" s="2" t="str">
        <f t="shared" si="4"/>
        <v>---</v>
      </c>
    </row>
    <row r="8" spans="1:8">
      <c r="A8" s="8">
        <f t="shared" si="0"/>
        <v>6</v>
      </c>
      <c r="B8" s="12">
        <f t="shared" si="1"/>
        <v>0.68605983426880035</v>
      </c>
      <c r="C8" s="12">
        <f t="shared" si="2"/>
        <v>1.7384492187725531E-2</v>
      </c>
      <c r="D8" s="9"/>
      <c r="E8" s="12">
        <f t="shared" si="3"/>
        <v>3.4768984375450618E-3</v>
      </c>
      <c r="F8" s="2" t="str">
        <f t="shared" si="4"/>
        <v>---</v>
      </c>
    </row>
    <row r="9" spans="1:8">
      <c r="A9" s="8">
        <f t="shared" si="0"/>
        <v>7</v>
      </c>
      <c r="B9" s="13">
        <f t="shared" si="1"/>
        <v>0.68426520008087566</v>
      </c>
      <c r="C9" s="14">
        <f t="shared" si="2"/>
        <v>8.9731709396232429E-3</v>
      </c>
      <c r="D9" s="9"/>
      <c r="E9" s="14">
        <f t="shared" si="3"/>
        <v>1.794634187924693E-3</v>
      </c>
      <c r="F9" s="2" t="str">
        <f t="shared" si="4"/>
        <v xml:space="preserve"> выполнено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E23" sqref="E23"/>
    </sheetView>
  </sheetViews>
  <sheetFormatPr defaultRowHeight="15"/>
  <cols>
    <col min="1" max="5" width="9.5703125" bestFit="1" customWidth="1"/>
    <col min="6" max="6" width="14.28515625" bestFit="1" customWidth="1"/>
    <col min="7" max="7" width="15.7109375" bestFit="1" customWidth="1"/>
  </cols>
  <sheetData>
    <row r="1" spans="1:10">
      <c r="I1" s="17" t="s">
        <v>0</v>
      </c>
      <c r="J1" s="17" t="s">
        <v>1</v>
      </c>
    </row>
    <row r="2" spans="1:10">
      <c r="F2">
        <v>1E-3</v>
      </c>
      <c r="I2" s="17">
        <v>-3</v>
      </c>
      <c r="J2" s="18">
        <f>2.2*I2-2^I2</f>
        <v>-6.7250000000000005</v>
      </c>
    </row>
    <row r="3" spans="1:10">
      <c r="I3" s="17">
        <v>-2</v>
      </c>
      <c r="J3" s="18">
        <f>2.2*I3-2^I3</f>
        <v>-4.6500000000000004</v>
      </c>
    </row>
    <row r="4" spans="1:10">
      <c r="I4" s="17">
        <v>-1</v>
      </c>
      <c r="J4" s="18">
        <f t="shared" ref="J4:J9" si="0">2.2*I4-2^I4</f>
        <v>-2.7</v>
      </c>
    </row>
    <row r="5" spans="1:10">
      <c r="I5" s="19">
        <v>0</v>
      </c>
      <c r="J5" s="22">
        <f t="shared" si="0"/>
        <v>-1</v>
      </c>
    </row>
    <row r="6" spans="1:10">
      <c r="A6" t="s">
        <v>16</v>
      </c>
      <c r="I6" s="19">
        <v>1</v>
      </c>
      <c r="J6" s="22">
        <f t="shared" si="0"/>
        <v>0.20000000000000018</v>
      </c>
    </row>
    <row r="7" spans="1:10">
      <c r="A7" s="17" t="s">
        <v>17</v>
      </c>
      <c r="B7" s="17" t="s">
        <v>18</v>
      </c>
      <c r="C7" s="17" t="s">
        <v>1</v>
      </c>
      <c r="D7" s="17" t="s">
        <v>19</v>
      </c>
      <c r="E7" s="17" t="s">
        <v>20</v>
      </c>
      <c r="I7" s="17">
        <v>2</v>
      </c>
      <c r="J7" s="18">
        <f t="shared" si="0"/>
        <v>0.40000000000000036</v>
      </c>
    </row>
    <row r="8" spans="1:10">
      <c r="A8" s="17" t="s">
        <v>5</v>
      </c>
      <c r="B8" s="17">
        <v>0</v>
      </c>
      <c r="C8" s="17">
        <f>2.2*B8-2^B8</f>
        <v>-1</v>
      </c>
      <c r="D8" s="17">
        <f>2^B8*LN(2)*1/2</f>
        <v>0.34657359027997264</v>
      </c>
      <c r="E8" s="17" t="str">
        <f>IF(C8*D8&gt;0,"вып","нет")</f>
        <v>нет</v>
      </c>
      <c r="I8" s="17">
        <v>3</v>
      </c>
      <c r="J8" s="18">
        <f t="shared" si="0"/>
        <v>-1.3999999999999995</v>
      </c>
    </row>
    <row r="9" spans="1:10">
      <c r="A9" s="17" t="s">
        <v>6</v>
      </c>
      <c r="B9" s="17">
        <v>1</v>
      </c>
      <c r="C9" s="17">
        <f>2.2*B9-2^B9</f>
        <v>0.20000000000000018</v>
      </c>
      <c r="D9" s="17">
        <f>2^B9*LN(2)*1/2</f>
        <v>0.69314718055994529</v>
      </c>
      <c r="E9" s="17" t="str">
        <f>IF(C9*D9&gt;0,"вып","нет")</f>
        <v>вып</v>
      </c>
      <c r="I9" s="17">
        <v>4</v>
      </c>
      <c r="J9" s="18">
        <f t="shared" si="0"/>
        <v>-7.1999999999999993</v>
      </c>
    </row>
    <row r="11" spans="1:10">
      <c r="A11" s="21" t="s">
        <v>21</v>
      </c>
    </row>
    <row r="12" spans="1:10">
      <c r="A12" s="20" t="s">
        <v>22</v>
      </c>
      <c r="B12" s="20" t="s">
        <v>23</v>
      </c>
      <c r="C12" s="20" t="s">
        <v>24</v>
      </c>
      <c r="D12" s="20" t="s">
        <v>25</v>
      </c>
      <c r="E12" s="20" t="s">
        <v>26</v>
      </c>
      <c r="F12" s="20" t="s">
        <v>27</v>
      </c>
      <c r="G12" s="20" t="s">
        <v>28</v>
      </c>
    </row>
    <row r="13" spans="1:10">
      <c r="A13" s="17">
        <v>1</v>
      </c>
      <c r="B13" s="18">
        <f>A13-(C13/D13)</f>
        <v>0.75421087129830255</v>
      </c>
      <c r="C13" s="18">
        <f>2.2*A13-2^A13</f>
        <v>0.20000000000000018</v>
      </c>
      <c r="D13" s="18">
        <f>2.2-2^A13*LN(2)</f>
        <v>0.81370563888010961</v>
      </c>
      <c r="E13" s="18">
        <f>ABS(B13-A13)</f>
        <v>0.24578912870169745</v>
      </c>
      <c r="F13" s="17" t="str">
        <f>IF(E13&lt;$F$2,"корень="&amp;ROUND(B13,4),"---")</f>
        <v>---</v>
      </c>
      <c r="G13" s="17">
        <v>1</v>
      </c>
    </row>
    <row r="14" spans="1:10">
      <c r="A14" s="18">
        <f>B13</f>
        <v>0.75421087129830255</v>
      </c>
      <c r="B14" s="18">
        <f>A14-(C14/D14)</f>
        <v>0.78083403460989376</v>
      </c>
      <c r="C14" s="18">
        <f>2.2*A14-2^A14</f>
        <v>-2.7444823150303943E-2</v>
      </c>
      <c r="D14" s="18">
        <f>2.2-2^A14*LN(2)</f>
        <v>1.0308625924386285</v>
      </c>
      <c r="E14" s="18">
        <f>ABS(B14-A14)</f>
        <v>2.6623163311591203E-2</v>
      </c>
      <c r="F14" s="17" t="str">
        <f t="shared" ref="F14:F15" si="1">IF(E14&lt;$F$2,"корень="&amp;ROUND(B14,4),"---")</f>
        <v>---</v>
      </c>
      <c r="G14" s="17">
        <v>2</v>
      </c>
    </row>
    <row r="15" spans="1:10">
      <c r="A15" s="18">
        <f t="shared" ref="A15" si="2">B14</f>
        <v>0.78083403460989376</v>
      </c>
      <c r="B15" s="18">
        <f t="shared" ref="B15" si="3">A15-(C15/D15)</f>
        <v>0.78112040437471963</v>
      </c>
      <c r="C15" s="18">
        <f t="shared" ref="C15" si="4">2.2*A15-2^A15</f>
        <v>-2.8897209242995103E-4</v>
      </c>
      <c r="D15" s="18">
        <f t="shared" ref="D15" si="5">2.2-2^A15*LN(2)</f>
        <v>1.0090872987436637</v>
      </c>
      <c r="E15" s="18">
        <f t="shared" ref="E15" si="6">ABS(B15-A15)</f>
        <v>2.8636976482587784E-4</v>
      </c>
      <c r="F15" s="19" t="str">
        <f t="shared" si="1"/>
        <v>корень=0,7811</v>
      </c>
      <c r="G15" s="17">
        <v>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F20" sqref="A1:F20"/>
    </sheetView>
  </sheetViews>
  <sheetFormatPr defaultRowHeight="15"/>
  <cols>
    <col min="1" max="1" width="9.140625" style="24"/>
    <col min="2" max="2" width="7.7109375" style="24" bestFit="1" customWidth="1"/>
    <col min="3" max="5" width="9.28515625" style="24" bestFit="1" customWidth="1"/>
    <col min="6" max="6" width="18.140625" style="24" bestFit="1" customWidth="1"/>
    <col min="7" max="16384" width="9.140625" style="24"/>
  </cols>
  <sheetData>
    <row r="1" spans="1:6">
      <c r="A1" s="23" t="s">
        <v>29</v>
      </c>
      <c r="B1" s="23" t="s">
        <v>31</v>
      </c>
      <c r="C1" s="23" t="s">
        <v>32</v>
      </c>
      <c r="D1" s="23" t="s">
        <v>33</v>
      </c>
      <c r="E1" s="23" t="s">
        <v>34</v>
      </c>
      <c r="F1" s="23" t="s">
        <v>30</v>
      </c>
    </row>
    <row r="2" spans="1:6">
      <c r="A2" s="39" t="s">
        <v>35</v>
      </c>
      <c r="B2" s="23">
        <v>2.2000000000000002</v>
      </c>
      <c r="C2" s="23">
        <v>-3.1</v>
      </c>
      <c r="D2" s="23">
        <v>4.2</v>
      </c>
      <c r="E2" s="23">
        <v>-5.0999999999999996</v>
      </c>
      <c r="F2" s="23">
        <v>6</v>
      </c>
    </row>
    <row r="3" spans="1:6">
      <c r="A3" s="40"/>
      <c r="B3" s="23">
        <v>1.3</v>
      </c>
      <c r="C3" s="23">
        <v>2.2000000000000002</v>
      </c>
      <c r="D3" s="23">
        <v>-1.4</v>
      </c>
      <c r="E3" s="23">
        <v>1.5</v>
      </c>
      <c r="F3" s="23">
        <v>10</v>
      </c>
    </row>
    <row r="4" spans="1:6">
      <c r="A4" s="40"/>
      <c r="B4" s="23">
        <v>6.2</v>
      </c>
      <c r="C4" s="23">
        <v>-7.4</v>
      </c>
      <c r="D4" s="23">
        <v>8.5</v>
      </c>
      <c r="E4" s="23">
        <v>-9.6</v>
      </c>
      <c r="F4" s="23">
        <v>1.1000000000000001</v>
      </c>
    </row>
    <row r="5" spans="1:6">
      <c r="A5" s="40"/>
      <c r="B5" s="23">
        <v>1.2</v>
      </c>
      <c r="C5" s="23">
        <v>1.3</v>
      </c>
      <c r="D5" s="23">
        <v>1.4</v>
      </c>
      <c r="E5" s="23">
        <v>4.5</v>
      </c>
      <c r="F5" s="23">
        <v>1.6</v>
      </c>
    </row>
    <row r="6" spans="1:6" s="26" customFormat="1">
      <c r="A6" s="41"/>
      <c r="B6" s="31">
        <f>B2/$B$2</f>
        <v>1</v>
      </c>
      <c r="C6" s="25">
        <f t="shared" ref="C6:F6" si="0">C2/$B$2</f>
        <v>-1.4090909090909089</v>
      </c>
      <c r="D6" s="25">
        <f t="shared" si="0"/>
        <v>1.9090909090909089</v>
      </c>
      <c r="E6" s="25">
        <f t="shared" si="0"/>
        <v>-2.3181818181818179</v>
      </c>
      <c r="F6" s="25">
        <f t="shared" si="0"/>
        <v>2.7272727272727271</v>
      </c>
    </row>
    <row r="7" spans="1:6" s="26" customFormat="1">
      <c r="A7" s="38" t="s">
        <v>36</v>
      </c>
      <c r="B7" s="27"/>
      <c r="C7" s="27">
        <f>C3-B3*C$6</f>
        <v>4.0318181818181822</v>
      </c>
      <c r="D7" s="27">
        <f>D3-B3*$D$6</f>
        <v>-3.8818181818181818</v>
      </c>
      <c r="E7" s="27">
        <f>E3-B3*$E$6</f>
        <v>4.5136363636363637</v>
      </c>
      <c r="F7" s="27">
        <f>F3-B3*F6</f>
        <v>6.454545454545455</v>
      </c>
    </row>
    <row r="8" spans="1:6" s="26" customFormat="1">
      <c r="A8" s="38"/>
      <c r="B8" s="27"/>
      <c r="C8" s="27">
        <f t="shared" ref="C8:C9" si="1">C4-B4*C$6</f>
        <v>1.336363636363636</v>
      </c>
      <c r="D8" s="27">
        <f t="shared" ref="D8:D9" si="2">D4-B4*$D$6</f>
        <v>-3.336363636363636</v>
      </c>
      <c r="E8" s="27">
        <f t="shared" ref="E8:E9" si="3">E4-B4*$E$6</f>
        <v>4.7727272727272716</v>
      </c>
      <c r="F8" s="27">
        <f>F4-B4*F6</f>
        <v>-15.80909090909091</v>
      </c>
    </row>
    <row r="9" spans="1:6" s="26" customFormat="1">
      <c r="A9" s="38"/>
      <c r="B9" s="27"/>
      <c r="C9" s="27">
        <f t="shared" si="1"/>
        <v>2.9909090909090907</v>
      </c>
      <c r="D9" s="27">
        <f t="shared" si="2"/>
        <v>-0.89090909090909065</v>
      </c>
      <c r="E9" s="27">
        <f t="shared" si="3"/>
        <v>7.2818181818181813</v>
      </c>
      <c r="F9" s="27">
        <f>F5-B5*F6</f>
        <v>-1.6727272727272724</v>
      </c>
    </row>
    <row r="10" spans="1:6" s="26" customFormat="1">
      <c r="A10" s="38"/>
      <c r="B10" s="27"/>
      <c r="C10" s="31">
        <f>C7/C7</f>
        <v>1</v>
      </c>
      <c r="D10" s="28">
        <f>D7/$C$7</f>
        <v>-0.96279594137542268</v>
      </c>
      <c r="E10" s="28">
        <f t="shared" ref="E10:F10" si="4">E7/$C$7</f>
        <v>1.1195039458850056</v>
      </c>
      <c r="F10" s="28">
        <f t="shared" si="4"/>
        <v>1.600901916572717</v>
      </c>
    </row>
    <row r="11" spans="1:6" s="26" customFormat="1">
      <c r="A11" s="38" t="s">
        <v>37</v>
      </c>
      <c r="B11" s="27"/>
      <c r="C11" s="27"/>
      <c r="D11" s="27">
        <f>D8-C8*D10</f>
        <v>-2.0497181510710263</v>
      </c>
      <c r="E11" s="27">
        <f t="shared" ref="E11:F11" si="5">E8-D8*E10</f>
        <v>8.5077995285436074</v>
      </c>
      <c r="F11" s="27">
        <f t="shared" si="5"/>
        <v>-23.449759147278876</v>
      </c>
    </row>
    <row r="12" spans="1:6" s="26" customFormat="1">
      <c r="A12" s="38"/>
      <c r="B12" s="27"/>
      <c r="C12" s="27"/>
      <c r="D12" s="27">
        <f>D9-$C$9*D10</f>
        <v>1.9887260428410372</v>
      </c>
      <c r="E12" s="27">
        <f t="shared" ref="E12:F12" si="6">E9-$C$9*E10</f>
        <v>3.9334836527621193</v>
      </c>
      <c r="F12" s="27">
        <f t="shared" si="6"/>
        <v>-6.4608793686583983</v>
      </c>
    </row>
    <row r="13" spans="1:6" s="26" customFormat="1">
      <c r="A13" s="38"/>
      <c r="B13" s="27"/>
      <c r="C13" s="27"/>
      <c r="D13" s="31">
        <f>D11/D11</f>
        <v>1</v>
      </c>
      <c r="E13" s="28">
        <f>E11/D11</f>
        <v>-4.1507167822551994</v>
      </c>
      <c r="F13" s="28">
        <f>F11/D11</f>
        <v>11.440479821591969</v>
      </c>
    </row>
    <row r="14" spans="1:6" s="26" customFormat="1">
      <c r="A14" s="38" t="s">
        <v>38</v>
      </c>
      <c r="B14" s="27"/>
      <c r="C14" s="27"/>
      <c r="D14" s="27"/>
      <c r="E14" s="27">
        <f>E12-D12*E13</f>
        <v>12.188122214090384</v>
      </c>
      <c r="F14" s="27">
        <f>F12-D12*F13</f>
        <v>-29.212859532455731</v>
      </c>
    </row>
    <row r="15" spans="1:6" s="26" customFormat="1">
      <c r="A15" s="38"/>
      <c r="B15" s="27"/>
      <c r="C15" s="27"/>
      <c r="D15" s="27"/>
      <c r="E15" s="31">
        <f>E12/E12</f>
        <v>1</v>
      </c>
      <c r="F15" s="28">
        <f>F14/E14</f>
        <v>-2.3968302105375567</v>
      </c>
    </row>
    <row r="16" spans="1:6" s="26" customFormat="1">
      <c r="A16" s="42"/>
      <c r="B16" s="42"/>
      <c r="C16" s="42"/>
      <c r="D16" s="42"/>
      <c r="E16" s="42"/>
      <c r="F16" s="42"/>
    </row>
    <row r="17" spans="1:6" s="26" customFormat="1">
      <c r="A17" s="38" t="s">
        <v>39</v>
      </c>
      <c r="B17" s="27"/>
      <c r="C17" s="27"/>
      <c r="D17" s="27"/>
      <c r="E17" s="32">
        <v>1</v>
      </c>
      <c r="F17" s="27">
        <f>F15</f>
        <v>-2.3968302105375567</v>
      </c>
    </row>
    <row r="18" spans="1:6" s="26" customFormat="1">
      <c r="A18" s="38"/>
      <c r="B18" s="27"/>
      <c r="C18" s="27"/>
      <c r="D18" s="33">
        <v>1</v>
      </c>
      <c r="E18" s="27"/>
      <c r="F18" s="27">
        <f>F13-E13*F17</f>
        <v>1.4919164424974696</v>
      </c>
    </row>
    <row r="19" spans="1:6" s="26" customFormat="1">
      <c r="A19" s="38"/>
      <c r="B19" s="27"/>
      <c r="C19" s="33">
        <v>1</v>
      </c>
      <c r="D19" s="27"/>
      <c r="E19" s="27"/>
      <c r="F19" s="27">
        <f>F10-E10*F17-D10*F18</f>
        <v>5.7205738905937231</v>
      </c>
    </row>
    <row r="20" spans="1:6" s="26" customFormat="1">
      <c r="A20" s="38"/>
      <c r="B20" s="33">
        <v>1</v>
      </c>
      <c r="C20" s="27"/>
      <c r="D20" s="27"/>
      <c r="E20" s="27"/>
      <c r="F20" s="27">
        <f>F6-E6*F17-D6*F18-C6*F19</f>
        <v>2.3835890584589237</v>
      </c>
    </row>
  </sheetData>
  <mergeCells count="6">
    <mergeCell ref="A17:A20"/>
    <mergeCell ref="A2:A6"/>
    <mergeCell ref="A7:A10"/>
    <mergeCell ref="A11:A13"/>
    <mergeCell ref="A14:A15"/>
    <mergeCell ref="A16:F16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selection activeCell="J23" sqref="J23"/>
    </sheetView>
  </sheetViews>
  <sheetFormatPr defaultRowHeight="15"/>
  <cols>
    <col min="10" max="10" width="10.28515625" bestFit="1" customWidth="1"/>
    <col min="11" max="11" width="9.5703125" bestFit="1" customWidth="1"/>
    <col min="12" max="12" width="9.28515625" bestFit="1" customWidth="1"/>
  </cols>
  <sheetData>
    <row r="1" spans="1:12">
      <c r="A1" s="23" t="s">
        <v>29</v>
      </c>
      <c r="B1" s="23" t="s">
        <v>31</v>
      </c>
      <c r="C1" s="23" t="s">
        <v>32</v>
      </c>
      <c r="D1" s="23" t="s">
        <v>33</v>
      </c>
      <c r="E1" s="23" t="s">
        <v>34</v>
      </c>
      <c r="F1" s="23" t="s">
        <v>30</v>
      </c>
      <c r="H1" s="23" t="s">
        <v>29</v>
      </c>
      <c r="I1" s="23" t="s">
        <v>31</v>
      </c>
      <c r="J1" s="23" t="s">
        <v>32</v>
      </c>
      <c r="K1" s="23" t="s">
        <v>33</v>
      </c>
      <c r="L1" s="23" t="s">
        <v>30</v>
      </c>
    </row>
    <row r="2" spans="1:12">
      <c r="A2" s="39" t="s">
        <v>35</v>
      </c>
      <c r="B2" s="23">
        <v>153</v>
      </c>
      <c r="C2" s="23">
        <v>-65</v>
      </c>
      <c r="D2" s="23">
        <v>-67</v>
      </c>
      <c r="E2" s="23">
        <v>18</v>
      </c>
      <c r="F2" s="23">
        <v>6</v>
      </c>
      <c r="H2" s="39" t="s">
        <v>35</v>
      </c>
      <c r="I2" s="23">
        <v>153</v>
      </c>
      <c r="J2" s="23">
        <v>-65</v>
      </c>
      <c r="K2" s="23">
        <v>-67</v>
      </c>
      <c r="L2" s="23">
        <v>18</v>
      </c>
    </row>
    <row r="3" spans="1:12">
      <c r="A3" s="40"/>
      <c r="B3" s="23">
        <v>26</v>
      </c>
      <c r="C3" s="23">
        <v>-117</v>
      </c>
      <c r="D3" s="23">
        <v>84</v>
      </c>
      <c r="E3" s="23">
        <v>95</v>
      </c>
      <c r="F3" s="23">
        <v>10</v>
      </c>
      <c r="H3" s="40"/>
      <c r="I3" s="23">
        <v>26</v>
      </c>
      <c r="J3" s="23">
        <v>-117</v>
      </c>
      <c r="K3" s="23">
        <v>84</v>
      </c>
      <c r="L3" s="23">
        <v>95</v>
      </c>
    </row>
    <row r="4" spans="1:12">
      <c r="A4" s="40"/>
      <c r="B4" s="23">
        <v>32</v>
      </c>
      <c r="C4" s="23">
        <v>-55</v>
      </c>
      <c r="D4" s="23">
        <v>111</v>
      </c>
      <c r="E4" s="23">
        <v>-47</v>
      </c>
      <c r="F4" s="23">
        <v>1.1000000000000001</v>
      </c>
      <c r="H4" s="40"/>
      <c r="I4" s="23">
        <v>32</v>
      </c>
      <c r="J4" s="23">
        <v>-55</v>
      </c>
      <c r="K4" s="23">
        <v>111</v>
      </c>
      <c r="L4" s="23">
        <v>-47</v>
      </c>
    </row>
    <row r="5" spans="1:12">
      <c r="A5" s="40"/>
      <c r="B5" s="23">
        <v>1.2</v>
      </c>
      <c r="C5" s="23">
        <v>1.3</v>
      </c>
      <c r="D5" s="23">
        <v>1.4</v>
      </c>
      <c r="E5" s="23">
        <v>4.5</v>
      </c>
      <c r="F5" s="23">
        <v>1.6</v>
      </c>
      <c r="H5" s="40"/>
      <c r="I5" s="23"/>
      <c r="J5" s="23"/>
      <c r="K5" s="23"/>
      <c r="L5" s="23"/>
    </row>
    <row r="6" spans="1:12">
      <c r="A6" s="41"/>
      <c r="B6" s="31">
        <f>B2/$B$2</f>
        <v>1</v>
      </c>
      <c r="C6" s="25">
        <f t="shared" ref="C6:F6" si="0">C2/$B$2</f>
        <v>-0.42483660130718953</v>
      </c>
      <c r="D6" s="25">
        <f t="shared" si="0"/>
        <v>-0.43790849673202614</v>
      </c>
      <c r="E6" s="25">
        <f t="shared" si="0"/>
        <v>0.11764705882352941</v>
      </c>
      <c r="F6" s="25">
        <f t="shared" si="0"/>
        <v>3.9215686274509803E-2</v>
      </c>
      <c r="H6" s="41"/>
      <c r="I6" s="31">
        <f>I2/$I$2</f>
        <v>1</v>
      </c>
      <c r="J6" s="29">
        <f>J2/$I$2</f>
        <v>-0.42483660130718953</v>
      </c>
      <c r="K6" s="29">
        <f t="shared" ref="K6:L6" si="1">K2/$I$2</f>
        <v>-0.43790849673202614</v>
      </c>
      <c r="L6" s="29">
        <f t="shared" si="1"/>
        <v>0.11764705882352941</v>
      </c>
    </row>
    <row r="7" spans="1:12">
      <c r="A7" s="38" t="s">
        <v>36</v>
      </c>
      <c r="B7" s="27"/>
      <c r="C7" s="27">
        <f>C3-B3*C$6</f>
        <v>-105.95424836601308</v>
      </c>
      <c r="D7" s="27">
        <f>D3-B3*$D$6</f>
        <v>95.385620915032675</v>
      </c>
      <c r="E7" s="27">
        <f>E3-B3*$E$6</f>
        <v>91.941176470588232</v>
      </c>
      <c r="F7" s="27">
        <f>F3-B3*F6</f>
        <v>8.9803921568627452</v>
      </c>
      <c r="H7" s="38" t="s">
        <v>36</v>
      </c>
      <c r="I7" s="27"/>
      <c r="J7" s="30">
        <f>J3-$I3*J$6</f>
        <v>-105.95424836601308</v>
      </c>
      <c r="K7" s="30">
        <f t="shared" ref="K7:L8" si="2">K3-$I3*K$6</f>
        <v>95.385620915032675</v>
      </c>
      <c r="L7" s="30">
        <f t="shared" si="2"/>
        <v>91.941176470588232</v>
      </c>
    </row>
    <row r="8" spans="1:12">
      <c r="A8" s="38"/>
      <c r="B8" s="27"/>
      <c r="C8" s="27">
        <f t="shared" ref="C8:C9" si="3">C4-B4*C$6</f>
        <v>-41.405228758169933</v>
      </c>
      <c r="D8" s="27">
        <f t="shared" ref="D8:D9" si="4">D4-B4*$D$6</f>
        <v>125.01307189542484</v>
      </c>
      <c r="E8" s="27">
        <f t="shared" ref="E8:E9" si="5">E4-B4*$E$6</f>
        <v>-50.764705882352942</v>
      </c>
      <c r="F8" s="27">
        <f>F4-B4*F6</f>
        <v>-0.15490196078431362</v>
      </c>
      <c r="H8" s="38"/>
      <c r="I8" s="27"/>
      <c r="J8" s="30">
        <f>J4-$I4*J$6</f>
        <v>-41.405228758169933</v>
      </c>
      <c r="K8" s="30">
        <f t="shared" si="2"/>
        <v>125.01307189542484</v>
      </c>
      <c r="L8" s="30">
        <f t="shared" si="2"/>
        <v>-50.764705882352942</v>
      </c>
    </row>
    <row r="9" spans="1:12">
      <c r="A9" s="38"/>
      <c r="B9" s="27"/>
      <c r="C9" s="27">
        <f t="shared" si="3"/>
        <v>1.8098039215686275</v>
      </c>
      <c r="D9" s="27">
        <f t="shared" si="4"/>
        <v>1.9254901960784312</v>
      </c>
      <c r="E9" s="27">
        <f t="shared" si="5"/>
        <v>4.3588235294117643</v>
      </c>
      <c r="F9" s="27">
        <f>F5-B5*F6</f>
        <v>1.5529411764705883</v>
      </c>
      <c r="H9" s="38"/>
      <c r="I9" s="27"/>
      <c r="J9" s="27"/>
      <c r="K9" s="27"/>
      <c r="L9" s="27"/>
    </row>
    <row r="10" spans="1:12">
      <c r="A10" s="38"/>
      <c r="B10" s="27"/>
      <c r="C10" s="31">
        <f>C7/C7</f>
        <v>1</v>
      </c>
      <c r="D10" s="28">
        <f>D7/$C$7</f>
        <v>-0.90025291468755775</v>
      </c>
      <c r="E10" s="28">
        <f t="shared" ref="E10:F10" si="6">E7/$C$7</f>
        <v>-0.86774412436000237</v>
      </c>
      <c r="F10" s="28">
        <f t="shared" si="6"/>
        <v>-8.4757263586453635E-2</v>
      </c>
      <c r="H10" s="38"/>
      <c r="I10" s="27"/>
      <c r="J10" s="31">
        <f>J7/J7</f>
        <v>1</v>
      </c>
      <c r="K10" s="36">
        <f>K7/$J$7</f>
        <v>-0.90025291468755775</v>
      </c>
      <c r="L10" s="36">
        <f>L7/$J$7</f>
        <v>-0.86774412436000237</v>
      </c>
    </row>
    <row r="11" spans="1:12">
      <c r="A11" s="38" t="s">
        <v>37</v>
      </c>
      <c r="B11" s="27"/>
      <c r="C11" s="27"/>
      <c r="D11" s="27">
        <f>D8-C8*D10</f>
        <v>87.737894022577279</v>
      </c>
      <c r="E11" s="27">
        <f>E8-C8*E10</f>
        <v>-86.693849855036689</v>
      </c>
      <c r="F11" s="27">
        <f>F8-C8*F10</f>
        <v>-3.6642958484979329</v>
      </c>
      <c r="H11" s="38" t="s">
        <v>37</v>
      </c>
      <c r="I11" s="27"/>
      <c r="J11" s="27"/>
      <c r="K11" s="30">
        <f>K8-$J$8*K10</f>
        <v>87.737894022577279</v>
      </c>
      <c r="L11" s="30">
        <f>L8-$J$8*L10</f>
        <v>-86.693849855036689</v>
      </c>
    </row>
    <row r="12" spans="1:12">
      <c r="A12" s="38"/>
      <c r="B12" s="27"/>
      <c r="C12" s="27"/>
      <c r="D12" s="27">
        <f>D9-$C$9*D10</f>
        <v>3.5547714514835604</v>
      </c>
      <c r="E12" s="27">
        <f t="shared" ref="E12:F12" si="7">E9-$C$9*E10</f>
        <v>5.9292702485966311</v>
      </c>
      <c r="F12" s="27">
        <f t="shared" si="7"/>
        <v>1.7063352044907778</v>
      </c>
      <c r="H12" s="38"/>
      <c r="I12" s="27"/>
      <c r="J12" s="27"/>
      <c r="K12" s="27"/>
      <c r="L12" s="27"/>
    </row>
    <row r="13" spans="1:12">
      <c r="A13" s="38"/>
      <c r="B13" s="27"/>
      <c r="C13" s="27"/>
      <c r="D13" s="31">
        <f>D11/D11</f>
        <v>1</v>
      </c>
      <c r="E13" s="28">
        <f>E11/D11</f>
        <v>-0.98810041910429336</v>
      </c>
      <c r="F13" s="28">
        <f>F11/D11</f>
        <v>-4.1764119019713566E-2</v>
      </c>
      <c r="H13" s="38"/>
      <c r="I13" s="27"/>
      <c r="J13" s="27"/>
      <c r="K13" s="31">
        <f>K11/$K$11</f>
        <v>1</v>
      </c>
      <c r="L13" s="36">
        <f>L11/K11</f>
        <v>-0.98810041910429336</v>
      </c>
    </row>
    <row r="14" spans="1:12">
      <c r="A14" s="43" t="s">
        <v>38</v>
      </c>
      <c r="B14" s="27"/>
      <c r="C14" s="27"/>
      <c r="D14" s="27"/>
      <c r="E14" s="27">
        <f>E12-D12*E13</f>
        <v>9.4417414096275145</v>
      </c>
      <c r="F14" s="27">
        <f>F12-D12*F13</f>
        <v>1.8547971024784171</v>
      </c>
      <c r="H14" s="34"/>
      <c r="I14" s="35"/>
      <c r="J14" s="35"/>
      <c r="K14" s="35"/>
      <c r="L14" s="37"/>
    </row>
    <row r="15" spans="1:12">
      <c r="A15" s="45"/>
      <c r="B15" s="27"/>
      <c r="C15" s="27"/>
      <c r="D15" s="27"/>
      <c r="E15" s="31">
        <f>E12/E12</f>
        <v>1</v>
      </c>
      <c r="F15" s="28">
        <f>F14/E14</f>
        <v>0.19644650515286571</v>
      </c>
      <c r="H15" s="43" t="s">
        <v>39</v>
      </c>
      <c r="I15" s="27"/>
      <c r="J15" s="27"/>
      <c r="K15" s="33">
        <v>1</v>
      </c>
      <c r="L15" s="30">
        <f>L13</f>
        <v>-0.98810041910429336</v>
      </c>
    </row>
    <row r="16" spans="1:12">
      <c r="A16" s="46"/>
      <c r="B16" s="47"/>
      <c r="C16" s="47"/>
      <c r="D16" s="47"/>
      <c r="E16" s="47"/>
      <c r="F16" s="48"/>
      <c r="H16" s="44"/>
      <c r="I16" s="27"/>
      <c r="J16" s="33">
        <v>1</v>
      </c>
      <c r="K16" s="27"/>
      <c r="L16" s="30">
        <f>L10-K10*L15</f>
        <v>-1.7572844066626399</v>
      </c>
    </row>
    <row r="17" spans="1:12">
      <c r="A17" s="43" t="s">
        <v>39</v>
      </c>
      <c r="B17" s="27"/>
      <c r="C17" s="27"/>
      <c r="D17" s="27"/>
      <c r="E17" s="32">
        <v>1</v>
      </c>
      <c r="F17" s="27">
        <f>F15</f>
        <v>0.19644650515286571</v>
      </c>
      <c r="H17" s="44"/>
      <c r="I17" s="33">
        <v>1</v>
      </c>
      <c r="J17" s="27"/>
      <c r="K17" s="27"/>
      <c r="L17" s="30">
        <f>L6-K6*L15-J6*L16</f>
        <v>-1.0616092451833938</v>
      </c>
    </row>
    <row r="18" spans="1:12">
      <c r="A18" s="44"/>
      <c r="B18" s="27"/>
      <c r="C18" s="27"/>
      <c r="D18" s="33">
        <v>1</v>
      </c>
      <c r="E18" s="27"/>
      <c r="F18" s="27">
        <f>F13-E13*F17</f>
        <v>0.15234475505340678</v>
      </c>
      <c r="H18" s="45"/>
    </row>
    <row r="19" spans="1:12">
      <c r="A19" s="44"/>
      <c r="B19" s="27"/>
      <c r="C19" s="33">
        <v>1</v>
      </c>
      <c r="D19" s="27"/>
      <c r="E19" s="27"/>
      <c r="F19" s="27">
        <f>F10-E10*F17-D10*F18</f>
        <v>0.22285684678519402</v>
      </c>
    </row>
    <row r="20" spans="1:12">
      <c r="A20" s="45"/>
      <c r="B20" s="33">
        <v>1</v>
      </c>
      <c r="C20" s="27"/>
      <c r="D20" s="27"/>
      <c r="E20" s="27"/>
      <c r="F20" s="27">
        <f>F6-E6*F17-D6*F18-C6*F19</f>
        <v>0.17749514076381884</v>
      </c>
    </row>
  </sheetData>
  <mergeCells count="10">
    <mergeCell ref="A17:A20"/>
    <mergeCell ref="A16:F16"/>
    <mergeCell ref="A14:A15"/>
    <mergeCell ref="H2:H6"/>
    <mergeCell ref="H7:H10"/>
    <mergeCell ref="H11:H13"/>
    <mergeCell ref="H15:H18"/>
    <mergeCell ref="A2:A6"/>
    <mergeCell ref="A7:A10"/>
    <mergeCell ref="A11:A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H34"/>
  <sheetViews>
    <sheetView topLeftCell="C4" workbookViewId="0">
      <selection activeCell="L25" sqref="L25"/>
    </sheetView>
  </sheetViews>
  <sheetFormatPr defaultRowHeight="15"/>
  <cols>
    <col min="7" max="7" width="11.5703125" bestFit="1" customWidth="1"/>
  </cols>
  <sheetData>
    <row r="2" spans="1:8">
      <c r="A2" s="49" t="s">
        <v>35</v>
      </c>
      <c r="B2" s="49"/>
      <c r="C2" s="49"/>
      <c r="D2" s="50" t="s">
        <v>39</v>
      </c>
    </row>
    <row r="3" spans="1:8">
      <c r="A3" s="51">
        <v>7</v>
      </c>
      <c r="B3" s="51">
        <v>4</v>
      </c>
      <c r="C3" s="51">
        <v>-1</v>
      </c>
      <c r="D3" s="52">
        <v>7</v>
      </c>
    </row>
    <row r="4" spans="1:8">
      <c r="A4" s="51">
        <v>2</v>
      </c>
      <c r="B4" s="51">
        <v>6</v>
      </c>
      <c r="C4" s="51">
        <v>3</v>
      </c>
      <c r="D4" s="52">
        <v>-2</v>
      </c>
    </row>
    <row r="5" spans="1:8">
      <c r="A5" s="51">
        <v>-1</v>
      </c>
      <c r="B5" s="51">
        <v>1</v>
      </c>
      <c r="C5" s="51">
        <v>4</v>
      </c>
      <c r="D5" s="52">
        <v>4</v>
      </c>
    </row>
    <row r="6" spans="1:8">
      <c r="F6" s="17" t="s">
        <v>46</v>
      </c>
    </row>
    <row r="7" spans="1:8">
      <c r="A7" s="19" t="s">
        <v>40</v>
      </c>
      <c r="B7" s="19" t="s">
        <v>42</v>
      </c>
      <c r="C7" s="19" t="s">
        <v>41</v>
      </c>
      <c r="D7" s="17"/>
      <c r="E7" s="17"/>
      <c r="F7" s="54" t="s">
        <v>15</v>
      </c>
      <c r="G7" s="54">
        <v>1E-3</v>
      </c>
      <c r="H7" s="17" t="s">
        <v>47</v>
      </c>
    </row>
    <row r="8" spans="1:8">
      <c r="A8" s="17">
        <v>0</v>
      </c>
      <c r="B8" s="17">
        <v>0</v>
      </c>
      <c r="C8" s="17">
        <v>0</v>
      </c>
      <c r="D8" s="19" t="s">
        <v>43</v>
      </c>
      <c r="E8" s="19" t="s">
        <v>44</v>
      </c>
      <c r="F8" s="19" t="s">
        <v>45</v>
      </c>
      <c r="G8" s="17"/>
      <c r="H8" s="17">
        <v>0</v>
      </c>
    </row>
    <row r="9" spans="1:8">
      <c r="A9" s="55">
        <f>($A$3-$B$3*B8+C8)/7</f>
        <v>1</v>
      </c>
      <c r="B9" s="55">
        <f>($D$4-$A$4*A8-3*C8)/$B$4</f>
        <v>-0.33333333333333331</v>
      </c>
      <c r="C9" s="55">
        <f>($D$5+A8-B8)/$C$5</f>
        <v>1</v>
      </c>
      <c r="D9" s="55">
        <f>ABS(A9-A8)</f>
        <v>1</v>
      </c>
      <c r="E9" s="55">
        <f t="shared" ref="E9:F9" si="0">ABS(B9-B8)</f>
        <v>0.33333333333333331</v>
      </c>
      <c r="F9" s="55">
        <f t="shared" si="0"/>
        <v>1</v>
      </c>
      <c r="G9" s="17" t="str">
        <f>IF(AND(D9&lt;$G$7, E9&lt;$G$7, F9&lt;$G$7), "Выполнено", "---")</f>
        <v>---</v>
      </c>
      <c r="H9" s="17">
        <v>1</v>
      </c>
    </row>
    <row r="10" spans="1:8">
      <c r="A10" s="55">
        <f t="shared" ref="A10:A34" si="1">($A$3-$B$3*B9+C9)/7</f>
        <v>1.3333333333333335</v>
      </c>
      <c r="B10" s="55">
        <f t="shared" ref="B10:B34" si="2">($D$4-$A$4*A9-3*C9)/$B$4</f>
        <v>-1.1666666666666667</v>
      </c>
      <c r="C10" s="55">
        <f t="shared" ref="C10:C34" si="3">($D$5+A9-B9)/$C$5</f>
        <v>1.3333333333333333</v>
      </c>
      <c r="D10" s="55">
        <f t="shared" ref="D10:D34" si="4">ABS(A10-A9)</f>
        <v>0.33333333333333348</v>
      </c>
      <c r="E10" s="55">
        <f t="shared" ref="E10:E34" si="5">ABS(B10-B9)</f>
        <v>0.83333333333333348</v>
      </c>
      <c r="F10" s="55">
        <f t="shared" ref="F10:F34" si="6">ABS(C10-C9)</f>
        <v>0.33333333333333326</v>
      </c>
      <c r="G10" s="17" t="str">
        <f t="shared" ref="G10:G34" si="7">IF(AND(D10&lt;$G$7, E10&lt;$G$7, F10&lt;$G$7), "Выполнено", "---")</f>
        <v>---</v>
      </c>
      <c r="H10" s="17">
        <v>2</v>
      </c>
    </row>
    <row r="11" spans="1:8">
      <c r="A11" s="55">
        <f t="shared" si="1"/>
        <v>1.8571428571428574</v>
      </c>
      <c r="B11" s="55">
        <f t="shared" si="2"/>
        <v>-1.4444444444444446</v>
      </c>
      <c r="C11" s="55">
        <f t="shared" si="3"/>
        <v>1.6250000000000002</v>
      </c>
      <c r="D11" s="55">
        <f t="shared" si="4"/>
        <v>0.52380952380952395</v>
      </c>
      <c r="E11" s="55">
        <f t="shared" si="5"/>
        <v>0.2777777777777779</v>
      </c>
      <c r="F11" s="55">
        <f t="shared" si="6"/>
        <v>0.29166666666666696</v>
      </c>
      <c r="G11" s="17" t="str">
        <f t="shared" si="7"/>
        <v>---</v>
      </c>
      <c r="H11" s="17">
        <v>3</v>
      </c>
    </row>
    <row r="12" spans="1:8">
      <c r="A12" s="55">
        <f t="shared" si="1"/>
        <v>2.0575396825396828</v>
      </c>
      <c r="B12" s="55">
        <f t="shared" si="2"/>
        <v>-1.7648809523809526</v>
      </c>
      <c r="C12" s="55">
        <f t="shared" si="3"/>
        <v>1.8253968253968256</v>
      </c>
      <c r="D12" s="55">
        <f t="shared" si="4"/>
        <v>0.20039682539682535</v>
      </c>
      <c r="E12" s="55">
        <f t="shared" si="5"/>
        <v>0.32043650793650791</v>
      </c>
      <c r="F12" s="55">
        <f t="shared" si="6"/>
        <v>0.20039682539682535</v>
      </c>
      <c r="G12" s="17" t="str">
        <f t="shared" si="7"/>
        <v>---</v>
      </c>
      <c r="H12" s="17">
        <v>4</v>
      </c>
    </row>
    <row r="13" spans="1:8">
      <c r="A13" s="55">
        <f t="shared" si="1"/>
        <v>2.2692743764172336</v>
      </c>
      <c r="B13" s="55">
        <f t="shared" si="2"/>
        <v>-1.931878306878307</v>
      </c>
      <c r="C13" s="55">
        <f t="shared" si="3"/>
        <v>1.9556051587301588</v>
      </c>
      <c r="D13" s="55">
        <f t="shared" si="4"/>
        <v>0.21173469387755084</v>
      </c>
      <c r="E13" s="55">
        <f t="shared" si="5"/>
        <v>0.16699735449735442</v>
      </c>
      <c r="F13" s="55">
        <f t="shared" si="6"/>
        <v>0.13020833333333326</v>
      </c>
      <c r="G13" s="17" t="str">
        <f t="shared" si="7"/>
        <v>---</v>
      </c>
      <c r="H13" s="17">
        <v>5</v>
      </c>
    </row>
    <row r="14" spans="1:8">
      <c r="A14" s="55">
        <f t="shared" si="1"/>
        <v>2.3833026266061981</v>
      </c>
      <c r="B14" s="55">
        <f t="shared" si="2"/>
        <v>-2.0675607048374904</v>
      </c>
      <c r="C14" s="55">
        <f t="shared" si="3"/>
        <v>2.0502881708238849</v>
      </c>
      <c r="D14" s="55">
        <f t="shared" si="4"/>
        <v>0.11402825018896445</v>
      </c>
      <c r="E14" s="55">
        <f t="shared" si="5"/>
        <v>0.13568239795918347</v>
      </c>
      <c r="F14" s="55">
        <f t="shared" si="6"/>
        <v>9.4683012093726093E-2</v>
      </c>
      <c r="G14" s="17" t="str">
        <f t="shared" si="7"/>
        <v>---</v>
      </c>
      <c r="H14" s="17">
        <v>6</v>
      </c>
    </row>
    <row r="15" spans="1:8">
      <c r="A15" s="55">
        <f t="shared" si="1"/>
        <v>2.4743615700248354</v>
      </c>
      <c r="B15" s="55">
        <f t="shared" si="2"/>
        <v>-2.1529116276140083</v>
      </c>
      <c r="C15" s="55">
        <f t="shared" si="3"/>
        <v>2.1127158328609221</v>
      </c>
      <c r="D15" s="55">
        <f t="shared" si="4"/>
        <v>9.1058943418637295E-2</v>
      </c>
      <c r="E15" s="55">
        <f t="shared" si="5"/>
        <v>8.5350922776517901E-2</v>
      </c>
      <c r="F15" s="55">
        <f t="shared" si="6"/>
        <v>6.2427662037037202E-2</v>
      </c>
      <c r="G15" s="17" t="str">
        <f t="shared" si="7"/>
        <v>---</v>
      </c>
      <c r="H15" s="17">
        <v>7</v>
      </c>
    </row>
    <row r="16" spans="1:8">
      <c r="A16" s="55">
        <f t="shared" si="1"/>
        <v>2.5320517633309936</v>
      </c>
      <c r="B16" s="55">
        <f t="shared" si="2"/>
        <v>-2.2144784397720727</v>
      </c>
      <c r="C16" s="55">
        <f t="shared" si="3"/>
        <v>2.1568182994097107</v>
      </c>
      <c r="D16" s="55">
        <f t="shared" si="4"/>
        <v>5.7690193306158211E-2</v>
      </c>
      <c r="E16" s="55">
        <f t="shared" si="5"/>
        <v>6.1566812158064366E-2</v>
      </c>
      <c r="F16" s="55">
        <f t="shared" si="6"/>
        <v>4.4102466548788577E-2</v>
      </c>
      <c r="G16" s="17" t="str">
        <f t="shared" si="7"/>
        <v>---</v>
      </c>
      <c r="H16" s="17">
        <v>8</v>
      </c>
    </row>
    <row r="17" spans="1:8">
      <c r="A17" s="55">
        <f t="shared" si="1"/>
        <v>2.5735331512140003</v>
      </c>
      <c r="B17" s="55">
        <f t="shared" si="2"/>
        <v>-2.2557597374818532</v>
      </c>
      <c r="C17" s="55">
        <f t="shared" si="3"/>
        <v>2.1866325507757667</v>
      </c>
      <c r="D17" s="55">
        <f t="shared" si="4"/>
        <v>4.1481387883006704E-2</v>
      </c>
      <c r="E17" s="55">
        <f t="shared" si="5"/>
        <v>4.1281297709780507E-2</v>
      </c>
      <c r="F17" s="55">
        <f t="shared" si="6"/>
        <v>2.9814251366055977E-2</v>
      </c>
      <c r="G17" s="17" t="str">
        <f t="shared" si="7"/>
        <v>---</v>
      </c>
      <c r="H17" s="17">
        <v>9</v>
      </c>
    </row>
    <row r="18" spans="1:8">
      <c r="A18" s="55">
        <f t="shared" si="1"/>
        <v>2.6013816429575969</v>
      </c>
      <c r="B18" s="55">
        <f t="shared" si="2"/>
        <v>-2.2844939924592169</v>
      </c>
      <c r="C18" s="55">
        <f t="shared" si="3"/>
        <v>2.2073232221739634</v>
      </c>
      <c r="D18" s="55">
        <f t="shared" si="4"/>
        <v>2.7848491743596604E-2</v>
      </c>
      <c r="E18" s="55">
        <f t="shared" si="5"/>
        <v>2.8734254977363705E-2</v>
      </c>
      <c r="F18" s="55">
        <f t="shared" si="6"/>
        <v>2.0690671398196692E-2</v>
      </c>
      <c r="G18" s="17" t="str">
        <f t="shared" si="7"/>
        <v>---</v>
      </c>
      <c r="H18" s="17">
        <v>10</v>
      </c>
    </row>
    <row r="19" spans="1:8">
      <c r="A19" s="55">
        <f t="shared" si="1"/>
        <v>2.6207570274301184</v>
      </c>
      <c r="B19" s="55">
        <f t="shared" si="2"/>
        <v>-2.304122158739514</v>
      </c>
      <c r="C19" s="55">
        <f t="shared" si="3"/>
        <v>2.2214689088542032</v>
      </c>
      <c r="D19" s="55">
        <f t="shared" si="4"/>
        <v>1.9375384472521517E-2</v>
      </c>
      <c r="E19" s="55">
        <f t="shared" si="5"/>
        <v>1.9628166280297066E-2</v>
      </c>
      <c r="F19" s="55">
        <f t="shared" si="6"/>
        <v>1.4145686680239855E-2</v>
      </c>
      <c r="G19" s="17" t="str">
        <f t="shared" si="7"/>
        <v>---</v>
      </c>
      <c r="H19" s="17">
        <v>11</v>
      </c>
    </row>
    <row r="20" spans="1:8">
      <c r="A20" s="55">
        <f t="shared" si="1"/>
        <v>2.6339939348303223</v>
      </c>
      <c r="B20" s="55">
        <f t="shared" si="2"/>
        <v>-2.3176534635704744</v>
      </c>
      <c r="C20" s="55">
        <f t="shared" si="3"/>
        <v>2.2312197965424079</v>
      </c>
      <c r="D20" s="55">
        <f t="shared" si="4"/>
        <v>1.323690740020389E-2</v>
      </c>
      <c r="E20" s="55">
        <f t="shared" si="5"/>
        <v>1.3531304830960433E-2</v>
      </c>
      <c r="F20" s="55">
        <f t="shared" si="6"/>
        <v>9.7508876882046458E-3</v>
      </c>
      <c r="G20" s="17" t="str">
        <f t="shared" si="7"/>
        <v>---</v>
      </c>
      <c r="H20" s="17">
        <v>12</v>
      </c>
    </row>
    <row r="21" spans="1:8">
      <c r="A21" s="55">
        <f t="shared" si="1"/>
        <v>2.6431190929749007</v>
      </c>
      <c r="B21" s="55">
        <f t="shared" si="2"/>
        <v>-2.3269412098813116</v>
      </c>
      <c r="C21" s="55">
        <f t="shared" si="3"/>
        <v>2.2379118496001991</v>
      </c>
      <c r="D21" s="55">
        <f t="shared" si="4"/>
        <v>9.1251581445783714E-3</v>
      </c>
      <c r="E21" s="55">
        <f t="shared" si="5"/>
        <v>9.2877463108371749E-3</v>
      </c>
      <c r="F21" s="55">
        <f t="shared" si="6"/>
        <v>6.6920530577911919E-3</v>
      </c>
      <c r="G21" s="17" t="str">
        <f t="shared" si="7"/>
        <v>---</v>
      </c>
      <c r="H21" s="17">
        <v>13</v>
      </c>
    </row>
    <row r="22" spans="1:8">
      <c r="A22" s="55">
        <f t="shared" si="1"/>
        <v>2.649382384160778</v>
      </c>
      <c r="B22" s="55">
        <f t="shared" si="2"/>
        <v>-2.3333289557917332</v>
      </c>
      <c r="C22" s="55">
        <f t="shared" si="3"/>
        <v>2.2425150757140533</v>
      </c>
      <c r="D22" s="55">
        <f t="shared" si="4"/>
        <v>6.2632911858773177E-3</v>
      </c>
      <c r="E22" s="55">
        <f t="shared" si="5"/>
        <v>6.3877459104215717E-3</v>
      </c>
      <c r="F22" s="55">
        <f t="shared" si="6"/>
        <v>4.6032261138542196E-3</v>
      </c>
      <c r="G22" s="17" t="str">
        <f t="shared" si="7"/>
        <v>---</v>
      </c>
      <c r="H22" s="17">
        <v>14</v>
      </c>
    </row>
    <row r="23" spans="1:8">
      <c r="A23" s="55">
        <f t="shared" si="1"/>
        <v>2.6536901284115695</v>
      </c>
      <c r="B23" s="55">
        <f t="shared" si="2"/>
        <v>-2.3377183325772859</v>
      </c>
      <c r="C23" s="55">
        <f t="shared" si="3"/>
        <v>2.2456778349881277</v>
      </c>
      <c r="D23" s="55">
        <f t="shared" si="4"/>
        <v>4.3077442507915009E-3</v>
      </c>
      <c r="E23" s="55">
        <f t="shared" si="5"/>
        <v>4.3893767855527344E-3</v>
      </c>
      <c r="F23" s="55">
        <f t="shared" si="6"/>
        <v>3.1627592740743893E-3</v>
      </c>
      <c r="G23" s="17" t="str">
        <f t="shared" si="7"/>
        <v>---</v>
      </c>
      <c r="H23" s="17">
        <v>15</v>
      </c>
    </row>
    <row r="24" spans="1:8">
      <c r="A24" s="55">
        <f t="shared" si="1"/>
        <v>2.6566501664710387</v>
      </c>
      <c r="B24" s="55">
        <f t="shared" si="2"/>
        <v>-2.3407356269645869</v>
      </c>
      <c r="C24" s="55">
        <f t="shared" si="3"/>
        <v>2.247852115247214</v>
      </c>
      <c r="D24" s="55">
        <f t="shared" si="4"/>
        <v>2.9600380594692055E-3</v>
      </c>
      <c r="E24" s="55">
        <f t="shared" si="5"/>
        <v>3.0172943873010283E-3</v>
      </c>
      <c r="F24" s="55">
        <f t="shared" si="6"/>
        <v>2.1742802590862809E-3</v>
      </c>
      <c r="G24" s="17" t="str">
        <f t="shared" si="7"/>
        <v>---</v>
      </c>
      <c r="H24" s="17">
        <v>16</v>
      </c>
    </row>
    <row r="25" spans="1:8">
      <c r="A25" s="55">
        <f t="shared" si="1"/>
        <v>2.6586849461579374</v>
      </c>
      <c r="B25" s="55">
        <f t="shared" si="2"/>
        <v>-2.3428094464472866</v>
      </c>
      <c r="C25" s="55">
        <f t="shared" si="3"/>
        <v>2.2493464483589065</v>
      </c>
      <c r="D25" s="55">
        <f t="shared" si="4"/>
        <v>2.0347796868986912E-3</v>
      </c>
      <c r="E25" s="55">
        <f t="shared" si="5"/>
        <v>2.0738194826996903E-3</v>
      </c>
      <c r="F25" s="55">
        <f t="shared" si="6"/>
        <v>1.4943331116925584E-3</v>
      </c>
      <c r="G25" s="17" t="str">
        <f t="shared" si="7"/>
        <v>---</v>
      </c>
      <c r="H25" s="17">
        <v>17</v>
      </c>
    </row>
    <row r="26" spans="1:8">
      <c r="A26" s="55">
        <f t="shared" si="1"/>
        <v>2.6600834620211509</v>
      </c>
      <c r="B26" s="55">
        <f t="shared" si="2"/>
        <v>-2.3442348728987654</v>
      </c>
      <c r="C26" s="55">
        <f t="shared" si="3"/>
        <v>2.250373598151306</v>
      </c>
      <c r="D26" s="55">
        <f t="shared" si="4"/>
        <v>1.3985158632134898E-3</v>
      </c>
      <c r="E26" s="55">
        <f t="shared" si="5"/>
        <v>1.4254264514788062E-3</v>
      </c>
      <c r="F26" s="55">
        <f t="shared" si="6"/>
        <v>1.0271497923994843E-3</v>
      </c>
      <c r="G26" s="17" t="str">
        <f t="shared" si="7"/>
        <v>---</v>
      </c>
      <c r="H26" s="17">
        <v>18</v>
      </c>
    </row>
    <row r="27" spans="1:8">
      <c r="A27" s="56">
        <f t="shared" si="1"/>
        <v>2.6610447271066238</v>
      </c>
      <c r="B27" s="56">
        <f t="shared" si="2"/>
        <v>-2.34521461974937</v>
      </c>
      <c r="C27" s="56">
        <f t="shared" si="3"/>
        <v>2.2510795837299789</v>
      </c>
      <c r="D27" s="55">
        <f t="shared" si="4"/>
        <v>9.6126508547289546E-4</v>
      </c>
      <c r="E27" s="55">
        <f t="shared" si="5"/>
        <v>9.7974685060453481E-4</v>
      </c>
      <c r="F27" s="55">
        <f t="shared" si="6"/>
        <v>7.0598557867285194E-4</v>
      </c>
      <c r="G27" s="17" t="str">
        <f t="shared" si="7"/>
        <v>Выполнено</v>
      </c>
      <c r="H27" s="17">
        <v>19</v>
      </c>
    </row>
    <row r="28" spans="1:8">
      <c r="A28" s="53"/>
      <c r="B28" s="53"/>
      <c r="C28" s="53"/>
      <c r="D28" s="53"/>
      <c r="E28" s="53"/>
      <c r="F28" s="53"/>
    </row>
    <row r="29" spans="1:8">
      <c r="A29" s="53"/>
      <c r="B29" s="53"/>
      <c r="C29" s="53"/>
      <c r="D29" s="53"/>
      <c r="E29" s="53"/>
      <c r="F29" s="53"/>
    </row>
    <row r="30" spans="1:8">
      <c r="A30" s="53"/>
      <c r="B30" s="53"/>
      <c r="C30" s="53"/>
      <c r="D30" s="53"/>
      <c r="E30" s="53"/>
      <c r="F30" s="53"/>
    </row>
    <row r="31" spans="1:8">
      <c r="A31" s="53"/>
      <c r="B31" s="53"/>
      <c r="C31" s="53"/>
      <c r="D31" s="53"/>
      <c r="E31" s="53"/>
      <c r="F31" s="53"/>
    </row>
    <row r="32" spans="1:8">
      <c r="A32" s="53"/>
      <c r="B32" s="53"/>
      <c r="C32" s="53"/>
      <c r="D32" s="53"/>
      <c r="E32" s="53"/>
      <c r="F32" s="53"/>
    </row>
    <row r="33" spans="1:6">
      <c r="A33" s="53"/>
      <c r="B33" s="53"/>
      <c r="C33" s="53"/>
      <c r="D33" s="53"/>
      <c r="E33" s="53"/>
      <c r="F33" s="53"/>
    </row>
    <row r="34" spans="1:6">
      <c r="A34" s="53"/>
      <c r="B34" s="53"/>
      <c r="C34" s="53"/>
      <c r="D34" s="53"/>
      <c r="E34" s="53"/>
      <c r="F34" s="53"/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H34"/>
  <sheetViews>
    <sheetView workbookViewId="0">
      <selection activeCell="H26" sqref="H26"/>
    </sheetView>
  </sheetViews>
  <sheetFormatPr defaultRowHeight="15"/>
  <cols>
    <col min="7" max="7" width="11.5703125" bestFit="1" customWidth="1"/>
  </cols>
  <sheetData>
    <row r="2" spans="1:8">
      <c r="A2" s="49" t="s">
        <v>35</v>
      </c>
      <c r="B2" s="49"/>
      <c r="C2" s="49"/>
      <c r="D2" s="50" t="s">
        <v>39</v>
      </c>
    </row>
    <row r="3" spans="1:8">
      <c r="A3" s="51">
        <v>7</v>
      </c>
      <c r="B3" s="51">
        <v>4</v>
      </c>
      <c r="C3" s="51">
        <v>-1</v>
      </c>
      <c r="D3" s="52">
        <v>7</v>
      </c>
    </row>
    <row r="4" spans="1:8">
      <c r="A4" s="51">
        <v>2</v>
      </c>
      <c r="B4" s="51">
        <v>6</v>
      </c>
      <c r="C4" s="51">
        <v>3</v>
      </c>
      <c r="D4" s="52">
        <v>-2</v>
      </c>
    </row>
    <row r="5" spans="1:8">
      <c r="A5" s="51">
        <v>-1</v>
      </c>
      <c r="B5" s="51">
        <v>1</v>
      </c>
      <c r="C5" s="51">
        <v>4</v>
      </c>
      <c r="D5" s="52">
        <v>4</v>
      </c>
    </row>
    <row r="6" spans="1:8">
      <c r="F6" s="17" t="s">
        <v>46</v>
      </c>
    </row>
    <row r="7" spans="1:8">
      <c r="A7" s="19" t="s">
        <v>40</v>
      </c>
      <c r="B7" s="19" t="s">
        <v>42</v>
      </c>
      <c r="C7" s="19" t="s">
        <v>41</v>
      </c>
      <c r="D7" s="17"/>
      <c r="E7" s="17"/>
      <c r="F7" s="54" t="s">
        <v>15</v>
      </c>
      <c r="G7" s="54">
        <v>0.01</v>
      </c>
      <c r="H7" s="17" t="s">
        <v>47</v>
      </c>
    </row>
    <row r="8" spans="1:8">
      <c r="A8" s="17">
        <v>0</v>
      </c>
      <c r="B8" s="17">
        <v>0</v>
      </c>
      <c r="C8" s="17">
        <v>0</v>
      </c>
      <c r="D8" s="19" t="s">
        <v>43</v>
      </c>
      <c r="E8" s="19" t="s">
        <v>44</v>
      </c>
      <c r="F8" s="19" t="s">
        <v>45</v>
      </c>
      <c r="G8" s="17"/>
      <c r="H8" s="17">
        <v>0</v>
      </c>
    </row>
    <row r="9" spans="1:8">
      <c r="A9" s="55">
        <f>($A$3-$B$3*B8+C8)/$D$3</f>
        <v>1</v>
      </c>
      <c r="B9" s="55">
        <f>($D$4-$A$4*A9-3*C8)/$B$4</f>
        <v>-0.66666666666666663</v>
      </c>
      <c r="C9" s="55">
        <f>($D$5+A9-B9)/$C$5</f>
        <v>1.4166666666666667</v>
      </c>
      <c r="D9" s="55">
        <f>ABS(A9-A8)</f>
        <v>1</v>
      </c>
      <c r="E9" s="55">
        <f>ABS(B9-B8)</f>
        <v>0.66666666666666663</v>
      </c>
      <c r="F9" s="55">
        <f>ABS(C9-C8)</f>
        <v>1.4166666666666667</v>
      </c>
      <c r="G9" s="17" t="str">
        <f>IF(AND(D9&lt;$G$7, E9&lt;$G$7, F9&lt;$G$7), "Выполнено", "---")</f>
        <v>---</v>
      </c>
      <c r="H9" s="17">
        <v>1</v>
      </c>
    </row>
    <row r="10" spans="1:8">
      <c r="A10" s="55">
        <f t="shared" ref="A10:A17" si="0">($A$3-$B$3*B9+C9)/$D$3</f>
        <v>1.5833333333333333</v>
      </c>
      <c r="B10" s="55">
        <f t="shared" ref="B10:B17" si="1">($D$4-$A$4*A10-3*C9)/$B$4</f>
        <v>-1.5694444444444444</v>
      </c>
      <c r="C10" s="55">
        <f t="shared" ref="C10:C17" si="2">($D$5+A10-B10)/$C$5</f>
        <v>1.7881944444444444</v>
      </c>
      <c r="D10" s="55">
        <f t="shared" ref="D10:D17" si="3">ABS(A10-A9)</f>
        <v>0.58333333333333326</v>
      </c>
      <c r="E10" s="55">
        <f t="shared" ref="E10:E17" si="4">ABS(B10-B9)</f>
        <v>0.90277777777777779</v>
      </c>
      <c r="F10" s="55">
        <f t="shared" ref="F10:F17" si="5">ABS(C10-C9)</f>
        <v>0.37152777777777768</v>
      </c>
      <c r="G10" s="17" t="str">
        <f t="shared" ref="G10:G17" si="6">IF(AND(D10&lt;$G$7, E10&lt;$G$7, F10&lt;$G$7), "Выполнено", "---")</f>
        <v>---</v>
      </c>
      <c r="H10" s="17">
        <v>2</v>
      </c>
    </row>
    <row r="11" spans="1:8">
      <c r="A11" s="55">
        <f t="shared" si="0"/>
        <v>2.152281746031746</v>
      </c>
      <c r="B11" s="55">
        <f t="shared" si="1"/>
        <v>-1.9448578042328044</v>
      </c>
      <c r="C11" s="55">
        <f t="shared" si="2"/>
        <v>2.0242848875661377</v>
      </c>
      <c r="D11" s="55">
        <f t="shared" si="3"/>
        <v>0.56894841269841279</v>
      </c>
      <c r="E11" s="55">
        <f t="shared" si="4"/>
        <v>0.37541335978835999</v>
      </c>
      <c r="F11" s="55">
        <f t="shared" si="5"/>
        <v>0.23609044312169325</v>
      </c>
      <c r="G11" s="17" t="str">
        <f t="shared" si="6"/>
        <v>---</v>
      </c>
      <c r="H11" s="17">
        <v>3</v>
      </c>
    </row>
    <row r="12" spans="1:8">
      <c r="A12" s="55">
        <f t="shared" si="0"/>
        <v>2.4005308720710508</v>
      </c>
      <c r="B12" s="55">
        <f t="shared" si="1"/>
        <v>-2.1456527344734191</v>
      </c>
      <c r="C12" s="55">
        <f t="shared" si="2"/>
        <v>2.1365459016361177</v>
      </c>
      <c r="D12" s="55">
        <f t="shared" si="3"/>
        <v>0.24824912603930471</v>
      </c>
      <c r="E12" s="55">
        <f t="shared" si="4"/>
        <v>0.20079493024061468</v>
      </c>
      <c r="F12" s="55">
        <f t="shared" si="5"/>
        <v>0.11226101406998001</v>
      </c>
      <c r="G12" s="17" t="str">
        <f t="shared" si="6"/>
        <v>---</v>
      </c>
      <c r="H12" s="17">
        <v>4</v>
      </c>
    </row>
    <row r="13" spans="1:8">
      <c r="A13" s="55">
        <f t="shared" si="0"/>
        <v>2.5313081199328278</v>
      </c>
      <c r="B13" s="55">
        <f t="shared" si="1"/>
        <v>-2.2453756574623349</v>
      </c>
      <c r="C13" s="55">
        <f t="shared" si="2"/>
        <v>2.1941709443487905</v>
      </c>
      <c r="D13" s="55">
        <f t="shared" si="3"/>
        <v>0.13077724786177702</v>
      </c>
      <c r="E13" s="55">
        <f t="shared" si="4"/>
        <v>9.972292298891583E-2</v>
      </c>
      <c r="F13" s="55">
        <f t="shared" si="5"/>
        <v>5.7625042712672769E-2</v>
      </c>
      <c r="G13" s="17" t="str">
        <f t="shared" si="6"/>
        <v>---</v>
      </c>
      <c r="H13" s="17">
        <v>5</v>
      </c>
    </row>
    <row r="14" spans="1:8">
      <c r="A14" s="55">
        <f t="shared" si="0"/>
        <v>2.5965247963140183</v>
      </c>
      <c r="B14" s="55">
        <f t="shared" si="1"/>
        <v>-2.2959270709457349</v>
      </c>
      <c r="C14" s="55">
        <f t="shared" si="2"/>
        <v>2.2231129668149383</v>
      </c>
      <c r="D14" s="55">
        <f t="shared" si="3"/>
        <v>6.5216676381190553E-2</v>
      </c>
      <c r="E14" s="55">
        <f t="shared" si="4"/>
        <v>5.0551413483399976E-2</v>
      </c>
      <c r="F14" s="55">
        <f t="shared" si="5"/>
        <v>2.8942022466147854E-2</v>
      </c>
      <c r="G14" s="17" t="str">
        <f t="shared" si="6"/>
        <v>---</v>
      </c>
      <c r="H14" s="17">
        <v>6</v>
      </c>
    </row>
    <row r="15" spans="1:8">
      <c r="A15" s="55">
        <f t="shared" si="0"/>
        <v>2.6295458929425544</v>
      </c>
      <c r="B15" s="55">
        <f t="shared" si="1"/>
        <v>-2.321405114388321</v>
      </c>
      <c r="C15" s="55">
        <f t="shared" si="2"/>
        <v>2.2377377518327188</v>
      </c>
      <c r="D15" s="55">
        <f t="shared" si="3"/>
        <v>3.3021096628536029E-2</v>
      </c>
      <c r="E15" s="55">
        <f t="shared" si="4"/>
        <v>2.5478043442586085E-2</v>
      </c>
      <c r="F15" s="55">
        <f t="shared" si="5"/>
        <v>1.4624785017780528E-2</v>
      </c>
      <c r="G15" s="17" t="str">
        <f t="shared" si="6"/>
        <v>---</v>
      </c>
      <c r="H15" s="17">
        <v>7</v>
      </c>
    </row>
    <row r="16" spans="1:8">
      <c r="A16" s="55">
        <f t="shared" si="0"/>
        <v>2.6461940299122864</v>
      </c>
      <c r="B16" s="55">
        <f t="shared" si="1"/>
        <v>-2.3342668858871214</v>
      </c>
      <c r="C16" s="55">
        <f t="shared" si="2"/>
        <v>2.2451152289498522</v>
      </c>
      <c r="D16" s="55">
        <f t="shared" si="3"/>
        <v>1.6648136969731997E-2</v>
      </c>
      <c r="E16" s="55">
        <f t="shared" si="4"/>
        <v>1.2861771498800412E-2</v>
      </c>
      <c r="F16" s="55">
        <f t="shared" si="5"/>
        <v>7.3774771171333242E-3</v>
      </c>
      <c r="G16" s="17" t="str">
        <f t="shared" si="6"/>
        <v>---</v>
      </c>
      <c r="H16" s="17">
        <v>8</v>
      </c>
    </row>
    <row r="17" spans="1:8">
      <c r="A17" s="55">
        <f t="shared" si="0"/>
        <v>2.6545975389283343</v>
      </c>
      <c r="B17" s="55">
        <f t="shared" si="1"/>
        <v>-2.3407567941177043</v>
      </c>
      <c r="C17" s="55">
        <f t="shared" si="2"/>
        <v>2.2488385832615094</v>
      </c>
      <c r="D17" s="55">
        <f t="shared" si="3"/>
        <v>8.4035090160479164E-3</v>
      </c>
      <c r="E17" s="55">
        <f t="shared" si="4"/>
        <v>6.4899082305829303E-3</v>
      </c>
      <c r="F17" s="55">
        <f t="shared" si="5"/>
        <v>3.7233543116572676E-3</v>
      </c>
      <c r="G17" s="17" t="str">
        <f t="shared" si="6"/>
        <v>Выполнено</v>
      </c>
      <c r="H17" s="17">
        <v>9</v>
      </c>
    </row>
    <row r="29" spans="1:8">
      <c r="A29" s="53"/>
      <c r="B29" s="53"/>
      <c r="C29" s="53"/>
      <c r="D29" s="53"/>
      <c r="E29" s="53"/>
      <c r="F29" s="53"/>
    </row>
    <row r="30" spans="1:8">
      <c r="A30" s="53"/>
      <c r="B30" s="53"/>
      <c r="C30" s="53"/>
      <c r="D30" s="53"/>
      <c r="E30" s="53"/>
      <c r="F30" s="53"/>
    </row>
    <row r="31" spans="1:8">
      <c r="A31" s="53"/>
      <c r="B31" s="53"/>
      <c r="C31" s="53"/>
      <c r="D31" s="53"/>
      <c r="E31" s="53"/>
      <c r="F31" s="53"/>
    </row>
    <row r="32" spans="1:8">
      <c r="A32" s="53"/>
      <c r="B32" s="53"/>
      <c r="C32" s="53"/>
      <c r="D32" s="53"/>
      <c r="E32" s="53"/>
      <c r="F32" s="53"/>
    </row>
    <row r="33" spans="1:6">
      <c r="A33" s="53"/>
      <c r="B33" s="53"/>
      <c r="C33" s="53"/>
      <c r="D33" s="53"/>
      <c r="E33" s="53"/>
      <c r="F33" s="53"/>
    </row>
    <row r="34" spans="1:6">
      <c r="A34" s="53"/>
      <c r="B34" s="53"/>
      <c r="C34" s="53"/>
      <c r="D34" s="53"/>
      <c r="E34" s="53"/>
      <c r="F34" s="53"/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отделение корня</vt:lpstr>
      <vt:lpstr>делен пополам</vt:lpstr>
      <vt:lpstr>метод итераций</vt:lpstr>
      <vt:lpstr>метод касательных</vt:lpstr>
      <vt:lpstr>Метод Гаусса</vt:lpstr>
      <vt:lpstr>Лист1</vt:lpstr>
      <vt:lpstr>Метод Якоби</vt:lpstr>
      <vt:lpstr>Метод Зейделя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user0307</dc:creator>
  <cp:lastModifiedBy>0307</cp:lastModifiedBy>
  <cp:revision>1</cp:revision>
  <dcterms:created xsi:type="dcterms:W3CDTF">2022-09-27T06:35:26Z</dcterms:created>
  <dcterms:modified xsi:type="dcterms:W3CDTF">2025-10-20T09:58:07Z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