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UCT\2021\Semester 2\APG3040C\"/>
    </mc:Choice>
  </mc:AlternateContent>
  <xr:revisionPtr revIDLastSave="0" documentId="13_ncr:1_{CABC5539-30BC-4007-9F1F-650DBD553716}" xr6:coauthVersionLast="47" xr6:coauthVersionMax="47" xr10:uidLastSave="{00000000-0000-0000-0000-000000000000}"/>
  <bookViews>
    <workbookView xWindow="-19320" yWindow="780" windowWidth="19440" windowHeight="15000" xr2:uid="{80EBD4D7-40BA-47E8-B847-6DA274263B40}"/>
  </bookViews>
  <sheets>
    <sheet name="Kriging" sheetId="1" r:id="rId1"/>
    <sheet name="Universal Krig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A21" i="1"/>
  <c r="A13" i="1"/>
  <c r="E9" i="1"/>
  <c r="F10" i="1"/>
  <c r="F18" i="1" s="1"/>
  <c r="E12" i="1"/>
  <c r="E20" i="1" s="1"/>
  <c r="E11" i="1"/>
  <c r="E19" i="1" s="1"/>
  <c r="D24" i="1" s="1"/>
  <c r="E10" i="1"/>
  <c r="E18" i="1" s="1"/>
  <c r="D23" i="1" s="1"/>
  <c r="D11" i="1"/>
  <c r="D19" i="1" s="1"/>
  <c r="B25" i="1" s="1"/>
  <c r="D10" i="1"/>
  <c r="D18" i="1" s="1"/>
  <c r="A25" i="1" s="1"/>
  <c r="C11" i="1"/>
  <c r="C19" i="1" s="1"/>
  <c r="C10" i="1"/>
  <c r="C18" i="1" s="1"/>
  <c r="B23" i="1" s="1"/>
  <c r="H33" i="1"/>
  <c r="A32" i="1"/>
  <c r="A38" i="1" s="1"/>
  <c r="C20" i="1"/>
  <c r="C21" i="1"/>
  <c r="D21" i="1"/>
  <c r="B21" i="1"/>
  <c r="F13" i="1"/>
  <c r="F21" i="1" s="1"/>
  <c r="H26" i="1" s="1"/>
  <c r="H32" i="1" s="1"/>
  <c r="F12" i="1"/>
  <c r="F20" i="1" s="1"/>
  <c r="H25" i="1" s="1"/>
  <c r="H31" i="1" s="1"/>
  <c r="F11" i="1"/>
  <c r="F19" i="1" s="1"/>
  <c r="H24" i="1" s="1"/>
  <c r="H30" i="1" s="1"/>
  <c r="E13" i="1"/>
  <c r="E21" i="1" s="1"/>
  <c r="D26" i="1" s="1"/>
  <c r="D12" i="1"/>
  <c r="D20" i="1" s="1"/>
  <c r="C25" i="1" s="1"/>
  <c r="B10" i="1"/>
  <c r="B18" i="1" s="1"/>
  <c r="A23" i="1" s="1"/>
  <c r="K41" i="2"/>
  <c r="A50" i="2" a="1"/>
  <c r="A50" i="2" s="1"/>
  <c r="A43" i="2"/>
  <c r="A52" i="2" s="1" a="1"/>
  <c r="A52" i="2" s="1"/>
  <c r="A40" i="2"/>
  <c r="A49" i="2" s="1" a="1"/>
  <c r="A49" i="2" s="1"/>
  <c r="A41" i="2"/>
  <c r="A42" i="2"/>
  <c r="A51" i="2" s="1" a="1"/>
  <c r="A51" i="2" s="1"/>
  <c r="A37" i="2"/>
  <c r="A38" i="2"/>
  <c r="A39" i="2"/>
  <c r="A36" i="2"/>
  <c r="H28" i="2"/>
  <c r="B34" i="2" s="1"/>
  <c r="H29" i="2"/>
  <c r="C34" i="2" s="1"/>
  <c r="H30" i="2"/>
  <c r="D34" i="2" s="1"/>
  <c r="H31" i="2"/>
  <c r="E34" i="2" s="1"/>
  <c r="G28" i="2"/>
  <c r="B33" i="2" s="1"/>
  <c r="G29" i="2"/>
  <c r="C33" i="2" s="1"/>
  <c r="G30" i="2"/>
  <c r="D33" i="2" s="1"/>
  <c r="G31" i="2"/>
  <c r="E33" i="2" s="1"/>
  <c r="H27" i="2"/>
  <c r="A34" i="2" s="1"/>
  <c r="G27" i="2"/>
  <c r="K34" i="2" s="1"/>
  <c r="K43" i="2" s="1"/>
  <c r="K33" i="2"/>
  <c r="K42" i="2" s="1"/>
  <c r="E24" i="2"/>
  <c r="D22" i="2"/>
  <c r="C29" i="2" s="1"/>
  <c r="D23" i="2"/>
  <c r="D24" i="2"/>
  <c r="C22" i="2"/>
  <c r="C23" i="2"/>
  <c r="C24" i="2"/>
  <c r="B23" i="2"/>
  <c r="B24" i="2"/>
  <c r="B22" i="2"/>
  <c r="B21" i="2"/>
  <c r="G15" i="2"/>
  <c r="G24" i="2" s="1"/>
  <c r="K31" i="2" s="1"/>
  <c r="K40" i="2" s="1"/>
  <c r="G14" i="2"/>
  <c r="G23" i="2" s="1"/>
  <c r="K30" i="2" s="1"/>
  <c r="K39" i="2" s="1"/>
  <c r="G13" i="2"/>
  <c r="G22" i="2" s="1"/>
  <c r="K29" i="2" s="1"/>
  <c r="K38" i="2" s="1"/>
  <c r="G12" i="2"/>
  <c r="G21" i="2" s="1"/>
  <c r="K28" i="2" s="1"/>
  <c r="K37" i="2" s="1"/>
  <c r="F12" i="2"/>
  <c r="F21" i="2" s="1"/>
  <c r="E28" i="2" s="1"/>
  <c r="G11" i="2"/>
  <c r="G20" i="2" s="1"/>
  <c r="K27" i="2" s="1"/>
  <c r="K36" i="2" s="1"/>
  <c r="F11" i="2"/>
  <c r="F20" i="2" s="1"/>
  <c r="E27" i="2" s="1"/>
  <c r="F15" i="2"/>
  <c r="F24" i="2" s="1"/>
  <c r="E31" i="2" s="1"/>
  <c r="F14" i="2"/>
  <c r="F23" i="2" s="1"/>
  <c r="D31" i="2" s="1"/>
  <c r="F13" i="2"/>
  <c r="F22" i="2" s="1"/>
  <c r="C31" i="2" s="1"/>
  <c r="E14" i="2"/>
  <c r="E23" i="2" s="1"/>
  <c r="D30" i="2" s="1"/>
  <c r="E13" i="2"/>
  <c r="E22" i="2" s="1"/>
  <c r="C30" i="2" s="1"/>
  <c r="E12" i="2"/>
  <c r="E21" i="2" s="1"/>
  <c r="D28" i="2" s="1"/>
  <c r="E11" i="2"/>
  <c r="E20" i="2" s="1"/>
  <c r="D27" i="2" s="1"/>
  <c r="D11" i="2"/>
  <c r="D20" i="2" s="1"/>
  <c r="A29" i="2" s="1"/>
  <c r="D12" i="2"/>
  <c r="D21" i="2" s="1"/>
  <c r="B29" i="2" s="1"/>
  <c r="C12" i="2"/>
  <c r="C21" i="2" s="1"/>
  <c r="B28" i="2" s="1"/>
  <c r="C11" i="2"/>
  <c r="C20" i="2" s="1"/>
  <c r="B27" i="2" s="1"/>
  <c r="B11" i="2"/>
  <c r="A22" i="2"/>
  <c r="A21" i="2"/>
  <c r="A20" i="2"/>
  <c r="A13" i="2"/>
  <c r="A12" i="2"/>
  <c r="A11" i="2"/>
  <c r="G10" i="2"/>
  <c r="G19" i="2" s="1"/>
  <c r="D10" i="2"/>
  <c r="D19" i="2" s="1"/>
  <c r="C10" i="2"/>
  <c r="C19" i="2" s="1"/>
  <c r="B10" i="2"/>
  <c r="B19" i="2" s="1"/>
  <c r="A30" i="1"/>
  <c r="A36" i="1" s="1"/>
  <c r="A31" i="1"/>
  <c r="A37" i="1" s="1"/>
  <c r="A33" i="1"/>
  <c r="A39" i="1" s="1"/>
  <c r="A29" i="1"/>
  <c r="A35" i="1" s="1"/>
  <c r="B19" i="1"/>
  <c r="B20" i="1"/>
  <c r="F9" i="1"/>
  <c r="F17" i="1" s="1"/>
  <c r="D9" i="1"/>
  <c r="D17" i="1" s="1"/>
  <c r="C9" i="1"/>
  <c r="C17" i="1" s="1"/>
  <c r="B9" i="1"/>
  <c r="B17" i="1" s="1"/>
  <c r="A12" i="1"/>
  <c r="A11" i="1"/>
  <c r="A10" i="1"/>
  <c r="A20" i="1"/>
  <c r="A19" i="1"/>
  <c r="A18" i="1"/>
  <c r="D25" i="1" l="1"/>
  <c r="C26" i="1"/>
  <c r="C23" i="1"/>
  <c r="A26" i="1"/>
  <c r="B26" i="1"/>
  <c r="H23" i="1"/>
  <c r="H29" i="1" s="1"/>
  <c r="B24" i="1"/>
  <c r="E27" i="1"/>
  <c r="D29" i="2"/>
  <c r="E29" i="2"/>
  <c r="A30" i="2"/>
  <c r="B30" i="2"/>
  <c r="A28" i="2"/>
  <c r="E30" i="2"/>
  <c r="A31" i="2"/>
  <c r="C28" i="2"/>
  <c r="B31" i="2"/>
  <c r="A33" i="2"/>
  <c r="B20" i="2"/>
  <c r="A27" i="2" s="1"/>
  <c r="C36" i="2" s="1" a="1"/>
  <c r="C36" i="2" s="1"/>
  <c r="C45" i="2" s="1" a="1"/>
  <c r="C45" i="2" s="1"/>
  <c r="A45" i="2" a="1"/>
  <c r="A48" i="2" s="1"/>
  <c r="C27" i="2"/>
  <c r="C24" i="1"/>
  <c r="A24" i="1"/>
  <c r="B56" i="2" l="1"/>
  <c r="B57" i="2" s="1"/>
  <c r="D58" i="2" s="1"/>
  <c r="G54" i="2"/>
  <c r="B58" i="2" s="1"/>
  <c r="C29" i="1" a="1"/>
  <c r="C29" i="1" s="1"/>
  <c r="C35" i="1" s="1" a="1"/>
  <c r="C35" i="1" s="1"/>
  <c r="B43" i="1" s="1"/>
  <c r="B44" i="1" s="1"/>
  <c r="A45" i="2"/>
  <c r="A47" i="2"/>
  <c r="A46" i="2"/>
  <c r="E41" i="1" l="1"/>
  <c r="B45" i="1" s="1"/>
  <c r="D4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<sst xmlns="http://schemas.openxmlformats.org/spreadsheetml/2006/main" count="55" uniqueCount="36">
  <si>
    <t xml:space="preserve">Point </t>
  </si>
  <si>
    <t>Elevation (m)</t>
  </si>
  <si>
    <t>Distance between points</t>
  </si>
  <si>
    <t>point</t>
  </si>
  <si>
    <t>Semivariances</t>
  </si>
  <si>
    <t>4*(d)</t>
  </si>
  <si>
    <t xml:space="preserve">In Matrix form </t>
  </si>
  <si>
    <t>=</t>
  </si>
  <si>
    <t>Lambda</t>
  </si>
  <si>
    <t>Error variance =</t>
  </si>
  <si>
    <t>Std.error=</t>
  </si>
  <si>
    <t xml:space="preserve">Z(p)= </t>
  </si>
  <si>
    <t>±</t>
  </si>
  <si>
    <t>point to be interpolated</t>
  </si>
  <si>
    <t>semi-variance formula</t>
  </si>
  <si>
    <t>East (km)</t>
  </si>
  <si>
    <t>North(km)</t>
  </si>
  <si>
    <t>alpha1</t>
  </si>
  <si>
    <t>alpha2</t>
  </si>
  <si>
    <t>W1</t>
  </si>
  <si>
    <t>W2</t>
  </si>
  <si>
    <t>W3</t>
  </si>
  <si>
    <t>W4</t>
  </si>
  <si>
    <t>W5</t>
  </si>
  <si>
    <t>Standard error =</t>
  </si>
  <si>
    <t>Estimated elevation of point Ze(point) = W1*Z1 + W2*Z2 + W3*Z3 + W4*Z4 + W5*Z5 =</t>
  </si>
  <si>
    <t>1.7*d</t>
  </si>
  <si>
    <t>X (km)</t>
  </si>
  <si>
    <t>Y(km)</t>
  </si>
  <si>
    <t>a101</t>
  </si>
  <si>
    <t>a102</t>
  </si>
  <si>
    <t>a103</t>
  </si>
  <si>
    <t>a104</t>
  </si>
  <si>
    <t>P</t>
  </si>
  <si>
    <t xml:space="preserve">Z(P)= </t>
  </si>
  <si>
    <t>Estimated elevation of point Ze(P) = W1*Z1 + W2*Z2 + W3*Z3 +W4*Z4=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</si>
</sst>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65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0" borderId="0" xfId="0" applyNumberFormat="1" applyFont="1" applyFill="1"/>
    <xf numFmtId="0" fontId="0" fillId="0" borderId="1" xfId="0" applyBorder="1"/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Border="1"/>
    <xf numFmtId="0" fontId="0" fillId="0" borderId="3" xfId="0" applyBorder="1"/>
    <xf numFmtId="165" fontId="0" fillId="0" borderId="3" xfId="0" applyNumberFormat="1" applyBorder="1"/>
    <xf numFmtId="165" fontId="2" fillId="0" borderId="0" xfId="0" applyNumberFormat="1" applyFont="1" applyAlignment="1">
      <alignment horizontal="center"/>
    </xf>
    <xf numFmtId="0" fontId="0" fillId="0" borderId="0" xfId="0" applyFill="1" applyAlignment="1"/>
    <xf numFmtId="2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0" fontId="3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0" borderId="0" xfId="0" applyFont="1" applyFill="1"/>
    <xf numFmtId="0" fontId="5" fillId="0" borderId="0" xfId="0" applyFont="1" applyFill="1" applyAlignment="1">
      <alignment horizontal="center"/>
    </xf>
    <xf numFmtId="2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8DC8-C2D0-4F95-8DC2-683D882D5F85}">
  <dimension ref="A1:K46"/>
  <sheetViews>
    <sheetView tabSelected="1" topLeftCell="A16" workbookViewId="0">
      <selection activeCell="F47" sqref="F47"/>
    </sheetView>
  </sheetViews>
  <sheetFormatPr defaultRowHeight="15" x14ac:dyDescent="0.25"/>
  <cols>
    <col min="1" max="1" width="25.42578125" customWidth="1"/>
    <col min="2" max="2" width="11.42578125" customWidth="1"/>
    <col min="3" max="3" width="15.7109375" customWidth="1"/>
    <col min="4" max="4" width="18.85546875" bestFit="1" customWidth="1"/>
    <col min="5" max="5" width="23.140625" customWidth="1"/>
    <col min="6" max="6" width="27.5703125" customWidth="1"/>
    <col min="7" max="7" width="9.140625" customWidth="1"/>
  </cols>
  <sheetData>
    <row r="1" spans="1:11" x14ac:dyDescent="0.25">
      <c r="A1" s="41" t="s">
        <v>0</v>
      </c>
      <c r="B1" s="41" t="s">
        <v>27</v>
      </c>
      <c r="C1" s="41" t="s">
        <v>28</v>
      </c>
      <c r="D1" s="41" t="s">
        <v>1</v>
      </c>
      <c r="E1" s="1"/>
      <c r="F1" s="1"/>
      <c r="G1" s="1"/>
      <c r="H1" s="1"/>
      <c r="I1" s="1"/>
      <c r="J1" s="1"/>
    </row>
    <row r="2" spans="1:11" x14ac:dyDescent="0.25">
      <c r="A2" s="15" t="s">
        <v>29</v>
      </c>
      <c r="B2" s="38">
        <v>21.74</v>
      </c>
      <c r="C2" s="38">
        <v>18.350000000000001</v>
      </c>
      <c r="D2" s="38">
        <v>98.35</v>
      </c>
      <c r="E2" s="1"/>
      <c r="F2" s="1"/>
      <c r="G2" s="1"/>
      <c r="H2" s="1"/>
      <c r="I2" s="1"/>
      <c r="J2" s="1"/>
    </row>
    <row r="3" spans="1:11" x14ac:dyDescent="0.25">
      <c r="A3" s="16" t="s">
        <v>30</v>
      </c>
      <c r="B3" s="38">
        <v>19.75</v>
      </c>
      <c r="C3" s="38">
        <v>22.55</v>
      </c>
      <c r="D3" s="38">
        <v>101.76</v>
      </c>
      <c r="E3" s="1"/>
      <c r="F3" s="1"/>
      <c r="G3" s="1"/>
      <c r="H3" s="1"/>
      <c r="I3" s="1"/>
      <c r="J3" s="1"/>
    </row>
    <row r="4" spans="1:11" x14ac:dyDescent="0.25">
      <c r="A4" s="16" t="s">
        <v>31</v>
      </c>
      <c r="B4" s="38">
        <v>18.829999999999998</v>
      </c>
      <c r="C4" s="38">
        <v>19.52</v>
      </c>
      <c r="D4" s="38">
        <v>99.53</v>
      </c>
      <c r="E4" s="1"/>
      <c r="F4" s="1"/>
      <c r="G4" s="1"/>
      <c r="H4" s="1"/>
      <c r="I4" s="1"/>
      <c r="J4" s="1"/>
    </row>
    <row r="5" spans="1:11" x14ac:dyDescent="0.25">
      <c r="A5" s="16" t="s">
        <v>32</v>
      </c>
      <c r="B5" s="38">
        <v>23.09</v>
      </c>
      <c r="C5" s="38">
        <v>24.87</v>
      </c>
      <c r="D5" s="38">
        <v>103.65</v>
      </c>
      <c r="E5" s="5"/>
      <c r="F5" s="5"/>
      <c r="G5" s="5"/>
      <c r="H5" s="5"/>
      <c r="I5" s="5"/>
      <c r="J5" s="5"/>
    </row>
    <row r="6" spans="1:11" x14ac:dyDescent="0.25">
      <c r="A6" s="16" t="s">
        <v>33</v>
      </c>
      <c r="B6" s="38">
        <v>20</v>
      </c>
      <c r="C6" s="38">
        <v>20</v>
      </c>
      <c r="D6" s="38"/>
      <c r="E6" s="1"/>
      <c r="F6" s="1"/>
      <c r="G6" s="1"/>
      <c r="H6" s="1"/>
      <c r="I6" s="1"/>
      <c r="J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5">
      <c r="A8" s="40" t="s">
        <v>2</v>
      </c>
      <c r="B8" s="37"/>
      <c r="C8" s="37"/>
      <c r="D8" s="37"/>
      <c r="E8" s="37"/>
      <c r="G8" s="1"/>
      <c r="H8" s="1"/>
      <c r="I8" s="1"/>
      <c r="J8" s="1"/>
    </row>
    <row r="9" spans="1:11" x14ac:dyDescent="0.25">
      <c r="A9" s="14" t="s">
        <v>3</v>
      </c>
      <c r="B9" s="14" t="str">
        <f>A2</f>
        <v>a101</v>
      </c>
      <c r="C9" s="14" t="str">
        <f>A3</f>
        <v>a102</v>
      </c>
      <c r="D9" s="14" t="str">
        <f>A4</f>
        <v>a103</v>
      </c>
      <c r="E9" s="14" t="str">
        <f>A5</f>
        <v>a104</v>
      </c>
      <c r="F9" s="14" t="str">
        <f>A6</f>
        <v>P</v>
      </c>
      <c r="H9" s="1"/>
      <c r="I9" s="1"/>
      <c r="J9" s="1"/>
      <c r="K9" s="1"/>
    </row>
    <row r="10" spans="1:11" x14ac:dyDescent="0.25">
      <c r="A10" s="16" t="str">
        <f>A2</f>
        <v>a101</v>
      </c>
      <c r="B10" s="3">
        <f>SQRT((B2-B2)^2+(C2-C2)^2)</f>
        <v>0</v>
      </c>
      <c r="C10" s="3">
        <f>SQRT((B3-B2)^2+(C2-C3)^2)</f>
        <v>4.64759077372352</v>
      </c>
      <c r="D10" s="3">
        <f>SQRT((B4-B2)^2+(C2-C4)^2)</f>
        <v>3.1363992092844302</v>
      </c>
      <c r="E10" s="3">
        <f>SQRT((B5-B2)^2+(C2-C5)^2)</f>
        <v>6.6582955776985449</v>
      </c>
      <c r="F10" s="4">
        <f>SQRT((B2-B6)^2+(C2-C6)^2)</f>
        <v>2.3979366130071056</v>
      </c>
      <c r="G10" s="1"/>
      <c r="H10" s="1"/>
      <c r="I10" s="1"/>
      <c r="J10" s="1"/>
    </row>
    <row r="11" spans="1:11" x14ac:dyDescent="0.25">
      <c r="A11" s="16" t="str">
        <f>A3</f>
        <v>a102</v>
      </c>
      <c r="B11" s="4"/>
      <c r="C11" s="3">
        <f>SQRT((B3-B3)^2+(C3-C3)^2)</f>
        <v>0</v>
      </c>
      <c r="D11" s="3">
        <f>SQRT((B3-B4)^2+(C3-C4)^2)</f>
        <v>3.1665912271715793</v>
      </c>
      <c r="E11" s="3">
        <f>SQRT((B3-B5)^2+(C3-C5)^2)</f>
        <v>4.0666939889792548</v>
      </c>
      <c r="F11" s="4">
        <f>SQRT((B3-B6)^2+(C3-C6)^2)</f>
        <v>2.5622255950637922</v>
      </c>
      <c r="G11" s="1"/>
      <c r="H11" s="1"/>
      <c r="I11" s="1"/>
      <c r="J11" s="1"/>
    </row>
    <row r="12" spans="1:11" x14ac:dyDescent="0.25">
      <c r="A12" s="16" t="str">
        <f>A4</f>
        <v>a103</v>
      </c>
      <c r="B12" s="3"/>
      <c r="C12" s="3"/>
      <c r="D12" s="3">
        <f>SQRT((B4-B4)^2+(C4-C4)^2)</f>
        <v>0</v>
      </c>
      <c r="E12" s="3">
        <f>SQRT((B4-B5)^2+(C4-C5)^2)</f>
        <v>6.8388668652050848</v>
      </c>
      <c r="F12" s="4">
        <f>SQRT((B6-B4)^2+(C6-C4)^2)</f>
        <v>1.2646343345014812</v>
      </c>
      <c r="G12" s="1"/>
      <c r="H12" s="1"/>
      <c r="I12" s="1"/>
      <c r="J12" s="1"/>
    </row>
    <row r="13" spans="1:11" x14ac:dyDescent="0.25">
      <c r="A13" s="16" t="str">
        <f>A5</f>
        <v>a104</v>
      </c>
      <c r="B13" s="3"/>
      <c r="C13" s="3"/>
      <c r="D13" s="3"/>
      <c r="E13" s="3">
        <f>SQRT((B5-B5)^2+(C5-C5)^2)</f>
        <v>0</v>
      </c>
      <c r="F13" s="4">
        <f>SQRT((B6-B5)^2+(C6-C5)^2)</f>
        <v>5.7675818156312273</v>
      </c>
      <c r="G13" s="1"/>
      <c r="H13" s="1"/>
      <c r="I13" s="1"/>
      <c r="J13" s="1"/>
    </row>
    <row r="14" spans="1:11" x14ac:dyDescent="0.25">
      <c r="A14" s="5"/>
      <c r="B14" s="3"/>
      <c r="C14" s="3"/>
      <c r="D14" s="3"/>
      <c r="E14" s="3"/>
      <c r="F14" s="4"/>
      <c r="G14" s="5"/>
      <c r="H14" s="5"/>
      <c r="I14" s="5"/>
      <c r="J14" s="5"/>
    </row>
    <row r="15" spans="1:11" x14ac:dyDescent="0.25">
      <c r="A15" s="6" t="s">
        <v>14</v>
      </c>
      <c r="B15" s="6"/>
      <c r="C15" s="36" t="s">
        <v>26</v>
      </c>
      <c r="D15" s="3"/>
      <c r="E15" s="3"/>
      <c r="G15" s="1"/>
      <c r="H15" s="1"/>
      <c r="I15" s="1"/>
      <c r="J15" s="1"/>
    </row>
    <row r="16" spans="1:11" x14ac:dyDescent="0.25">
      <c r="A16" s="40" t="s">
        <v>4</v>
      </c>
      <c r="B16" s="37"/>
      <c r="C16" s="37"/>
      <c r="D16" s="37"/>
      <c r="E16" s="37"/>
      <c r="G16" s="1"/>
      <c r="H16" s="1"/>
      <c r="I16" s="1"/>
      <c r="J16" s="1"/>
    </row>
    <row r="17" spans="1:11" x14ac:dyDescent="0.25">
      <c r="A17" s="14"/>
      <c r="B17" s="14" t="str">
        <f>B9</f>
        <v>a101</v>
      </c>
      <c r="C17" s="14" t="str">
        <f>C9</f>
        <v>a102</v>
      </c>
      <c r="D17" s="14" t="str">
        <f>D9</f>
        <v>a103</v>
      </c>
      <c r="E17" s="14" t="str">
        <f>E9</f>
        <v>a104</v>
      </c>
      <c r="F17" s="14" t="str">
        <f>F9</f>
        <v>P</v>
      </c>
      <c r="H17" s="1"/>
      <c r="I17" s="1"/>
      <c r="J17" s="1"/>
      <c r="K17" s="1"/>
    </row>
    <row r="18" spans="1:11" ht="14.25" customHeight="1" x14ac:dyDescent="0.25">
      <c r="A18" s="15" t="str">
        <f>A2</f>
        <v>a101</v>
      </c>
      <c r="B18" s="3">
        <f>1.7*B10</f>
        <v>0</v>
      </c>
      <c r="C18" s="3">
        <f>1.7*C10</f>
        <v>7.9009043153299841</v>
      </c>
      <c r="D18" s="3">
        <f>1.7*D10</f>
        <v>5.3318786557835312</v>
      </c>
      <c r="E18" s="3">
        <f>1.7*E10</f>
        <v>11.319102482087526</v>
      </c>
      <c r="F18" s="3">
        <f>1.7*F10</f>
        <v>4.0764922421120797</v>
      </c>
      <c r="H18" s="1"/>
      <c r="I18" s="1"/>
      <c r="J18" s="1"/>
      <c r="K18" s="1"/>
    </row>
    <row r="19" spans="1:11" ht="14.25" customHeight="1" x14ac:dyDescent="0.25">
      <c r="A19" s="16" t="str">
        <f>A3</f>
        <v>a102</v>
      </c>
      <c r="B19" s="3">
        <f>4*B11</f>
        <v>0</v>
      </c>
      <c r="C19" s="3">
        <f>1.7*C11</f>
        <v>0</v>
      </c>
      <c r="D19" s="3">
        <f>1.7*D11</f>
        <v>5.3832050861916843</v>
      </c>
      <c r="E19" s="3">
        <f>1.7*E11</f>
        <v>6.9133797812647328</v>
      </c>
      <c r="F19" s="3">
        <f>1.7*F11</f>
        <v>4.3557835116084469</v>
      </c>
      <c r="H19" s="1"/>
      <c r="I19" s="1"/>
      <c r="J19" s="1"/>
      <c r="K19" s="1"/>
    </row>
    <row r="20" spans="1:11" x14ac:dyDescent="0.25">
      <c r="A20" s="16" t="str">
        <f>A4</f>
        <v>a103</v>
      </c>
      <c r="B20" s="3">
        <f>4*B12</f>
        <v>0</v>
      </c>
      <c r="C20" s="3">
        <f>1.7*C12</f>
        <v>0</v>
      </c>
      <c r="D20" s="3">
        <f>1.7*D12</f>
        <v>0</v>
      </c>
      <c r="E20" s="3">
        <f>1.7*E12</f>
        <v>11.626073670848644</v>
      </c>
      <c r="F20" s="3">
        <f>1.7*F12</f>
        <v>2.149878368652518</v>
      </c>
      <c r="H20" s="1"/>
      <c r="I20" s="1"/>
      <c r="J20" s="1"/>
      <c r="K20" s="1"/>
    </row>
    <row r="21" spans="1:11" x14ac:dyDescent="0.25">
      <c r="A21" s="1" t="str">
        <f>A5</f>
        <v>a104</v>
      </c>
      <c r="B21" s="3">
        <f>4*B13</f>
        <v>0</v>
      </c>
      <c r="C21" s="3">
        <f>1.7*C13</f>
        <v>0</v>
      </c>
      <c r="D21" s="3">
        <f>1.7*D13</f>
        <v>0</v>
      </c>
      <c r="E21" s="3">
        <f>1.7*E13</f>
        <v>0</v>
      </c>
      <c r="F21" s="3">
        <f>1.7*F13</f>
        <v>9.8048890865730858</v>
      </c>
      <c r="G21" s="1"/>
      <c r="H21" s="1"/>
      <c r="I21" s="1"/>
      <c r="J21" s="1"/>
    </row>
    <row r="22" spans="1:11" x14ac:dyDescent="0.25">
      <c r="A22" s="42" t="s">
        <v>6</v>
      </c>
      <c r="B22" s="1"/>
      <c r="C22" s="1"/>
      <c r="D22" s="1"/>
      <c r="E22" s="1"/>
      <c r="G22" s="1"/>
      <c r="H22" s="1"/>
      <c r="I22" s="1"/>
      <c r="J22" s="1"/>
    </row>
    <row r="23" spans="1:11" x14ac:dyDescent="0.25">
      <c r="A23" s="19">
        <f>B18</f>
        <v>0</v>
      </c>
      <c r="B23" s="10">
        <f>C18</f>
        <v>7.9009043153299841</v>
      </c>
      <c r="C23" s="10">
        <f>D18</f>
        <v>5.3318786557835312</v>
      </c>
      <c r="D23" s="10">
        <f>E18</f>
        <v>11.319102482087526</v>
      </c>
      <c r="E23" s="17">
        <v>1</v>
      </c>
      <c r="F23" s="21" t="s">
        <v>19</v>
      </c>
      <c r="G23" s="8"/>
      <c r="H23" s="22">
        <f>F18</f>
        <v>4.0764922421120797</v>
      </c>
      <c r="I23" s="1"/>
      <c r="J23" s="1"/>
    </row>
    <row r="24" spans="1:11" x14ac:dyDescent="0.25">
      <c r="A24" s="19">
        <f>C18</f>
        <v>7.9009043153299841</v>
      </c>
      <c r="B24" s="10">
        <f>C19</f>
        <v>0</v>
      </c>
      <c r="C24" s="10">
        <f>D19</f>
        <v>5.3832050861916843</v>
      </c>
      <c r="D24" s="10">
        <f>E19</f>
        <v>6.9133797812647328</v>
      </c>
      <c r="E24" s="17">
        <v>1</v>
      </c>
      <c r="F24" s="21" t="s">
        <v>20</v>
      </c>
      <c r="G24" s="8" t="s">
        <v>7</v>
      </c>
      <c r="H24" s="22">
        <f>F19</f>
        <v>4.3557835116084469</v>
      </c>
      <c r="I24" s="1"/>
      <c r="J24" s="1"/>
    </row>
    <row r="25" spans="1:11" x14ac:dyDescent="0.25">
      <c r="A25" s="19">
        <f>D18</f>
        <v>5.3318786557835312</v>
      </c>
      <c r="B25" s="10">
        <f>D19</f>
        <v>5.3832050861916843</v>
      </c>
      <c r="C25" s="10">
        <f>D20</f>
        <v>0</v>
      </c>
      <c r="D25" s="10">
        <f>E20</f>
        <v>11.626073670848644</v>
      </c>
      <c r="E25" s="17">
        <v>1</v>
      </c>
      <c r="F25" s="21" t="s">
        <v>21</v>
      </c>
      <c r="G25" s="8"/>
      <c r="H25" s="22">
        <f>F20</f>
        <v>2.149878368652518</v>
      </c>
      <c r="I25" s="1"/>
      <c r="J25" s="1"/>
    </row>
    <row r="26" spans="1:11" x14ac:dyDescent="0.25">
      <c r="A26" s="19">
        <f>E18</f>
        <v>11.319102482087526</v>
      </c>
      <c r="B26" s="10">
        <f>E19</f>
        <v>6.9133797812647328</v>
      </c>
      <c r="C26" s="10">
        <f>E20</f>
        <v>11.626073670848644</v>
      </c>
      <c r="D26" s="10">
        <f>E21</f>
        <v>0</v>
      </c>
      <c r="E26" s="17">
        <v>1</v>
      </c>
      <c r="F26" s="21" t="s">
        <v>22</v>
      </c>
      <c r="G26" s="8"/>
      <c r="H26" s="22">
        <f>F21</f>
        <v>9.8048890865730858</v>
      </c>
      <c r="I26" s="5"/>
      <c r="J26" s="5"/>
    </row>
    <row r="27" spans="1:11" x14ac:dyDescent="0.25">
      <c r="A27" s="20">
        <v>1</v>
      </c>
      <c r="B27" s="8">
        <v>1</v>
      </c>
      <c r="C27" s="8">
        <v>1</v>
      </c>
      <c r="D27" s="10">
        <v>1</v>
      </c>
      <c r="E27" s="18">
        <f>C25</f>
        <v>0</v>
      </c>
      <c r="F27" s="21" t="s">
        <v>8</v>
      </c>
      <c r="G27" s="8"/>
      <c r="H27" s="21">
        <v>1</v>
      </c>
      <c r="I27" s="1"/>
      <c r="J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1" x14ac:dyDescent="0.25">
      <c r="A29" s="21" t="str">
        <f>F23</f>
        <v>W1</v>
      </c>
      <c r="B29" s="8"/>
      <c r="C29" s="19" cm="1">
        <f t="array" ref="C29:G33">MINVERSE(A23:E27)</f>
        <v>-0.1078130064613838</v>
      </c>
      <c r="D29" s="29">
        <v>6.1793400594240856E-3</v>
      </c>
      <c r="E29" s="29">
        <v>7.8171086635426462E-2</v>
      </c>
      <c r="F29" s="29">
        <v>2.3462579766533247E-2</v>
      </c>
      <c r="G29" s="29">
        <v>0.26880353225622622</v>
      </c>
      <c r="H29" s="39">
        <f>H23</f>
        <v>4.0764922421120797</v>
      </c>
      <c r="I29" s="1"/>
    </row>
    <row r="30" spans="1:11" x14ac:dyDescent="0.25">
      <c r="A30" s="21" t="str">
        <f>F24</f>
        <v>W2</v>
      </c>
      <c r="B30" s="8"/>
      <c r="C30" s="19">
        <v>6.1793400594241012E-3</v>
      </c>
      <c r="D30" s="29">
        <v>-0.15702398571949722</v>
      </c>
      <c r="E30" s="29">
        <v>8.4164613786895326E-2</v>
      </c>
      <c r="F30" s="29">
        <v>6.6680031873177767E-2</v>
      </c>
      <c r="G30" s="29">
        <v>3.7117864277515636E-2</v>
      </c>
      <c r="H30" s="39">
        <f t="shared" ref="H30:H33" si="0">H24</f>
        <v>4.3557835116084469</v>
      </c>
      <c r="I30" s="1"/>
    </row>
    <row r="31" spans="1:11" x14ac:dyDescent="0.25">
      <c r="A31" s="21" t="str">
        <f>F25</f>
        <v>W3</v>
      </c>
      <c r="B31" s="8" t="s">
        <v>7</v>
      </c>
      <c r="C31" s="19">
        <v>7.8171086635426462E-2</v>
      </c>
      <c r="D31" s="29">
        <v>8.4164613786895326E-2</v>
      </c>
      <c r="E31" s="29">
        <v>-0.14984169487605725</v>
      </c>
      <c r="F31" s="29">
        <v>-1.2494005546264522E-2</v>
      </c>
      <c r="G31" s="29">
        <v>0.27538210357905363</v>
      </c>
      <c r="H31" s="39">
        <f t="shared" si="0"/>
        <v>2.149878368652518</v>
      </c>
      <c r="I31" s="1"/>
    </row>
    <row r="32" spans="1:11" x14ac:dyDescent="0.25">
      <c r="A32" s="21" t="str">
        <f>F26</f>
        <v>W4</v>
      </c>
      <c r="B32" s="8"/>
      <c r="C32" s="19">
        <v>2.3462579766533244E-2</v>
      </c>
      <c r="D32" s="29">
        <v>6.6680031873177809E-2</v>
      </c>
      <c r="E32" s="29">
        <v>-1.249400554626454E-2</v>
      </c>
      <c r="F32" s="29">
        <v>-7.7648606093446509E-2</v>
      </c>
      <c r="G32" s="29">
        <v>0.41869649988720464</v>
      </c>
      <c r="H32" s="39">
        <f t="shared" si="0"/>
        <v>9.8048890865730858</v>
      </c>
      <c r="I32" s="5"/>
    </row>
    <row r="33" spans="1:10" x14ac:dyDescent="0.25">
      <c r="A33" s="21" t="str">
        <f t="shared" ref="A33" si="1">F27</f>
        <v>Lambda</v>
      </c>
      <c r="B33" s="7"/>
      <c r="C33" s="19">
        <v>0.26880353225622616</v>
      </c>
      <c r="D33" s="29">
        <v>3.7117864277515573E-2</v>
      </c>
      <c r="E33" s="29">
        <v>0.27538210357905368</v>
      </c>
      <c r="F33" s="29">
        <v>0.41869649988720464</v>
      </c>
      <c r="G33" s="29">
        <v>-6.500837245418599</v>
      </c>
      <c r="H33" s="39">
        <f t="shared" si="0"/>
        <v>1</v>
      </c>
      <c r="I33" s="1"/>
    </row>
    <row r="34" spans="1:10" x14ac:dyDescent="0.25">
      <c r="A34" s="7"/>
      <c r="B34" s="7"/>
      <c r="C34" s="8"/>
      <c r="D34" s="8"/>
      <c r="E34" s="8"/>
      <c r="F34" s="8"/>
      <c r="G34" s="7"/>
      <c r="H34" s="7"/>
      <c r="I34" s="1"/>
      <c r="J34" s="1"/>
    </row>
    <row r="35" spans="1:10" x14ac:dyDescent="0.25">
      <c r="A35" s="21" t="str">
        <f>A29</f>
        <v>W1</v>
      </c>
      <c r="B35" s="8"/>
      <c r="C35" s="22" cm="1">
        <f t="array" ref="C35:C39">MMULT(C29:G33,H29:H33)</f>
        <v>0.25432683586837423</v>
      </c>
      <c r="D35" s="8"/>
      <c r="E35" s="8"/>
      <c r="F35" s="8"/>
      <c r="G35" s="8"/>
      <c r="H35" s="8"/>
      <c r="I35" s="1"/>
      <c r="J35" s="1"/>
    </row>
    <row r="36" spans="1:10" x14ac:dyDescent="0.25">
      <c r="A36" s="21" t="str">
        <f t="shared" ref="A36:A39" si="2">A30</f>
        <v>W2</v>
      </c>
      <c r="B36" s="8"/>
      <c r="C36" s="22">
        <v>0.21307940755921018</v>
      </c>
      <c r="D36" s="8"/>
      <c r="E36" s="8"/>
      <c r="F36" s="8"/>
      <c r="G36" s="8"/>
      <c r="H36" s="8"/>
      <c r="I36" s="1"/>
      <c r="J36" s="1"/>
    </row>
    <row r="37" spans="1:10" x14ac:dyDescent="0.25">
      <c r="A37" s="21" t="str">
        <f t="shared" si="2"/>
        <v>W3</v>
      </c>
      <c r="B37" s="8" t="s">
        <v>7</v>
      </c>
      <c r="C37" s="22">
        <v>0.51600501163527346</v>
      </c>
      <c r="D37" s="8"/>
      <c r="E37" s="8"/>
      <c r="F37" s="8"/>
      <c r="G37" s="8"/>
      <c r="H37" s="8"/>
      <c r="I37" s="1"/>
      <c r="J37" s="1"/>
    </row>
    <row r="38" spans="1:10" x14ac:dyDescent="0.25">
      <c r="A38" s="21" t="str">
        <f t="shared" si="2"/>
        <v>W4</v>
      </c>
      <c r="B38" s="8"/>
      <c r="C38" s="22">
        <v>1.6588744937142075E-2</v>
      </c>
      <c r="D38" s="8"/>
      <c r="E38" s="8"/>
      <c r="F38" s="8"/>
      <c r="G38" s="8"/>
      <c r="H38" s="8"/>
      <c r="I38" s="5"/>
      <c r="J38" s="5"/>
    </row>
    <row r="39" spans="1:10" x14ac:dyDescent="0.25">
      <c r="A39" s="21" t="str">
        <f t="shared" si="2"/>
        <v>Lambda</v>
      </c>
      <c r="B39" s="8"/>
      <c r="C39" s="22">
        <v>-0.54607358038860987</v>
      </c>
      <c r="D39" s="8"/>
      <c r="E39" s="8"/>
      <c r="F39" s="8"/>
      <c r="G39" s="8"/>
      <c r="H39" s="8"/>
      <c r="I39" s="1"/>
      <c r="J39" s="1"/>
    </row>
    <row r="40" spans="1:10" x14ac:dyDescent="0.25">
      <c r="A40" s="7"/>
      <c r="B40" s="7"/>
      <c r="C40" s="7"/>
      <c r="D40" s="7"/>
      <c r="E40" s="7"/>
      <c r="F40" s="7"/>
      <c r="G40" s="7"/>
      <c r="H40" s="7"/>
      <c r="I40" s="1"/>
      <c r="J40" s="1"/>
    </row>
    <row r="41" spans="1:10" x14ac:dyDescent="0.25">
      <c r="A41" s="9" t="s">
        <v>35</v>
      </c>
      <c r="B41" s="9"/>
      <c r="C41" s="9"/>
      <c r="D41" s="9"/>
      <c r="E41" s="23">
        <f>C35*D2+C36*D3+C37*D4+C38*D5</f>
        <v>99.773407041673366</v>
      </c>
      <c r="F41" s="7"/>
      <c r="G41" s="7"/>
      <c r="H41" s="7"/>
      <c r="I41" s="1"/>
      <c r="J41" s="1"/>
    </row>
    <row r="42" spans="1:10" x14ac:dyDescent="0.25">
      <c r="A42" s="7"/>
      <c r="B42" s="7"/>
      <c r="C42" s="7"/>
      <c r="D42" s="7"/>
      <c r="E42" s="7"/>
      <c r="F42" s="7"/>
      <c r="G42" s="7"/>
      <c r="H42" s="7"/>
      <c r="I42" s="1"/>
      <c r="J42" s="1"/>
    </row>
    <row r="43" spans="1:10" x14ac:dyDescent="0.25">
      <c r="A43" s="42" t="s">
        <v>9</v>
      </c>
      <c r="B43" s="43">
        <f>C35*H29+C36*H30+C37*H31+C38*H32+C39*H33</f>
        <v>2.6908143799245283</v>
      </c>
      <c r="C43" s="42"/>
      <c r="D43" s="44"/>
      <c r="E43" s="7"/>
      <c r="F43" s="7"/>
      <c r="G43" s="7"/>
      <c r="H43" s="7"/>
      <c r="J43" s="1"/>
    </row>
    <row r="44" spans="1:10" x14ac:dyDescent="0.25">
      <c r="A44" s="42" t="s">
        <v>24</v>
      </c>
      <c r="B44" s="43">
        <f>SQRT(B43)</f>
        <v>1.6403701959998322</v>
      </c>
      <c r="C44" s="42"/>
      <c r="D44" s="44"/>
      <c r="E44" s="7"/>
      <c r="F44" s="7"/>
      <c r="G44" s="7"/>
      <c r="H44" s="7"/>
      <c r="J44" s="1"/>
    </row>
    <row r="45" spans="1:10" x14ac:dyDescent="0.25">
      <c r="A45" s="42" t="s">
        <v>34</v>
      </c>
      <c r="B45" s="43">
        <f>E41</f>
        <v>99.773407041673366</v>
      </c>
      <c r="C45" s="45" t="s">
        <v>12</v>
      </c>
      <c r="D45" s="46">
        <f>2*B44</f>
        <v>3.2807403919996645</v>
      </c>
      <c r="E45" s="7"/>
      <c r="F45" s="7"/>
      <c r="G45" s="7"/>
      <c r="H45" s="7"/>
      <c r="J45" s="1"/>
    </row>
    <row r="46" spans="1:10" x14ac:dyDescent="0.25">
      <c r="A46" s="1"/>
      <c r="B46" s="1"/>
      <c r="C46" s="1"/>
      <c r="J46" s="1"/>
    </row>
  </sheetData>
  <mergeCells count="2">
    <mergeCell ref="A15:B15"/>
    <mergeCell ref="A41:D4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A739-1A33-457E-9E93-1C2B83D5DE8B}">
  <dimension ref="A1:K58"/>
  <sheetViews>
    <sheetView topLeftCell="A28" workbookViewId="0">
      <selection activeCell="G5" sqref="G5"/>
    </sheetView>
  </sheetViews>
  <sheetFormatPr defaultRowHeight="15" x14ac:dyDescent="0.25"/>
  <cols>
    <col min="1" max="1" width="26.42578125" customWidth="1"/>
    <col min="2" max="2" width="9.85546875" customWidth="1"/>
    <col min="3" max="3" width="10.140625" customWidth="1"/>
    <col min="4" max="4" width="13.42578125" customWidth="1"/>
    <col min="5" max="5" width="12.28515625" customWidth="1"/>
    <col min="7" max="7" width="24.85546875" customWidth="1"/>
  </cols>
  <sheetData>
    <row r="1" spans="1:9" x14ac:dyDescent="0.25">
      <c r="A1" s="13" t="s">
        <v>0</v>
      </c>
      <c r="B1" s="13" t="s">
        <v>15</v>
      </c>
      <c r="C1" s="13" t="s">
        <v>16</v>
      </c>
      <c r="D1" s="13" t="s">
        <v>1</v>
      </c>
      <c r="E1" s="5"/>
      <c r="F1" s="5"/>
      <c r="G1" s="5"/>
    </row>
    <row r="2" spans="1:9" x14ac:dyDescent="0.25">
      <c r="A2" s="15">
        <v>1</v>
      </c>
      <c r="B2" s="2"/>
      <c r="C2" s="2"/>
      <c r="D2" s="2"/>
      <c r="E2" s="5"/>
      <c r="F2" s="5"/>
      <c r="G2" s="5"/>
    </row>
    <row r="3" spans="1:9" x14ac:dyDescent="0.25">
      <c r="A3" s="16">
        <v>2</v>
      </c>
      <c r="B3" s="2"/>
      <c r="C3" s="2"/>
      <c r="D3" s="2"/>
      <c r="E3" s="5"/>
      <c r="F3" s="5"/>
      <c r="G3" s="5"/>
    </row>
    <row r="4" spans="1:9" x14ac:dyDescent="0.25">
      <c r="A4" s="16">
        <v>3</v>
      </c>
      <c r="B4" s="2"/>
      <c r="C4" s="2"/>
      <c r="D4" s="2"/>
      <c r="E4" s="5"/>
      <c r="F4" s="5"/>
      <c r="G4" s="5"/>
    </row>
    <row r="5" spans="1:9" x14ac:dyDescent="0.25">
      <c r="A5" s="16">
        <v>4</v>
      </c>
      <c r="B5" s="2"/>
      <c r="C5" s="2"/>
      <c r="D5" s="2"/>
      <c r="E5" s="5"/>
      <c r="F5" s="5"/>
      <c r="G5" s="5"/>
    </row>
    <row r="6" spans="1:9" x14ac:dyDescent="0.25">
      <c r="A6" s="16">
        <v>5</v>
      </c>
      <c r="B6" s="2"/>
      <c r="C6" s="2"/>
      <c r="D6" s="2"/>
      <c r="E6" s="5"/>
      <c r="F6" s="5"/>
      <c r="G6" s="5"/>
    </row>
    <row r="7" spans="1:9" x14ac:dyDescent="0.25">
      <c r="A7" s="16" t="s">
        <v>13</v>
      </c>
      <c r="B7" s="2"/>
      <c r="C7" s="2"/>
      <c r="D7" s="2"/>
      <c r="E7" s="5"/>
      <c r="F7" s="5"/>
      <c r="G7" s="5"/>
    </row>
    <row r="8" spans="1:9" x14ac:dyDescent="0.25">
      <c r="A8" s="5"/>
      <c r="B8" s="5"/>
      <c r="C8" s="5"/>
      <c r="D8" s="5"/>
      <c r="E8" s="5"/>
      <c r="F8" s="5"/>
      <c r="G8" s="5"/>
    </row>
    <row r="9" spans="1:9" x14ac:dyDescent="0.25">
      <c r="A9" s="9" t="s">
        <v>2</v>
      </c>
      <c r="B9" s="9"/>
      <c r="C9" s="9"/>
      <c r="D9" s="9"/>
      <c r="E9" s="9"/>
      <c r="G9" s="5"/>
    </row>
    <row r="10" spans="1:9" x14ac:dyDescent="0.25">
      <c r="A10" s="14" t="s">
        <v>3</v>
      </c>
      <c r="B10" s="14">
        <f>A2</f>
        <v>1</v>
      </c>
      <c r="C10" s="14">
        <f>A3</f>
        <v>2</v>
      </c>
      <c r="D10" s="14">
        <f>A4</f>
        <v>3</v>
      </c>
      <c r="E10" s="14">
        <v>4</v>
      </c>
      <c r="F10" s="14">
        <v>5</v>
      </c>
      <c r="G10" s="14" t="str">
        <f>A7</f>
        <v>point to be interpolated</v>
      </c>
      <c r="I10" s="5"/>
    </row>
    <row r="11" spans="1:9" x14ac:dyDescent="0.25">
      <c r="A11" s="16">
        <f>A2</f>
        <v>1</v>
      </c>
      <c r="B11" s="3">
        <f>SQRT((B2-B2)^2+(C2-C2)^2)</f>
        <v>0</v>
      </c>
      <c r="C11" s="3">
        <f>SQRT((B3-B2)^2+(C2-C3)^2)</f>
        <v>0</v>
      </c>
      <c r="D11" s="3">
        <f>SQRT((B4-B2)^2+(C2-C4)^2)</f>
        <v>0</v>
      </c>
      <c r="E11" s="3">
        <f>SQRT((B5-B2)^2+(C5-C2)^2)</f>
        <v>0</v>
      </c>
      <c r="F11" s="4">
        <f>SQRT((B6-B2)^2+(C6-C2)^2)</f>
        <v>0</v>
      </c>
      <c r="G11" s="3">
        <f>SQRT((B7-B2)^2+(C7-C2)^2)</f>
        <v>0</v>
      </c>
    </row>
    <row r="12" spans="1:9" x14ac:dyDescent="0.25">
      <c r="A12" s="16">
        <f>A3</f>
        <v>2</v>
      </c>
      <c r="B12" s="4"/>
      <c r="C12" s="3">
        <f>SQRT((B3-B3)^2+(C3-C3)^2)</f>
        <v>0</v>
      </c>
      <c r="D12" s="3">
        <f>SQRT((B3-B4)^2+(C3-C4)^2)</f>
        <v>0</v>
      </c>
      <c r="E12" s="3">
        <f>SQRT((B5-B3)^2+(C5-C3)^2)</f>
        <v>0</v>
      </c>
      <c r="F12" s="4">
        <f>SQRT((B6-B3)^2+(C6-C3)^2)</f>
        <v>0</v>
      </c>
      <c r="G12" s="3">
        <f>SQRT((B7-B3)^2+(C7-C3)^2)</f>
        <v>0</v>
      </c>
    </row>
    <row r="13" spans="1:9" x14ac:dyDescent="0.25">
      <c r="A13" s="16">
        <f>A4</f>
        <v>3</v>
      </c>
      <c r="B13" s="3"/>
      <c r="C13" s="3"/>
      <c r="D13" s="3"/>
      <c r="E13" s="3">
        <f>SQRT((B5-B4)^2+(C5-C4)^2)</f>
        <v>0</v>
      </c>
      <c r="F13" s="4">
        <f>SQRT((B6-B4)^2+(C6-C4)^2)</f>
        <v>0</v>
      </c>
      <c r="G13" s="3">
        <f>SQRT((B7-B4)^2+(C7-C4)^2)</f>
        <v>0</v>
      </c>
    </row>
    <row r="14" spans="1:9" x14ac:dyDescent="0.25">
      <c r="A14" s="16">
        <v>4</v>
      </c>
      <c r="B14" s="3"/>
      <c r="C14" s="3"/>
      <c r="D14" s="3"/>
      <c r="E14" s="3">
        <f>SQRT((B5-B5)^2+(C5-C5)^2)</f>
        <v>0</v>
      </c>
      <c r="F14" s="4">
        <f>SQRT((B6-B5)^2+(C6-C5)^2)</f>
        <v>0</v>
      </c>
      <c r="G14" s="3">
        <f>SQRT((B7-B5)^2+(C7-C5)^2)</f>
        <v>0</v>
      </c>
    </row>
    <row r="15" spans="1:9" x14ac:dyDescent="0.25">
      <c r="A15" s="16">
        <v>5</v>
      </c>
      <c r="B15" s="3"/>
      <c r="C15" s="3"/>
      <c r="D15" s="3"/>
      <c r="E15" s="3"/>
      <c r="F15" s="4">
        <f>SQRT((B6-B6)^2+(C6-C6)^2)</f>
        <v>0</v>
      </c>
      <c r="G15" s="3">
        <f>SQRT((B7-B6)^2+(C7-C6)^2)</f>
        <v>0</v>
      </c>
    </row>
    <row r="16" spans="1:9" x14ac:dyDescent="0.25">
      <c r="A16" s="5"/>
      <c r="B16" s="3"/>
      <c r="C16" s="3"/>
      <c r="D16" s="3"/>
      <c r="E16" s="3"/>
      <c r="G16" s="5"/>
    </row>
    <row r="17" spans="1:11" x14ac:dyDescent="0.25">
      <c r="A17" s="6" t="s">
        <v>14</v>
      </c>
      <c r="B17" s="6"/>
      <c r="C17" s="36" t="s">
        <v>5</v>
      </c>
      <c r="D17" s="3"/>
      <c r="E17" s="3"/>
      <c r="G17" s="5"/>
    </row>
    <row r="18" spans="1:11" x14ac:dyDescent="0.25">
      <c r="A18" s="9" t="s">
        <v>4</v>
      </c>
      <c r="B18" s="9"/>
      <c r="C18" s="9"/>
      <c r="D18" s="9"/>
      <c r="E18" s="9"/>
      <c r="G18" s="5"/>
    </row>
    <row r="19" spans="1:11" x14ac:dyDescent="0.25">
      <c r="A19" s="14"/>
      <c r="B19" s="14">
        <f>B10</f>
        <v>1</v>
      </c>
      <c r="C19" s="14">
        <f>C10</f>
        <v>2</v>
      </c>
      <c r="D19" s="14">
        <f>D10</f>
        <v>3</v>
      </c>
      <c r="E19" s="14">
        <v>4</v>
      </c>
      <c r="F19" s="27">
        <v>5</v>
      </c>
      <c r="G19" s="14" t="str">
        <f>G10</f>
        <v>point to be interpolated</v>
      </c>
    </row>
    <row r="20" spans="1:11" x14ac:dyDescent="0.25">
      <c r="A20" s="15">
        <f>A2</f>
        <v>1</v>
      </c>
      <c r="B20" s="3">
        <f>4*B11</f>
        <v>0</v>
      </c>
      <c r="C20" s="3">
        <f>4*C11</f>
        <v>0</v>
      </c>
      <c r="D20" s="3">
        <f>4*D11</f>
        <v>0</v>
      </c>
      <c r="E20" s="3">
        <f>4*E11</f>
        <v>0</v>
      </c>
      <c r="F20" s="3">
        <f>4*F11</f>
        <v>0</v>
      </c>
      <c r="G20" s="3">
        <f>4*G11</f>
        <v>0</v>
      </c>
    </row>
    <row r="21" spans="1:11" x14ac:dyDescent="0.25">
      <c r="A21" s="16">
        <f>A3</f>
        <v>2</v>
      </c>
      <c r="B21" s="3">
        <f>4*B12</f>
        <v>0</v>
      </c>
      <c r="C21" s="3">
        <f t="shared" ref="C21:G24" si="0">4*C12</f>
        <v>0</v>
      </c>
      <c r="D21" s="3">
        <f t="shared" si="0"/>
        <v>0</v>
      </c>
      <c r="E21" s="3">
        <f t="shared" si="0"/>
        <v>0</v>
      </c>
      <c r="F21" s="3">
        <f t="shared" si="0"/>
        <v>0</v>
      </c>
      <c r="G21" s="3">
        <f t="shared" si="0"/>
        <v>0</v>
      </c>
    </row>
    <row r="22" spans="1:11" x14ac:dyDescent="0.25">
      <c r="A22" s="16">
        <f>A4</f>
        <v>3</v>
      </c>
      <c r="B22" s="3">
        <f>4*B13</f>
        <v>0</v>
      </c>
      <c r="C22" s="3">
        <f t="shared" si="0"/>
        <v>0</v>
      </c>
      <c r="D22" s="3">
        <f t="shared" si="0"/>
        <v>0</v>
      </c>
      <c r="E22" s="3">
        <f t="shared" si="0"/>
        <v>0</v>
      </c>
      <c r="F22" s="3">
        <f t="shared" si="0"/>
        <v>0</v>
      </c>
      <c r="G22" s="3">
        <f t="shared" si="0"/>
        <v>0</v>
      </c>
    </row>
    <row r="23" spans="1:11" x14ac:dyDescent="0.25">
      <c r="A23" s="16">
        <v>4</v>
      </c>
      <c r="B23" s="3">
        <f>4*B14</f>
        <v>0</v>
      </c>
      <c r="C23" s="3">
        <f t="shared" si="0"/>
        <v>0</v>
      </c>
      <c r="D23" s="3">
        <f t="shared" si="0"/>
        <v>0</v>
      </c>
      <c r="E23" s="3">
        <f t="shared" si="0"/>
        <v>0</v>
      </c>
      <c r="F23" s="3">
        <f t="shared" si="0"/>
        <v>0</v>
      </c>
      <c r="G23" s="3">
        <f t="shared" si="0"/>
        <v>0</v>
      </c>
    </row>
    <row r="24" spans="1:11" x14ac:dyDescent="0.25">
      <c r="A24" s="16">
        <v>5</v>
      </c>
      <c r="B24" s="3">
        <f t="shared" ref="B24" si="1">4*B15</f>
        <v>0</v>
      </c>
      <c r="C24" s="3">
        <f t="shared" si="0"/>
        <v>0</v>
      </c>
      <c r="D24" s="3">
        <f t="shared" si="0"/>
        <v>0</v>
      </c>
      <c r="E24" s="3">
        <f t="shared" si="0"/>
        <v>0</v>
      </c>
      <c r="F24" s="3">
        <f t="shared" si="0"/>
        <v>0</v>
      </c>
      <c r="G24" s="3">
        <f t="shared" si="0"/>
        <v>0</v>
      </c>
    </row>
    <row r="25" spans="1:11" x14ac:dyDescent="0.25">
      <c r="A25" s="5"/>
      <c r="B25" s="5"/>
      <c r="C25" s="5"/>
      <c r="D25" s="5"/>
      <c r="E25" s="5"/>
      <c r="G25" s="5"/>
    </row>
    <row r="26" spans="1:11" x14ac:dyDescent="0.25">
      <c r="A26" s="8" t="s">
        <v>6</v>
      </c>
      <c r="B26" s="5"/>
      <c r="C26" s="5"/>
      <c r="D26" s="5"/>
      <c r="E26" s="5"/>
      <c r="G26" s="5"/>
    </row>
    <row r="27" spans="1:11" x14ac:dyDescent="0.25">
      <c r="A27" s="19">
        <f>B20</f>
        <v>0</v>
      </c>
      <c r="B27" s="10">
        <f>C20</f>
        <v>0</v>
      </c>
      <c r="C27" s="10">
        <f>D20</f>
        <v>0</v>
      </c>
      <c r="D27" s="10">
        <f>E20</f>
        <v>0</v>
      </c>
      <c r="E27" s="10">
        <f>F20</f>
        <v>0</v>
      </c>
      <c r="F27" s="28">
        <v>1</v>
      </c>
      <c r="G27" s="30">
        <f>B2-B$7</f>
        <v>0</v>
      </c>
      <c r="H27" s="31">
        <f>C2-C$7</f>
        <v>0</v>
      </c>
      <c r="I27" s="21" t="s">
        <v>19</v>
      </c>
      <c r="J27" s="8"/>
      <c r="K27" s="22">
        <f>G20</f>
        <v>0</v>
      </c>
    </row>
    <row r="28" spans="1:11" x14ac:dyDescent="0.25">
      <c r="A28" s="19">
        <f>C20</f>
        <v>0</v>
      </c>
      <c r="B28" s="10">
        <f>C21</f>
        <v>0</v>
      </c>
      <c r="C28" s="10">
        <f>D21</f>
        <v>0</v>
      </c>
      <c r="D28" s="10">
        <f>E21</f>
        <v>0</v>
      </c>
      <c r="E28" s="10">
        <f t="shared" ref="E28" si="2">F21</f>
        <v>0</v>
      </c>
      <c r="F28" s="28">
        <v>1</v>
      </c>
      <c r="G28" s="30">
        <f t="shared" ref="G28:G31" si="3">B3-B$7</f>
        <v>0</v>
      </c>
      <c r="H28" s="31">
        <f t="shared" ref="H28:H31" si="4">C3-C$7</f>
        <v>0</v>
      </c>
      <c r="I28" s="21" t="s">
        <v>20</v>
      </c>
      <c r="J28" s="8" t="s">
        <v>7</v>
      </c>
      <c r="K28" s="22">
        <f t="shared" ref="K28:K34" si="5">G21</f>
        <v>0</v>
      </c>
    </row>
    <row r="29" spans="1:11" x14ac:dyDescent="0.25">
      <c r="A29" s="19">
        <f>D20</f>
        <v>0</v>
      </c>
      <c r="B29" s="10">
        <f>D21</f>
        <v>0</v>
      </c>
      <c r="C29" s="10">
        <f>D22</f>
        <v>0</v>
      </c>
      <c r="D29" s="29">
        <f>E22</f>
        <v>0</v>
      </c>
      <c r="E29" s="29">
        <f>F22</f>
        <v>0</v>
      </c>
      <c r="F29" s="28">
        <v>1</v>
      </c>
      <c r="G29" s="30">
        <f t="shared" si="3"/>
        <v>0</v>
      </c>
      <c r="H29" s="31">
        <f t="shared" si="4"/>
        <v>0</v>
      </c>
      <c r="I29" s="21" t="s">
        <v>21</v>
      </c>
      <c r="J29" s="8"/>
      <c r="K29" s="22">
        <f t="shared" si="5"/>
        <v>0</v>
      </c>
    </row>
    <row r="30" spans="1:11" x14ac:dyDescent="0.25">
      <c r="A30" s="19">
        <f>E20</f>
        <v>0</v>
      </c>
      <c r="B30" s="10">
        <f>E21</f>
        <v>0</v>
      </c>
      <c r="C30" s="10">
        <f>E22</f>
        <v>0</v>
      </c>
      <c r="D30" s="29">
        <f>E23</f>
        <v>0</v>
      </c>
      <c r="E30" s="29">
        <f>F23</f>
        <v>0</v>
      </c>
      <c r="F30" s="28">
        <v>1</v>
      </c>
      <c r="G30" s="30">
        <f t="shared" si="3"/>
        <v>0</v>
      </c>
      <c r="H30" s="31">
        <f t="shared" si="4"/>
        <v>0</v>
      </c>
      <c r="I30" s="21" t="s">
        <v>22</v>
      </c>
      <c r="J30" s="8"/>
      <c r="K30" s="22">
        <f t="shared" si="5"/>
        <v>0</v>
      </c>
    </row>
    <row r="31" spans="1:11" x14ac:dyDescent="0.25">
      <c r="A31" s="19">
        <f>F20</f>
        <v>0</v>
      </c>
      <c r="B31" s="10">
        <f>F21</f>
        <v>0</v>
      </c>
      <c r="C31" s="10">
        <f>F22</f>
        <v>0</v>
      </c>
      <c r="D31" s="29">
        <f>F23</f>
        <v>0</v>
      </c>
      <c r="E31" s="29">
        <f>F24</f>
        <v>0</v>
      </c>
      <c r="F31" s="28">
        <v>1</v>
      </c>
      <c r="G31" s="30">
        <f t="shared" si="3"/>
        <v>0</v>
      </c>
      <c r="H31" s="31">
        <f t="shared" si="4"/>
        <v>0</v>
      </c>
      <c r="I31" s="21" t="s">
        <v>23</v>
      </c>
      <c r="J31" s="8"/>
      <c r="K31" s="22">
        <f t="shared" si="5"/>
        <v>0</v>
      </c>
    </row>
    <row r="32" spans="1:11" x14ac:dyDescent="0.25">
      <c r="A32" s="20">
        <v>1</v>
      </c>
      <c r="B32" s="8">
        <v>1</v>
      </c>
      <c r="C32" s="8">
        <v>1</v>
      </c>
      <c r="D32" s="29">
        <v>1</v>
      </c>
      <c r="E32" s="29">
        <v>1</v>
      </c>
      <c r="F32" s="29">
        <v>0</v>
      </c>
      <c r="G32" s="29">
        <v>0</v>
      </c>
      <c r="H32" s="18">
        <v>0</v>
      </c>
      <c r="I32" s="21" t="s">
        <v>8</v>
      </c>
      <c r="J32" s="8"/>
      <c r="K32" s="22">
        <v>1</v>
      </c>
    </row>
    <row r="33" spans="1:11" x14ac:dyDescent="0.25">
      <c r="A33" s="30">
        <f>G27</f>
        <v>0</v>
      </c>
      <c r="B33" s="32">
        <f>G28</f>
        <v>0</v>
      </c>
      <c r="C33" s="32">
        <f>G29</f>
        <v>0</v>
      </c>
      <c r="D33" s="29">
        <f>G30</f>
        <v>0</v>
      </c>
      <c r="E33" s="29">
        <f>G31</f>
        <v>0</v>
      </c>
      <c r="F33" s="29">
        <v>0</v>
      </c>
      <c r="G33" s="29">
        <v>0</v>
      </c>
      <c r="H33" s="29">
        <v>0</v>
      </c>
      <c r="I33" s="21" t="s">
        <v>17</v>
      </c>
      <c r="J33" s="8"/>
      <c r="K33" s="22">
        <f t="shared" si="5"/>
        <v>0</v>
      </c>
    </row>
    <row r="34" spans="1:11" x14ac:dyDescent="0.25">
      <c r="A34" s="30">
        <f>H27</f>
        <v>0</v>
      </c>
      <c r="B34" s="32">
        <f>H28</f>
        <v>0</v>
      </c>
      <c r="C34" s="32">
        <f>H29</f>
        <v>0</v>
      </c>
      <c r="D34" s="29">
        <f>H30</f>
        <v>0</v>
      </c>
      <c r="E34" s="29">
        <f>H31</f>
        <v>0</v>
      </c>
      <c r="F34" s="29">
        <v>0</v>
      </c>
      <c r="G34" s="29">
        <v>0</v>
      </c>
      <c r="H34" s="29">
        <v>0</v>
      </c>
      <c r="I34" s="21" t="s">
        <v>18</v>
      </c>
      <c r="J34" s="8"/>
      <c r="K34" s="22">
        <f t="shared" si="5"/>
        <v>0</v>
      </c>
    </row>
    <row r="35" spans="1:11" x14ac:dyDescent="0.25">
      <c r="A35" s="5"/>
      <c r="B35" s="5"/>
      <c r="C35" s="5"/>
      <c r="D35" s="5"/>
      <c r="E35" s="5"/>
      <c r="F35" s="5"/>
      <c r="G35" s="5"/>
    </row>
    <row r="36" spans="1:11" x14ac:dyDescent="0.25">
      <c r="A36" s="17" t="str">
        <f>I27</f>
        <v>W1</v>
      </c>
      <c r="B36" s="21"/>
      <c r="C36" s="28" t="e" cm="1">
        <f t="array" ref="C36">MINVERSE(A27:H34)</f>
        <v>#NUM!</v>
      </c>
      <c r="D36" s="29"/>
      <c r="E36" s="29"/>
      <c r="F36" s="29"/>
      <c r="G36" s="29"/>
      <c r="H36" s="29"/>
      <c r="J36" s="34"/>
      <c r="K36" s="35">
        <f>K27</f>
        <v>0</v>
      </c>
    </row>
    <row r="37" spans="1:11" x14ac:dyDescent="0.25">
      <c r="A37" s="17" t="str">
        <f t="shared" ref="A37:A43" si="6">I28</f>
        <v>W2</v>
      </c>
      <c r="B37" s="21"/>
      <c r="C37" s="28"/>
      <c r="D37" s="29"/>
      <c r="E37" s="29"/>
      <c r="F37" s="29"/>
      <c r="G37" s="29"/>
      <c r="H37" s="29"/>
      <c r="J37" s="34"/>
      <c r="K37" s="35">
        <f t="shared" ref="K37:K43" si="7">K28</f>
        <v>0</v>
      </c>
    </row>
    <row r="38" spans="1:11" x14ac:dyDescent="0.25">
      <c r="A38" s="17" t="str">
        <f t="shared" si="6"/>
        <v>W3</v>
      </c>
      <c r="B38" s="21"/>
      <c r="C38" s="28"/>
      <c r="D38" s="29"/>
      <c r="E38" s="29"/>
      <c r="F38" s="29"/>
      <c r="G38" s="29"/>
      <c r="H38" s="29"/>
      <c r="J38" s="34"/>
      <c r="K38" s="35">
        <f t="shared" si="7"/>
        <v>0</v>
      </c>
    </row>
    <row r="39" spans="1:11" x14ac:dyDescent="0.25">
      <c r="A39" s="17" t="str">
        <f t="shared" si="6"/>
        <v>W4</v>
      </c>
      <c r="B39" s="21" t="s">
        <v>7</v>
      </c>
      <c r="C39" s="33"/>
      <c r="D39" s="29"/>
      <c r="E39" s="29"/>
      <c r="F39" s="29"/>
      <c r="G39" s="29"/>
      <c r="H39" s="29"/>
      <c r="J39" s="34"/>
      <c r="K39" s="35">
        <f t="shared" si="7"/>
        <v>0</v>
      </c>
    </row>
    <row r="40" spans="1:11" x14ac:dyDescent="0.25">
      <c r="A40" s="17" t="str">
        <f t="shared" si="6"/>
        <v>W5</v>
      </c>
      <c r="B40" s="21"/>
      <c r="C40" s="33"/>
      <c r="D40" s="29"/>
      <c r="E40" s="29"/>
      <c r="F40" s="29"/>
      <c r="G40" s="29"/>
      <c r="H40" s="29"/>
      <c r="J40" s="34"/>
      <c r="K40" s="35">
        <f t="shared" si="7"/>
        <v>0</v>
      </c>
    </row>
    <row r="41" spans="1:11" x14ac:dyDescent="0.25">
      <c r="A41" s="17" t="str">
        <f t="shared" si="6"/>
        <v>Lambda</v>
      </c>
      <c r="B41" s="21"/>
      <c r="C41" s="33"/>
      <c r="D41" s="29"/>
      <c r="E41" s="29"/>
      <c r="F41" s="29"/>
      <c r="G41" s="29"/>
      <c r="H41" s="29"/>
      <c r="J41" s="34"/>
      <c r="K41" s="35">
        <f t="shared" si="7"/>
        <v>1</v>
      </c>
    </row>
    <row r="42" spans="1:11" x14ac:dyDescent="0.25">
      <c r="A42" s="17" t="str">
        <f t="shared" si="6"/>
        <v>alpha1</v>
      </c>
      <c r="B42" s="21"/>
      <c r="C42" s="33"/>
      <c r="D42" s="29"/>
      <c r="E42" s="29"/>
      <c r="F42" s="29"/>
      <c r="G42" s="29"/>
      <c r="H42" s="29"/>
      <c r="J42" s="34"/>
      <c r="K42" s="35">
        <f t="shared" si="7"/>
        <v>0</v>
      </c>
    </row>
    <row r="43" spans="1:11" x14ac:dyDescent="0.25">
      <c r="A43" s="17" t="str">
        <f t="shared" si="6"/>
        <v>alpha2</v>
      </c>
      <c r="B43" s="21"/>
      <c r="C43" s="33"/>
      <c r="D43" s="29"/>
      <c r="E43" s="29"/>
      <c r="F43" s="29"/>
      <c r="G43" s="29"/>
      <c r="H43" s="29"/>
      <c r="J43" s="34"/>
      <c r="K43" s="35">
        <f t="shared" si="7"/>
        <v>0</v>
      </c>
    </row>
    <row r="44" spans="1:11" x14ac:dyDescent="0.25">
      <c r="A44" s="7"/>
      <c r="B44" s="7"/>
      <c r="C44" s="8"/>
      <c r="D44" s="8"/>
      <c r="E44" s="8"/>
      <c r="F44" s="8"/>
      <c r="G44" s="7"/>
    </row>
    <row r="45" spans="1:11" x14ac:dyDescent="0.25">
      <c r="A45" s="21" t="str">
        <f t="array" ref="A45:A48">A36:A39</f>
        <v>W1</v>
      </c>
      <c r="B45" s="8"/>
      <c r="C45" s="22" t="e" cm="1">
        <f t="array" ref="C45">MMULT(C36:J43,K36:K43)</f>
        <v>#NUM!</v>
      </c>
      <c r="D45" s="8"/>
      <c r="E45" s="8"/>
      <c r="F45" s="8"/>
      <c r="G45" s="8"/>
    </row>
    <row r="46" spans="1:11" x14ac:dyDescent="0.25">
      <c r="A46" s="21" t="str">
        <v>W2</v>
      </c>
      <c r="B46" s="8"/>
      <c r="C46" s="22"/>
      <c r="D46" s="8"/>
      <c r="E46" s="8"/>
      <c r="F46" s="8"/>
      <c r="G46" s="8"/>
    </row>
    <row r="47" spans="1:11" x14ac:dyDescent="0.25">
      <c r="A47" s="21" t="str">
        <v>W3</v>
      </c>
      <c r="B47" s="8"/>
      <c r="C47" s="22"/>
      <c r="D47" s="8"/>
      <c r="E47" s="8"/>
      <c r="F47" s="8"/>
      <c r="G47" s="8"/>
    </row>
    <row r="48" spans="1:11" x14ac:dyDescent="0.25">
      <c r="A48" s="21" t="str">
        <v>W4</v>
      </c>
      <c r="B48" s="8"/>
      <c r="C48" s="22"/>
      <c r="D48" s="8"/>
      <c r="E48" s="8"/>
      <c r="F48" s="8"/>
      <c r="G48" s="8"/>
    </row>
    <row r="49" spans="1:7" x14ac:dyDescent="0.25">
      <c r="A49" s="21" t="str">
        <f t="array" ref="A49">A40:A43</f>
        <v>W5</v>
      </c>
      <c r="B49" s="8" t="s">
        <v>7</v>
      </c>
      <c r="C49" s="22"/>
      <c r="D49" s="8"/>
      <c r="E49" s="8"/>
      <c r="F49" s="8"/>
      <c r="G49" s="8"/>
    </row>
    <row r="50" spans="1:7" x14ac:dyDescent="0.25">
      <c r="A50" s="21" t="str">
        <f t="array" ref="A50">A41:A44</f>
        <v>Lambda</v>
      </c>
      <c r="B50" s="8"/>
      <c r="C50" s="22"/>
      <c r="D50" s="8"/>
      <c r="E50" s="8"/>
      <c r="F50" s="8"/>
      <c r="G50" s="8"/>
    </row>
    <row r="51" spans="1:7" x14ac:dyDescent="0.25">
      <c r="A51" s="21" t="str">
        <f t="array" ref="A51">A42:A45</f>
        <v>alpha1</v>
      </c>
      <c r="B51" s="8"/>
      <c r="C51" s="22"/>
      <c r="D51" s="8"/>
      <c r="E51" s="8"/>
      <c r="F51" s="8"/>
      <c r="G51" s="8"/>
    </row>
    <row r="52" spans="1:7" x14ac:dyDescent="0.25">
      <c r="A52" s="21" t="str">
        <f t="array" ref="A52">A43:A46</f>
        <v>alpha2</v>
      </c>
      <c r="B52" s="8"/>
      <c r="C52" s="22"/>
      <c r="D52" s="8"/>
      <c r="E52" s="8"/>
      <c r="F52" s="8"/>
      <c r="G52" s="8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9" t="s">
        <v>25</v>
      </c>
      <c r="B54" s="9"/>
      <c r="C54" s="9"/>
      <c r="D54" s="9"/>
      <c r="E54" s="9"/>
      <c r="F54" s="9"/>
      <c r="G54" s="23" t="e">
        <f>C45*D2+C46*D3+C47*D4+C48*D5+C49*D6</f>
        <v>#NUM!</v>
      </c>
    </row>
    <row r="55" spans="1:7" x14ac:dyDescent="0.25">
      <c r="A55" s="7"/>
      <c r="B55" s="7"/>
      <c r="C55" s="7"/>
      <c r="D55" s="7"/>
      <c r="E55" s="7"/>
      <c r="F55" s="7"/>
      <c r="G55" s="7"/>
    </row>
    <row r="56" spans="1:7" x14ac:dyDescent="0.25">
      <c r="A56" s="8" t="s">
        <v>9</v>
      </c>
      <c r="B56" s="24" t="e">
        <f>C45*K36+C46*K37+C47*K38+C48*K39+C49*K40+C50*K41</f>
        <v>#NUM!</v>
      </c>
      <c r="C56" s="8"/>
      <c r="D56" s="7"/>
      <c r="E56" s="7"/>
      <c r="F56" s="7"/>
      <c r="G56" s="7"/>
    </row>
    <row r="57" spans="1:7" x14ac:dyDescent="0.25">
      <c r="A57" s="8" t="s">
        <v>10</v>
      </c>
      <c r="B57" s="24" t="e">
        <f>SQRT(B56)</f>
        <v>#NUM!</v>
      </c>
      <c r="C57" s="8"/>
      <c r="D57" s="7"/>
      <c r="E57" s="7"/>
      <c r="F57" s="7"/>
      <c r="G57" s="7"/>
    </row>
    <row r="58" spans="1:7" x14ac:dyDescent="0.25">
      <c r="A58" s="11" t="s">
        <v>11</v>
      </c>
      <c r="B58" s="25" t="e">
        <f>G54</f>
        <v>#NUM!</v>
      </c>
      <c r="C58" s="12" t="s">
        <v>12</v>
      </c>
      <c r="D58" s="26" t="e">
        <f>2*B57</f>
        <v>#NUM!</v>
      </c>
      <c r="E58" s="7"/>
      <c r="F58" s="7"/>
      <c r="G58" s="7"/>
    </row>
  </sheetData>
  <mergeCells count="4">
    <mergeCell ref="A9:E9"/>
    <mergeCell ref="A17:B17"/>
    <mergeCell ref="A18:E18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Kriging</vt:lpstr>
      <vt:lpstr>Universal Kriging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Howell</dc:creator>
  <cp:lastModifiedBy>user-pc</cp:lastModifiedBy>
  <dcterms:created xsi:type="dcterms:W3CDTF">2021-09-14T18:28:25Z</dcterms:created>
  <dcterms:modified xsi:type="dcterms:W3CDTF">2021-09-15T14:44:34Z</dcterms:modified>
</cp:coreProperties>
</file>