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-Russ\ТюмГУ\ФЕС\"/>
    </mc:Choice>
  </mc:AlternateContent>
  <bookViews>
    <workbookView xWindow="75" yWindow="90" windowWidth="23880" windowHeight="10680"/>
  </bookViews>
  <sheets>
    <sheet name="1" sheetId="1" r:id="rId1"/>
  </sheets>
  <definedNames>
    <definedName name="_xlnm._FilterDatabase" localSheetId="0" hidden="1">'1'!$B$1:$AD$647</definedName>
    <definedName name="_xlnm.Print_Titles" localSheetId="0">'1'!$3:$5</definedName>
    <definedName name="_xlnm.Print_Area" localSheetId="0">'1'!$A$1:$AD$647</definedName>
  </definedNames>
  <calcPr calcId="152511"/>
</workbook>
</file>

<file path=xl/calcChain.xml><?xml version="1.0" encoding="utf-8"?>
<calcChain xmlns="http://schemas.openxmlformats.org/spreadsheetml/2006/main">
  <c r="I253" i="1" l="1"/>
  <c r="I6" i="1" l="1"/>
  <c r="I494" i="1" l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378" i="1" l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596" i="1" l="1"/>
  <c r="I595" i="1" l="1"/>
  <c r="I593" i="1"/>
  <c r="I594" i="1"/>
  <c r="I591" i="1"/>
  <c r="I592" i="1"/>
  <c r="I590" i="1"/>
  <c r="I588" i="1"/>
  <c r="I589" i="1"/>
  <c r="I587" i="1"/>
  <c r="I586" i="1"/>
  <c r="I584" i="1"/>
  <c r="I585" i="1"/>
  <c r="I583" i="1"/>
  <c r="I582" i="1"/>
  <c r="I578" i="1"/>
  <c r="I579" i="1"/>
  <c r="I580" i="1"/>
  <c r="I581" i="1"/>
  <c r="I577" i="1"/>
  <c r="I575" i="1"/>
  <c r="I576" i="1"/>
  <c r="I574" i="1"/>
  <c r="I572" i="1"/>
  <c r="I573" i="1"/>
  <c r="I570" i="1"/>
  <c r="I571" i="1"/>
  <c r="I569" i="1"/>
  <c r="I19" i="1" l="1"/>
  <c r="I485" i="1" l="1"/>
  <c r="I486" i="1"/>
  <c r="I487" i="1"/>
  <c r="I488" i="1"/>
  <c r="I489" i="1"/>
  <c r="I490" i="1"/>
  <c r="I491" i="1"/>
  <c r="I492" i="1"/>
  <c r="I493" i="1"/>
  <c r="I484" i="1"/>
  <c r="I483" i="1"/>
  <c r="I482" i="1"/>
  <c r="I480" i="1"/>
  <c r="I481" i="1"/>
  <c r="I479" i="1" l="1"/>
  <c r="I477" i="1"/>
  <c r="I478" i="1"/>
  <c r="I458" i="1" l="1"/>
  <c r="I457" i="1"/>
  <c r="I456" i="1"/>
  <c r="I455" i="1"/>
  <c r="I453" i="1" l="1"/>
  <c r="I452" i="1"/>
  <c r="I451" i="1"/>
  <c r="I450" i="1"/>
  <c r="I448" i="1"/>
  <c r="I449" i="1"/>
  <c r="I447" i="1"/>
  <c r="I446" i="1"/>
  <c r="I445" i="1"/>
  <c r="I444" i="1"/>
  <c r="I443" i="1"/>
  <c r="I442" i="1"/>
  <c r="I365" i="1" l="1"/>
  <c r="I364" i="1"/>
  <c r="I363" i="1"/>
  <c r="I362" i="1"/>
  <c r="I361" i="1"/>
  <c r="I359" i="1"/>
  <c r="I360" i="1"/>
  <c r="I358" i="1"/>
  <c r="I357" i="1"/>
  <c r="I356" i="1"/>
  <c r="I355" i="1"/>
  <c r="I354" i="1"/>
  <c r="I353" i="1"/>
  <c r="I352" i="1"/>
  <c r="I351" i="1"/>
  <c r="I350" i="1"/>
  <c r="I349" i="1"/>
  <c r="I348" i="1"/>
  <c r="I346" i="1"/>
  <c r="I347" i="1"/>
  <c r="I345" i="1"/>
  <c r="I344" i="1" l="1"/>
  <c r="I343" i="1"/>
  <c r="I342" i="1"/>
  <c r="I341" i="1"/>
  <c r="I340" i="1"/>
  <c r="I339" i="1"/>
  <c r="I338" i="1"/>
  <c r="I329" i="1" l="1"/>
  <c r="I328" i="1"/>
  <c r="I305" i="1" l="1"/>
  <c r="I306" i="1"/>
  <c r="I307" i="1"/>
  <c r="I308" i="1"/>
  <c r="I295" i="1" l="1"/>
  <c r="I294" i="1"/>
  <c r="I293" i="1"/>
  <c r="I292" i="1"/>
  <c r="I273" i="1" l="1"/>
  <c r="I272" i="1" l="1"/>
  <c r="I271" i="1"/>
  <c r="I250" i="1" l="1"/>
  <c r="I251" i="1"/>
  <c r="I252" i="1"/>
  <c r="I248" i="1"/>
  <c r="I249" i="1"/>
  <c r="I246" i="1" l="1"/>
  <c r="I247" i="1"/>
  <c r="I245" i="1"/>
  <c r="I243" i="1" l="1"/>
  <c r="I244" i="1"/>
  <c r="I242" i="1" l="1"/>
  <c r="I241" i="1" l="1"/>
  <c r="I239" i="1" l="1"/>
  <c r="I240" i="1"/>
  <c r="I236" i="1" l="1"/>
  <c r="I237" i="1"/>
  <c r="I238" i="1"/>
  <c r="I232" i="1" l="1"/>
  <c r="I233" i="1"/>
  <c r="I234" i="1"/>
  <c r="I235" i="1"/>
  <c r="I11" i="1" l="1"/>
  <c r="I12" i="1"/>
  <c r="I13" i="1"/>
  <c r="I14" i="1"/>
  <c r="I15" i="1"/>
  <c r="I16" i="1"/>
  <c r="I17" i="1"/>
  <c r="I18" i="1"/>
  <c r="I7" i="1" l="1"/>
  <c r="I8" i="1"/>
  <c r="I9" i="1"/>
  <c r="I10" i="1"/>
  <c r="I28" i="1" l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0" i="1" l="1"/>
  <c r="I21" i="1"/>
  <c r="I22" i="1"/>
  <c r="I23" i="1"/>
  <c r="I24" i="1"/>
  <c r="I25" i="1"/>
  <c r="I26" i="1"/>
  <c r="I27" i="1"/>
</calcChain>
</file>

<file path=xl/sharedStrings.xml><?xml version="1.0" encoding="utf-8"?>
<sst xmlns="http://schemas.openxmlformats.org/spreadsheetml/2006/main" count="2091" uniqueCount="237">
  <si>
    <t>Место отбора,м</t>
  </si>
  <si>
    <t>Глубина отбора образца, м</t>
  </si>
  <si>
    <t>Описание породы</t>
  </si>
  <si>
    <t>Пористость, %</t>
  </si>
  <si>
    <t>Карбонатность, %</t>
  </si>
  <si>
    <t>Потери от HCL</t>
  </si>
  <si>
    <t>от</t>
  </si>
  <si>
    <t>до</t>
  </si>
  <si>
    <t>Кп_кер</t>
  </si>
  <si>
    <t>Кпр_пар</t>
  </si>
  <si>
    <t>Кпр_перп</t>
  </si>
  <si>
    <t>&lt;0.01</t>
  </si>
  <si>
    <t>Глина тёмно-серая алевритистая довольно однородная</t>
  </si>
  <si>
    <t>Алевролит серый м/з глинистый с глинистым цементом довольно однородный</t>
  </si>
  <si>
    <t>Алевролит серый м/з глинистый с глинистым цементом с намывами тёмно-серого ГМ</t>
  </si>
  <si>
    <t>Алевролит серый м/з глинистый с глинистым цементом с линзовидными включениями тёмно-серого ГМ</t>
  </si>
  <si>
    <t>Глина серая алевритовая довольно однородная</t>
  </si>
  <si>
    <t>Глина тёмно-серая алевритовая плотная довольно однородная</t>
  </si>
  <si>
    <t>Алевролит серый м/з глинистый слабо сцементированный с глинистым цементом с намывами УГМ</t>
  </si>
  <si>
    <t>Алевролит серый кр/з песчаный слабо сцементированный с глинистым цементом довольно однородный</t>
  </si>
  <si>
    <t>Глина тёмно-серая алевритовая довольно однородная</t>
  </si>
  <si>
    <t>Глина тёмно-серая алевритистая плотная трещиноватая довольно однородная</t>
  </si>
  <si>
    <t>Песчаник серый м/з алевритовый с глинистым цементом обогащенный СМ с намывами темно-серого ГМ</t>
  </si>
  <si>
    <t>Алевролит серый м/з глинистый с глинистым цементом  обогащенный СМ и темно-серым ГМ</t>
  </si>
  <si>
    <t>Алевролит серый с голубоватым оттенком м/з плотный крепкий с глинисто-карбонатным цементом однородный</t>
  </si>
  <si>
    <t>Песчаник серый м/з алевритовый с глинистым цементом обогащенный СМ однородный</t>
  </si>
  <si>
    <t>Алевролит серый м/з глинистый с глинистым цементом с намывами и линзами темно-серого ГМ</t>
  </si>
  <si>
    <t xml:space="preserve">Алевролит серый к/з песчанистый с глинистым цементом обогащенный  СМ </t>
  </si>
  <si>
    <t>Глина тёмно-серая алевритовая плотная с намывами и линзами серого алевро материала</t>
  </si>
  <si>
    <t>Алевролит серый м/з глинистый с глинистым цементом с намывами темно-серого ГМ</t>
  </si>
  <si>
    <t>Алевролит серый м/з глинистый плотный с глинистым цементом обогащенный окислами железа</t>
  </si>
  <si>
    <t>Алевролит серый кр/з песчанистый с глинистым цементом с намывами тёмно-серого ГМ</t>
  </si>
  <si>
    <t>Песчаник серый м/з глинистый с глинистым цементом с намывами УГМ</t>
  </si>
  <si>
    <t>Песчаник серый м/з плотный крепкий с глинисто-карбонатным цементом однородный</t>
  </si>
  <si>
    <t>Песчаник серый м/з  глинистый с глинистым цементом довольно однородный</t>
  </si>
  <si>
    <t>Алевролит серый м/з плотный крепкий с глинисто-карбонатным цементом с включением остатков раковин</t>
  </si>
  <si>
    <t xml:space="preserve">Алевролит серый м/з глинистый с глинистым  цементом обогащенный СМ </t>
  </si>
  <si>
    <t>Глина тёмно-серая алевритистая  с намывами серого алевро материала</t>
  </si>
  <si>
    <t>Песчаник серый м/з с намывами УСМ</t>
  </si>
  <si>
    <t>Песчаник серый м/з алевритовый с намывами УСМ</t>
  </si>
  <si>
    <t>Глина тёмно-серая алевритистая  довольно однородная</t>
  </si>
  <si>
    <t xml:space="preserve">Алевролит серый к/з с намывами УГМ </t>
  </si>
  <si>
    <t>Глина тёмно-серая алевритовая с намывами серого алевро материала сидеритизированная</t>
  </si>
  <si>
    <t>Алевролит серый м/з глинистый с глинистым цементом обогащенный СМ с намывами темно-серого ГМ</t>
  </si>
  <si>
    <t>Глина тёмно-серая алевритовая с намывами серого алевро материала</t>
  </si>
  <si>
    <t>Песчаник серый c голубоватым оттенком м/з плотный крепкий с глинисто-карбонатным цементом однородный</t>
  </si>
  <si>
    <t>Алевролит серый р/з с глинистым цементом обогащенный СМ с намывами темно-серого ГМ</t>
  </si>
  <si>
    <t>Алевролит глинистый</t>
  </si>
  <si>
    <t>Алевролит серый м/з глинистый слабосцементированный, обогащенный УСМ</t>
  </si>
  <si>
    <t>Глина алевритистая темно-серая обогащенная УСМ и УРД</t>
  </si>
  <si>
    <t xml:space="preserve">Глина алевритистая темно-серая </t>
  </si>
  <si>
    <t>Глина темно-серая алевритистая с УРД</t>
  </si>
  <si>
    <t>Глина алевритистая темно-серая обогащенная УРД</t>
  </si>
  <si>
    <t>Глина алевритистая темно-серая обогащенная УСМ с обломками раковин</t>
  </si>
  <si>
    <t>Глина алевристая темно-серая обогащенная УСМ</t>
  </si>
  <si>
    <t>45к</t>
  </si>
  <si>
    <t>Глина алевритистая темно-серая обогащенная УСМ</t>
  </si>
  <si>
    <t xml:space="preserve">Глина темно-серая алевритистая </t>
  </si>
  <si>
    <t>Глина темно-серая алевритовая с небольшим количеством УСМ</t>
  </si>
  <si>
    <t>Глина темно-серая алевритистая</t>
  </si>
  <si>
    <t>Глина алевритистая темно-серая</t>
  </si>
  <si>
    <t>73к</t>
  </si>
  <si>
    <t>Глина алевритистая серая обогащенная УСМ с остатками УРД</t>
  </si>
  <si>
    <t>85к</t>
  </si>
  <si>
    <t>Алевролит серый м/з обогащенный УСМ с тонкими намывами УГМ</t>
  </si>
  <si>
    <t>Номер скважины</t>
  </si>
  <si>
    <t>Пласт</t>
  </si>
  <si>
    <t>Песчаник cерый м/з алевритовый аркозовый с линзовидно-пятнистой текстурой с глинистым цементом</t>
  </si>
  <si>
    <t>Переслаивание алевролита светло-серого м/з глинистого с глинистым цементом и темно-серого ГМ</t>
  </si>
  <si>
    <t>Алевролит темно-серый м/з глинистый прослоями переходит в глину алевритовую</t>
  </si>
  <si>
    <t>Кп_ср</t>
  </si>
  <si>
    <t>-</t>
  </si>
  <si>
    <t>Вынос керна, м</t>
  </si>
  <si>
    <t>Песчаник</t>
  </si>
  <si>
    <t>Алевролит глинистый серый м/з с небольшим количеством УСМ</t>
  </si>
  <si>
    <t>Алевролит серый м/з глинистый с небольшим количеством УСМ</t>
  </si>
  <si>
    <t>Алевролит глинистый серый м/з с глинистыми линзочками, обогащенный УСМ</t>
  </si>
  <si>
    <t>Алевролит серый м/з глинистый обогащенный УСМ</t>
  </si>
  <si>
    <t>Алевролит  серый м/з глинистый с небольшим количеством УСМ</t>
  </si>
  <si>
    <t>Алевролит серый м/з глинистый обогащенный УСМ и глинистыми линзочками</t>
  </si>
  <si>
    <t>Алевролит серый м/з обогащенный УСМ с прослойками выполненными УГМ</t>
  </si>
  <si>
    <t>1н</t>
  </si>
  <si>
    <t>3н</t>
  </si>
  <si>
    <t>4н</t>
  </si>
  <si>
    <t>5н</t>
  </si>
  <si>
    <t>6н</t>
  </si>
  <si>
    <t>7н</t>
  </si>
  <si>
    <t>9н</t>
  </si>
  <si>
    <t>Алевролит серый кр-м/з песчанистый с глинистым цементом с намывами тёмно-серого ГМ</t>
  </si>
  <si>
    <t>Алевролит серый кр/з песчанистый с глинистым цементом с намывами темно-серого ГМ</t>
  </si>
  <si>
    <t xml:space="preserve">Алевролит серый кр/з с намывами УГМ </t>
  </si>
  <si>
    <t>Алевролит серый кр/з песчанистый с намывами УСМ и линзочками ГМ</t>
  </si>
  <si>
    <t xml:space="preserve">Алевролит серый кр/з с намывами УСМ </t>
  </si>
  <si>
    <t>Алевролит серый кр/з песчанистый с глинистым цементом обогащенный СМ с намывами темно-серого ГМ</t>
  </si>
  <si>
    <t>2н</t>
  </si>
  <si>
    <t>Алевролит серый кр/з песчанистый с глинистым цементом обогащенный СМ однородный</t>
  </si>
  <si>
    <t>Циклит</t>
  </si>
  <si>
    <t>Алевролит серый кр/з с мелкими намывами УСМ</t>
  </si>
  <si>
    <t>Алевролит м-кр/з с линзовидно-пятнистой текстурой аркозовый с глинистым цементом</t>
  </si>
  <si>
    <t>Алевролит серый кр/з песчанистый с глинистым цементом  с намывами темно-серого ГМ</t>
  </si>
  <si>
    <t>Кп_вода</t>
  </si>
  <si>
    <t>Т2</t>
  </si>
  <si>
    <t>Т4</t>
  </si>
  <si>
    <t>Т1</t>
  </si>
  <si>
    <t>Т3</t>
  </si>
  <si>
    <t>37-ПО</t>
  </si>
  <si>
    <t>38-ПО</t>
  </si>
  <si>
    <t>39-Р</t>
  </si>
  <si>
    <t>40-ПО</t>
  </si>
  <si>
    <t>41-ПО</t>
  </si>
  <si>
    <t>42-Р</t>
  </si>
  <si>
    <t>43-Р</t>
  </si>
  <si>
    <t>45-ПО</t>
  </si>
  <si>
    <t>46-ПО</t>
  </si>
  <si>
    <t>47-ПО</t>
  </si>
  <si>
    <t>51-Р</t>
  </si>
  <si>
    <t>113-Р</t>
  </si>
  <si>
    <t>35-Р</t>
  </si>
  <si>
    <t>36-Р</t>
  </si>
  <si>
    <t>Результаты лабораторных исследований керна по скважинам  Южно-Русского месторождения</t>
  </si>
  <si>
    <r>
      <t>Т</t>
    </r>
    <r>
      <rPr>
        <vertAlign val="subscript"/>
        <sz val="10"/>
        <color theme="1"/>
        <rFont val="Times New Roman"/>
        <family val="1"/>
        <charset val="204"/>
      </rPr>
      <t>1-2</t>
    </r>
  </si>
  <si>
    <r>
      <t>Т</t>
    </r>
    <r>
      <rPr>
        <vertAlign val="subscript"/>
        <sz val="10"/>
        <color theme="1"/>
        <rFont val="Times New Roman"/>
        <family val="1"/>
        <charset val="204"/>
      </rPr>
      <t>1-2</t>
    </r>
    <r>
      <rPr>
        <sz val="11"/>
        <color theme="1"/>
        <rFont val="Calibri"/>
        <family val="2"/>
        <charset val="204"/>
        <scheme val="minor"/>
      </rPr>
      <t/>
    </r>
  </si>
  <si>
    <t>Лабораторный 
номер образца</t>
  </si>
  <si>
    <t>Интервал 
отбора керна,
 м</t>
  </si>
  <si>
    <t>Кп_вода
испр</t>
  </si>
  <si>
    <t>Проницаемость,
 мД</t>
  </si>
  <si>
    <t xml:space="preserve">Остаточная 
нефтенасыщенность, % </t>
  </si>
  <si>
    <t>Водоудерживающая
способность,%</t>
  </si>
  <si>
    <t>Водонасыщенность 
"сохраненная" (реторта), %</t>
  </si>
  <si>
    <r>
      <t>Плотность, 
г/см</t>
    </r>
    <r>
      <rPr>
        <b/>
        <vertAlign val="superscript"/>
        <sz val="10"/>
        <color theme="1"/>
        <rFont val="Times New Roman"/>
        <family val="1"/>
        <charset val="204"/>
      </rPr>
      <t>3</t>
    </r>
  </si>
  <si>
    <t>Гранулометрический
состав, %</t>
  </si>
  <si>
    <t xml:space="preserve">объем-
ная </t>
  </si>
  <si>
    <t>мине-
рал.</t>
  </si>
  <si>
    <t>&gt;0.5-
0.25</t>
  </si>
  <si>
    <t>0.25-
0.1</t>
  </si>
  <si>
    <t>0.1-
0.01</t>
  </si>
  <si>
    <t>44-ПО*</t>
  </si>
  <si>
    <t>Примечание: * - скважина 44-ПО относится к Западно - Часельскому месторождению</t>
  </si>
  <si>
    <t>Таблица  11.7</t>
  </si>
  <si>
    <t>Продолжение таблицы 11.7</t>
  </si>
  <si>
    <t>Глина тёмно-серая алевритовая довольно однородная трещиноватая</t>
  </si>
  <si>
    <t>Песчаник светло-серый м/з алевритовый с глинистым цементом с намывами УГМ</t>
  </si>
  <si>
    <t>Переслаивание песчаника серого м/з алевритистого с глинистым цементом и тёмно-серого ГМ</t>
  </si>
  <si>
    <t>Песчаник серый м/з глинистый с глинистым цементом с намывами тёмно-серого ГМ</t>
  </si>
  <si>
    <t>Алевролит серый кр/з песчанистый с глинистым цементом довольно однородный</t>
  </si>
  <si>
    <t>Песчаник светло-серый м/з алевритовый с глинистым цементом с тонкими намывами УГСМ</t>
  </si>
  <si>
    <t>Песчаник светло-серый м/з алевритовый с глинистым цементом с намывами УСМ</t>
  </si>
  <si>
    <t>Переслаивание алевролита серого кр-м/з песчанистого с глинистым цементом и тёмно-серого ГМ</t>
  </si>
  <si>
    <t>Тонкое переслаивание песчаника светло-серого м/з алевритового с глинистым цементом и коричневато-серого УГМ</t>
  </si>
  <si>
    <t>Переслаивание алевролита серого кр/м/з песчанистого с глинистым цементом и тёмно-серого ГМ</t>
  </si>
  <si>
    <t>Переслаивание песчаника светло-серого м/з углистого с глинистым цементом и тёмно-серого глинисто-алевритового материала</t>
  </si>
  <si>
    <t>Песчаник светло-серый м/з алевритовый с карбонатно-глинистым цементом с прослойкой тёмно-серого ГМ</t>
  </si>
  <si>
    <t>Глина серая алевритовая довольно однородная трещиноватая</t>
  </si>
  <si>
    <t>Песчаник светло-серый м/з алевритовый слабо сцементированный с глинистым цементом довольно однородный</t>
  </si>
  <si>
    <t>Песчаник серый м/з алевритистый с глинистым цементом обогащенный СМ однородный</t>
  </si>
  <si>
    <t>песчаник</t>
  </si>
  <si>
    <t>Песчаник серый м/з алевритистый с глинистым цементом обогащенный СМ с намывами темно-серого ГМ</t>
  </si>
  <si>
    <t>Песчаник серый м/з алевритистый с глинистым цементом с намывами УСМ</t>
  </si>
  <si>
    <t xml:space="preserve">Глина тёмно-серая алевритовая  с линзами светло-серого песчаника </t>
  </si>
  <si>
    <t>Алевролит светло-серый м/з песчаный слабо сцементированный с глинистым цементом довольно однородный</t>
  </si>
  <si>
    <t>Песчаник светло-серый м/з алевритовый слабо сцементированный с глинистым цементом обогащенный СМ довольно однородный</t>
  </si>
  <si>
    <t>Песчаник светло-серый м/з алевритистый с глинистым цементом обогащенный СМ однородный</t>
  </si>
  <si>
    <t>Песчаник светло-серый м/з алевритовый слабо сцементированный с глинистым цементом с тонкими намывами УСМ</t>
  </si>
  <si>
    <t>Песчаник светло-серый м/з алевритистый с глинистым цементом однородный</t>
  </si>
  <si>
    <t>Линзовидно-волнистое переслаивание алевролита светло-серого м/з плотного глинистого с глинистым цементом и тёмно-серого УГМ</t>
  </si>
  <si>
    <t xml:space="preserve"> +</t>
  </si>
  <si>
    <t>Песчаник серый м/з алевритовый с глинистым цементом обогащенный СМ с намывами светло-серого алевритового материала</t>
  </si>
  <si>
    <t>Песчаник серый м/з алевритистый с глинистым цементом  обогащенный СМ однородный</t>
  </si>
  <si>
    <t xml:space="preserve">Песчаник светло-серый м/з алевритистый с глинистым цементом  с намывами УСМ </t>
  </si>
  <si>
    <t>Песчаник светло-серый м/з алевритовый с глинистым цементом обогащенный СМ однородный</t>
  </si>
  <si>
    <t>Песчаник буровато-серый м/з алевритовый с глинистым цементом обогащенный УСМ однородный</t>
  </si>
  <si>
    <t>Песчаник серый м/з алевритистый с глинистым цементом обогащенный СМ с мелкими линзами УГМ</t>
  </si>
  <si>
    <t>Песчаник серый м/з алевритистый с глинистым цементом обогащенный СМ с намывами УСМ</t>
  </si>
  <si>
    <t>Песчаник серый м/з алевритистый с глинистым цементом обогащенный УСМ однородный</t>
  </si>
  <si>
    <t xml:space="preserve">Песчаник серый м/з алевритовый с глинистым цементом с намывами УСМ </t>
  </si>
  <si>
    <t>Песчаник серый м/з алевритистый с карбонатно-глинистым цементом с однородный</t>
  </si>
  <si>
    <t>Песчаник серый м/з алевритовый с глинистым цементом обогащенный СМ с прерывистыми намывами УГМ</t>
  </si>
  <si>
    <t>Песчаник серый м/з алевритистый с глинистым цементом обогащенный СМ с прерывистыми намывами УГМ</t>
  </si>
  <si>
    <t>Песчаник светло-серый м/ср/з алевритовый слабосцементированный до рыхлого с глинистым цементом обогащенный СМ однородный</t>
  </si>
  <si>
    <t>Песчаник светло-серый м-ср/з алевритовый слабо сцементированный до рыхлого с глинистым цементом обогащенный СМ однородный</t>
  </si>
  <si>
    <t>Песчаник светло-серый м-ср/з алевритовый слабосцементированный до рыхлого с глинистым цементом обогащенный СМ однородный</t>
  </si>
  <si>
    <t>Песчаник серый м/з алевритистый с глинистым цементом обогащенный СМ с намывами УГМ</t>
  </si>
  <si>
    <t>Песчаник серый до темно-серого м/з алевритовый с глинистым цементом обогащенный СМ с прослойкой темно-серого ГМ</t>
  </si>
  <si>
    <t>Песчаник серый м/з с редкими намывами УСМ</t>
  </si>
  <si>
    <t>Песчаник серый м/з однородный</t>
  </si>
  <si>
    <t>Глина тёмно-серая алевритовая  с намывами серого алевро материала пиритизированная</t>
  </si>
  <si>
    <t>Алевролит серый м/з глинистый с глинистым  цементом с тонкими намывами ГМ</t>
  </si>
  <si>
    <t xml:space="preserve">Песчаник серый м/з алевритовый с глинистым цементом обогащенный СМ </t>
  </si>
  <si>
    <t>Песчаник серый м/з с глинистым цементом обогащенный СМ с намывами УСМ</t>
  </si>
  <si>
    <t>Песчаник серый м/з с глинистым цементом обогащенный СМ с намывами темно-серого ГМ</t>
  </si>
  <si>
    <t>Глина тёмно-серая с буроватым оттенком довольно однородная</t>
  </si>
  <si>
    <t>Глина тёмно-серая с буроватым оттенком с намывами серого алевро материала</t>
  </si>
  <si>
    <t>Глина тёмно-серая с буроватым оттенком алевритовая с намывами серого алевро материала</t>
  </si>
  <si>
    <t>Глина тёмно-серая алевритовая сидеритизированная обогащенная песчаным материалом и УСМ</t>
  </si>
  <si>
    <t>Алевролит серый м/з глинистый с глинистым цементом обогащенный СМ сидеритизированный</t>
  </si>
  <si>
    <t>Глина тёмно-серая обогащенная РД</t>
  </si>
  <si>
    <t>Переслаивание песчаника серого м/з алевритового с глинистым цементом обогащенного УСМ и темно-серого ГМ</t>
  </si>
  <si>
    <t>220*</t>
  </si>
  <si>
    <t>Алевролит опесчанненый серый м/з с прослойками УСМ подчеркивающими волнистую слоистость</t>
  </si>
  <si>
    <t>Алевролит серый м/з песчанистый глинистый обогащенный УСМ с прослойками выполненными УГМ</t>
  </si>
  <si>
    <t>Алевролит серый м/з песчанистый обогащенный УСМ с тонкими прослойками выполненными УГМ</t>
  </si>
  <si>
    <t>Песчаник алевритистый серый м/з обогащенный УСМ</t>
  </si>
  <si>
    <t>Песчаник алевритовый серый м/з обогащенный УСМ с тонкими прослойками выполненными УГМ</t>
  </si>
  <si>
    <t>Песчаник серый м/з алевритовый слабосцементированный</t>
  </si>
  <si>
    <t>Алевролит серый с буроватым оттенком к/з обогащенный УСМ</t>
  </si>
  <si>
    <t>Алевролит серый р/з песчанистый глинистый</t>
  </si>
  <si>
    <t>Алевролит  серый м/з обогащенный УСМ</t>
  </si>
  <si>
    <t>Алевролит серый р/з глинистый обогащенный УСМ</t>
  </si>
  <si>
    <t>Алевролит серый р/з песчанистый обогащенный УСМ</t>
  </si>
  <si>
    <t>Алевролит серый р/з песчанистый обогащенный УСМ с редкими прослойками выполнеными УГМ</t>
  </si>
  <si>
    <t xml:space="preserve">Алевролит серый м/з песчаный обогащенный УСМ </t>
  </si>
  <si>
    <t>Алевролит серый м/з песчаный слабосцементированный обогащенный УСМ с прослойками выполненными УГМ</t>
  </si>
  <si>
    <t>Алевролит серый м/з песчаный слабосцементированный обогащенный УСМ</t>
  </si>
  <si>
    <t>Алевролит серый м/з песчанистый обогащенный УГМ</t>
  </si>
  <si>
    <t>Алевролит песчанистый серый м/з обогащенный УГМ</t>
  </si>
  <si>
    <t>Алевролит серый м/з песчанистый слабосцементированный с тонкими намывами УГМ</t>
  </si>
  <si>
    <t>Песчаник серый м/з алевритовый</t>
  </si>
  <si>
    <t>Песчаник серый м/з алевритистый слабосцементированный обогащенный УГМ</t>
  </si>
  <si>
    <t xml:space="preserve">Песчаник алевритовый серый м/з </t>
  </si>
  <si>
    <t>Песчаник алевритовый</t>
  </si>
  <si>
    <t>Песчаник серый м/з алевритовый слабосцементированный с тонкими намывами ГМ обогащенный УСМ</t>
  </si>
  <si>
    <t>Алевролит песчанистый</t>
  </si>
  <si>
    <t>Алевролит серый м/з песчанистый обогащенный УСМ</t>
  </si>
  <si>
    <t>Алевролит  серый р/з песчаный слабосцементированный обогащенный УСМ</t>
  </si>
  <si>
    <t>Песчаник серый м/з алевритистый слабосцементированный обогащенный УСМ</t>
  </si>
  <si>
    <t>Алевролит серый м/з песчанистый слабосцементированный обогащенный УРД</t>
  </si>
  <si>
    <t>Алевролит серый м/з слабосцементированный обогащенный УРД с прослоями глины и намывами песчаного материала</t>
  </si>
  <si>
    <t>Алевролит  серый м/з песчаный слабосцементированный с тонкими намывами ГМ обогащенный УСМ</t>
  </si>
  <si>
    <t>Алевролит серый м/з песчаный слабосцементированный с тонкими намывами УГМ</t>
  </si>
  <si>
    <t>Песчаник алевритовый серый м/з слабосцементированный с тонкими намывами УГМ</t>
  </si>
  <si>
    <t>Песчаник серый м/з алевритовый слабосцементированный с тонкими намывами УГМ частично сидеритизирован</t>
  </si>
  <si>
    <t>Алевролит песчаный</t>
  </si>
  <si>
    <t>Алевролит серый к/з песчаный слабосцементированный с частыми тонкими намывами УГМ</t>
  </si>
  <si>
    <t>Алевролит серый кр/з песчаный слабосцементированный с частыми тонкими намывами УГМ</t>
  </si>
  <si>
    <t>Алевролит серый р/з песчанистый с тонкими прослойками УГМ</t>
  </si>
  <si>
    <r>
      <t>ПК</t>
    </r>
    <r>
      <rPr>
        <vertAlign val="subscript"/>
        <sz val="10"/>
        <color theme="1"/>
        <rFont val="Times New Roman"/>
        <family val="1"/>
        <charset val="204"/>
      </rPr>
      <t>1</t>
    </r>
  </si>
  <si>
    <t>Интервал
прони-
цаемого
прослоя,
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</si>
</sst>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6" formatCode="_-* #,##0\ _р_._-;\-* #,##0\ _р_._-;_-* &quot;-&quot;\ _р_._-;_-@_-"/>
    <numFmt numFmtId="167" formatCode="_-* #,##0.00\ _р_._-;\-* #,##0.00\ _р_._-;_-* &quot;-&quot;??\ _р_._-;_-@_-"/>
  </numFmts>
  <fonts count="73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 Cyr"/>
      <family val="2"/>
      <charset val="204"/>
    </font>
    <font>
      <sz val="12"/>
      <color indexed="8"/>
      <name val="Times New Roman"/>
      <family val="2"/>
      <charset val="204"/>
    </font>
    <font>
      <sz val="10"/>
      <name val="Arial"/>
      <family val="2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vertAlign val="super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indexed="9"/>
      <name val="Times New Roman"/>
      <family val="2"/>
      <charset val="204"/>
    </font>
    <font>
      <sz val="12"/>
      <color indexed="62"/>
      <name val="Times New Roman"/>
      <family val="2"/>
      <charset val="204"/>
    </font>
    <font>
      <b/>
      <sz val="12"/>
      <color indexed="63"/>
      <name val="Times New Roman"/>
      <family val="2"/>
      <charset val="204"/>
    </font>
    <font>
      <b/>
      <sz val="12"/>
      <color indexed="52"/>
      <name val="Times New Roman"/>
      <family val="2"/>
      <charset val="204"/>
    </font>
    <font>
      <b/>
      <sz val="15"/>
      <color indexed="56"/>
      <name val="Times New Roman"/>
      <family val="2"/>
      <charset val="204"/>
    </font>
    <font>
      <b/>
      <sz val="13"/>
      <color indexed="56"/>
      <name val="Times New Roman"/>
      <family val="2"/>
      <charset val="204"/>
    </font>
    <font>
      <b/>
      <sz val="11"/>
      <color indexed="56"/>
      <name val="Times New Roman"/>
      <family val="2"/>
      <charset val="204"/>
    </font>
    <font>
      <b/>
      <sz val="12"/>
      <color indexed="8"/>
      <name val="Times New Roman"/>
      <family val="2"/>
      <charset val="204"/>
    </font>
    <font>
      <b/>
      <sz val="12"/>
      <color indexed="9"/>
      <name val="Times New Roman"/>
      <family val="2"/>
      <charset val="204"/>
    </font>
    <font>
      <b/>
      <sz val="18"/>
      <color indexed="56"/>
      <name val="Cambria"/>
      <family val="2"/>
      <charset val="204"/>
    </font>
    <font>
      <sz val="12"/>
      <color indexed="60"/>
      <name val="Times New Roman"/>
      <family val="2"/>
      <charset val="204"/>
    </font>
    <font>
      <sz val="12"/>
      <color indexed="20"/>
      <name val="Times New Roman"/>
      <family val="2"/>
      <charset val="204"/>
    </font>
    <font>
      <i/>
      <sz val="12"/>
      <color indexed="23"/>
      <name val="Times New Roman"/>
      <family val="2"/>
      <charset val="204"/>
    </font>
    <font>
      <sz val="12"/>
      <color indexed="52"/>
      <name val="Times New Roman"/>
      <family val="2"/>
      <charset val="204"/>
    </font>
    <font>
      <sz val="12"/>
      <color indexed="10"/>
      <name val="Times New Roman"/>
      <family val="2"/>
      <charset val="204"/>
    </font>
    <font>
      <sz val="12"/>
      <color indexed="17"/>
      <name val="Times New Roman"/>
      <family val="2"/>
      <charset val="204"/>
    </font>
    <font>
      <sz val="10"/>
      <color indexed="8"/>
      <name val="Arial"/>
      <family val="2"/>
      <charset val="204"/>
    </font>
    <font>
      <sz val="10"/>
      <name val="Helv"/>
    </font>
    <font>
      <sz val="12"/>
      <name val="Times New Roman Cyr"/>
    </font>
    <font>
      <sz val="12"/>
      <color theme="1"/>
      <name val="Times New Roman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theme="1"/>
      <name val="Calibri"/>
      <family val="2"/>
      <scheme val="minor"/>
    </font>
    <font>
      <sz val="10"/>
      <name val="Times New Roman Cyr"/>
      <charset val="204"/>
    </font>
    <font>
      <sz val="10"/>
      <color theme="1"/>
      <name val="Arial"/>
      <family val="2"/>
      <charset val="204"/>
    </font>
    <font>
      <b/>
      <i/>
      <sz val="10"/>
      <color theme="1"/>
      <name val="Times New Roman"/>
      <family val="1"/>
      <charset val="204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3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4" fillId="0" borderId="0"/>
    <xf numFmtId="0" fontId="8" fillId="0" borderId="0"/>
    <xf numFmtId="0" fontId="6" fillId="0" borderId="0"/>
    <xf numFmtId="0" fontId="5" fillId="0" borderId="0"/>
    <xf numFmtId="0" fontId="3" fillId="0" borderId="0"/>
    <xf numFmtId="0" fontId="16" fillId="0" borderId="0" applyNumberFormat="0" applyFill="0" applyBorder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20" fillId="2" borderId="0" applyNumberFormat="0" applyBorder="0" applyAlignment="0" applyProtection="0"/>
    <xf numFmtId="0" fontId="21" fillId="3" borderId="0" applyNumberFormat="0" applyBorder="0" applyAlignment="0" applyProtection="0"/>
    <xf numFmtId="0" fontId="22" fillId="4" borderId="0" applyNumberFormat="0" applyBorder="0" applyAlignment="0" applyProtection="0"/>
    <xf numFmtId="0" fontId="23" fillId="5" borderId="8" applyNumberFormat="0" applyAlignment="0" applyProtection="0"/>
    <xf numFmtId="0" fontId="24" fillId="6" borderId="9" applyNumberFormat="0" applyAlignment="0" applyProtection="0"/>
    <xf numFmtId="0" fontId="25" fillId="6" borderId="8" applyNumberFormat="0" applyAlignment="0" applyProtection="0"/>
    <xf numFmtId="0" fontId="26" fillId="0" borderId="10" applyNumberFormat="0" applyFill="0" applyAlignment="0" applyProtection="0"/>
    <xf numFmtId="0" fontId="27" fillId="7" borderId="11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3" applyNumberFormat="0" applyFill="0" applyAlignment="0" applyProtection="0"/>
    <xf numFmtId="0" fontId="31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31" fillId="32" borderId="0" applyNumberFormat="0" applyBorder="0" applyAlignment="0" applyProtection="0"/>
    <xf numFmtId="0" fontId="2" fillId="0" borderId="0"/>
    <xf numFmtId="0" fontId="8" fillId="0" borderId="0"/>
    <xf numFmtId="0" fontId="8" fillId="0" borderId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36" borderId="0" applyNumberFormat="0" applyBorder="0" applyAlignment="0" applyProtection="0"/>
    <xf numFmtId="0" fontId="7" fillId="39" borderId="0" applyNumberFormat="0" applyBorder="0" applyAlignment="0" applyProtection="0"/>
    <xf numFmtId="0" fontId="7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50" borderId="0" applyNumberFormat="0" applyBorder="0" applyAlignment="0" applyProtection="0"/>
    <xf numFmtId="0" fontId="34" fillId="38" borderId="14" applyNumberFormat="0" applyAlignment="0" applyProtection="0"/>
    <xf numFmtId="0" fontId="35" fillId="51" borderId="15" applyNumberFormat="0" applyAlignment="0" applyProtection="0"/>
    <xf numFmtId="0" fontId="36" fillId="51" borderId="14" applyNumberFormat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9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40" fillId="0" borderId="19" applyNumberFormat="0" applyFill="0" applyAlignment="0" applyProtection="0"/>
    <xf numFmtId="0" fontId="41" fillId="52" borderId="20" applyNumberFormat="0" applyAlignment="0" applyProtection="0"/>
    <xf numFmtId="0" fontId="42" fillId="0" borderId="0" applyNumberFormat="0" applyFill="0" applyBorder="0" applyAlignment="0" applyProtection="0"/>
    <xf numFmtId="0" fontId="43" fillId="53" borderId="0" applyNumberFormat="0" applyBorder="0" applyAlignment="0" applyProtection="0"/>
    <xf numFmtId="0" fontId="51" fillId="0" borderId="0"/>
    <xf numFmtId="0" fontId="49" fillId="0" borderId="0"/>
    <xf numFmtId="0" fontId="44" fillId="34" borderId="0" applyNumberFormat="0" applyBorder="0" applyAlignment="0" applyProtection="0"/>
    <xf numFmtId="0" fontId="45" fillId="0" borderId="0" applyNumberFormat="0" applyFill="0" applyBorder="0" applyAlignment="0" applyProtection="0"/>
    <xf numFmtId="0" fontId="7" fillId="54" borderId="21" applyNumberFormat="0" applyFont="0" applyAlignment="0" applyProtection="0"/>
    <xf numFmtId="9" fontId="8" fillId="0" borderId="0" applyFont="0" applyFill="0" applyBorder="0" applyAlignment="0" applyProtection="0"/>
    <xf numFmtId="0" fontId="46" fillId="0" borderId="22" applyNumberFormat="0" applyFill="0" applyAlignment="0" applyProtection="0"/>
    <xf numFmtId="0" fontId="47" fillId="0" borderId="0" applyNumberForma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48" fillId="35" borderId="0" applyNumberFormat="0" applyBorder="0" applyAlignment="0" applyProtection="0"/>
    <xf numFmtId="0" fontId="2" fillId="0" borderId="0"/>
    <xf numFmtId="0" fontId="13" fillId="0" borderId="0"/>
    <xf numFmtId="0" fontId="13" fillId="0" borderId="0"/>
    <xf numFmtId="0" fontId="13" fillId="0" borderId="0"/>
    <xf numFmtId="0" fontId="52" fillId="0" borderId="0"/>
    <xf numFmtId="0" fontId="54" fillId="49" borderId="0" applyNumberFormat="0" applyBorder="0" applyAlignment="0" applyProtection="0"/>
    <xf numFmtId="0" fontId="53" fillId="0" borderId="0"/>
    <xf numFmtId="0" fontId="68" fillId="35" borderId="0" applyNumberFormat="0" applyBorder="0" applyAlignment="0" applyProtection="0"/>
    <xf numFmtId="0" fontId="49" fillId="0" borderId="0"/>
    <xf numFmtId="0" fontId="67" fillId="0" borderId="0" applyNumberFormat="0" applyFill="0" applyBorder="0" applyAlignment="0" applyProtection="0"/>
    <xf numFmtId="0" fontId="66" fillId="0" borderId="22" applyNumberFormat="0" applyFill="0" applyAlignment="0" applyProtection="0"/>
    <xf numFmtId="0" fontId="5" fillId="54" borderId="21" applyNumberFormat="0" applyFont="0" applyAlignment="0" applyProtection="0"/>
    <xf numFmtId="0" fontId="65" fillId="0" borderId="0" applyNumberFormat="0" applyFill="0" applyBorder="0" applyAlignment="0" applyProtection="0"/>
    <xf numFmtId="0" fontId="64" fillId="34" borderId="0" applyNumberFormat="0" applyBorder="0" applyAlignment="0" applyProtection="0"/>
    <xf numFmtId="0" fontId="62" fillId="52" borderId="20" applyNumberFormat="0" applyAlignment="0" applyProtection="0"/>
    <xf numFmtId="0" fontId="61" fillId="0" borderId="19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18" applyNumberFormat="0" applyFill="0" applyAlignment="0" applyProtection="0"/>
    <xf numFmtId="0" fontId="57" fillId="51" borderId="14" applyNumberFormat="0" applyAlignment="0" applyProtection="0"/>
    <xf numFmtId="0" fontId="56" fillId="51" borderId="15" applyNumberFormat="0" applyAlignment="0" applyProtection="0"/>
    <xf numFmtId="0" fontId="55" fillId="38" borderId="14" applyNumberFormat="0" applyAlignment="0" applyProtection="0"/>
    <xf numFmtId="0" fontId="54" fillId="50" borderId="0" applyNumberFormat="0" applyBorder="0" applyAlignment="0" applyProtection="0"/>
    <xf numFmtId="0" fontId="54" fillId="45" borderId="0" applyNumberFormat="0" applyBorder="0" applyAlignment="0" applyProtection="0"/>
    <xf numFmtId="0" fontId="54" fillId="44" borderId="0" applyNumberFormat="0" applyBorder="0" applyAlignment="0" applyProtection="0"/>
    <xf numFmtId="0" fontId="54" fillId="48" borderId="0" applyNumberFormat="0" applyBorder="0" applyAlignment="0" applyProtection="0"/>
    <xf numFmtId="0" fontId="54" fillId="47" borderId="0" applyNumberFormat="0" applyBorder="0" applyAlignment="0" applyProtection="0"/>
    <xf numFmtId="0" fontId="54" fillId="46" borderId="0" applyNumberFormat="0" applyBorder="0" applyAlignment="0" applyProtection="0"/>
    <xf numFmtId="0" fontId="54" fillId="45" borderId="0" applyNumberFormat="0" applyBorder="0" applyAlignment="0" applyProtection="0"/>
    <xf numFmtId="0" fontId="54" fillId="44" borderId="0" applyNumberFormat="0" applyBorder="0" applyAlignment="0" applyProtection="0"/>
    <xf numFmtId="0" fontId="8" fillId="0" borderId="0"/>
    <xf numFmtId="0" fontId="59" fillId="0" borderId="17" applyNumberFormat="0" applyFill="0" applyAlignment="0" applyProtection="0"/>
    <xf numFmtId="0" fontId="58" fillId="0" borderId="16" applyNumberFormat="0" applyFill="0" applyAlignment="0" applyProtection="0"/>
    <xf numFmtId="0" fontId="54" fillId="41" borderId="0" applyNumberFormat="0" applyBorder="0" applyAlignment="0" applyProtection="0"/>
    <xf numFmtId="0" fontId="54" fillId="40" borderId="0" applyNumberFormat="0" applyBorder="0" applyAlignment="0" applyProtection="0"/>
    <xf numFmtId="0" fontId="54" fillId="43" borderId="0" applyNumberFormat="0" applyBorder="0" applyAlignment="0" applyProtection="0"/>
    <xf numFmtId="0" fontId="53" fillId="42" borderId="0" applyNumberFormat="0" applyBorder="0" applyAlignment="0" applyProtection="0"/>
    <xf numFmtId="0" fontId="53" fillId="39" borderId="0" applyNumberFormat="0" applyBorder="0" applyAlignment="0" applyProtection="0"/>
    <xf numFmtId="0" fontId="53" fillId="36" borderId="0" applyNumberFormat="0" applyBorder="0" applyAlignment="0" applyProtection="0"/>
    <xf numFmtId="0" fontId="53" fillId="41" borderId="0" applyNumberFormat="0" applyBorder="0" applyAlignment="0" applyProtection="0"/>
    <xf numFmtId="0" fontId="53" fillId="40" borderId="0" applyNumberFormat="0" applyBorder="0" applyAlignment="0" applyProtection="0"/>
    <xf numFmtId="0" fontId="53" fillId="39" borderId="0" applyNumberFormat="0" applyBorder="0" applyAlignment="0" applyProtection="0"/>
    <xf numFmtId="0" fontId="53" fillId="38" borderId="0" applyNumberFormat="0" applyBorder="0" applyAlignment="0" applyProtection="0"/>
    <xf numFmtId="0" fontId="53" fillId="37" borderId="0" applyNumberFormat="0" applyBorder="0" applyAlignment="0" applyProtection="0"/>
    <xf numFmtId="0" fontId="53" fillId="36" borderId="0" applyNumberFormat="0" applyBorder="0" applyAlignment="0" applyProtection="0"/>
    <xf numFmtId="0" fontId="53" fillId="35" borderId="0" applyNumberFormat="0" applyBorder="0" applyAlignment="0" applyProtection="0"/>
    <xf numFmtId="0" fontId="53" fillId="34" borderId="0" applyNumberFormat="0" applyBorder="0" applyAlignment="0" applyProtection="0"/>
    <xf numFmtId="0" fontId="53" fillId="33" borderId="0" applyNumberFormat="0" applyBorder="0" applyAlignment="0" applyProtection="0"/>
    <xf numFmtId="0" fontId="50" fillId="0" borderId="0"/>
    <xf numFmtId="0" fontId="8" fillId="0" borderId="0"/>
    <xf numFmtId="0" fontId="63" fillId="53" borderId="0" applyNumberFormat="0" applyBorder="0" applyAlignment="0" applyProtection="0"/>
    <xf numFmtId="0" fontId="2" fillId="0" borderId="0"/>
    <xf numFmtId="0" fontId="5" fillId="0" borderId="0"/>
    <xf numFmtId="0" fontId="51" fillId="0" borderId="0"/>
    <xf numFmtId="0" fontId="5" fillId="0" borderId="0"/>
    <xf numFmtId="0" fontId="8" fillId="0" borderId="0"/>
    <xf numFmtId="0" fontId="32" fillId="0" borderId="0"/>
    <xf numFmtId="0" fontId="69" fillId="0" borderId="0"/>
    <xf numFmtId="0" fontId="5" fillId="0" borderId="0"/>
    <xf numFmtId="0" fontId="52" fillId="0" borderId="0"/>
    <xf numFmtId="0" fontId="13" fillId="0" borderId="0"/>
    <xf numFmtId="0" fontId="2" fillId="8" borderId="12" applyNumberFormat="0" applyFont="0" applyAlignment="0" applyProtection="0"/>
    <xf numFmtId="0" fontId="2" fillId="0" borderId="0"/>
    <xf numFmtId="0" fontId="2" fillId="8" borderId="12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12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12" applyNumberFormat="0" applyFont="0" applyAlignment="0" applyProtection="0"/>
    <xf numFmtId="0" fontId="2" fillId="0" borderId="0"/>
    <xf numFmtId="0" fontId="2" fillId="8" borderId="12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12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2" fillId="0" borderId="0"/>
    <xf numFmtId="0" fontId="8" fillId="0" borderId="0"/>
    <xf numFmtId="0" fontId="6" fillId="0" borderId="0"/>
    <xf numFmtId="0" fontId="5" fillId="0" borderId="0"/>
    <xf numFmtId="0" fontId="2" fillId="0" borderId="0"/>
    <xf numFmtId="0" fontId="2" fillId="8" borderId="12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5" fillId="0" borderId="0"/>
    <xf numFmtId="0" fontId="5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52" fillId="0" borderId="0"/>
    <xf numFmtId="0" fontId="2" fillId="8" borderId="12" applyNumberFormat="0" applyFont="0" applyAlignment="0" applyProtection="0"/>
    <xf numFmtId="0" fontId="2" fillId="0" borderId="0"/>
    <xf numFmtId="0" fontId="2" fillId="8" borderId="12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12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12" applyNumberFormat="0" applyFont="0" applyAlignment="0" applyProtection="0"/>
    <xf numFmtId="0" fontId="2" fillId="0" borderId="0"/>
    <xf numFmtId="0" fontId="2" fillId="8" borderId="12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12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12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12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8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1" fillId="0" borderId="0"/>
    <xf numFmtId="0" fontId="49" fillId="0" borderId="0"/>
    <xf numFmtId="0" fontId="53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12" applyNumberFormat="0" applyFont="0" applyAlignment="0" applyProtection="0"/>
    <xf numFmtId="0" fontId="2" fillId="0" borderId="0"/>
    <xf numFmtId="0" fontId="2" fillId="8" borderId="12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12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52" fillId="0" borderId="0"/>
    <xf numFmtId="0" fontId="70" fillId="0" borderId="0"/>
  </cellStyleXfs>
  <cellXfs count="68">
    <xf numFmtId="0" fontId="0" fillId="0" borderId="0" xfId="0"/>
    <xf numFmtId="2" fontId="9" fillId="0" borderId="1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Alignment="1">
      <alignment horizontal="center" vertical="center"/>
    </xf>
    <xf numFmtId="1" fontId="10" fillId="0" borderId="0" xfId="0" applyNumberFormat="1" applyFont="1" applyFill="1" applyAlignment="1">
      <alignment horizontal="center" vertical="center"/>
    </xf>
    <xf numFmtId="2" fontId="10" fillId="0" borderId="0" xfId="0" applyNumberFormat="1" applyFont="1" applyFill="1" applyAlignment="1">
      <alignment horizontal="center" vertical="center"/>
    </xf>
    <xf numFmtId="164" fontId="10" fillId="0" borderId="0" xfId="0" applyNumberFormat="1" applyFont="1" applyFill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/>
    </xf>
    <xf numFmtId="164" fontId="10" fillId="0" borderId="1" xfId="0" applyNumberFormat="1" applyFont="1" applyFill="1" applyBorder="1" applyAlignment="1">
      <alignment horizontal="center" vertical="center"/>
    </xf>
    <xf numFmtId="2" fontId="10" fillId="0" borderId="1" xfId="9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64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/>
    </xf>
    <xf numFmtId="2" fontId="10" fillId="0" borderId="1" xfId="10" applyNumberFormat="1" applyFont="1" applyFill="1" applyBorder="1" applyAlignment="1">
      <alignment horizontal="center" vertical="center" wrapText="1"/>
    </xf>
    <xf numFmtId="2" fontId="10" fillId="0" borderId="1" xfId="3" applyNumberFormat="1" applyFont="1" applyFill="1" applyBorder="1" applyAlignment="1">
      <alignment horizontal="center" vertical="center"/>
    </xf>
    <xf numFmtId="2" fontId="10" fillId="0" borderId="0" xfId="0" applyNumberFormat="1" applyFont="1" applyFill="1" applyBorder="1" applyAlignment="1">
      <alignment horizontal="center" vertical="center"/>
    </xf>
    <xf numFmtId="164" fontId="10" fillId="0" borderId="1" xfId="11" applyNumberFormat="1" applyFont="1" applyFill="1" applyBorder="1" applyAlignment="1">
      <alignment horizontal="center" vertical="center"/>
    </xf>
    <xf numFmtId="2" fontId="9" fillId="0" borderId="0" xfId="0" applyNumberFormat="1" applyFont="1" applyFill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 wrapText="1"/>
    </xf>
    <xf numFmtId="2" fontId="10" fillId="0" borderId="1" xfId="2" applyNumberFormat="1" applyFont="1" applyFill="1" applyBorder="1" applyAlignment="1">
      <alignment horizontal="center" vertical="center"/>
    </xf>
    <xf numFmtId="2" fontId="10" fillId="0" borderId="1" xfId="4" applyNumberFormat="1" applyFont="1" applyFill="1" applyBorder="1" applyAlignment="1">
      <alignment horizontal="center" vertical="center"/>
    </xf>
    <xf numFmtId="2" fontId="10" fillId="0" borderId="1" xfId="5" applyNumberFormat="1" applyFont="1" applyFill="1" applyBorder="1" applyAlignment="1">
      <alignment horizontal="center" vertical="center"/>
    </xf>
    <xf numFmtId="2" fontId="10" fillId="0" borderId="1" xfId="6" applyNumberFormat="1" applyFont="1" applyFill="1" applyBorder="1" applyAlignment="1">
      <alignment horizontal="center" vertical="center"/>
    </xf>
    <xf numFmtId="1" fontId="14" fillId="0" borderId="0" xfId="0" applyNumberFormat="1" applyFont="1" applyFill="1" applyAlignment="1">
      <alignment horizontal="center" vertical="center"/>
    </xf>
    <xf numFmtId="1" fontId="15" fillId="0" borderId="0" xfId="0" applyNumberFormat="1" applyFont="1" applyFill="1" applyAlignment="1">
      <alignment horizontal="center" vertical="center"/>
    </xf>
    <xf numFmtId="2" fontId="15" fillId="0" borderId="0" xfId="0" applyNumberFormat="1" applyFont="1" applyFill="1" applyAlignment="1">
      <alignment horizontal="center" vertical="center"/>
    </xf>
    <xf numFmtId="164" fontId="15" fillId="0" borderId="0" xfId="0" applyNumberFormat="1" applyFont="1" applyFill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 vertical="center"/>
    </xf>
    <xf numFmtId="164" fontId="9" fillId="0" borderId="2" xfId="0" applyNumberFormat="1" applyFont="1" applyFill="1" applyBorder="1" applyAlignment="1">
      <alignment horizontal="center" vertical="center"/>
    </xf>
    <xf numFmtId="0" fontId="10" fillId="0" borderId="1" xfId="0" applyFont="1" applyFill="1" applyBorder="1"/>
    <xf numFmtId="164" fontId="10" fillId="0" borderId="3" xfId="0" applyNumberFormat="1" applyFont="1" applyFill="1" applyBorder="1" applyAlignment="1">
      <alignment horizontal="center" vertical="center"/>
    </xf>
    <xf numFmtId="2" fontId="10" fillId="0" borderId="3" xfId="0" applyNumberFormat="1" applyFont="1" applyFill="1" applyBorder="1" applyAlignment="1">
      <alignment horizontal="center" vertical="center"/>
    </xf>
    <xf numFmtId="2" fontId="10" fillId="0" borderId="2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top" wrapTex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top" wrapText="1"/>
    </xf>
    <xf numFmtId="164" fontId="13" fillId="0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0" fontId="10" fillId="0" borderId="3" xfId="0" applyNumberFormat="1" applyFont="1" applyFill="1" applyBorder="1" applyAlignment="1">
      <alignment horizontal="center" vertical="top" wrapText="1"/>
    </xf>
    <xf numFmtId="2" fontId="14" fillId="0" borderId="0" xfId="0" applyNumberFormat="1" applyFont="1" applyFill="1" applyAlignment="1">
      <alignment horizontal="center" vertical="center"/>
    </xf>
    <xf numFmtId="2" fontId="71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 wrapText="1"/>
    </xf>
    <xf numFmtId="2" fontId="10" fillId="0" borderId="1" xfId="0" applyNumberFormat="1" applyFont="1" applyFill="1" applyBorder="1" applyAlignment="1">
      <alignment horizontal="center" vertical="center" wrapText="1"/>
    </xf>
    <xf numFmtId="2" fontId="10" fillId="0" borderId="24" xfId="0" applyNumberFormat="1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1" fontId="10" fillId="0" borderId="25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vertical="center" wrapText="1"/>
    </xf>
    <xf numFmtId="2" fontId="9" fillId="0" borderId="4" xfId="0" applyNumberFormat="1" applyFont="1" applyFill="1" applyBorder="1" applyAlignment="1">
      <alignment horizontal="center" vertical="center"/>
    </xf>
    <xf numFmtId="2" fontId="10" fillId="0" borderId="4" xfId="0" applyNumberFormat="1" applyFont="1" applyFill="1" applyBorder="1" applyAlignment="1">
      <alignment horizontal="center" vertical="center"/>
    </xf>
    <xf numFmtId="1" fontId="10" fillId="0" borderId="28" xfId="0" applyNumberFormat="1" applyFont="1" applyFill="1" applyBorder="1" applyAlignment="1">
      <alignment horizontal="center" vertical="center"/>
    </xf>
    <xf numFmtId="2" fontId="15" fillId="0" borderId="4" xfId="0" applyNumberFormat="1" applyFont="1" applyFill="1" applyBorder="1" applyAlignment="1">
      <alignment horizontal="right" vertical="center"/>
    </xf>
    <xf numFmtId="2" fontId="15" fillId="0" borderId="0" xfId="0" applyNumberFormat="1" applyFont="1" applyFill="1" applyAlignment="1">
      <alignment horizontal="right" vertical="center"/>
    </xf>
    <xf numFmtId="1" fontId="9" fillId="0" borderId="1" xfId="0" applyNumberFormat="1" applyFont="1" applyFill="1" applyBorder="1" applyAlignment="1">
      <alignment horizontal="center" vertical="center" textRotation="90" wrapText="1"/>
    </xf>
    <xf numFmtId="2" fontId="9" fillId="0" borderId="1" xfId="0" applyNumberFormat="1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center" textRotation="90" wrapText="1"/>
    </xf>
    <xf numFmtId="2" fontId="14" fillId="0" borderId="0" xfId="0" applyNumberFormat="1" applyFont="1" applyFill="1" applyAlignment="1">
      <alignment horizontal="center" vertical="center"/>
    </xf>
    <xf numFmtId="2" fontId="9" fillId="0" borderId="3" xfId="0" applyNumberFormat="1" applyFont="1" applyFill="1" applyBorder="1" applyAlignment="1">
      <alignment horizontal="center" vertical="center" textRotation="90" wrapText="1"/>
    </xf>
    <xf numFmtId="2" fontId="9" fillId="0" borderId="2" xfId="0" applyNumberFormat="1" applyFont="1" applyFill="1" applyBorder="1" applyAlignment="1">
      <alignment horizontal="center" vertical="center" textRotation="90" wrapText="1"/>
    </xf>
    <xf numFmtId="2" fontId="9" fillId="0" borderId="1" xfId="0" applyNumberFormat="1" applyFont="1" applyFill="1" applyBorder="1" applyAlignment="1">
      <alignment horizontal="center" vertical="center" textRotation="90"/>
    </xf>
    <xf numFmtId="0" fontId="72" fillId="0" borderId="27" xfId="0" applyFont="1" applyFill="1" applyBorder="1" applyAlignment="1">
      <alignment horizontal="center" vertical="center" wrapText="1"/>
    </xf>
    <xf numFmtId="0" fontId="72" fillId="0" borderId="4" xfId="0" applyFont="1" applyFill="1" applyBorder="1" applyAlignment="1">
      <alignment horizontal="center" vertical="center" wrapText="1"/>
    </xf>
  </cellXfs>
  <cellStyles count="443">
    <cellStyle name="_ак Ямбург_Ю-Русское отчет" xfId="58"/>
    <cellStyle name="_Книга1" xfId="152"/>
    <cellStyle name="_Южно-Русское_6_отчет" xfId="134"/>
    <cellStyle name="20% — акцент1" xfId="33" builtinId="30" customBuiltin="1"/>
    <cellStyle name="20% - Акцент1 10" xfId="397"/>
    <cellStyle name="20% - Акцент1 2" xfId="59"/>
    <cellStyle name="20% - Акцент1 3" xfId="151"/>
    <cellStyle name="20% - Акцент1 4" xfId="168"/>
    <cellStyle name="20% - Акцент1 4 2" xfId="213"/>
    <cellStyle name="20% - Акцент1 4 2 2" xfId="329"/>
    <cellStyle name="20% - Акцент1 4 3" xfId="284"/>
    <cellStyle name="20% - Акцент1 4 4" xfId="415"/>
    <cellStyle name="20% - Акцент1 5" xfId="182"/>
    <cellStyle name="20% - Акцент1 5 2" xfId="227"/>
    <cellStyle name="20% - Акцент1 5 2 2" xfId="343"/>
    <cellStyle name="20% - Акцент1 5 3" xfId="298"/>
    <cellStyle name="20% - Акцент1 5 4" xfId="429"/>
    <cellStyle name="20% - Акцент1 6" xfId="197"/>
    <cellStyle name="20% - Акцент1 6 2" xfId="313"/>
    <cellStyle name="20% - Акцент1 7" xfId="247"/>
    <cellStyle name="20% - Акцент1 7 2" xfId="360"/>
    <cellStyle name="20% - Акцент1 8" xfId="263"/>
    <cellStyle name="20% - Акцент1 9" xfId="375"/>
    <cellStyle name="20% — акцент2" xfId="37" builtinId="34" customBuiltin="1"/>
    <cellStyle name="20% - Акцент2 10" xfId="399"/>
    <cellStyle name="20% - Акцент2 2" xfId="60"/>
    <cellStyle name="20% - Акцент2 3" xfId="150"/>
    <cellStyle name="20% - Акцент2 4" xfId="170"/>
    <cellStyle name="20% - Акцент2 4 2" xfId="215"/>
    <cellStyle name="20% - Акцент2 4 2 2" xfId="331"/>
    <cellStyle name="20% - Акцент2 4 3" xfId="286"/>
    <cellStyle name="20% - Акцент2 4 4" xfId="417"/>
    <cellStyle name="20% - Акцент2 5" xfId="184"/>
    <cellStyle name="20% - Акцент2 5 2" xfId="229"/>
    <cellStyle name="20% - Акцент2 5 2 2" xfId="345"/>
    <cellStyle name="20% - Акцент2 5 3" xfId="300"/>
    <cellStyle name="20% - Акцент2 5 4" xfId="431"/>
    <cellStyle name="20% - Акцент2 6" xfId="199"/>
    <cellStyle name="20% - Акцент2 6 2" xfId="315"/>
    <cellStyle name="20% - Акцент2 7" xfId="249"/>
    <cellStyle name="20% - Акцент2 7 2" xfId="362"/>
    <cellStyle name="20% - Акцент2 8" xfId="265"/>
    <cellStyle name="20% - Акцент2 9" xfId="377"/>
    <cellStyle name="20% — акцент3" xfId="41" builtinId="38" customBuiltin="1"/>
    <cellStyle name="20% - Акцент3 10" xfId="401"/>
    <cellStyle name="20% - Акцент3 2" xfId="61"/>
    <cellStyle name="20% - Акцент3 3" xfId="149"/>
    <cellStyle name="20% - Акцент3 4" xfId="172"/>
    <cellStyle name="20% - Акцент3 4 2" xfId="217"/>
    <cellStyle name="20% - Акцент3 4 2 2" xfId="333"/>
    <cellStyle name="20% - Акцент3 4 3" xfId="288"/>
    <cellStyle name="20% - Акцент3 4 4" xfId="419"/>
    <cellStyle name="20% - Акцент3 5" xfId="186"/>
    <cellStyle name="20% - Акцент3 5 2" xfId="231"/>
    <cellStyle name="20% - Акцент3 5 2 2" xfId="347"/>
    <cellStyle name="20% - Акцент3 5 3" xfId="302"/>
    <cellStyle name="20% - Акцент3 5 4" xfId="433"/>
    <cellStyle name="20% - Акцент3 6" xfId="201"/>
    <cellStyle name="20% - Акцент3 6 2" xfId="317"/>
    <cellStyle name="20% - Акцент3 7" xfId="251"/>
    <cellStyle name="20% - Акцент3 7 2" xfId="364"/>
    <cellStyle name="20% - Акцент3 8" xfId="267"/>
    <cellStyle name="20% - Акцент3 9" xfId="379"/>
    <cellStyle name="20% — акцент4" xfId="45" builtinId="42" customBuiltin="1"/>
    <cellStyle name="20% - Акцент4 10" xfId="403"/>
    <cellStyle name="20% - Акцент4 2" xfId="62"/>
    <cellStyle name="20% - Акцент4 3" xfId="148"/>
    <cellStyle name="20% - Акцент4 4" xfId="174"/>
    <cellStyle name="20% - Акцент4 4 2" xfId="219"/>
    <cellStyle name="20% - Акцент4 4 2 2" xfId="335"/>
    <cellStyle name="20% - Акцент4 4 3" xfId="290"/>
    <cellStyle name="20% - Акцент4 4 4" xfId="421"/>
    <cellStyle name="20% - Акцент4 5" xfId="188"/>
    <cellStyle name="20% - Акцент4 5 2" xfId="233"/>
    <cellStyle name="20% - Акцент4 5 2 2" xfId="349"/>
    <cellStyle name="20% - Акцент4 5 3" xfId="304"/>
    <cellStyle name="20% - Акцент4 5 4" xfId="435"/>
    <cellStyle name="20% - Акцент4 6" xfId="203"/>
    <cellStyle name="20% - Акцент4 6 2" xfId="319"/>
    <cellStyle name="20% - Акцент4 7" xfId="253"/>
    <cellStyle name="20% - Акцент4 7 2" xfId="366"/>
    <cellStyle name="20% - Акцент4 8" xfId="269"/>
    <cellStyle name="20% - Акцент4 9" xfId="381"/>
    <cellStyle name="20% — акцент5" xfId="49" builtinId="46" customBuiltin="1"/>
    <cellStyle name="20% - Акцент5 10" xfId="405"/>
    <cellStyle name="20% - Акцент5 2" xfId="63"/>
    <cellStyle name="20% - Акцент5 3" xfId="147"/>
    <cellStyle name="20% - Акцент5 4" xfId="176"/>
    <cellStyle name="20% - Акцент5 4 2" xfId="221"/>
    <cellStyle name="20% - Акцент5 4 2 2" xfId="337"/>
    <cellStyle name="20% - Акцент5 4 3" xfId="292"/>
    <cellStyle name="20% - Акцент5 4 4" xfId="423"/>
    <cellStyle name="20% - Акцент5 5" xfId="190"/>
    <cellStyle name="20% - Акцент5 5 2" xfId="235"/>
    <cellStyle name="20% - Акцент5 5 2 2" xfId="351"/>
    <cellStyle name="20% - Акцент5 5 3" xfId="306"/>
    <cellStyle name="20% - Акцент5 5 4" xfId="437"/>
    <cellStyle name="20% - Акцент5 6" xfId="205"/>
    <cellStyle name="20% - Акцент5 6 2" xfId="321"/>
    <cellStyle name="20% - Акцент5 7" xfId="255"/>
    <cellStyle name="20% - Акцент5 7 2" xfId="368"/>
    <cellStyle name="20% - Акцент5 8" xfId="271"/>
    <cellStyle name="20% - Акцент5 9" xfId="383"/>
    <cellStyle name="20% — акцент6" xfId="53" builtinId="50" customBuiltin="1"/>
    <cellStyle name="20% - Акцент6 10" xfId="407"/>
    <cellStyle name="20% - Акцент6 2" xfId="64"/>
    <cellStyle name="20% - Акцент6 3" xfId="146"/>
    <cellStyle name="20% - Акцент6 4" xfId="178"/>
    <cellStyle name="20% - Акцент6 4 2" xfId="223"/>
    <cellStyle name="20% - Акцент6 4 2 2" xfId="339"/>
    <cellStyle name="20% - Акцент6 4 3" xfId="294"/>
    <cellStyle name="20% - Акцент6 4 4" xfId="425"/>
    <cellStyle name="20% - Акцент6 5" xfId="192"/>
    <cellStyle name="20% - Акцент6 5 2" xfId="237"/>
    <cellStyle name="20% - Акцент6 5 2 2" xfId="353"/>
    <cellStyle name="20% - Акцент6 5 3" xfId="308"/>
    <cellStyle name="20% - Акцент6 5 4" xfId="439"/>
    <cellStyle name="20% - Акцент6 6" xfId="207"/>
    <cellStyle name="20% - Акцент6 6 2" xfId="323"/>
    <cellStyle name="20% - Акцент6 7" xfId="257"/>
    <cellStyle name="20% - Акцент6 7 2" xfId="370"/>
    <cellStyle name="20% - Акцент6 8" xfId="273"/>
    <cellStyle name="20% - Акцент6 9" xfId="385"/>
    <cellStyle name="40% — акцент1" xfId="34" builtinId="31" customBuiltin="1"/>
    <cellStyle name="40% - Акцент1 10" xfId="398"/>
    <cellStyle name="40% - Акцент1 2" xfId="65"/>
    <cellStyle name="40% - Акцент1 3" xfId="145"/>
    <cellStyle name="40% - Акцент1 4" xfId="169"/>
    <cellStyle name="40% - Акцент1 4 2" xfId="214"/>
    <cellStyle name="40% - Акцент1 4 2 2" xfId="330"/>
    <cellStyle name="40% - Акцент1 4 3" xfId="285"/>
    <cellStyle name="40% - Акцент1 4 4" xfId="416"/>
    <cellStyle name="40% - Акцент1 5" xfId="183"/>
    <cellStyle name="40% - Акцент1 5 2" xfId="228"/>
    <cellStyle name="40% - Акцент1 5 2 2" xfId="344"/>
    <cellStyle name="40% - Акцент1 5 3" xfId="299"/>
    <cellStyle name="40% - Акцент1 5 4" xfId="430"/>
    <cellStyle name="40% - Акцент1 6" xfId="198"/>
    <cellStyle name="40% - Акцент1 6 2" xfId="314"/>
    <cellStyle name="40% - Акцент1 7" xfId="248"/>
    <cellStyle name="40% - Акцент1 7 2" xfId="361"/>
    <cellStyle name="40% - Акцент1 8" xfId="264"/>
    <cellStyle name="40% - Акцент1 9" xfId="376"/>
    <cellStyle name="40% — акцент2" xfId="38" builtinId="35" customBuiltin="1"/>
    <cellStyle name="40% - Акцент2 10" xfId="400"/>
    <cellStyle name="40% - Акцент2 2" xfId="66"/>
    <cellStyle name="40% - Акцент2 3" xfId="144"/>
    <cellStyle name="40% - Акцент2 4" xfId="171"/>
    <cellStyle name="40% - Акцент2 4 2" xfId="216"/>
    <cellStyle name="40% - Акцент2 4 2 2" xfId="332"/>
    <cellStyle name="40% - Акцент2 4 3" xfId="287"/>
    <cellStyle name="40% - Акцент2 4 4" xfId="418"/>
    <cellStyle name="40% - Акцент2 5" xfId="185"/>
    <cellStyle name="40% - Акцент2 5 2" xfId="230"/>
    <cellStyle name="40% - Акцент2 5 2 2" xfId="346"/>
    <cellStyle name="40% - Акцент2 5 3" xfId="301"/>
    <cellStyle name="40% - Акцент2 5 4" xfId="432"/>
    <cellStyle name="40% - Акцент2 6" xfId="200"/>
    <cellStyle name="40% - Акцент2 6 2" xfId="316"/>
    <cellStyle name="40% - Акцент2 7" xfId="250"/>
    <cellStyle name="40% - Акцент2 7 2" xfId="363"/>
    <cellStyle name="40% - Акцент2 8" xfId="266"/>
    <cellStyle name="40% - Акцент2 9" xfId="378"/>
    <cellStyle name="40% — акцент3" xfId="42" builtinId="39" customBuiltin="1"/>
    <cellStyle name="40% - Акцент3 10" xfId="402"/>
    <cellStyle name="40% - Акцент3 2" xfId="67"/>
    <cellStyle name="40% - Акцент3 3" xfId="143"/>
    <cellStyle name="40% - Акцент3 4" xfId="173"/>
    <cellStyle name="40% - Акцент3 4 2" xfId="218"/>
    <cellStyle name="40% - Акцент3 4 2 2" xfId="334"/>
    <cellStyle name="40% - Акцент3 4 3" xfId="289"/>
    <cellStyle name="40% - Акцент3 4 4" xfId="420"/>
    <cellStyle name="40% - Акцент3 5" xfId="187"/>
    <cellStyle name="40% - Акцент3 5 2" xfId="232"/>
    <cellStyle name="40% - Акцент3 5 2 2" xfId="348"/>
    <cellStyle name="40% - Акцент3 5 3" xfId="303"/>
    <cellStyle name="40% - Акцент3 5 4" xfId="434"/>
    <cellStyle name="40% - Акцент3 6" xfId="202"/>
    <cellStyle name="40% - Акцент3 6 2" xfId="318"/>
    <cellStyle name="40% - Акцент3 7" xfId="252"/>
    <cellStyle name="40% - Акцент3 7 2" xfId="365"/>
    <cellStyle name="40% - Акцент3 8" xfId="268"/>
    <cellStyle name="40% - Акцент3 9" xfId="380"/>
    <cellStyle name="40% — акцент4" xfId="46" builtinId="43" customBuiltin="1"/>
    <cellStyle name="40% - Акцент4 10" xfId="404"/>
    <cellStyle name="40% - Акцент4 2" xfId="68"/>
    <cellStyle name="40% - Акцент4 3" xfId="142"/>
    <cellStyle name="40% - Акцент4 4" xfId="175"/>
    <cellStyle name="40% - Акцент4 4 2" xfId="220"/>
    <cellStyle name="40% - Акцент4 4 2 2" xfId="336"/>
    <cellStyle name="40% - Акцент4 4 3" xfId="291"/>
    <cellStyle name="40% - Акцент4 4 4" xfId="422"/>
    <cellStyle name="40% - Акцент4 5" xfId="189"/>
    <cellStyle name="40% - Акцент4 5 2" xfId="234"/>
    <cellStyle name="40% - Акцент4 5 2 2" xfId="350"/>
    <cellStyle name="40% - Акцент4 5 3" xfId="305"/>
    <cellStyle name="40% - Акцент4 5 4" xfId="436"/>
    <cellStyle name="40% - Акцент4 6" xfId="204"/>
    <cellStyle name="40% - Акцент4 6 2" xfId="320"/>
    <cellStyle name="40% - Акцент4 7" xfId="254"/>
    <cellStyle name="40% - Акцент4 7 2" xfId="367"/>
    <cellStyle name="40% - Акцент4 8" xfId="270"/>
    <cellStyle name="40% - Акцент4 9" xfId="382"/>
    <cellStyle name="40% — акцент5" xfId="50" builtinId="47" customBuiltin="1"/>
    <cellStyle name="40% - Акцент5 10" xfId="406"/>
    <cellStyle name="40% - Акцент5 2" xfId="69"/>
    <cellStyle name="40% - Акцент5 3" xfId="141"/>
    <cellStyle name="40% - Акцент5 4" xfId="177"/>
    <cellStyle name="40% - Акцент5 4 2" xfId="222"/>
    <cellStyle name="40% - Акцент5 4 2 2" xfId="338"/>
    <cellStyle name="40% - Акцент5 4 3" xfId="293"/>
    <cellStyle name="40% - Акцент5 4 4" xfId="424"/>
    <cellStyle name="40% - Акцент5 5" xfId="191"/>
    <cellStyle name="40% - Акцент5 5 2" xfId="236"/>
    <cellStyle name="40% - Акцент5 5 2 2" xfId="352"/>
    <cellStyle name="40% - Акцент5 5 3" xfId="307"/>
    <cellStyle name="40% - Акцент5 5 4" xfId="438"/>
    <cellStyle name="40% - Акцент5 6" xfId="206"/>
    <cellStyle name="40% - Акцент5 6 2" xfId="322"/>
    <cellStyle name="40% - Акцент5 7" xfId="256"/>
    <cellStyle name="40% - Акцент5 7 2" xfId="369"/>
    <cellStyle name="40% - Акцент5 8" xfId="272"/>
    <cellStyle name="40% - Акцент5 9" xfId="384"/>
    <cellStyle name="40% — акцент6" xfId="54" builtinId="51" customBuiltin="1"/>
    <cellStyle name="40% - Акцент6 10" xfId="408"/>
    <cellStyle name="40% - Акцент6 2" xfId="70"/>
    <cellStyle name="40% - Акцент6 3" xfId="140"/>
    <cellStyle name="40% - Акцент6 4" xfId="179"/>
    <cellStyle name="40% - Акцент6 4 2" xfId="224"/>
    <cellStyle name="40% - Акцент6 4 2 2" xfId="340"/>
    <cellStyle name="40% - Акцент6 4 3" xfId="295"/>
    <cellStyle name="40% - Акцент6 4 4" xfId="426"/>
    <cellStyle name="40% - Акцент6 5" xfId="193"/>
    <cellStyle name="40% - Акцент6 5 2" xfId="238"/>
    <cellStyle name="40% - Акцент6 5 2 2" xfId="354"/>
    <cellStyle name="40% - Акцент6 5 3" xfId="309"/>
    <cellStyle name="40% - Акцент6 5 4" xfId="440"/>
    <cellStyle name="40% - Акцент6 6" xfId="208"/>
    <cellStyle name="40% - Акцент6 6 2" xfId="324"/>
    <cellStyle name="40% - Акцент6 7" xfId="258"/>
    <cellStyle name="40% - Акцент6 7 2" xfId="371"/>
    <cellStyle name="40% - Акцент6 8" xfId="274"/>
    <cellStyle name="40% - Акцент6 9" xfId="386"/>
    <cellStyle name="60% — акцент1" xfId="35" builtinId="32" customBuiltin="1"/>
    <cellStyle name="60% - Акцент1 2" xfId="71"/>
    <cellStyle name="60% - Акцент1 3" xfId="139"/>
    <cellStyle name="60% — акцент2" xfId="39" builtinId="36" customBuiltin="1"/>
    <cellStyle name="60% - Акцент2 2" xfId="72"/>
    <cellStyle name="60% - Акцент2 3" xfId="138"/>
    <cellStyle name="60% — акцент3" xfId="43" builtinId="40" customBuiltin="1"/>
    <cellStyle name="60% - Акцент3 2" xfId="73"/>
    <cellStyle name="60% - Акцент3 3" xfId="137"/>
    <cellStyle name="60% — акцент4" xfId="47" builtinId="44" customBuiltin="1"/>
    <cellStyle name="60% - Акцент4 2" xfId="74"/>
    <cellStyle name="60% - Акцент4 3" xfId="133"/>
    <cellStyle name="60% — акцент5" xfId="51" builtinId="48" customBuiltin="1"/>
    <cellStyle name="60% - Акцент5 2" xfId="75"/>
    <cellStyle name="60% - Акцент5 3" xfId="132"/>
    <cellStyle name="60% — акцент6" xfId="55" builtinId="52" customBuiltin="1"/>
    <cellStyle name="60% - Акцент6 2" xfId="76"/>
    <cellStyle name="60% - Акцент6 3" xfId="131"/>
    <cellStyle name="Акцент1" xfId="32" builtinId="29" customBuiltin="1"/>
    <cellStyle name="Акцент1 2" xfId="77"/>
    <cellStyle name="Акцент1 3" xfId="130"/>
    <cellStyle name="Акцент2" xfId="36" builtinId="33" customBuiltin="1"/>
    <cellStyle name="Акцент2 2" xfId="78"/>
    <cellStyle name="Акцент2 3" xfId="129"/>
    <cellStyle name="Акцент3" xfId="40" builtinId="37" customBuiltin="1"/>
    <cellStyle name="Акцент3 2" xfId="79"/>
    <cellStyle name="Акцент3 3" xfId="110"/>
    <cellStyle name="Акцент4" xfId="44" builtinId="41" customBuiltin="1"/>
    <cellStyle name="Акцент4 2" xfId="80"/>
    <cellStyle name="Акцент4 3" xfId="128"/>
    <cellStyle name="Акцент5" xfId="48" builtinId="45" customBuiltin="1"/>
    <cellStyle name="Акцент5 2" xfId="81"/>
    <cellStyle name="Акцент5 3" xfId="127"/>
    <cellStyle name="Акцент6" xfId="52" builtinId="49" customBuiltin="1"/>
    <cellStyle name="Акцент6 2" xfId="82"/>
    <cellStyle name="Акцент6 3" xfId="126"/>
    <cellStyle name="Ввод " xfId="24" builtinId="20" customBuiltin="1"/>
    <cellStyle name="Ввод  2" xfId="83"/>
    <cellStyle name="Ввод  3" xfId="125"/>
    <cellStyle name="Вывод" xfId="25" builtinId="21" customBuiltin="1"/>
    <cellStyle name="Вывод 2" xfId="84"/>
    <cellStyle name="Вывод 3" xfId="124"/>
    <cellStyle name="Вычисление" xfId="26" builtinId="22" customBuiltin="1"/>
    <cellStyle name="Вычисление 2" xfId="85"/>
    <cellStyle name="Вычисление 3" xfId="123"/>
    <cellStyle name="Заголовок 1" xfId="17" builtinId="16" customBuiltin="1"/>
    <cellStyle name="Заголовок 1 2" xfId="86"/>
    <cellStyle name="Заголовок 1 3" xfId="136"/>
    <cellStyle name="Заголовок 2" xfId="18" builtinId="17" customBuiltin="1"/>
    <cellStyle name="Заголовок 2 2" xfId="87"/>
    <cellStyle name="Заголовок 2 3" xfId="135"/>
    <cellStyle name="Заголовок 3" xfId="19" builtinId="18" customBuiltin="1"/>
    <cellStyle name="Заголовок 3 2" xfId="88"/>
    <cellStyle name="Заголовок 3 3" xfId="122"/>
    <cellStyle name="Заголовок 4" xfId="20" builtinId="19" customBuiltin="1"/>
    <cellStyle name="Заголовок 4 2" xfId="89"/>
    <cellStyle name="Заголовок 4 3" xfId="121"/>
    <cellStyle name="Итог" xfId="31" builtinId="25" customBuiltin="1"/>
    <cellStyle name="Итог 2" xfId="90"/>
    <cellStyle name="Итог 3" xfId="120"/>
    <cellStyle name="Контрольная ячейка" xfId="28" builtinId="23" customBuiltin="1"/>
    <cellStyle name="Контрольная ячейка 2" xfId="91"/>
    <cellStyle name="Контрольная ячейка 3" xfId="119"/>
    <cellStyle name="Название" xfId="16" builtinId="15" customBuiltin="1"/>
    <cellStyle name="Название 2" xfId="92"/>
    <cellStyle name="Нейтральный" xfId="23" builtinId="28" customBuiltin="1"/>
    <cellStyle name="Нейтральный 2" xfId="93"/>
    <cellStyle name="Нейтральный 3" xfId="154"/>
    <cellStyle name="Обычный" xfId="0" builtinId="0"/>
    <cellStyle name="Обычный 10" xfId="180"/>
    <cellStyle name="Обычный 10 2" xfId="225"/>
    <cellStyle name="Обычный 10 2 2" xfId="341"/>
    <cellStyle name="Обычный 10 3" xfId="296"/>
    <cellStyle name="Обычный 10 4" xfId="427"/>
    <cellStyle name="Обычный 11" xfId="239"/>
    <cellStyle name="Обычный 11 2" xfId="355"/>
    <cellStyle name="Обычный 12" xfId="194"/>
    <cellStyle name="Обычный 12 2" xfId="310"/>
    <cellStyle name="Обычный 13" xfId="245"/>
    <cellStyle name="Обычный 13 2" xfId="358"/>
    <cellStyle name="Обычный 14" xfId="261"/>
    <cellStyle name="Обычный 14 2" xfId="372"/>
    <cellStyle name="Обычный 15" xfId="373"/>
    <cellStyle name="Обычный 16" xfId="396"/>
    <cellStyle name="Обычный 2" xfId="1"/>
    <cellStyle name="Обычный 2 2" xfId="13"/>
    <cellStyle name="Обычный 2 2 2" xfId="159"/>
    <cellStyle name="Обычный 2 2 3" xfId="243"/>
    <cellStyle name="Обычный 2 2 4" xfId="259"/>
    <cellStyle name="Обычный 2 2 5" xfId="278"/>
    <cellStyle name="Обычный 2 2 6" xfId="107"/>
    <cellStyle name="Обычный 2 3" xfId="109"/>
    <cellStyle name="Обычный 2 3 2" xfId="160"/>
    <cellStyle name="Обычный 2 3 3" xfId="388"/>
    <cellStyle name="Обычный 2 3 4" xfId="393"/>
    <cellStyle name="Обычный 2 4" xfId="113"/>
    <cellStyle name="Обычный 2 4 2" xfId="164"/>
    <cellStyle name="Обычный 2 5" xfId="158"/>
    <cellStyle name="Обычный 2 6" xfId="94"/>
    <cellStyle name="Обычный 3" xfId="3"/>
    <cellStyle name="Обычный 3 2" xfId="12"/>
    <cellStyle name="Обычный 3 2 2" xfId="242"/>
    <cellStyle name="Обычный 3 2 2 2" xfId="441"/>
    <cellStyle name="Обычный 3 2 3" xfId="260"/>
    <cellStyle name="Обычный 3 2 4" xfId="277"/>
    <cellStyle name="Обычный 3 2 5" xfId="106"/>
    <cellStyle name="Обычный 3 3" xfId="108"/>
    <cellStyle name="Обычный 3 3 2" xfId="156"/>
    <cellStyle name="Обычный 3 3 3" xfId="387"/>
    <cellStyle name="Обычный 3 3 3 2" xfId="442"/>
    <cellStyle name="Обычный 3 3 4" xfId="394"/>
    <cellStyle name="Обычный 3 4" xfId="161"/>
    <cellStyle name="Обычный 3 5" xfId="95"/>
    <cellStyle name="Обычный 4" xfId="7"/>
    <cellStyle name="Обычный 4 2" xfId="105"/>
    <cellStyle name="Обычный 4 2 2" xfId="195"/>
    <cellStyle name="Обычный 4 2 2 2" xfId="311"/>
    <cellStyle name="Обычный 4 2 3" xfId="276"/>
    <cellStyle name="Обычный 4 2 4" xfId="409"/>
    <cellStyle name="Обычный 4 3" xfId="162"/>
    <cellStyle name="Обычный 4 4" xfId="57"/>
    <cellStyle name="Обычный 5" xfId="8"/>
    <cellStyle name="Обычный 5 2" xfId="155"/>
    <cellStyle name="Обычный 5 2 2" xfId="196"/>
    <cellStyle name="Обычный 5 2 2 2" xfId="312"/>
    <cellStyle name="Обычный 5 2 3" xfId="279"/>
    <cellStyle name="Обычный 5 2 4" xfId="410"/>
    <cellStyle name="Обычный 5 3" xfId="157"/>
    <cellStyle name="Обычный 6" xfId="11"/>
    <cellStyle name="Обычный 6 2" xfId="241"/>
    <cellStyle name="Обычный 6 2 2" xfId="357"/>
    <cellStyle name="Обычный 6 3" xfId="262"/>
    <cellStyle name="Обычный 6 4" xfId="280"/>
    <cellStyle name="Обычный 6 5" xfId="389"/>
    <cellStyle name="Обычный 6 6" xfId="390"/>
    <cellStyle name="Обычный 6 7" xfId="163"/>
    <cellStyle name="Обычный 7" xfId="15"/>
    <cellStyle name="Обычный 7 2" xfId="395"/>
    <cellStyle name="Обычный 7 3" xfId="391"/>
    <cellStyle name="Обычный 7 4" xfId="111"/>
    <cellStyle name="Обычный 8" xfId="56"/>
    <cellStyle name="Обычный 8 2" xfId="209"/>
    <cellStyle name="Обычный 8 2 2" xfId="325"/>
    <cellStyle name="Обычный 8 3" xfId="275"/>
    <cellStyle name="Обычный 8 4" xfId="392"/>
    <cellStyle name="Обычный 8 5" xfId="411"/>
    <cellStyle name="Обычный 9" xfId="14"/>
    <cellStyle name="Обычный 9 2" xfId="211"/>
    <cellStyle name="Обычный 9 2 2" xfId="327"/>
    <cellStyle name="Обычный 9 3" xfId="244"/>
    <cellStyle name="Обычный 9 4" xfId="282"/>
    <cellStyle name="Обычный 9 5" xfId="413"/>
    <cellStyle name="Обычный 9 6" xfId="166"/>
    <cellStyle name="Обычный_г.с.Южно-Русская скв.41 (23 обр)" xfId="6"/>
    <cellStyle name="Обычный_г.с.Ю-Русская скв.36 ( 28 обр)" xfId="2"/>
    <cellStyle name="Обычный_г.с.Ю-Русская скв.37 ( обр)" xfId="4"/>
    <cellStyle name="Обычный_г.с.Ю-Русская скв.40 (24 обр)" xfId="5"/>
    <cellStyle name="Обычный_шапка фс" xfId="9"/>
    <cellStyle name="Обычный_Южно-Русское 42 гамма готов оформ 12_04_10 (98.05м) 36ящ" xfId="10"/>
    <cellStyle name="Плохой" xfId="22" builtinId="27" customBuiltin="1"/>
    <cellStyle name="Плохой 2" xfId="96"/>
    <cellStyle name="Плохой 3" xfId="118"/>
    <cellStyle name="Пояснение" xfId="30" builtinId="53" customBuiltin="1"/>
    <cellStyle name="Пояснение 2" xfId="97"/>
    <cellStyle name="Пояснение 3" xfId="117"/>
    <cellStyle name="Примечание 2" xfId="98"/>
    <cellStyle name="Примечание 3" xfId="116"/>
    <cellStyle name="Примечание 4" xfId="165"/>
    <cellStyle name="Примечание 4 2" xfId="210"/>
    <cellStyle name="Примечание 4 2 2" xfId="326"/>
    <cellStyle name="Примечание 4 3" xfId="281"/>
    <cellStyle name="Примечание 4 4" xfId="412"/>
    <cellStyle name="Примечание 5" xfId="167"/>
    <cellStyle name="Примечание 5 2" xfId="212"/>
    <cellStyle name="Примечание 5 2 2" xfId="328"/>
    <cellStyle name="Примечание 5 3" xfId="283"/>
    <cellStyle name="Примечание 5 4" xfId="414"/>
    <cellStyle name="Примечание 6" xfId="181"/>
    <cellStyle name="Примечание 6 2" xfId="226"/>
    <cellStyle name="Примечание 6 2 2" xfId="342"/>
    <cellStyle name="Примечание 6 3" xfId="297"/>
    <cellStyle name="Примечание 6 4" xfId="428"/>
    <cellStyle name="Примечание 7" xfId="246"/>
    <cellStyle name="Примечание 7 2" xfId="359"/>
    <cellStyle name="Примечание 8" xfId="374"/>
    <cellStyle name="Процентный 2" xfId="99"/>
    <cellStyle name="Процентный 3" xfId="240"/>
    <cellStyle name="Процентный 3 2" xfId="356"/>
    <cellStyle name="Связанная ячейка" xfId="27" builtinId="24" customBuiltin="1"/>
    <cellStyle name="Связанная ячейка 2" xfId="100"/>
    <cellStyle name="Связанная ячейка 3" xfId="115"/>
    <cellStyle name="Стиль 1" xfId="153"/>
    <cellStyle name="Текст предупреждения" xfId="29" builtinId="11" customBuiltin="1"/>
    <cellStyle name="Текст предупреждения 2" xfId="101"/>
    <cellStyle name="Текст предупреждения 3" xfId="114"/>
    <cellStyle name="Тысячи [0]_laroux" xfId="102"/>
    <cellStyle name="Тысячи_laroux" xfId="103"/>
    <cellStyle name="Хороший" xfId="21" builtinId="26" customBuiltin="1"/>
    <cellStyle name="Хороший 2" xfId="104"/>
    <cellStyle name="Хороший 3" xfId="112"/>
  </cellStyles>
  <dxfs count="0"/>
  <tableStyles count="0" defaultTableStyle="TableStyleMedium9" defaultPivotStyle="PivotStyleLight16"/>
  <colors>
    <mruColors>
      <color rgb="FFFF99FF"/>
      <color rgb="FF66FFFF"/>
      <color rgb="FFFF99CC"/>
      <color rgb="FFCCFF66"/>
      <color rgb="FFFFFFCC"/>
      <color rgb="FFCCFFCC"/>
      <color rgb="FFFFFF99"/>
      <color rgb="FFCCFFFF"/>
      <color rgb="FF00FF00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" name="Text Box 50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3" name="Text Box 51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4" name="Text Box 52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5" name="Text Box 53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6" name="Text Box 54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7" name="Text Box 55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8" name="Text Box 56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9" name="Text Box 57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0" name="Text Box 58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1" name="Text Box 59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2" name="Text Box 60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3" name="Text Box 61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4" name="Text Box 62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5" name="Text Box 63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6" name="Text Box 64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7" name="Text Box 65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8" name="Text Box 66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9" name="Text Box 67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0" name="Text Box 68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1" name="Text Box 69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2" name="Text Box 70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3" name="Text Box 71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4" name="Text Box 72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5" name="Text Box 73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6" name="Text Box 74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7" name="Text Box 75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8" name="Text Box 76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9" name="Text Box 77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30" name="Text Box 78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31" name="Text Box 79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32" name="Text Box 80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33" name="Text Box 81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34" name="Text Box 82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35" name="Text Box 83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36" name="Text Box 84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37" name="Text Box 85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38" name="Text Box 86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39" name="Text Box 87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40" name="Text Box 88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41" name="Text Box 89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42" name="Text Box 90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43" name="Text Box 91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44" name="Text Box 92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45" name="Text Box 93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46" name="Text Box 94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47" name="Text Box 95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48" name="Text Box 96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49" name="Text Box 97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50" name="Text Box 98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51" name="Text Box 99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52" name="Text Box 100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53" name="Text Box 101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54" name="Text Box 102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55" name="Text Box 103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56" name="Text Box 104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57" name="Text Box 105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58" name="Text Box 106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59" name="Text Box 107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60" name="Text Box 108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61" name="Text Box 109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62" name="Text Box 110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63" name="Text Box 111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64" name="Text Box 112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65" name="Text Box 113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66" name="Text Box 114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67" name="Text Box 115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68" name="Text Box 116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69" name="Text Box 117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70" name="Text Box 118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71" name="Text Box 119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72" name="Text Box 120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73" name="Text Box 121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74" name="Text Box 122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75" name="Text Box 123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76" name="Text Box 124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77" name="Text Box 125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78" name="Text Box 126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79" name="Text Box 127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80" name="Text Box 128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81" name="Text Box 129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82" name="Text Box 130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83" name="Text Box 131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84" name="Text Box 132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85" name="Text Box 133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86" name="Text Box 134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87" name="Text Box 135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88" name="Text Box 136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89" name="Text Box 137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90" name="Text Box 138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91" name="Text Box 139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92" name="Text Box 140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93" name="Text Box 141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94" name="Text Box 142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95" name="Text Box 143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96" name="Text Box 144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97" name="Text Box 145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98" name="Text Box 146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99" name="Text Box 147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00" name="Text Box 148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01" name="Text Box 149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02" name="Text Box 150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03" name="Text Box 151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04" name="Text Box 152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05" name="Text Box 153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06" name="Text Box 154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07" name="Text Box 155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08" name="Text Box 156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09" name="Text Box 157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10" name="Text Box 158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11" name="Text Box 159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12" name="Text Box 160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13" name="Text Box 161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14" name="Text Box 162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15" name="Text Box 163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16" name="Text Box 164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17" name="Text Box 165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18" name="Text Box 166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19" name="Text Box 167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20" name="Text Box 168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21" name="Text Box 169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22" name="Text Box 170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23" name="Text Box 171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24" name="Text Box 172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25" name="Text Box 173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26" name="Text Box 174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27" name="Text Box 175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28" name="Text Box 176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29" name="Text Box 177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30" name="Text Box 178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31" name="Text Box 179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32" name="Text Box 180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33" name="Text Box 181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34" name="Text Box 182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35" name="Text Box 183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36" name="Text Box 184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37" name="Text Box 185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38" name="Text Box 186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39" name="Text Box 187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40" name="Text Box 188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41" name="Text Box 189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42" name="Text Box 190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43" name="Text Box 191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44" name="Text Box 192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45" name="Text Box 193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46" name="Text Box 194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47" name="Text Box 195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48" name="Text Box 196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49" name="Text Box 197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50" name="Text Box 198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51" name="Text Box 199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52" name="Text Box 200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53" name="Text Box 201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54" name="Text Box 202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55" name="Text Box 203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56" name="Text Box 204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57" name="Text Box 205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58" name="Text Box 206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59" name="Text Box 207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60" name="Text Box 208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61" name="Text Box 209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62" name="Text Box 210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63" name="Text Box 211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64" name="Text Box 212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65" name="Text Box 213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66" name="Text Box 214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67" name="Text Box 215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68" name="Text Box 216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69" name="Text Box 217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70" name="Text Box 218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71" name="Text Box 219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72" name="Text Box 220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73" name="Text Box 221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74" name="Text Box 222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75" name="Text Box 223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76" name="Text Box 224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77" name="Text Box 225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78" name="Text Box 226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79" name="Text Box 227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80" name="Text Box 228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81" name="Text Box 229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82" name="Text Box 230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83" name="Text Box 231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84" name="Text Box 232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85" name="Text Box 233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86" name="Text Box 234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87" name="Text Box 235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88" name="Text Box 236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89" name="Text Box 237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90" name="Text Box 238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91" name="Text Box 239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92" name="Text Box 240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93" name="Text Box 241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94" name="Text Box 242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95" name="Text Box 243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96" name="Text Box 244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97" name="Text Box 245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98" name="Text Box 246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199" name="Text Box 247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00" name="Text Box 248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01" name="Text Box 249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02" name="Text Box 250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03" name="Text Box 251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04" name="Text Box 252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05" name="Text Box 253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06" name="Text Box 254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07" name="Text Box 255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08" name="Text Box 256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09" name="Text Box 257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10" name="Text Box 258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11" name="Text Box 259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12" name="Text Box 260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13" name="Text Box 261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14" name="Text Box 262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15" name="Text Box 263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16" name="Text Box 264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17" name="Text Box 265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18" name="Text Box 266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19" name="Text Box 267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20" name="Text Box 268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21" name="Text Box 269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22" name="Text Box 270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23" name="Text Box 271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24" name="Text Box 272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25" name="Text Box 273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26" name="Text Box 274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27" name="Text Box 275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28" name="Text Box 276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29" name="Text Box 277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30" name="Text Box 278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31" name="Text Box 279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32" name="Text Box 280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33" name="Text Box 281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34" name="Text Box 282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35" name="Text Box 283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36" name="Text Box 284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37" name="Text Box 285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38" name="Text Box 286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39" name="Text Box 287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40" name="Text Box 288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41" name="Text Box 289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42" name="Text Box 290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43" name="Text Box 291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44" name="Text Box 292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45" name="Text Box 293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46" name="Text Box 294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47" name="Text Box 295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48" name="Text Box 296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49" name="Text Box 297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50" name="Text Box 298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51" name="Text Box 299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52" name="Text Box 300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53" name="Text Box 301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54" name="Text Box 302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30</xdr:col>
      <xdr:colOff>0</xdr:colOff>
      <xdr:row>596</xdr:row>
      <xdr:rowOff>0</xdr:rowOff>
    </xdr:from>
    <xdr:to>
      <xdr:col>30</xdr:col>
      <xdr:colOff>107949</xdr:colOff>
      <xdr:row>596</xdr:row>
      <xdr:rowOff>238124</xdr:rowOff>
    </xdr:to>
    <xdr:sp macro="" textlink="">
      <xdr:nvSpPr>
        <xdr:cNvPr id="255" name="Text Box 303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256" name="Text Box 304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257" name="Text Box 305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258" name="Text Box 306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259" name="Text Box 307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260" name="Text Box 308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261" name="Text Box 309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262" name="Text Box 310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263" name="Text Box 311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264" name="Text Box 312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265" name="Text Box 313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266" name="Text Box 314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267" name="Text Box 315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268" name="Text Box 316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269" name="Text Box 317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270" name="Text Box 318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271" name="Text Box 319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272" name="Text Box 320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273" name="Text Box 321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274" name="Text Box 322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275" name="Text Box 323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276" name="Text Box 324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277" name="Text Box 325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278" name="Text Box 326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279" name="Text Box 327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280" name="Text Box 328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281" name="Text Box 329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282" name="Text Box 330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283" name="Text Box 331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284" name="Text Box 332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285" name="Text Box 333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286" name="Text Box 334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287" name="Text Box 335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288" name="Text Box 336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289" name="Text Box 337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290" name="Text Box 338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291" name="Text Box 339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292" name="Text Box 340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293" name="Text Box 341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294" name="Text Box 342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295" name="Text Box 343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296" name="Text Box 344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297" name="Text Box 345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298" name="Text Box 346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299" name="Text Box 347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00" name="Text Box 348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01" name="Text Box 349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02" name="Text Box 350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03" name="Text Box 351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04" name="Text Box 352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05" name="Text Box 353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06" name="Text Box 354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07" name="Text Box 355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08" name="Text Box 356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09" name="Text Box 357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10" name="Text Box 358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11" name="Text Box 359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12" name="Text Box 360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13" name="Text Box 361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14" name="Text Box 362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15" name="Text Box 363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16" name="Text Box 364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17" name="Text Box 365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18" name="Text Box 366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19" name="Text Box 367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20" name="Text Box 368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21" name="Text Box 369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22" name="Text Box 370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23" name="Text Box 371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24" name="Text Box 372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25" name="Text Box 373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26" name="Text Box 374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27" name="Text Box 375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28" name="Text Box 376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29" name="Text Box 377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30" name="Text Box 378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31" name="Text Box 379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32" name="Text Box 380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33" name="Text Box 381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34" name="Text Box 382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35" name="Text Box 383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36" name="Text Box 384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37" name="Text Box 385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38" name="Text Box 386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39" name="Text Box 387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40" name="Text Box 388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41" name="Text Box 389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42" name="Text Box 390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43" name="Text Box 391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44" name="Text Box 392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45" name="Text Box 393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46" name="Text Box 394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47" name="Text Box 395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48" name="Text Box 396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49" name="Text Box 397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50" name="Text Box 398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51" name="Text Box 399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52" name="Text Box 400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53" name="Text Box 401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54" name="Text Box 402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55" name="Text Box 403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56" name="Text Box 404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57" name="Text Box 405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58" name="Text Box 406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59" name="Text Box 407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60" name="Text Box 408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61" name="Text Box 409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62" name="Text Box 410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63" name="Text Box 411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64" name="Text Box 412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65" name="Text Box 413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66" name="Text Box 414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67" name="Text Box 415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68" name="Text Box 416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69" name="Text Box 417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70" name="Text Box 418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71" name="Text Box 419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72" name="Text Box 420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73" name="Text Box 421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74" name="Text Box 422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75" name="Text Box 423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76" name="Text Box 424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77" name="Text Box 425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78" name="Text Box 426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79" name="Text Box 427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80" name="Text Box 428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81" name="Text Box 429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82" name="Text Box 430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83" name="Text Box 431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84" name="Text Box 432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85" name="Text Box 433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86" name="Text Box 434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87" name="Text Box 435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88" name="Text Box 436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89" name="Text Box 437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90" name="Text Box 438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91" name="Text Box 439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92" name="Text Box 440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93" name="Text Box 441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94" name="Text Box 442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95" name="Text Box 443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96" name="Text Box 444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97" name="Text Box 445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98" name="Text Box 446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399" name="Text Box 447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400" name="Text Box 448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401" name="Text Box 449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402" name="Text Box 450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403" name="Text Box 451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404" name="Text Box 452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405" name="Text Box 453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406" name="Text Box 454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407" name="Text Box 455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408" name="Text Box 456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409" name="Text Box 457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410" name="Text Box 458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411" name="Text Box 459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412" name="Text Box 460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413" name="Text Box 461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414" name="Text Box 462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415" name="Text Box 463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416" name="Text Box 464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417" name="Text Box 465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418" name="Text Box 466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419" name="Text Box 467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420" name="Text Box 468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421" name="Text Box 469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422" name="Text Box 470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423" name="Text Box 471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424" name="Text Box 472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425" name="Text Box 473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426" name="Text Box 474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30</xdr:col>
      <xdr:colOff>0</xdr:colOff>
      <xdr:row>596</xdr:row>
      <xdr:rowOff>0</xdr:rowOff>
    </xdr:from>
    <xdr:ext cx="104775" cy="231775"/>
    <xdr:sp macro="" textlink="">
      <xdr:nvSpPr>
        <xdr:cNvPr id="427" name="Text Box 475"/>
        <xdr:cNvSpPr txBox="1">
          <a:spLocks noChangeArrowheads="1"/>
        </xdr:cNvSpPr>
      </xdr:nvSpPr>
      <xdr:spPr bwMode="auto">
        <a:xfrm>
          <a:off x="38661975" y="582006075"/>
          <a:ext cx="104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47"/>
  <sheetViews>
    <sheetView tabSelected="1" view="pageBreakPreview" topLeftCell="B4" zoomScale="70" zoomScaleNormal="75" zoomScaleSheetLayoutView="70" workbookViewId="0">
      <selection activeCell="C5" sqref="C1:C1048576"/>
    </sheetView>
  </sheetViews>
  <sheetFormatPr defaultRowHeight="12.75" x14ac:dyDescent="0.2"/>
  <cols>
    <col min="1" max="1" width="7.85546875" style="2" customWidth="1"/>
    <col min="2" max="2" width="7.42578125" style="3" bestFit="1" customWidth="1"/>
    <col min="3" max="4" width="6.85546875" style="4" bestFit="1" customWidth="1"/>
    <col min="5" max="5" width="6.7109375" style="4" customWidth="1"/>
    <col min="6" max="6" width="5.85546875" style="4" bestFit="1" customWidth="1"/>
    <col min="7" max="8" width="5.85546875" style="5" bestFit="1" customWidth="1"/>
    <col min="9" max="9" width="6.85546875" style="4" bestFit="1" customWidth="1"/>
    <col min="10" max="11" width="4.5703125" style="4" bestFit="1" customWidth="1"/>
    <col min="12" max="12" width="32.85546875" style="4" customWidth="1"/>
    <col min="13" max="14" width="7.7109375" style="4" bestFit="1" customWidth="1"/>
    <col min="15" max="16" width="8.85546875" style="4" bestFit="1" customWidth="1"/>
    <col min="17" max="17" width="6.7109375" style="21" bestFit="1" customWidth="1"/>
    <col min="18" max="18" width="12.5703125" style="4" bestFit="1" customWidth="1"/>
    <col min="19" max="19" width="9.7109375" style="4" bestFit="1" customWidth="1"/>
    <col min="20" max="20" width="8.5703125" style="4" bestFit="1" customWidth="1"/>
    <col min="21" max="21" width="6" style="4" bestFit="1" customWidth="1"/>
    <col min="22" max="22" width="8.5703125" style="4" bestFit="1" customWidth="1"/>
    <col min="23" max="23" width="7.42578125" style="4" bestFit="1" customWidth="1"/>
    <col min="24" max="24" width="6.28515625" style="4" bestFit="1" customWidth="1"/>
    <col min="25" max="27" width="5.85546875" style="4" bestFit="1" customWidth="1"/>
    <col min="28" max="29" width="6.42578125" style="4" bestFit="1" customWidth="1"/>
    <col min="30" max="30" width="5.85546875" style="4" bestFit="1" customWidth="1"/>
    <col min="31" max="16384" width="9.140625" style="4"/>
  </cols>
  <sheetData>
    <row r="1" spans="1:30" s="29" customFormat="1" ht="18" customHeight="1" x14ac:dyDescent="0.2">
      <c r="A1" s="27"/>
      <c r="B1" s="28"/>
      <c r="G1" s="30"/>
      <c r="H1" s="30"/>
      <c r="Q1" s="44"/>
      <c r="Y1" s="58" t="s">
        <v>138</v>
      </c>
      <c r="Z1" s="58"/>
      <c r="AA1" s="58"/>
      <c r="AB1" s="58"/>
      <c r="AC1" s="58"/>
      <c r="AD1" s="58"/>
    </row>
    <row r="2" spans="1:30" s="29" customFormat="1" ht="18" customHeight="1" x14ac:dyDescent="0.2">
      <c r="A2" s="62" t="s">
        <v>119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</row>
    <row r="3" spans="1:30" s="29" customFormat="1" ht="18" customHeight="1" x14ac:dyDescent="0.2">
      <c r="A3" s="27"/>
      <c r="B3" s="28"/>
      <c r="G3" s="30"/>
      <c r="H3" s="30"/>
      <c r="Q3" s="44"/>
      <c r="U3" s="57" t="s">
        <v>139</v>
      </c>
      <c r="V3" s="57"/>
      <c r="W3" s="57"/>
      <c r="X3" s="57"/>
      <c r="Y3" s="57"/>
      <c r="Z3" s="57"/>
      <c r="AA3" s="57"/>
      <c r="AB3" s="57"/>
      <c r="AC3" s="57"/>
      <c r="AD3" s="57"/>
    </row>
    <row r="4" spans="1:30" s="21" customFormat="1" ht="104.25" customHeight="1" x14ac:dyDescent="0.2">
      <c r="A4" s="59" t="s">
        <v>65</v>
      </c>
      <c r="B4" s="59" t="s">
        <v>122</v>
      </c>
      <c r="C4" s="60" t="s">
        <v>123</v>
      </c>
      <c r="D4" s="60"/>
      <c r="E4" s="61" t="s">
        <v>0</v>
      </c>
      <c r="F4" s="61" t="s">
        <v>72</v>
      </c>
      <c r="G4" s="60" t="s">
        <v>236</v>
      </c>
      <c r="H4" s="60"/>
      <c r="I4" s="61" t="s">
        <v>1</v>
      </c>
      <c r="J4" s="65" t="s">
        <v>66</v>
      </c>
      <c r="K4" s="65" t="s">
        <v>96</v>
      </c>
      <c r="L4" s="60" t="s">
        <v>2</v>
      </c>
      <c r="M4" s="60" t="s">
        <v>3</v>
      </c>
      <c r="N4" s="60"/>
      <c r="O4" s="60"/>
      <c r="P4" s="60"/>
      <c r="Q4" s="60"/>
      <c r="R4" s="60" t="s">
        <v>125</v>
      </c>
      <c r="S4" s="60"/>
      <c r="T4" s="61" t="s">
        <v>126</v>
      </c>
      <c r="U4" s="61" t="s">
        <v>127</v>
      </c>
      <c r="V4" s="61" t="s">
        <v>128</v>
      </c>
      <c r="W4" s="60" t="s">
        <v>129</v>
      </c>
      <c r="X4" s="60"/>
      <c r="Y4" s="61" t="s">
        <v>4</v>
      </c>
      <c r="Z4" s="60" t="s">
        <v>130</v>
      </c>
      <c r="AA4" s="60"/>
      <c r="AB4" s="60"/>
      <c r="AC4" s="60"/>
      <c r="AD4" s="63" t="s">
        <v>5</v>
      </c>
    </row>
    <row r="5" spans="1:30" s="21" customFormat="1" ht="25.5" x14ac:dyDescent="0.2">
      <c r="A5" s="59"/>
      <c r="B5" s="59"/>
      <c r="C5" s="46" t="s">
        <v>6</v>
      </c>
      <c r="D5" s="46" t="s">
        <v>7</v>
      </c>
      <c r="E5" s="61"/>
      <c r="F5" s="61"/>
      <c r="G5" s="6" t="s">
        <v>6</v>
      </c>
      <c r="H5" s="6" t="s">
        <v>7</v>
      </c>
      <c r="I5" s="61"/>
      <c r="J5" s="65"/>
      <c r="K5" s="65"/>
      <c r="L5" s="60"/>
      <c r="M5" s="1" t="s">
        <v>8</v>
      </c>
      <c r="N5" s="1" t="s">
        <v>8</v>
      </c>
      <c r="O5" s="1" t="s">
        <v>100</v>
      </c>
      <c r="P5" s="46" t="s">
        <v>124</v>
      </c>
      <c r="Q5" s="1" t="s">
        <v>70</v>
      </c>
      <c r="R5" s="1" t="s">
        <v>9</v>
      </c>
      <c r="S5" s="1" t="s">
        <v>10</v>
      </c>
      <c r="T5" s="61"/>
      <c r="U5" s="61"/>
      <c r="V5" s="61"/>
      <c r="W5" s="46" t="s">
        <v>131</v>
      </c>
      <c r="X5" s="46" t="s">
        <v>132</v>
      </c>
      <c r="Y5" s="61"/>
      <c r="Z5" s="46" t="s">
        <v>133</v>
      </c>
      <c r="AA5" s="46" t="s">
        <v>134</v>
      </c>
      <c r="AB5" s="46" t="s">
        <v>135</v>
      </c>
      <c r="AC5" s="1" t="s">
        <v>11</v>
      </c>
      <c r="AD5" s="64"/>
    </row>
    <row r="6" spans="1:30" ht="41.25" customHeight="1" x14ac:dyDescent="0.2">
      <c r="A6" s="22" t="s">
        <v>81</v>
      </c>
      <c r="B6" s="8">
        <v>21</v>
      </c>
      <c r="C6" s="9">
        <v>876.5</v>
      </c>
      <c r="D6" s="9">
        <v>888</v>
      </c>
      <c r="E6" s="9">
        <v>0.31</v>
      </c>
      <c r="F6" s="47">
        <v>9</v>
      </c>
      <c r="G6" s="10">
        <v>868</v>
      </c>
      <c r="H6" s="10">
        <v>870.6</v>
      </c>
      <c r="I6" s="47">
        <f>C6+E6-7.6</f>
        <v>869.20999999999992</v>
      </c>
      <c r="J6" s="11" t="s">
        <v>120</v>
      </c>
      <c r="K6" s="12" t="s">
        <v>101</v>
      </c>
      <c r="L6" s="47" t="s">
        <v>43</v>
      </c>
      <c r="M6" s="9">
        <v>25.753473039792794</v>
      </c>
      <c r="N6" s="47"/>
      <c r="O6" s="9">
        <v>31.132369569297722</v>
      </c>
      <c r="P6" s="9">
        <v>25.835610960285116</v>
      </c>
      <c r="Q6" s="1">
        <v>25.794542000038959</v>
      </c>
      <c r="R6" s="11">
        <v>6.7043998913301817</v>
      </c>
      <c r="S6" s="47"/>
      <c r="T6" s="47"/>
      <c r="U6" s="9"/>
      <c r="V6" s="11"/>
      <c r="W6" s="11">
        <v>1.8532133398131829</v>
      </c>
      <c r="X6" s="11">
        <v>2.6909788070579399</v>
      </c>
      <c r="Y6" s="47"/>
      <c r="Z6" s="47"/>
      <c r="AA6" s="47"/>
      <c r="AB6" s="47"/>
      <c r="AC6" s="47"/>
      <c r="AD6" s="47"/>
    </row>
    <row r="7" spans="1:30" ht="40.5" customHeight="1" x14ac:dyDescent="0.2">
      <c r="A7" s="22" t="s">
        <v>81</v>
      </c>
      <c r="B7" s="8">
        <v>23</v>
      </c>
      <c r="C7" s="9">
        <v>876.5</v>
      </c>
      <c r="D7" s="9">
        <v>888</v>
      </c>
      <c r="E7" s="9">
        <v>2.2599999999999998</v>
      </c>
      <c r="F7" s="47">
        <v>9</v>
      </c>
      <c r="G7" s="10">
        <v>871.2</v>
      </c>
      <c r="H7" s="10">
        <v>872.2</v>
      </c>
      <c r="I7" s="47">
        <f t="shared" ref="I7:I10" si="0">C7+E7-7.6</f>
        <v>871.16</v>
      </c>
      <c r="J7" s="11" t="s">
        <v>120</v>
      </c>
      <c r="K7" s="12" t="s">
        <v>101</v>
      </c>
      <c r="L7" s="47" t="s">
        <v>68</v>
      </c>
      <c r="M7" s="11"/>
      <c r="N7" s="47"/>
      <c r="O7" s="9">
        <v>33.31861865307674</v>
      </c>
      <c r="P7" s="9">
        <v>29.016822002091963</v>
      </c>
      <c r="Q7" s="1">
        <v>29.016822002091963</v>
      </c>
      <c r="R7" s="9">
        <v>86.655175692539885</v>
      </c>
      <c r="S7" s="47"/>
      <c r="T7" s="47"/>
      <c r="U7" s="9"/>
      <c r="V7" s="11"/>
      <c r="W7" s="9">
        <v>1.8096846657389054</v>
      </c>
      <c r="X7" s="9">
        <v>2.7139279798714093</v>
      </c>
      <c r="Y7" s="47"/>
      <c r="Z7" s="47"/>
      <c r="AA7" s="47"/>
      <c r="AB7" s="47"/>
      <c r="AC7" s="47"/>
      <c r="AD7" s="47"/>
    </row>
    <row r="8" spans="1:30" ht="40.5" customHeight="1" x14ac:dyDescent="0.2">
      <c r="A8" s="22" t="s">
        <v>81</v>
      </c>
      <c r="B8" s="8">
        <v>26</v>
      </c>
      <c r="C8" s="9">
        <v>876.5</v>
      </c>
      <c r="D8" s="9">
        <v>888</v>
      </c>
      <c r="E8" s="9">
        <v>5.13</v>
      </c>
      <c r="F8" s="47">
        <v>9</v>
      </c>
      <c r="G8" s="10">
        <v>873.4</v>
      </c>
      <c r="H8" s="10">
        <v>875</v>
      </c>
      <c r="I8" s="47">
        <f t="shared" si="0"/>
        <v>874.03</v>
      </c>
      <c r="J8" s="11" t="s">
        <v>120</v>
      </c>
      <c r="K8" s="12" t="s">
        <v>101</v>
      </c>
      <c r="L8" s="47" t="s">
        <v>69</v>
      </c>
      <c r="M8" s="11"/>
      <c r="N8" s="47"/>
      <c r="O8" s="9">
        <v>33.373572658523322</v>
      </c>
      <c r="P8" s="9">
        <v>29.096785575417286</v>
      </c>
      <c r="Q8" s="1">
        <v>29.096785575417286</v>
      </c>
      <c r="R8" s="9"/>
      <c r="S8" s="47"/>
      <c r="T8" s="47"/>
      <c r="U8" s="9"/>
      <c r="V8" s="11"/>
      <c r="W8" s="9">
        <v>1.8206615664353754</v>
      </c>
      <c r="X8" s="9">
        <v>2.7326417445498632</v>
      </c>
      <c r="Y8" s="47"/>
      <c r="Z8" s="47"/>
      <c r="AA8" s="47"/>
      <c r="AB8" s="47"/>
      <c r="AC8" s="47"/>
      <c r="AD8" s="47"/>
    </row>
    <row r="9" spans="1:30" ht="37.5" customHeight="1" x14ac:dyDescent="0.2">
      <c r="A9" s="22" t="s">
        <v>81</v>
      </c>
      <c r="B9" s="8">
        <v>27</v>
      </c>
      <c r="C9" s="9">
        <v>876.5</v>
      </c>
      <c r="D9" s="9">
        <v>888</v>
      </c>
      <c r="E9" s="9">
        <v>6.14</v>
      </c>
      <c r="F9" s="47">
        <v>9</v>
      </c>
      <c r="G9" s="10">
        <v>873.4</v>
      </c>
      <c r="H9" s="10">
        <v>875</v>
      </c>
      <c r="I9" s="47">
        <f t="shared" si="0"/>
        <v>875.04</v>
      </c>
      <c r="J9" s="11" t="s">
        <v>120</v>
      </c>
      <c r="K9" s="12" t="s">
        <v>101</v>
      </c>
      <c r="L9" s="47" t="s">
        <v>68</v>
      </c>
      <c r="M9" s="11"/>
      <c r="N9" s="47"/>
      <c r="O9" s="9">
        <v>32.955245072470376</v>
      </c>
      <c r="P9" s="9">
        <v>28.48807710495165</v>
      </c>
      <c r="Q9" s="1">
        <v>28.48807710495165</v>
      </c>
      <c r="R9" s="9"/>
      <c r="S9" s="47"/>
      <c r="T9" s="47"/>
      <c r="U9" s="9"/>
      <c r="V9" s="11"/>
      <c r="W9" s="9">
        <v>1.8116255199604159</v>
      </c>
      <c r="X9" s="9">
        <v>2.7021137177973844</v>
      </c>
      <c r="Y9" s="47"/>
      <c r="Z9" s="47">
        <v>0.13</v>
      </c>
      <c r="AA9" s="47">
        <v>2.2000000000000002</v>
      </c>
      <c r="AB9" s="47">
        <v>95.2</v>
      </c>
      <c r="AC9" s="47">
        <v>2.44</v>
      </c>
      <c r="AD9" s="47">
        <v>5.14</v>
      </c>
    </row>
    <row r="10" spans="1:30" ht="29.25" customHeight="1" x14ac:dyDescent="0.2">
      <c r="A10" s="22" t="s">
        <v>81</v>
      </c>
      <c r="B10" s="8">
        <v>29</v>
      </c>
      <c r="C10" s="9">
        <v>876.5</v>
      </c>
      <c r="D10" s="9">
        <v>888</v>
      </c>
      <c r="E10" s="9">
        <v>8.23</v>
      </c>
      <c r="F10" s="47">
        <v>9</v>
      </c>
      <c r="G10" s="10">
        <v>876.2</v>
      </c>
      <c r="H10" s="10">
        <v>877.4</v>
      </c>
      <c r="I10" s="47">
        <f t="shared" si="0"/>
        <v>877.13</v>
      </c>
      <c r="J10" s="11" t="s">
        <v>120</v>
      </c>
      <c r="K10" s="12" t="s">
        <v>101</v>
      </c>
      <c r="L10" s="47" t="s">
        <v>44</v>
      </c>
      <c r="M10" s="9">
        <v>27.21254770992368</v>
      </c>
      <c r="N10" s="47"/>
      <c r="O10" s="9">
        <v>32.457325937847649</v>
      </c>
      <c r="P10" s="9">
        <v>27.763554972162119</v>
      </c>
      <c r="Q10" s="1">
        <v>27.488051341042897</v>
      </c>
      <c r="R10" s="9"/>
      <c r="S10" s="47"/>
      <c r="T10" s="47"/>
      <c r="U10" s="9"/>
      <c r="V10" s="11"/>
      <c r="W10" s="9">
        <v>1.8276604791721567</v>
      </c>
      <c r="X10" s="9">
        <v>2.7059344400406102</v>
      </c>
      <c r="Y10" s="47"/>
      <c r="Z10" s="47"/>
      <c r="AA10" s="47"/>
      <c r="AB10" s="47"/>
      <c r="AC10" s="47"/>
      <c r="AD10" s="47"/>
    </row>
    <row r="11" spans="1:30" ht="27" customHeight="1" x14ac:dyDescent="0.2">
      <c r="A11" s="22" t="s">
        <v>81</v>
      </c>
      <c r="B11" s="8">
        <v>11</v>
      </c>
      <c r="C11" s="9">
        <v>900</v>
      </c>
      <c r="D11" s="9">
        <v>912</v>
      </c>
      <c r="E11" s="9">
        <v>1.25</v>
      </c>
      <c r="F11" s="47">
        <v>7.6</v>
      </c>
      <c r="G11" s="10">
        <v>891.6</v>
      </c>
      <c r="H11" s="10">
        <v>893</v>
      </c>
      <c r="I11" s="47">
        <f t="shared" ref="I11:I18" si="1">C11+E11-8.75</f>
        <v>892.5</v>
      </c>
      <c r="J11" s="11" t="s">
        <v>120</v>
      </c>
      <c r="K11" s="12" t="s">
        <v>102</v>
      </c>
      <c r="L11" s="47" t="s">
        <v>44</v>
      </c>
      <c r="M11" s="9">
        <v>26.888943670652036</v>
      </c>
      <c r="N11" s="47"/>
      <c r="O11" s="9"/>
      <c r="P11" s="9"/>
      <c r="Q11" s="1">
        <v>26.888943670652036</v>
      </c>
      <c r="R11" s="9"/>
      <c r="S11" s="47"/>
      <c r="T11" s="47"/>
      <c r="U11" s="9"/>
      <c r="V11" s="11">
        <v>77.414000297415726</v>
      </c>
      <c r="W11" s="11"/>
      <c r="X11" s="11"/>
      <c r="Y11" s="47"/>
      <c r="Z11" s="47"/>
      <c r="AA11" s="47"/>
      <c r="AB11" s="47"/>
      <c r="AC11" s="47"/>
      <c r="AD11" s="47"/>
    </row>
    <row r="12" spans="1:30" ht="27" customHeight="1" x14ac:dyDescent="0.2">
      <c r="A12" s="22" t="s">
        <v>81</v>
      </c>
      <c r="B12" s="8">
        <v>31</v>
      </c>
      <c r="C12" s="9">
        <v>900</v>
      </c>
      <c r="D12" s="9">
        <v>912</v>
      </c>
      <c r="E12" s="9">
        <v>1.85</v>
      </c>
      <c r="F12" s="47">
        <v>7.6</v>
      </c>
      <c r="G12" s="10">
        <v>893</v>
      </c>
      <c r="H12" s="10">
        <v>894</v>
      </c>
      <c r="I12" s="47">
        <f t="shared" si="1"/>
        <v>893.1</v>
      </c>
      <c r="J12" s="11" t="s">
        <v>120</v>
      </c>
      <c r="K12" s="12" t="s">
        <v>102</v>
      </c>
      <c r="L12" s="47" t="s">
        <v>44</v>
      </c>
      <c r="M12" s="11"/>
      <c r="N12" s="47"/>
      <c r="O12" s="9">
        <v>33.626826737039977</v>
      </c>
      <c r="P12" s="9">
        <v>29.465295585066876</v>
      </c>
      <c r="Q12" s="1">
        <v>29.465295585066876</v>
      </c>
      <c r="R12" s="9">
        <v>25.064470026758418</v>
      </c>
      <c r="S12" s="47"/>
      <c r="T12" s="47"/>
      <c r="U12" s="9"/>
      <c r="V12" s="11"/>
      <c r="W12" s="9">
        <v>1.8037041430220384</v>
      </c>
      <c r="X12" s="9">
        <v>2.7175198266866758</v>
      </c>
      <c r="Y12" s="47"/>
      <c r="Z12" s="47"/>
      <c r="AA12" s="47"/>
      <c r="AB12" s="47"/>
      <c r="AC12" s="47"/>
      <c r="AD12" s="47"/>
    </row>
    <row r="13" spans="1:30" ht="38.25" customHeight="1" x14ac:dyDescent="0.2">
      <c r="A13" s="22" t="s">
        <v>81</v>
      </c>
      <c r="B13" s="8">
        <v>12</v>
      </c>
      <c r="C13" s="9">
        <v>900</v>
      </c>
      <c r="D13" s="9">
        <v>912</v>
      </c>
      <c r="E13" s="9">
        <v>2.25</v>
      </c>
      <c r="F13" s="47">
        <v>7.6</v>
      </c>
      <c r="G13" s="10">
        <v>893</v>
      </c>
      <c r="H13" s="10">
        <v>894</v>
      </c>
      <c r="I13" s="47">
        <f t="shared" si="1"/>
        <v>893.5</v>
      </c>
      <c r="J13" s="11" t="s">
        <v>120</v>
      </c>
      <c r="K13" s="12" t="s">
        <v>102</v>
      </c>
      <c r="L13" s="47" t="s">
        <v>43</v>
      </c>
      <c r="M13" s="9">
        <v>30.018795852786035</v>
      </c>
      <c r="N13" s="47"/>
      <c r="O13" s="9"/>
      <c r="P13" s="9"/>
      <c r="Q13" s="1">
        <v>30.018795852786035</v>
      </c>
      <c r="R13" s="9">
        <v>17.672285132426939</v>
      </c>
      <c r="S13" s="47"/>
      <c r="T13" s="47"/>
      <c r="U13" s="9"/>
      <c r="V13" s="11">
        <v>75.398223433433841</v>
      </c>
      <c r="W13" s="11"/>
      <c r="X13" s="11"/>
      <c r="Y13" s="47"/>
      <c r="Z13" s="47">
        <v>0.12</v>
      </c>
      <c r="AA13" s="47">
        <v>1.76</v>
      </c>
      <c r="AB13" s="47">
        <v>90.83</v>
      </c>
      <c r="AC13" s="47">
        <v>7.27</v>
      </c>
      <c r="AD13" s="47">
        <v>1.96</v>
      </c>
    </row>
    <row r="14" spans="1:30" ht="40.5" customHeight="1" x14ac:dyDescent="0.2">
      <c r="A14" s="22" t="s">
        <v>81</v>
      </c>
      <c r="B14" s="8">
        <v>13</v>
      </c>
      <c r="C14" s="9">
        <v>900</v>
      </c>
      <c r="D14" s="9">
        <v>912</v>
      </c>
      <c r="E14" s="9">
        <v>3.25</v>
      </c>
      <c r="F14" s="47">
        <v>7.6</v>
      </c>
      <c r="G14" s="10">
        <v>894.6</v>
      </c>
      <c r="H14" s="10">
        <v>898.9</v>
      </c>
      <c r="I14" s="47">
        <f t="shared" si="1"/>
        <v>894.5</v>
      </c>
      <c r="J14" s="11" t="s">
        <v>120</v>
      </c>
      <c r="K14" s="12" t="s">
        <v>102</v>
      </c>
      <c r="L14" s="47" t="s">
        <v>43</v>
      </c>
      <c r="M14" s="9">
        <v>27.991624068485571</v>
      </c>
      <c r="N14" s="47"/>
      <c r="O14" s="9"/>
      <c r="P14" s="9"/>
      <c r="Q14" s="1">
        <v>27.991624068485571</v>
      </c>
      <c r="R14" s="9">
        <v>10.12808218717648</v>
      </c>
      <c r="S14" s="47"/>
      <c r="T14" s="47"/>
      <c r="U14" s="9"/>
      <c r="V14" s="11">
        <v>81.216724180223764</v>
      </c>
      <c r="W14" s="11"/>
      <c r="X14" s="11"/>
      <c r="Y14" s="47"/>
      <c r="Z14" s="47"/>
      <c r="AA14" s="47"/>
      <c r="AB14" s="47"/>
      <c r="AC14" s="47"/>
      <c r="AD14" s="47"/>
    </row>
    <row r="15" spans="1:30" ht="39.75" customHeight="1" x14ac:dyDescent="0.2">
      <c r="A15" s="22" t="s">
        <v>81</v>
      </c>
      <c r="B15" s="8">
        <v>34</v>
      </c>
      <c r="C15" s="9">
        <v>900</v>
      </c>
      <c r="D15" s="9">
        <v>912</v>
      </c>
      <c r="E15" s="9">
        <v>4.7699999999999996</v>
      </c>
      <c r="F15" s="47">
        <v>7.6</v>
      </c>
      <c r="G15" s="10">
        <v>894.6</v>
      </c>
      <c r="H15" s="10">
        <v>898.9</v>
      </c>
      <c r="I15" s="47">
        <f t="shared" si="1"/>
        <v>896.02</v>
      </c>
      <c r="J15" s="11" t="s">
        <v>120</v>
      </c>
      <c r="K15" s="12" t="s">
        <v>102</v>
      </c>
      <c r="L15" s="47" t="s">
        <v>43</v>
      </c>
      <c r="M15" s="11"/>
      <c r="N15" s="47"/>
      <c r="O15" s="9">
        <v>33.795767767500351</v>
      </c>
      <c r="P15" s="9">
        <v>29.711121678489761</v>
      </c>
      <c r="Q15" s="1">
        <v>29.711121678489761</v>
      </c>
      <c r="R15" s="9"/>
      <c r="S15" s="47"/>
      <c r="T15" s="47"/>
      <c r="U15" s="9"/>
      <c r="V15" s="11"/>
      <c r="W15" s="9">
        <v>1.802141320608255</v>
      </c>
      <c r="X15" s="9">
        <v>2.7220938297107602</v>
      </c>
      <c r="Y15" s="47"/>
      <c r="Z15" s="47"/>
      <c r="AA15" s="47"/>
      <c r="AB15" s="47"/>
      <c r="AC15" s="47"/>
      <c r="AD15" s="47"/>
    </row>
    <row r="16" spans="1:30" ht="42" customHeight="1" x14ac:dyDescent="0.2">
      <c r="A16" s="22" t="s">
        <v>81</v>
      </c>
      <c r="B16" s="8">
        <v>35</v>
      </c>
      <c r="C16" s="9">
        <v>900</v>
      </c>
      <c r="D16" s="9">
        <v>912</v>
      </c>
      <c r="E16" s="9">
        <v>5.77</v>
      </c>
      <c r="F16" s="47">
        <v>7.6</v>
      </c>
      <c r="G16" s="10">
        <v>894.6</v>
      </c>
      <c r="H16" s="10">
        <v>898.9</v>
      </c>
      <c r="I16" s="47">
        <f t="shared" si="1"/>
        <v>897.02</v>
      </c>
      <c r="J16" s="11" t="s">
        <v>120</v>
      </c>
      <c r="K16" s="12" t="s">
        <v>102</v>
      </c>
      <c r="L16" s="47" t="s">
        <v>43</v>
      </c>
      <c r="M16" s="11"/>
      <c r="N16" s="47"/>
      <c r="O16" s="9">
        <v>33.113352711127661</v>
      </c>
      <c r="P16" s="9">
        <v>28.71813952996186</v>
      </c>
      <c r="Q16" s="1">
        <v>28.71813952996186</v>
      </c>
      <c r="R16" s="9"/>
      <c r="S16" s="47"/>
      <c r="T16" s="47"/>
      <c r="U16" s="9"/>
      <c r="V16" s="11"/>
      <c r="W16" s="9">
        <v>1.8081141605847117</v>
      </c>
      <c r="X16" s="9">
        <v>2.7032512973415552</v>
      </c>
      <c r="Y16" s="47"/>
      <c r="Z16" s="47"/>
      <c r="AA16" s="47"/>
      <c r="AB16" s="47"/>
      <c r="AC16" s="47"/>
      <c r="AD16" s="47"/>
    </row>
    <row r="17" spans="1:30" ht="29.25" customHeight="1" x14ac:dyDescent="0.2">
      <c r="A17" s="22" t="s">
        <v>81</v>
      </c>
      <c r="B17" s="8">
        <v>36</v>
      </c>
      <c r="C17" s="9">
        <v>900</v>
      </c>
      <c r="D17" s="9">
        <v>912</v>
      </c>
      <c r="E17" s="9">
        <v>6.87</v>
      </c>
      <c r="F17" s="47">
        <v>7.6</v>
      </c>
      <c r="G17" s="10">
        <v>894.6</v>
      </c>
      <c r="H17" s="10">
        <v>898.9</v>
      </c>
      <c r="I17" s="47">
        <f t="shared" si="1"/>
        <v>898.12</v>
      </c>
      <c r="J17" s="11" t="s">
        <v>120</v>
      </c>
      <c r="K17" s="12" t="s">
        <v>102</v>
      </c>
      <c r="L17" s="47" t="s">
        <v>44</v>
      </c>
      <c r="M17" s="9">
        <v>28.184364344861173</v>
      </c>
      <c r="N17" s="47"/>
      <c r="O17" s="11">
        <v>33.593751190090195</v>
      </c>
      <c r="P17" s="9">
        <v>29.417167356700247</v>
      </c>
      <c r="Q17" s="1">
        <v>28.80076585078071</v>
      </c>
      <c r="R17" s="11">
        <v>14.293850711120955</v>
      </c>
      <c r="S17" s="47"/>
      <c r="T17" s="47"/>
      <c r="U17" s="9"/>
      <c r="V17" s="11"/>
      <c r="W17" s="11">
        <v>1.7983745388999457</v>
      </c>
      <c r="X17" s="11">
        <v>2.7081405306417103</v>
      </c>
      <c r="Y17" s="47"/>
      <c r="Z17" s="47">
        <v>0.09</v>
      </c>
      <c r="AA17" s="47">
        <v>1.44</v>
      </c>
      <c r="AB17" s="47">
        <v>89.1</v>
      </c>
      <c r="AC17" s="47">
        <v>9.34</v>
      </c>
      <c r="AD17" s="47">
        <v>5.26</v>
      </c>
    </row>
    <row r="18" spans="1:30" ht="39" customHeight="1" x14ac:dyDescent="0.2">
      <c r="A18" s="22" t="s">
        <v>81</v>
      </c>
      <c r="B18" s="8">
        <v>17</v>
      </c>
      <c r="C18" s="9">
        <v>900</v>
      </c>
      <c r="D18" s="9">
        <v>912</v>
      </c>
      <c r="E18" s="9">
        <v>7.25</v>
      </c>
      <c r="F18" s="47">
        <v>7.6</v>
      </c>
      <c r="G18" s="10">
        <v>894.6</v>
      </c>
      <c r="H18" s="10">
        <v>898.9</v>
      </c>
      <c r="I18" s="47">
        <f t="shared" si="1"/>
        <v>898.5</v>
      </c>
      <c r="J18" s="11" t="s">
        <v>120</v>
      </c>
      <c r="K18" s="12" t="s">
        <v>102</v>
      </c>
      <c r="L18" s="47" t="s">
        <v>43</v>
      </c>
      <c r="M18" s="9">
        <v>29.137231324214664</v>
      </c>
      <c r="N18" s="47"/>
      <c r="O18" s="9"/>
      <c r="P18" s="9"/>
      <c r="Q18" s="1">
        <v>29.137231324214664</v>
      </c>
      <c r="R18" s="9">
        <v>11.861272762999851</v>
      </c>
      <c r="S18" s="47"/>
      <c r="T18" s="47"/>
      <c r="U18" s="9"/>
      <c r="V18" s="11">
        <v>83.551111262170437</v>
      </c>
      <c r="W18" s="11"/>
      <c r="X18" s="11"/>
      <c r="Y18" s="47"/>
      <c r="Z18" s="47"/>
      <c r="AA18" s="47"/>
      <c r="AB18" s="47"/>
      <c r="AC18" s="47"/>
      <c r="AD18" s="47"/>
    </row>
    <row r="19" spans="1:30" ht="21" customHeight="1" x14ac:dyDescent="0.2">
      <c r="A19" s="22" t="s">
        <v>94</v>
      </c>
      <c r="B19" s="12">
        <v>80220</v>
      </c>
      <c r="C19" s="9">
        <v>853.5</v>
      </c>
      <c r="D19" s="9">
        <v>865.6</v>
      </c>
      <c r="E19" s="9">
        <v>9.0000000000031832E-2</v>
      </c>
      <c r="F19" s="9">
        <v>12.1</v>
      </c>
      <c r="G19" s="10">
        <v>853.3</v>
      </c>
      <c r="H19" s="10">
        <v>854</v>
      </c>
      <c r="I19" s="47">
        <f>C19+E19</f>
        <v>853.59</v>
      </c>
      <c r="J19" s="11" t="s">
        <v>121</v>
      </c>
      <c r="K19" s="12" t="s">
        <v>103</v>
      </c>
      <c r="L19" s="47"/>
      <c r="M19" s="12"/>
      <c r="N19" s="47"/>
      <c r="O19" s="9">
        <v>32.68</v>
      </c>
      <c r="P19" s="9">
        <v>28.087568000000005</v>
      </c>
      <c r="Q19" s="1">
        <v>28.087568000000005</v>
      </c>
      <c r="R19" s="9">
        <v>2.930733</v>
      </c>
      <c r="S19" s="47"/>
      <c r="T19" s="9">
        <v>3.0190920000000001</v>
      </c>
      <c r="U19" s="11"/>
      <c r="V19" s="47"/>
      <c r="W19" s="9">
        <v>2.1549</v>
      </c>
      <c r="X19" s="9">
        <v>2.7107000000000001</v>
      </c>
      <c r="Y19" s="47"/>
      <c r="Z19" s="47">
        <v>0.06</v>
      </c>
      <c r="AA19" s="47">
        <v>0.66</v>
      </c>
      <c r="AB19" s="47">
        <v>89.93</v>
      </c>
      <c r="AC19" s="47">
        <v>9.35</v>
      </c>
      <c r="AD19" s="47"/>
    </row>
    <row r="20" spans="1:30" ht="21" customHeight="1" x14ac:dyDescent="0.2">
      <c r="A20" s="22" t="s">
        <v>94</v>
      </c>
      <c r="B20" s="12">
        <v>80221</v>
      </c>
      <c r="C20" s="9">
        <v>853.5</v>
      </c>
      <c r="D20" s="9">
        <v>865.6</v>
      </c>
      <c r="E20" s="9">
        <v>0.35000000000002274</v>
      </c>
      <c r="F20" s="9">
        <v>12.1</v>
      </c>
      <c r="G20" s="10">
        <v>853.3</v>
      </c>
      <c r="H20" s="10">
        <v>854</v>
      </c>
      <c r="I20" s="47">
        <f t="shared" ref="I20:I46" si="2">C20+E20</f>
        <v>853.85</v>
      </c>
      <c r="J20" s="11" t="s">
        <v>121</v>
      </c>
      <c r="K20" s="12" t="s">
        <v>103</v>
      </c>
      <c r="L20" s="47"/>
      <c r="M20" s="12"/>
      <c r="N20" s="47"/>
      <c r="O20" s="9">
        <v>31.413150000000002</v>
      </c>
      <c r="P20" s="9">
        <v>26.244174565000002</v>
      </c>
      <c r="Q20" s="1">
        <v>26.244174565000002</v>
      </c>
      <c r="R20" s="9">
        <v>3.8524850000000002</v>
      </c>
      <c r="S20" s="47"/>
      <c r="T20" s="9">
        <v>0.84877610000000003</v>
      </c>
      <c r="U20" s="11"/>
      <c r="V20" s="47"/>
      <c r="W20" s="9">
        <v>2.1663389999999998</v>
      </c>
      <c r="X20" s="9">
        <v>2.6964060000000001</v>
      </c>
      <c r="Y20" s="47"/>
      <c r="Z20" s="47">
        <v>0</v>
      </c>
      <c r="AA20" s="47">
        <v>0.45</v>
      </c>
      <c r="AB20" s="47">
        <v>82.85</v>
      </c>
      <c r="AC20" s="47">
        <v>16.7</v>
      </c>
      <c r="AD20" s="47"/>
    </row>
    <row r="21" spans="1:30" ht="21" customHeight="1" x14ac:dyDescent="0.2">
      <c r="A21" s="22" t="s">
        <v>94</v>
      </c>
      <c r="B21" s="12">
        <v>80222</v>
      </c>
      <c r="C21" s="9">
        <v>853.5</v>
      </c>
      <c r="D21" s="9">
        <v>865.6</v>
      </c>
      <c r="E21" s="9">
        <v>0.60000000000002274</v>
      </c>
      <c r="F21" s="9">
        <v>12.1</v>
      </c>
      <c r="G21" s="10">
        <v>853.3</v>
      </c>
      <c r="H21" s="10">
        <v>854</v>
      </c>
      <c r="I21" s="47">
        <f t="shared" si="2"/>
        <v>854.1</v>
      </c>
      <c r="J21" s="11" t="s">
        <v>121</v>
      </c>
      <c r="K21" s="12" t="s">
        <v>103</v>
      </c>
      <c r="L21" s="47"/>
      <c r="M21" s="12"/>
      <c r="N21" s="47"/>
      <c r="O21" s="9">
        <v>31.66</v>
      </c>
      <c r="P21" s="9">
        <v>26.603366000000001</v>
      </c>
      <c r="Q21" s="1">
        <v>26.603366000000001</v>
      </c>
      <c r="R21" s="9">
        <v>2.7996509999999999</v>
      </c>
      <c r="S21" s="47"/>
      <c r="T21" s="9">
        <v>2.4742280000000001</v>
      </c>
      <c r="U21" s="11"/>
      <c r="V21" s="47"/>
      <c r="W21" s="9">
        <v>2.1631999999999998</v>
      </c>
      <c r="X21" s="9">
        <v>2.6974999999999998</v>
      </c>
      <c r="Y21" s="47"/>
      <c r="Z21" s="47">
        <v>0.62</v>
      </c>
      <c r="AA21" s="47">
        <v>1.1499999999999999</v>
      </c>
      <c r="AB21" s="47">
        <v>80.12</v>
      </c>
      <c r="AC21" s="47">
        <v>18.11</v>
      </c>
      <c r="AD21" s="47"/>
    </row>
    <row r="22" spans="1:30" ht="21" customHeight="1" x14ac:dyDescent="0.2">
      <c r="A22" s="22" t="s">
        <v>94</v>
      </c>
      <c r="B22" s="12">
        <v>80223</v>
      </c>
      <c r="C22" s="9">
        <v>853.5</v>
      </c>
      <c r="D22" s="9">
        <v>865.6</v>
      </c>
      <c r="E22" s="9">
        <v>0.79999999999995453</v>
      </c>
      <c r="F22" s="9">
        <v>12.1</v>
      </c>
      <c r="G22" s="13"/>
      <c r="H22" s="13"/>
      <c r="I22" s="47">
        <f t="shared" si="2"/>
        <v>854.3</v>
      </c>
      <c r="J22" s="11" t="s">
        <v>121</v>
      </c>
      <c r="K22" s="12" t="s">
        <v>103</v>
      </c>
      <c r="L22" s="47"/>
      <c r="M22" s="12"/>
      <c r="N22" s="47"/>
      <c r="O22" s="9">
        <v>31.93</v>
      </c>
      <c r="P22" s="9">
        <v>26.996243</v>
      </c>
      <c r="Q22" s="1">
        <v>26.996243</v>
      </c>
      <c r="R22" s="9">
        <v>1.716323</v>
      </c>
      <c r="S22" s="47"/>
      <c r="T22" s="9">
        <v>2.2226750000000002</v>
      </c>
      <c r="U22" s="11"/>
      <c r="V22" s="47"/>
      <c r="W22" s="9">
        <v>2.1537999999999999</v>
      </c>
      <c r="X22" s="9">
        <v>2.6903000000000001</v>
      </c>
      <c r="Y22" s="47"/>
      <c r="Z22" s="47">
        <v>0.21</v>
      </c>
      <c r="AA22" s="47">
        <v>1.29</v>
      </c>
      <c r="AB22" s="47">
        <v>72.17</v>
      </c>
      <c r="AC22" s="47">
        <v>26.32</v>
      </c>
      <c r="AD22" s="47"/>
    </row>
    <row r="23" spans="1:30" ht="21" customHeight="1" x14ac:dyDescent="0.2">
      <c r="A23" s="22" t="s">
        <v>94</v>
      </c>
      <c r="B23" s="12">
        <v>80225</v>
      </c>
      <c r="C23" s="9">
        <v>853.5</v>
      </c>
      <c r="D23" s="9">
        <v>865.6</v>
      </c>
      <c r="E23" s="9">
        <v>1.2999999999999545</v>
      </c>
      <c r="F23" s="9">
        <v>12.1</v>
      </c>
      <c r="G23" s="13"/>
      <c r="H23" s="13"/>
      <c r="I23" s="47">
        <f t="shared" si="2"/>
        <v>854.8</v>
      </c>
      <c r="J23" s="11" t="s">
        <v>121</v>
      </c>
      <c r="K23" s="12" t="s">
        <v>103</v>
      </c>
      <c r="L23" s="47"/>
      <c r="M23" s="12"/>
      <c r="N23" s="47"/>
      <c r="O23" s="9">
        <v>32.659999999999997</v>
      </c>
      <c r="P23" s="9">
        <v>28.058465999999996</v>
      </c>
      <c r="Q23" s="1">
        <v>28.058465999999996</v>
      </c>
      <c r="R23" s="9">
        <v>2.3713060000000001</v>
      </c>
      <c r="S23" s="47"/>
      <c r="T23" s="9">
        <v>1.8432539999999999</v>
      </c>
      <c r="U23" s="11"/>
      <c r="V23" s="47"/>
      <c r="W23" s="9">
        <v>2.1421000000000001</v>
      </c>
      <c r="X23" s="9">
        <v>2.6911999999999998</v>
      </c>
      <c r="Y23" s="47"/>
      <c r="Z23" s="47">
        <v>0</v>
      </c>
      <c r="AA23" s="47">
        <v>0.42</v>
      </c>
      <c r="AB23" s="47">
        <v>75.75</v>
      </c>
      <c r="AC23" s="47">
        <v>23.83</v>
      </c>
      <c r="AD23" s="47"/>
    </row>
    <row r="24" spans="1:30" ht="21" customHeight="1" x14ac:dyDescent="0.2">
      <c r="A24" s="22" t="s">
        <v>94</v>
      </c>
      <c r="B24" s="12">
        <v>80227</v>
      </c>
      <c r="C24" s="9">
        <v>853.5</v>
      </c>
      <c r="D24" s="9">
        <v>865.6</v>
      </c>
      <c r="E24" s="9">
        <v>1.7599999999999909</v>
      </c>
      <c r="F24" s="9">
        <v>12.1</v>
      </c>
      <c r="G24" s="13"/>
      <c r="H24" s="13"/>
      <c r="I24" s="47">
        <f t="shared" si="2"/>
        <v>855.26</v>
      </c>
      <c r="J24" s="11" t="s">
        <v>121</v>
      </c>
      <c r="K24" s="12" t="s">
        <v>103</v>
      </c>
      <c r="L24" s="47"/>
      <c r="M24" s="12"/>
      <c r="N24" s="47"/>
      <c r="O24" s="9">
        <v>32.11</v>
      </c>
      <c r="P24" s="9">
        <v>27.258161000000001</v>
      </c>
      <c r="Q24" s="1">
        <v>27.258161000000001</v>
      </c>
      <c r="R24" s="9">
        <v>0.87038879999999996</v>
      </c>
      <c r="S24" s="47"/>
      <c r="T24" s="9">
        <v>2.0907260000000001</v>
      </c>
      <c r="U24" s="11"/>
      <c r="V24" s="47"/>
      <c r="W24" s="9">
        <v>2.1537000000000002</v>
      </c>
      <c r="X24" s="9">
        <v>2.6947000000000001</v>
      </c>
      <c r="Y24" s="47"/>
      <c r="Z24" s="47">
        <v>0.05</v>
      </c>
      <c r="AA24" s="47">
        <v>0.87</v>
      </c>
      <c r="AB24" s="47">
        <v>75.58</v>
      </c>
      <c r="AC24" s="47">
        <v>23.51</v>
      </c>
      <c r="AD24" s="47"/>
    </row>
    <row r="25" spans="1:30" ht="21" customHeight="1" x14ac:dyDescent="0.2">
      <c r="A25" s="22" t="s">
        <v>94</v>
      </c>
      <c r="B25" s="12">
        <v>80228</v>
      </c>
      <c r="C25" s="9">
        <v>853.5</v>
      </c>
      <c r="D25" s="9">
        <v>865.6</v>
      </c>
      <c r="E25" s="9">
        <v>2.0099999999999909</v>
      </c>
      <c r="F25" s="9">
        <v>12.1</v>
      </c>
      <c r="G25" s="13"/>
      <c r="H25" s="13"/>
      <c r="I25" s="47">
        <f t="shared" si="2"/>
        <v>855.51</v>
      </c>
      <c r="J25" s="11" t="s">
        <v>121</v>
      </c>
      <c r="K25" s="12" t="s">
        <v>103</v>
      </c>
      <c r="L25" s="47"/>
      <c r="M25" s="12"/>
      <c r="N25" s="47"/>
      <c r="O25" s="9">
        <v>31.603770000000001</v>
      </c>
      <c r="P25" s="9">
        <v>26.521545727000003</v>
      </c>
      <c r="Q25" s="1">
        <v>26.521545727000003</v>
      </c>
      <c r="R25" s="9">
        <v>1.9223969999999999</v>
      </c>
      <c r="S25" s="47"/>
      <c r="T25" s="9">
        <v>0</v>
      </c>
      <c r="U25" s="11"/>
      <c r="V25" s="47"/>
      <c r="W25" s="9">
        <v>2.1789800000000001</v>
      </c>
      <c r="X25" s="9">
        <v>2.7195909999999999</v>
      </c>
      <c r="Y25" s="47"/>
      <c r="Z25" s="47">
        <v>3.14</v>
      </c>
      <c r="AA25" s="47">
        <v>12.33</v>
      </c>
      <c r="AB25" s="47">
        <v>54.31</v>
      </c>
      <c r="AC25" s="47">
        <v>30.21</v>
      </c>
      <c r="AD25" s="47"/>
    </row>
    <row r="26" spans="1:30" ht="21" customHeight="1" x14ac:dyDescent="0.2">
      <c r="A26" s="22" t="s">
        <v>94</v>
      </c>
      <c r="B26" s="12">
        <v>80229</v>
      </c>
      <c r="C26" s="9">
        <v>853.5</v>
      </c>
      <c r="D26" s="9">
        <v>865.6</v>
      </c>
      <c r="E26" s="9">
        <v>2.25</v>
      </c>
      <c r="F26" s="9">
        <v>12.1</v>
      </c>
      <c r="G26" s="13"/>
      <c r="H26" s="13"/>
      <c r="I26" s="47">
        <f t="shared" si="2"/>
        <v>855.75</v>
      </c>
      <c r="J26" s="11" t="s">
        <v>121</v>
      </c>
      <c r="K26" s="12" t="s">
        <v>103</v>
      </c>
      <c r="L26" s="47"/>
      <c r="M26" s="12"/>
      <c r="N26" s="47"/>
      <c r="O26" s="9">
        <v>30.68</v>
      </c>
      <c r="P26" s="9">
        <v>25.177368000000001</v>
      </c>
      <c r="Q26" s="1">
        <v>25.177368000000001</v>
      </c>
      <c r="R26" s="9">
        <v>7.5797970000000001</v>
      </c>
      <c r="S26" s="47"/>
      <c r="T26" s="9">
        <v>3.2173720000000001</v>
      </c>
      <c r="U26" s="11"/>
      <c r="V26" s="47"/>
      <c r="W26" s="9">
        <v>2.1806000000000001</v>
      </c>
      <c r="X26" s="9">
        <v>2.6987999999999999</v>
      </c>
      <c r="Y26" s="47"/>
      <c r="Z26" s="47">
        <v>0.49</v>
      </c>
      <c r="AA26" s="47">
        <v>2.65</v>
      </c>
      <c r="AB26" s="47">
        <v>75.8</v>
      </c>
      <c r="AC26" s="47">
        <v>21.07</v>
      </c>
      <c r="AD26" s="47"/>
    </row>
    <row r="27" spans="1:30" ht="21" customHeight="1" x14ac:dyDescent="0.2">
      <c r="A27" s="22" t="s">
        <v>94</v>
      </c>
      <c r="B27" s="12">
        <v>80231</v>
      </c>
      <c r="C27" s="9">
        <v>853.5</v>
      </c>
      <c r="D27" s="9">
        <v>865.6</v>
      </c>
      <c r="E27" s="9">
        <v>2.7999999999999545</v>
      </c>
      <c r="F27" s="9">
        <v>12.1</v>
      </c>
      <c r="G27" s="13"/>
      <c r="H27" s="13"/>
      <c r="I27" s="47">
        <f t="shared" si="2"/>
        <v>856.3</v>
      </c>
      <c r="J27" s="11" t="s">
        <v>121</v>
      </c>
      <c r="K27" s="12" t="s">
        <v>103</v>
      </c>
      <c r="L27" s="47"/>
      <c r="M27" s="12"/>
      <c r="N27" s="47"/>
      <c r="O27" s="9">
        <v>32.020000000000003</v>
      </c>
      <c r="P27" s="9">
        <v>27.127202000000004</v>
      </c>
      <c r="Q27" s="1">
        <v>27.127202000000004</v>
      </c>
      <c r="R27" s="9">
        <v>90.90992</v>
      </c>
      <c r="S27" s="47"/>
      <c r="T27" s="9">
        <v>2.9280599999999999</v>
      </c>
      <c r="U27" s="11"/>
      <c r="V27" s="47"/>
      <c r="W27" s="9">
        <v>2.165</v>
      </c>
      <c r="X27" s="9">
        <v>2.7090000000000001</v>
      </c>
      <c r="Y27" s="47"/>
      <c r="Z27" s="47">
        <v>0.56000000000000005</v>
      </c>
      <c r="AA27" s="47">
        <v>3.64</v>
      </c>
      <c r="AB27" s="47">
        <v>77.790000000000006</v>
      </c>
      <c r="AC27" s="47">
        <v>18.309999999999999</v>
      </c>
      <c r="AD27" s="47"/>
    </row>
    <row r="28" spans="1:30" ht="21" customHeight="1" x14ac:dyDescent="0.2">
      <c r="A28" s="22" t="s">
        <v>94</v>
      </c>
      <c r="B28" s="12">
        <v>80232</v>
      </c>
      <c r="C28" s="9">
        <v>853.5</v>
      </c>
      <c r="D28" s="9">
        <v>865.6</v>
      </c>
      <c r="E28" s="9">
        <v>3.0199999999999818</v>
      </c>
      <c r="F28" s="9">
        <v>12.1</v>
      </c>
      <c r="G28" s="13"/>
      <c r="H28" s="13"/>
      <c r="I28" s="47">
        <f t="shared" si="2"/>
        <v>856.52</v>
      </c>
      <c r="J28" s="11" t="s">
        <v>121</v>
      </c>
      <c r="K28" s="12" t="s">
        <v>103</v>
      </c>
      <c r="L28" s="47"/>
      <c r="M28" s="12"/>
      <c r="N28" s="47"/>
      <c r="O28" s="9">
        <v>31.638280000000002</v>
      </c>
      <c r="P28" s="9">
        <v>26.571761228000007</v>
      </c>
      <c r="Q28" s="1">
        <v>26.571761228000007</v>
      </c>
      <c r="R28" s="9">
        <v>410.01159999999999</v>
      </c>
      <c r="S28" s="47"/>
      <c r="T28" s="9">
        <v>0.15353449999999999</v>
      </c>
      <c r="U28" s="11"/>
      <c r="V28" s="47"/>
      <c r="W28" s="9">
        <v>2.1622270000000001</v>
      </c>
      <c r="X28" s="9">
        <v>2.695948</v>
      </c>
      <c r="Y28" s="47"/>
      <c r="Z28" s="47">
        <v>0.17</v>
      </c>
      <c r="AA28" s="47">
        <v>1.56</v>
      </c>
      <c r="AB28" s="47">
        <v>75.87</v>
      </c>
      <c r="AC28" s="47">
        <v>22.41</v>
      </c>
      <c r="AD28" s="47"/>
    </row>
    <row r="29" spans="1:30" ht="21" customHeight="1" x14ac:dyDescent="0.2">
      <c r="A29" s="22" t="s">
        <v>94</v>
      </c>
      <c r="B29" s="12">
        <v>80233</v>
      </c>
      <c r="C29" s="9">
        <v>853.5</v>
      </c>
      <c r="D29" s="9">
        <v>865.6</v>
      </c>
      <c r="E29" s="9">
        <v>3.2899999999999636</v>
      </c>
      <c r="F29" s="9">
        <v>12.1</v>
      </c>
      <c r="G29" s="13"/>
      <c r="H29" s="13"/>
      <c r="I29" s="47">
        <f t="shared" si="2"/>
        <v>856.79</v>
      </c>
      <c r="J29" s="11" t="s">
        <v>121</v>
      </c>
      <c r="K29" s="12" t="s">
        <v>103</v>
      </c>
      <c r="L29" s="47"/>
      <c r="M29" s="12"/>
      <c r="N29" s="47"/>
      <c r="O29" s="9">
        <v>31.42</v>
      </c>
      <c r="P29" s="9">
        <v>26.254142000000002</v>
      </c>
      <c r="Q29" s="1">
        <v>26.254142000000002</v>
      </c>
      <c r="R29" s="9">
        <v>31.325800000000001</v>
      </c>
      <c r="S29" s="47"/>
      <c r="T29" s="9">
        <v>4.4156610000000001</v>
      </c>
      <c r="U29" s="11"/>
      <c r="V29" s="47"/>
      <c r="W29" s="9">
        <v>2.1680000000000001</v>
      </c>
      <c r="X29" s="9">
        <v>2.6985999999999999</v>
      </c>
      <c r="Y29" s="47"/>
      <c r="Z29" s="47">
        <v>0.41</v>
      </c>
      <c r="AA29" s="47">
        <v>2.4300000000000002</v>
      </c>
      <c r="AB29" s="47">
        <v>79.05</v>
      </c>
      <c r="AC29" s="47">
        <v>18.11</v>
      </c>
      <c r="AD29" s="47"/>
    </row>
    <row r="30" spans="1:30" ht="21" customHeight="1" x14ac:dyDescent="0.2">
      <c r="A30" s="22" t="s">
        <v>94</v>
      </c>
      <c r="B30" s="12">
        <v>80234</v>
      </c>
      <c r="C30" s="9">
        <v>853.5</v>
      </c>
      <c r="D30" s="9">
        <v>865.6</v>
      </c>
      <c r="E30" s="9">
        <v>3.5399999999999636</v>
      </c>
      <c r="F30" s="9">
        <v>12.1</v>
      </c>
      <c r="G30" s="13"/>
      <c r="H30" s="13"/>
      <c r="I30" s="47">
        <f t="shared" si="2"/>
        <v>857.04</v>
      </c>
      <c r="J30" s="11" t="s">
        <v>121</v>
      </c>
      <c r="K30" s="12" t="s">
        <v>103</v>
      </c>
      <c r="L30" s="47"/>
      <c r="M30" s="12"/>
      <c r="N30" s="47"/>
      <c r="O30" s="9">
        <v>29.37238</v>
      </c>
      <c r="P30" s="9">
        <v>23.274650137999998</v>
      </c>
      <c r="Q30" s="1">
        <v>23.274650137999998</v>
      </c>
      <c r="R30" s="9">
        <v>3.1677029999999999</v>
      </c>
      <c r="S30" s="47"/>
      <c r="T30" s="9">
        <v>0.306728</v>
      </c>
      <c r="U30" s="11"/>
      <c r="V30" s="47"/>
      <c r="W30" s="9">
        <v>2.1957089999999999</v>
      </c>
      <c r="X30" s="9">
        <v>2.6892339999999999</v>
      </c>
      <c r="Y30" s="47"/>
      <c r="Z30" s="47">
        <v>0.43</v>
      </c>
      <c r="AA30" s="47">
        <v>10.97</v>
      </c>
      <c r="AB30" s="47">
        <v>66.77</v>
      </c>
      <c r="AC30" s="47">
        <v>21.83</v>
      </c>
      <c r="AD30" s="47"/>
    </row>
    <row r="31" spans="1:30" ht="21" customHeight="1" x14ac:dyDescent="0.2">
      <c r="A31" s="22" t="s">
        <v>94</v>
      </c>
      <c r="B31" s="12">
        <v>80235</v>
      </c>
      <c r="C31" s="9">
        <v>853.5</v>
      </c>
      <c r="D31" s="9">
        <v>865.6</v>
      </c>
      <c r="E31" s="9">
        <v>3.82000000000005</v>
      </c>
      <c r="F31" s="9">
        <v>12.1</v>
      </c>
      <c r="G31" s="13"/>
      <c r="H31" s="13"/>
      <c r="I31" s="47">
        <f t="shared" si="2"/>
        <v>857.32</v>
      </c>
      <c r="J31" s="11" t="s">
        <v>121</v>
      </c>
      <c r="K31" s="12" t="s">
        <v>103</v>
      </c>
      <c r="L31" s="47"/>
      <c r="M31" s="12"/>
      <c r="N31" s="47"/>
      <c r="O31" s="9">
        <v>30.09</v>
      </c>
      <c r="P31" s="9">
        <v>24.318859000000003</v>
      </c>
      <c r="Q31" s="1">
        <v>24.318859000000003</v>
      </c>
      <c r="R31" s="9">
        <v>12.209960000000001</v>
      </c>
      <c r="S31" s="47"/>
      <c r="T31" s="9">
        <v>2.8791579999999999</v>
      </c>
      <c r="U31" s="11"/>
      <c r="V31" s="47"/>
      <c r="W31" s="9">
        <v>2.1760000000000002</v>
      </c>
      <c r="X31" s="9">
        <v>2.6778</v>
      </c>
      <c r="Y31" s="47"/>
      <c r="Z31" s="47">
        <v>0.62</v>
      </c>
      <c r="AA31" s="47">
        <v>8.8800000000000008</v>
      </c>
      <c r="AB31" s="47">
        <v>75.41</v>
      </c>
      <c r="AC31" s="47">
        <v>15.09</v>
      </c>
      <c r="AD31" s="47"/>
    </row>
    <row r="32" spans="1:30" ht="21" customHeight="1" x14ac:dyDescent="0.2">
      <c r="A32" s="22" t="s">
        <v>94</v>
      </c>
      <c r="B32" s="12">
        <v>80236</v>
      </c>
      <c r="C32" s="9">
        <v>853.5</v>
      </c>
      <c r="D32" s="9">
        <v>865.6</v>
      </c>
      <c r="E32" s="9">
        <v>4.0599999999999454</v>
      </c>
      <c r="F32" s="9">
        <v>12.1</v>
      </c>
      <c r="G32" s="13"/>
      <c r="H32" s="13"/>
      <c r="I32" s="47">
        <f t="shared" si="2"/>
        <v>857.56</v>
      </c>
      <c r="J32" s="11" t="s">
        <v>121</v>
      </c>
      <c r="K32" s="12" t="s">
        <v>103</v>
      </c>
      <c r="L32" s="47"/>
      <c r="M32" s="12"/>
      <c r="N32" s="47"/>
      <c r="O32" s="9">
        <v>29.940049999999999</v>
      </c>
      <c r="P32" s="9">
        <v>24.100666754999999</v>
      </c>
      <c r="Q32" s="1">
        <v>24.100666754999999</v>
      </c>
      <c r="R32" s="9">
        <v>269.99509999999998</v>
      </c>
      <c r="S32" s="47"/>
      <c r="T32" s="9">
        <v>4.1481499999999998E-2</v>
      </c>
      <c r="U32" s="11"/>
      <c r="V32" s="47"/>
      <c r="W32" s="9">
        <v>2.1829040000000002</v>
      </c>
      <c r="X32" s="9">
        <v>2.684571</v>
      </c>
      <c r="Y32" s="47"/>
      <c r="Z32" s="47">
        <v>0.24</v>
      </c>
      <c r="AA32" s="47">
        <v>4.6399999999999997</v>
      </c>
      <c r="AB32" s="47">
        <v>76.11</v>
      </c>
      <c r="AC32" s="47">
        <v>19.010000000000002</v>
      </c>
      <c r="AD32" s="47"/>
    </row>
    <row r="33" spans="1:30" ht="21" customHeight="1" x14ac:dyDescent="0.2">
      <c r="A33" s="22" t="s">
        <v>94</v>
      </c>
      <c r="B33" s="12">
        <v>80237</v>
      </c>
      <c r="C33" s="9">
        <v>853.5</v>
      </c>
      <c r="D33" s="9">
        <v>865.6</v>
      </c>
      <c r="E33" s="9">
        <v>4.2999999999999545</v>
      </c>
      <c r="F33" s="9">
        <v>12.1</v>
      </c>
      <c r="G33" s="13"/>
      <c r="H33" s="13"/>
      <c r="I33" s="47">
        <f t="shared" si="2"/>
        <v>857.8</v>
      </c>
      <c r="J33" s="11" t="s">
        <v>121</v>
      </c>
      <c r="K33" s="12" t="s">
        <v>103</v>
      </c>
      <c r="L33" s="47"/>
      <c r="M33" s="12"/>
      <c r="N33" s="47"/>
      <c r="O33" s="9">
        <v>30.86</v>
      </c>
      <c r="P33" s="9">
        <v>25.439286000000003</v>
      </c>
      <c r="Q33" s="1">
        <v>25.439286000000003</v>
      </c>
      <c r="R33" s="9">
        <v>3.7751269999999999</v>
      </c>
      <c r="S33" s="47"/>
      <c r="T33" s="9">
        <v>5.5521989999999999</v>
      </c>
      <c r="U33" s="11"/>
      <c r="V33" s="47"/>
      <c r="W33" s="9">
        <v>2.1699000000000002</v>
      </c>
      <c r="X33" s="9">
        <v>2.6876000000000002</v>
      </c>
      <c r="Y33" s="47"/>
      <c r="Z33" s="47">
        <v>0.16</v>
      </c>
      <c r="AA33" s="47">
        <v>4.13</v>
      </c>
      <c r="AB33" s="47">
        <v>77.59</v>
      </c>
      <c r="AC33" s="47">
        <v>18.12</v>
      </c>
      <c r="AD33" s="47"/>
    </row>
    <row r="34" spans="1:30" ht="21" customHeight="1" x14ac:dyDescent="0.2">
      <c r="A34" s="22" t="s">
        <v>94</v>
      </c>
      <c r="B34" s="12">
        <v>80238</v>
      </c>
      <c r="C34" s="9">
        <v>853.5</v>
      </c>
      <c r="D34" s="9">
        <v>865.6</v>
      </c>
      <c r="E34" s="9">
        <v>4.5499999999999545</v>
      </c>
      <c r="F34" s="9">
        <v>12.1</v>
      </c>
      <c r="G34" s="13"/>
      <c r="H34" s="13"/>
      <c r="I34" s="47">
        <f t="shared" si="2"/>
        <v>858.05</v>
      </c>
      <c r="J34" s="11" t="s">
        <v>121</v>
      </c>
      <c r="K34" s="12" t="s">
        <v>103</v>
      </c>
      <c r="L34" s="47"/>
      <c r="M34" s="12"/>
      <c r="N34" s="47"/>
      <c r="O34" s="9">
        <v>31.030830000000002</v>
      </c>
      <c r="P34" s="9">
        <v>25.687860733000008</v>
      </c>
      <c r="Q34" s="1">
        <v>25.687860733000008</v>
      </c>
      <c r="R34" s="9">
        <v>102.718</v>
      </c>
      <c r="S34" s="47"/>
      <c r="T34" s="9">
        <v>0.15695419999999999</v>
      </c>
      <c r="U34" s="11"/>
      <c r="V34" s="47"/>
      <c r="W34" s="9">
        <v>2.1666500000000002</v>
      </c>
      <c r="X34" s="9">
        <v>2.6875040000000001</v>
      </c>
      <c r="Y34" s="47"/>
      <c r="Z34" s="47">
        <v>0.09</v>
      </c>
      <c r="AA34" s="47">
        <v>3.03</v>
      </c>
      <c r="AB34" s="47">
        <v>85.41</v>
      </c>
      <c r="AC34" s="47">
        <v>11.48</v>
      </c>
      <c r="AD34" s="47"/>
    </row>
    <row r="35" spans="1:30" ht="21" customHeight="1" x14ac:dyDescent="0.2">
      <c r="A35" s="22" t="s">
        <v>94</v>
      </c>
      <c r="B35" s="12">
        <v>80239</v>
      </c>
      <c r="C35" s="9">
        <v>853.5</v>
      </c>
      <c r="D35" s="9">
        <v>865.6</v>
      </c>
      <c r="E35" s="9">
        <v>4.7999999999999545</v>
      </c>
      <c r="F35" s="9">
        <v>12.1</v>
      </c>
      <c r="G35" s="13"/>
      <c r="H35" s="13"/>
      <c r="I35" s="47">
        <f t="shared" si="2"/>
        <v>858.3</v>
      </c>
      <c r="J35" s="11" t="s">
        <v>121</v>
      </c>
      <c r="K35" s="12" t="s">
        <v>103</v>
      </c>
      <c r="L35" s="47"/>
      <c r="M35" s="12"/>
      <c r="N35" s="47"/>
      <c r="O35" s="9">
        <v>31.85</v>
      </c>
      <c r="P35" s="9">
        <v>26.879835000000007</v>
      </c>
      <c r="Q35" s="1">
        <v>26.879835000000007</v>
      </c>
      <c r="R35" s="9">
        <v>30.723839999999999</v>
      </c>
      <c r="S35" s="47"/>
      <c r="T35" s="9">
        <v>2.4285700000000001</v>
      </c>
      <c r="U35" s="11"/>
      <c r="V35" s="47"/>
      <c r="W35" s="9">
        <v>2.1715</v>
      </c>
      <c r="X35" s="9">
        <v>2.7143000000000002</v>
      </c>
      <c r="Y35" s="47"/>
      <c r="Z35" s="47">
        <v>0.39</v>
      </c>
      <c r="AA35" s="47">
        <v>1.67</v>
      </c>
      <c r="AB35" s="47">
        <v>85.89</v>
      </c>
      <c r="AC35" s="47">
        <v>12.05</v>
      </c>
      <c r="AD35" s="47"/>
    </row>
    <row r="36" spans="1:30" ht="21" customHeight="1" x14ac:dyDescent="0.2">
      <c r="A36" s="22" t="s">
        <v>94</v>
      </c>
      <c r="B36" s="12">
        <v>80240</v>
      </c>
      <c r="C36" s="9">
        <v>853.5</v>
      </c>
      <c r="D36" s="9">
        <v>865.6</v>
      </c>
      <c r="E36" s="9">
        <v>5.0399999999999636</v>
      </c>
      <c r="F36" s="9">
        <v>12.1</v>
      </c>
      <c r="G36" s="13"/>
      <c r="H36" s="13"/>
      <c r="I36" s="47">
        <f t="shared" si="2"/>
        <v>858.54</v>
      </c>
      <c r="J36" s="11" t="s">
        <v>121</v>
      </c>
      <c r="K36" s="12" t="s">
        <v>103</v>
      </c>
      <c r="L36" s="47"/>
      <c r="M36" s="12"/>
      <c r="N36" s="47"/>
      <c r="O36" s="9">
        <v>29.49775</v>
      </c>
      <c r="P36" s="9">
        <v>23.457076024999999</v>
      </c>
      <c r="Q36" s="1">
        <v>23.457076024999999</v>
      </c>
      <c r="R36" s="9">
        <v>3.376036</v>
      </c>
      <c r="S36" s="47"/>
      <c r="T36" s="9">
        <v>0</v>
      </c>
      <c r="U36" s="11"/>
      <c r="V36" s="47"/>
      <c r="W36" s="9">
        <v>2.1980710000000001</v>
      </c>
      <c r="X36" s="9">
        <v>2.6955719999999999</v>
      </c>
      <c r="Y36" s="47"/>
      <c r="Z36" s="47">
        <v>0.43</v>
      </c>
      <c r="AA36" s="47">
        <v>8.69</v>
      </c>
      <c r="AB36" s="47">
        <v>73.37</v>
      </c>
      <c r="AC36" s="47">
        <v>17.510000000000002</v>
      </c>
      <c r="AD36" s="47"/>
    </row>
    <row r="37" spans="1:30" ht="21" customHeight="1" x14ac:dyDescent="0.2">
      <c r="A37" s="22" t="s">
        <v>94</v>
      </c>
      <c r="B37" s="12">
        <v>80241</v>
      </c>
      <c r="C37" s="9">
        <v>853.5</v>
      </c>
      <c r="D37" s="9">
        <v>865.6</v>
      </c>
      <c r="E37" s="9">
        <v>5.3300000000000409</v>
      </c>
      <c r="F37" s="9">
        <v>12.1</v>
      </c>
      <c r="G37" s="10">
        <v>858.7</v>
      </c>
      <c r="H37" s="10">
        <v>860.2</v>
      </c>
      <c r="I37" s="47">
        <f t="shared" si="2"/>
        <v>858.83</v>
      </c>
      <c r="J37" s="11" t="s">
        <v>121</v>
      </c>
      <c r="K37" s="12" t="s">
        <v>103</v>
      </c>
      <c r="L37" s="47"/>
      <c r="M37" s="12"/>
      <c r="N37" s="47"/>
      <c r="O37" s="9">
        <v>37.049999999999997</v>
      </c>
      <c r="P37" s="9">
        <v>34.446354999999997</v>
      </c>
      <c r="Q37" s="1">
        <v>34.446354999999997</v>
      </c>
      <c r="R37" s="9">
        <v>224.10419999999999</v>
      </c>
      <c r="S37" s="47"/>
      <c r="T37" s="9">
        <v>4.1167689999999997</v>
      </c>
      <c r="U37" s="11"/>
      <c r="V37" s="47"/>
      <c r="W37" s="9">
        <v>2.0703999999999998</v>
      </c>
      <c r="X37" s="9">
        <v>2.6945999999999999</v>
      </c>
      <c r="Y37" s="47"/>
      <c r="Z37" s="47">
        <v>0.61</v>
      </c>
      <c r="AA37" s="47">
        <v>6.52</v>
      </c>
      <c r="AB37" s="47">
        <v>77.78</v>
      </c>
      <c r="AC37" s="47">
        <v>15.09</v>
      </c>
      <c r="AD37" s="47"/>
    </row>
    <row r="38" spans="1:30" ht="21" customHeight="1" x14ac:dyDescent="0.2">
      <c r="A38" s="22" t="s">
        <v>94</v>
      </c>
      <c r="B38" s="12">
        <v>80242</v>
      </c>
      <c r="C38" s="9">
        <v>853.5</v>
      </c>
      <c r="D38" s="9">
        <v>865.6</v>
      </c>
      <c r="E38" s="9">
        <v>5.5399999999999636</v>
      </c>
      <c r="F38" s="9">
        <v>12.1</v>
      </c>
      <c r="G38" s="10">
        <v>858.7</v>
      </c>
      <c r="H38" s="10">
        <v>860.2</v>
      </c>
      <c r="I38" s="47">
        <f t="shared" si="2"/>
        <v>859.04</v>
      </c>
      <c r="J38" s="11" t="s">
        <v>121</v>
      </c>
      <c r="K38" s="12" t="s">
        <v>103</v>
      </c>
      <c r="L38" s="47"/>
      <c r="M38" s="12"/>
      <c r="N38" s="47"/>
      <c r="O38" s="9">
        <v>34.482640000000004</v>
      </c>
      <c r="P38" s="9">
        <v>30.710589464000009</v>
      </c>
      <c r="Q38" s="1">
        <v>30.710589464000009</v>
      </c>
      <c r="R38" s="9">
        <v>92.231380000000001</v>
      </c>
      <c r="S38" s="47"/>
      <c r="T38" s="9">
        <v>1.0280879999999999</v>
      </c>
      <c r="U38" s="11"/>
      <c r="V38" s="47"/>
      <c r="W38" s="9">
        <v>2.1171359999999999</v>
      </c>
      <c r="X38" s="9">
        <v>2.7003629999999998</v>
      </c>
      <c r="Y38" s="47"/>
      <c r="Z38" s="47">
        <v>0.54</v>
      </c>
      <c r="AA38" s="47">
        <v>13.15</v>
      </c>
      <c r="AB38" s="47">
        <v>74.790000000000006</v>
      </c>
      <c r="AC38" s="47">
        <v>11.52</v>
      </c>
      <c r="AD38" s="47"/>
    </row>
    <row r="39" spans="1:30" ht="21" customHeight="1" x14ac:dyDescent="0.2">
      <c r="A39" s="22" t="s">
        <v>94</v>
      </c>
      <c r="B39" s="12">
        <v>80243</v>
      </c>
      <c r="C39" s="9">
        <v>853.5</v>
      </c>
      <c r="D39" s="9">
        <v>865.6</v>
      </c>
      <c r="E39" s="9">
        <v>5.7699999999999818</v>
      </c>
      <c r="F39" s="9">
        <v>12.1</v>
      </c>
      <c r="G39" s="10">
        <v>858.7</v>
      </c>
      <c r="H39" s="10">
        <v>860.2</v>
      </c>
      <c r="I39" s="47">
        <f t="shared" si="2"/>
        <v>859.27</v>
      </c>
      <c r="J39" s="11" t="s">
        <v>121</v>
      </c>
      <c r="K39" s="12" t="s">
        <v>103</v>
      </c>
      <c r="L39" s="47"/>
      <c r="M39" s="12"/>
      <c r="N39" s="47"/>
      <c r="O39" s="9">
        <v>35.270000000000003</v>
      </c>
      <c r="P39" s="9">
        <v>31.856277000000006</v>
      </c>
      <c r="Q39" s="1">
        <v>31.856277000000006</v>
      </c>
      <c r="R39" s="9">
        <v>65.972560000000001</v>
      </c>
      <c r="S39" s="47"/>
      <c r="T39" s="9">
        <v>4.5613659999999996</v>
      </c>
      <c r="U39" s="11"/>
      <c r="V39" s="47"/>
      <c r="W39" s="9">
        <v>2.1244000000000001</v>
      </c>
      <c r="X39" s="9">
        <v>2.7315999999999998</v>
      </c>
      <c r="Y39" s="47"/>
      <c r="Z39" s="47">
        <v>1</v>
      </c>
      <c r="AA39" s="47">
        <v>4.95</v>
      </c>
      <c r="AB39" s="47">
        <v>83.67</v>
      </c>
      <c r="AC39" s="47">
        <v>10.39</v>
      </c>
      <c r="AD39" s="47"/>
    </row>
    <row r="40" spans="1:30" ht="21" customHeight="1" x14ac:dyDescent="0.2">
      <c r="A40" s="22" t="s">
        <v>94</v>
      </c>
      <c r="B40" s="12">
        <v>80244</v>
      </c>
      <c r="C40" s="9">
        <v>853.5</v>
      </c>
      <c r="D40" s="9">
        <v>865.6</v>
      </c>
      <c r="E40" s="9">
        <v>6.0199999999999818</v>
      </c>
      <c r="F40" s="9">
        <v>12.1</v>
      </c>
      <c r="G40" s="10">
        <v>858.7</v>
      </c>
      <c r="H40" s="10">
        <v>860.2</v>
      </c>
      <c r="I40" s="47">
        <f t="shared" si="2"/>
        <v>859.52</v>
      </c>
      <c r="J40" s="11" t="s">
        <v>121</v>
      </c>
      <c r="K40" s="12" t="s">
        <v>103</v>
      </c>
      <c r="L40" s="47"/>
      <c r="M40" s="12"/>
      <c r="N40" s="47"/>
      <c r="O40" s="9">
        <v>35.778109999999998</v>
      </c>
      <c r="P40" s="9">
        <v>32.595627860999997</v>
      </c>
      <c r="Q40" s="1">
        <v>32.595627860999997</v>
      </c>
      <c r="R40" s="9">
        <v>223.54470000000001</v>
      </c>
      <c r="S40" s="47"/>
      <c r="T40" s="9">
        <v>14.530239999999999</v>
      </c>
      <c r="U40" s="11"/>
      <c r="V40" s="47"/>
      <c r="W40" s="9">
        <v>2.1102340000000002</v>
      </c>
      <c r="X40" s="9">
        <v>2.7237330000000002</v>
      </c>
      <c r="Y40" s="47"/>
      <c r="Z40" s="47">
        <v>1.65</v>
      </c>
      <c r="AA40" s="47">
        <v>5.26</v>
      </c>
      <c r="AB40" s="47">
        <v>81.150000000000006</v>
      </c>
      <c r="AC40" s="47">
        <v>11.94</v>
      </c>
      <c r="AD40" s="47"/>
    </row>
    <row r="41" spans="1:30" ht="21" customHeight="1" x14ac:dyDescent="0.2">
      <c r="A41" s="22" t="s">
        <v>94</v>
      </c>
      <c r="B41" s="12">
        <v>80245</v>
      </c>
      <c r="C41" s="9">
        <v>853.5</v>
      </c>
      <c r="D41" s="9">
        <v>865.6</v>
      </c>
      <c r="E41" s="9">
        <v>6.2400000000000091</v>
      </c>
      <c r="F41" s="9">
        <v>12.1</v>
      </c>
      <c r="G41" s="10">
        <v>858.7</v>
      </c>
      <c r="H41" s="10">
        <v>860.2</v>
      </c>
      <c r="I41" s="47">
        <f t="shared" si="2"/>
        <v>859.74</v>
      </c>
      <c r="J41" s="11" t="s">
        <v>121</v>
      </c>
      <c r="K41" s="12" t="s">
        <v>103</v>
      </c>
      <c r="L41" s="47"/>
      <c r="M41" s="12"/>
      <c r="N41" s="47"/>
      <c r="O41" s="9">
        <v>32.799999999999997</v>
      </c>
      <c r="P41" s="9">
        <v>28.262180000000001</v>
      </c>
      <c r="Q41" s="1">
        <v>28.262180000000001</v>
      </c>
      <c r="R41" s="9">
        <v>26.913499999999999</v>
      </c>
      <c r="S41" s="47"/>
      <c r="T41" s="9">
        <v>5.343191</v>
      </c>
      <c r="U41" s="11"/>
      <c r="V41" s="47"/>
      <c r="W41" s="9">
        <v>2.1835</v>
      </c>
      <c r="X41" s="9">
        <v>2.7563</v>
      </c>
      <c r="Y41" s="47"/>
      <c r="Z41" s="47">
        <v>1.77</v>
      </c>
      <c r="AA41" s="47">
        <v>7.87</v>
      </c>
      <c r="AB41" s="47">
        <v>76.03</v>
      </c>
      <c r="AC41" s="47">
        <v>14.34</v>
      </c>
      <c r="AD41" s="47"/>
    </row>
    <row r="42" spans="1:30" ht="21" customHeight="1" x14ac:dyDescent="0.2">
      <c r="A42" s="22" t="s">
        <v>94</v>
      </c>
      <c r="B42" s="12">
        <v>80246</v>
      </c>
      <c r="C42" s="9">
        <v>853.5</v>
      </c>
      <c r="D42" s="9">
        <v>865.6</v>
      </c>
      <c r="E42" s="9">
        <v>6.5</v>
      </c>
      <c r="F42" s="9">
        <v>12.1</v>
      </c>
      <c r="G42" s="10">
        <v>858.7</v>
      </c>
      <c r="H42" s="10">
        <v>860.2</v>
      </c>
      <c r="I42" s="47">
        <f t="shared" si="2"/>
        <v>860</v>
      </c>
      <c r="J42" s="11" t="s">
        <v>121</v>
      </c>
      <c r="K42" s="12" t="s">
        <v>103</v>
      </c>
      <c r="L42" s="47"/>
      <c r="M42" s="12"/>
      <c r="N42" s="47"/>
      <c r="O42" s="9">
        <v>32.226590000000002</v>
      </c>
      <c r="P42" s="9">
        <v>27.427811109000004</v>
      </c>
      <c r="Q42" s="1">
        <v>27.427811109000004</v>
      </c>
      <c r="R42" s="9">
        <v>15.84512</v>
      </c>
      <c r="S42" s="47"/>
      <c r="T42" s="9">
        <v>0.21193799999999999</v>
      </c>
      <c r="U42" s="11"/>
      <c r="V42" s="47"/>
      <c r="W42" s="9">
        <v>2.1565750000000001</v>
      </c>
      <c r="X42" s="9">
        <v>2.7022529999999998</v>
      </c>
      <c r="Y42" s="47"/>
      <c r="Z42" s="47">
        <v>0.23</v>
      </c>
      <c r="AA42" s="47">
        <v>3.21</v>
      </c>
      <c r="AB42" s="47">
        <v>78.73</v>
      </c>
      <c r="AC42" s="47">
        <v>17.84</v>
      </c>
      <c r="AD42" s="47"/>
    </row>
    <row r="43" spans="1:30" ht="21" customHeight="1" x14ac:dyDescent="0.2">
      <c r="A43" s="22" t="s">
        <v>94</v>
      </c>
      <c r="B43" s="12">
        <v>80247</v>
      </c>
      <c r="C43" s="9">
        <v>853.5</v>
      </c>
      <c r="D43" s="9">
        <v>865.6</v>
      </c>
      <c r="E43" s="9">
        <v>6.7999999999999545</v>
      </c>
      <c r="F43" s="9">
        <v>12.1</v>
      </c>
      <c r="G43" s="10"/>
      <c r="H43" s="10"/>
      <c r="I43" s="47">
        <f t="shared" si="2"/>
        <v>860.3</v>
      </c>
      <c r="J43" s="11" t="s">
        <v>121</v>
      </c>
      <c r="K43" s="12" t="s">
        <v>103</v>
      </c>
      <c r="L43" s="47"/>
      <c r="M43" s="12"/>
      <c r="N43" s="47"/>
      <c r="O43" s="9">
        <v>31</v>
      </c>
      <c r="P43" s="9">
        <v>25.643000000000001</v>
      </c>
      <c r="Q43" s="1">
        <v>25.643000000000001</v>
      </c>
      <c r="R43" s="9">
        <v>1.9140870000000001</v>
      </c>
      <c r="S43" s="47"/>
      <c r="T43" s="9">
        <v>2.041957</v>
      </c>
      <c r="U43" s="11"/>
      <c r="V43" s="47"/>
      <c r="W43" s="9">
        <v>2.1816</v>
      </c>
      <c r="X43" s="9">
        <v>2.7080000000000002</v>
      </c>
      <c r="Y43" s="47"/>
      <c r="Z43" s="47">
        <v>0.13</v>
      </c>
      <c r="AA43" s="47">
        <v>0.55000000000000004</v>
      </c>
      <c r="AB43" s="47">
        <v>83.06</v>
      </c>
      <c r="AC43" s="47">
        <v>16.260000000000002</v>
      </c>
      <c r="AD43" s="47"/>
    </row>
    <row r="44" spans="1:30" ht="21" customHeight="1" x14ac:dyDescent="0.2">
      <c r="A44" s="22" t="s">
        <v>94</v>
      </c>
      <c r="B44" s="12">
        <v>80248</v>
      </c>
      <c r="C44" s="9">
        <v>853.5</v>
      </c>
      <c r="D44" s="9">
        <v>865.6</v>
      </c>
      <c r="E44" s="9">
        <v>7.0299999999999727</v>
      </c>
      <c r="F44" s="9">
        <v>12.1</v>
      </c>
      <c r="G44" s="13"/>
      <c r="H44" s="13"/>
      <c r="I44" s="47">
        <f t="shared" si="2"/>
        <v>860.53</v>
      </c>
      <c r="J44" s="11" t="s">
        <v>121</v>
      </c>
      <c r="K44" s="12" t="s">
        <v>103</v>
      </c>
      <c r="L44" s="47"/>
      <c r="M44" s="12"/>
      <c r="N44" s="47"/>
      <c r="O44" s="9">
        <v>27.293600000000001</v>
      </c>
      <c r="P44" s="9">
        <v>20.249817360000002</v>
      </c>
      <c r="Q44" s="1">
        <v>20.249817360000002</v>
      </c>
      <c r="R44" s="9">
        <v>3.4556749999999998</v>
      </c>
      <c r="S44" s="47"/>
      <c r="T44" s="9">
        <v>0.4758964</v>
      </c>
      <c r="U44" s="11"/>
      <c r="V44" s="47"/>
      <c r="W44" s="9">
        <v>2.2656839999999998</v>
      </c>
      <c r="X44" s="9">
        <v>2.7374369999999999</v>
      </c>
      <c r="Y44" s="47"/>
      <c r="Z44" s="47">
        <v>0.11</v>
      </c>
      <c r="AA44" s="47">
        <v>2.41</v>
      </c>
      <c r="AB44" s="47">
        <v>75.37</v>
      </c>
      <c r="AC44" s="47">
        <v>22.1</v>
      </c>
      <c r="AD44" s="47"/>
    </row>
    <row r="45" spans="1:30" ht="21" customHeight="1" x14ac:dyDescent="0.2">
      <c r="A45" s="22" t="s">
        <v>94</v>
      </c>
      <c r="B45" s="12">
        <v>80249</v>
      </c>
      <c r="C45" s="9">
        <v>853.5</v>
      </c>
      <c r="D45" s="9">
        <v>865.6</v>
      </c>
      <c r="E45" s="9">
        <v>7.2899999999999636</v>
      </c>
      <c r="F45" s="9">
        <v>12.1</v>
      </c>
      <c r="G45" s="13"/>
      <c r="H45" s="13"/>
      <c r="I45" s="47">
        <f t="shared" si="2"/>
        <v>860.79</v>
      </c>
      <c r="J45" s="11" t="s">
        <v>121</v>
      </c>
      <c r="K45" s="12" t="s">
        <v>103</v>
      </c>
      <c r="L45" s="47"/>
      <c r="M45" s="12"/>
      <c r="N45" s="47"/>
      <c r="O45" s="9">
        <v>32.6</v>
      </c>
      <c r="P45" s="9">
        <v>27.971160000000005</v>
      </c>
      <c r="Q45" s="1">
        <v>27.971160000000005</v>
      </c>
      <c r="R45" s="9">
        <v>28.281600000000001</v>
      </c>
      <c r="S45" s="47"/>
      <c r="T45" s="9">
        <v>2.3423949999999998</v>
      </c>
      <c r="U45" s="11"/>
      <c r="V45" s="47"/>
      <c r="W45" s="9">
        <v>2.1454</v>
      </c>
      <c r="X45" s="9">
        <v>2.6945999999999999</v>
      </c>
      <c r="Y45" s="47"/>
      <c r="Z45" s="47">
        <v>0.5</v>
      </c>
      <c r="AA45" s="47">
        <v>2.2599999999999998</v>
      </c>
      <c r="AB45" s="47">
        <v>82.12</v>
      </c>
      <c r="AC45" s="47">
        <v>15.12</v>
      </c>
      <c r="AD45" s="47"/>
    </row>
    <row r="46" spans="1:30" ht="21" customHeight="1" x14ac:dyDescent="0.2">
      <c r="A46" s="22" t="s">
        <v>94</v>
      </c>
      <c r="B46" s="12">
        <v>80250</v>
      </c>
      <c r="C46" s="9">
        <v>853.5</v>
      </c>
      <c r="D46" s="9">
        <v>865.6</v>
      </c>
      <c r="E46" s="9">
        <v>7.5199999999999818</v>
      </c>
      <c r="F46" s="9">
        <v>12.1</v>
      </c>
      <c r="G46" s="13"/>
      <c r="H46" s="13"/>
      <c r="I46" s="47">
        <f t="shared" si="2"/>
        <v>861.02</v>
      </c>
      <c r="J46" s="11" t="s">
        <v>121</v>
      </c>
      <c r="K46" s="12" t="s">
        <v>103</v>
      </c>
      <c r="L46" s="47"/>
      <c r="M46" s="12"/>
      <c r="N46" s="47"/>
      <c r="O46" s="9">
        <v>31.833600000000001</v>
      </c>
      <c r="P46" s="9">
        <v>26.855971360000005</v>
      </c>
      <c r="Q46" s="1">
        <v>26.855971360000005</v>
      </c>
      <c r="R46" s="9">
        <v>4.9923440000000001</v>
      </c>
      <c r="S46" s="47"/>
      <c r="T46" s="9">
        <v>0</v>
      </c>
      <c r="U46" s="11"/>
      <c r="V46" s="47"/>
      <c r="W46" s="9">
        <v>2.1520899999999998</v>
      </c>
      <c r="X46" s="9">
        <v>2.6859109999999999</v>
      </c>
      <c r="Y46" s="47"/>
      <c r="Z46" s="47">
        <v>0.03</v>
      </c>
      <c r="AA46" s="47">
        <v>0.66</v>
      </c>
      <c r="AB46" s="47">
        <v>93.97</v>
      </c>
      <c r="AC46" s="47">
        <v>5.35</v>
      </c>
      <c r="AD46" s="47"/>
    </row>
    <row r="47" spans="1:30" ht="21" customHeight="1" x14ac:dyDescent="0.2">
      <c r="A47" s="22" t="s">
        <v>94</v>
      </c>
      <c r="B47" s="12">
        <v>80251</v>
      </c>
      <c r="C47" s="9">
        <v>853.5</v>
      </c>
      <c r="D47" s="9">
        <v>865.6</v>
      </c>
      <c r="E47" s="9">
        <v>7.7999999999999545</v>
      </c>
      <c r="F47" s="9">
        <v>12.1</v>
      </c>
      <c r="G47" s="13"/>
      <c r="H47" s="13"/>
      <c r="I47" s="47">
        <f t="shared" ref="I47:I94" si="3">C47+E47</f>
        <v>861.3</v>
      </c>
      <c r="J47" s="11" t="s">
        <v>121</v>
      </c>
      <c r="K47" s="12" t="s">
        <v>103</v>
      </c>
      <c r="L47" s="47"/>
      <c r="M47" s="12"/>
      <c r="N47" s="47"/>
      <c r="O47" s="9">
        <v>33.15</v>
      </c>
      <c r="P47" s="9">
        <v>28.771464999999999</v>
      </c>
      <c r="Q47" s="1">
        <v>28.771464999999999</v>
      </c>
      <c r="R47" s="9">
        <v>26.322240000000001</v>
      </c>
      <c r="S47" s="47"/>
      <c r="T47" s="9">
        <v>2.2510189999999999</v>
      </c>
      <c r="U47" s="11"/>
      <c r="V47" s="47"/>
      <c r="W47" s="9">
        <v>2.1305999999999998</v>
      </c>
      <c r="X47" s="9">
        <v>2.6863000000000001</v>
      </c>
      <c r="Y47" s="47"/>
      <c r="Z47" s="47">
        <v>0.09</v>
      </c>
      <c r="AA47" s="47">
        <v>0.87</v>
      </c>
      <c r="AB47" s="47">
        <v>78.89</v>
      </c>
      <c r="AC47" s="47">
        <v>20.149999999999999</v>
      </c>
      <c r="AD47" s="47"/>
    </row>
    <row r="48" spans="1:30" ht="21" customHeight="1" x14ac:dyDescent="0.2">
      <c r="A48" s="22" t="s">
        <v>94</v>
      </c>
      <c r="B48" s="12">
        <v>80252</v>
      </c>
      <c r="C48" s="9">
        <v>853.5</v>
      </c>
      <c r="D48" s="9">
        <v>865.6</v>
      </c>
      <c r="E48" s="9">
        <v>8.0399999999999636</v>
      </c>
      <c r="F48" s="9">
        <v>12.1</v>
      </c>
      <c r="G48" s="13"/>
      <c r="H48" s="13"/>
      <c r="I48" s="47">
        <f t="shared" si="3"/>
        <v>861.54</v>
      </c>
      <c r="J48" s="11" t="s">
        <v>121</v>
      </c>
      <c r="K48" s="12" t="s">
        <v>103</v>
      </c>
      <c r="L48" s="47"/>
      <c r="M48" s="12"/>
      <c r="N48" s="47"/>
      <c r="O48" s="9">
        <v>32.751269999999998</v>
      </c>
      <c r="P48" s="9">
        <v>28.191272976999997</v>
      </c>
      <c r="Q48" s="1">
        <v>28.191272976999997</v>
      </c>
      <c r="R48" s="8">
        <v>0</v>
      </c>
      <c r="S48" s="47"/>
      <c r="T48" s="9">
        <v>0.33410659999999998</v>
      </c>
      <c r="U48" s="11"/>
      <c r="V48" s="47"/>
      <c r="W48" s="9">
        <v>2.1394190000000002</v>
      </c>
      <c r="X48" s="9">
        <v>2.6899519999999999</v>
      </c>
      <c r="Y48" s="47"/>
      <c r="Z48" s="47">
        <v>0.31</v>
      </c>
      <c r="AA48" s="47">
        <v>1.39</v>
      </c>
      <c r="AB48" s="47">
        <v>81.260000000000005</v>
      </c>
      <c r="AC48" s="47">
        <v>17.03</v>
      </c>
      <c r="AD48" s="47"/>
    </row>
    <row r="49" spans="1:30" ht="21" customHeight="1" x14ac:dyDescent="0.2">
      <c r="A49" s="22" t="s">
        <v>94</v>
      </c>
      <c r="B49" s="12">
        <v>80253</v>
      </c>
      <c r="C49" s="9">
        <v>853.5</v>
      </c>
      <c r="D49" s="9">
        <v>865.6</v>
      </c>
      <c r="E49" s="9">
        <v>8.2799999999999727</v>
      </c>
      <c r="F49" s="9">
        <v>12.1</v>
      </c>
      <c r="G49" s="13"/>
      <c r="H49" s="13"/>
      <c r="I49" s="47">
        <f t="shared" si="3"/>
        <v>861.78</v>
      </c>
      <c r="J49" s="11" t="s">
        <v>121</v>
      </c>
      <c r="K49" s="12" t="s">
        <v>103</v>
      </c>
      <c r="L49" s="47"/>
      <c r="M49" s="12"/>
      <c r="N49" s="47"/>
      <c r="O49" s="9">
        <v>32.9</v>
      </c>
      <c r="P49" s="9">
        <v>28.407690000000002</v>
      </c>
      <c r="Q49" s="1">
        <v>28.407690000000002</v>
      </c>
      <c r="R49" s="9">
        <v>2.4031600000000002</v>
      </c>
      <c r="S49" s="47"/>
      <c r="T49" s="9">
        <v>1.7122759999999999</v>
      </c>
      <c r="U49" s="11"/>
      <c r="V49" s="47"/>
      <c r="W49" s="9">
        <v>2.1341999999999999</v>
      </c>
      <c r="X49" s="9">
        <v>2.6852</v>
      </c>
      <c r="Y49" s="47"/>
      <c r="Z49" s="47">
        <v>0.33</v>
      </c>
      <c r="AA49" s="47">
        <v>1.21</v>
      </c>
      <c r="AB49" s="47">
        <v>79.05</v>
      </c>
      <c r="AC49" s="47">
        <v>19.420000000000002</v>
      </c>
      <c r="AD49" s="47"/>
    </row>
    <row r="50" spans="1:30" ht="21" customHeight="1" x14ac:dyDescent="0.2">
      <c r="A50" s="22" t="s">
        <v>94</v>
      </c>
      <c r="B50" s="12">
        <v>80254</v>
      </c>
      <c r="C50" s="9">
        <v>853.5</v>
      </c>
      <c r="D50" s="9">
        <v>865.6</v>
      </c>
      <c r="E50" s="9">
        <v>8.5299999999999727</v>
      </c>
      <c r="F50" s="9">
        <v>12.1</v>
      </c>
      <c r="G50" s="13"/>
      <c r="H50" s="13"/>
      <c r="I50" s="47">
        <f t="shared" si="3"/>
        <v>862.03</v>
      </c>
      <c r="J50" s="11" t="s">
        <v>121</v>
      </c>
      <c r="K50" s="12" t="s">
        <v>103</v>
      </c>
      <c r="L50" s="47"/>
      <c r="M50" s="12"/>
      <c r="N50" s="47"/>
      <c r="O50" s="9">
        <v>32.519559999999998</v>
      </c>
      <c r="P50" s="9">
        <v>27.854111756000002</v>
      </c>
      <c r="Q50" s="1">
        <v>27.854111756000002</v>
      </c>
      <c r="R50" s="9">
        <v>11.364739999999999</v>
      </c>
      <c r="S50" s="47"/>
      <c r="T50" s="9">
        <v>3.7609400000000001E-2</v>
      </c>
      <c r="U50" s="11"/>
      <c r="V50" s="47"/>
      <c r="W50" s="9">
        <v>2.1395590000000002</v>
      </c>
      <c r="X50" s="9">
        <v>2.6843870000000001</v>
      </c>
      <c r="Y50" s="47"/>
      <c r="Z50" s="47">
        <v>0.09</v>
      </c>
      <c r="AA50" s="47">
        <v>0.59</v>
      </c>
      <c r="AB50" s="47">
        <v>81.47</v>
      </c>
      <c r="AC50" s="47">
        <v>17.850000000000001</v>
      </c>
      <c r="AD50" s="47"/>
    </row>
    <row r="51" spans="1:30" ht="21" customHeight="1" x14ac:dyDescent="0.2">
      <c r="A51" s="22" t="s">
        <v>94</v>
      </c>
      <c r="B51" s="12">
        <v>80255</v>
      </c>
      <c r="C51" s="9">
        <v>853.5</v>
      </c>
      <c r="D51" s="9">
        <v>865.6</v>
      </c>
      <c r="E51" s="9">
        <v>8.7999999999999545</v>
      </c>
      <c r="F51" s="9">
        <v>12.1</v>
      </c>
      <c r="G51" s="10">
        <v>862.2</v>
      </c>
      <c r="H51" s="10">
        <v>863</v>
      </c>
      <c r="I51" s="47">
        <f t="shared" si="3"/>
        <v>862.3</v>
      </c>
      <c r="J51" s="11" t="s">
        <v>121</v>
      </c>
      <c r="K51" s="12" t="s">
        <v>103</v>
      </c>
      <c r="L51" s="47"/>
      <c r="M51" s="12"/>
      <c r="N51" s="47"/>
      <c r="O51" s="9">
        <v>31.17</v>
      </c>
      <c r="P51" s="9">
        <v>25.890367000000005</v>
      </c>
      <c r="Q51" s="1">
        <v>25.890367000000005</v>
      </c>
      <c r="R51" s="9">
        <v>8.7228929999999991</v>
      </c>
      <c r="S51" s="47"/>
      <c r="T51" s="9">
        <v>3.2852809999999999</v>
      </c>
      <c r="U51" s="11"/>
      <c r="V51" s="47"/>
      <c r="W51" s="9">
        <v>2.1793</v>
      </c>
      <c r="X51" s="9">
        <v>2.7088000000000001</v>
      </c>
      <c r="Y51" s="47"/>
      <c r="Z51" s="47">
        <v>1.06</v>
      </c>
      <c r="AA51" s="47">
        <v>3.22</v>
      </c>
      <c r="AB51" s="47">
        <v>84.67</v>
      </c>
      <c r="AC51" s="47">
        <v>11.05</v>
      </c>
      <c r="AD51" s="47"/>
    </row>
    <row r="52" spans="1:30" ht="21" customHeight="1" x14ac:dyDescent="0.2">
      <c r="A52" s="22" t="s">
        <v>94</v>
      </c>
      <c r="B52" s="12">
        <v>80256</v>
      </c>
      <c r="C52" s="9">
        <v>853.5</v>
      </c>
      <c r="D52" s="9">
        <v>865.6</v>
      </c>
      <c r="E52" s="9">
        <v>9.0399999999999636</v>
      </c>
      <c r="F52" s="9">
        <v>12.1</v>
      </c>
      <c r="G52" s="10">
        <v>862.2</v>
      </c>
      <c r="H52" s="10">
        <v>863</v>
      </c>
      <c r="I52" s="47">
        <f t="shared" si="3"/>
        <v>862.54</v>
      </c>
      <c r="J52" s="11" t="s">
        <v>121</v>
      </c>
      <c r="K52" s="12" t="s">
        <v>103</v>
      </c>
      <c r="L52" s="47"/>
      <c r="M52" s="12"/>
      <c r="N52" s="47"/>
      <c r="O52" s="9">
        <v>33.75394</v>
      </c>
      <c r="P52" s="9">
        <v>29.650258094000002</v>
      </c>
      <c r="Q52" s="1">
        <v>29.650258094000002</v>
      </c>
      <c r="R52" s="9">
        <v>11.10891</v>
      </c>
      <c r="S52" s="47"/>
      <c r="T52" s="9">
        <v>1.6107039999999999</v>
      </c>
      <c r="U52" s="11"/>
      <c r="V52" s="47"/>
      <c r="W52" s="9">
        <v>2.1307309999999999</v>
      </c>
      <c r="X52" s="9">
        <v>2.70228</v>
      </c>
      <c r="Y52" s="47"/>
      <c r="Z52" s="47">
        <v>0.06</v>
      </c>
      <c r="AA52" s="47">
        <v>0.87</v>
      </c>
      <c r="AB52" s="47">
        <v>86.19</v>
      </c>
      <c r="AC52" s="47">
        <v>12.87</v>
      </c>
      <c r="AD52" s="47"/>
    </row>
    <row r="53" spans="1:30" ht="21" customHeight="1" x14ac:dyDescent="0.2">
      <c r="A53" s="22" t="s">
        <v>94</v>
      </c>
      <c r="B53" s="12">
        <v>80257</v>
      </c>
      <c r="C53" s="9">
        <v>853.5</v>
      </c>
      <c r="D53" s="9">
        <v>865.6</v>
      </c>
      <c r="E53" s="9">
        <v>9.2899999999999636</v>
      </c>
      <c r="F53" s="9">
        <v>12.1</v>
      </c>
      <c r="G53" s="10">
        <v>862.2</v>
      </c>
      <c r="H53" s="10">
        <v>863</v>
      </c>
      <c r="I53" s="47">
        <f t="shared" si="3"/>
        <v>862.79</v>
      </c>
      <c r="J53" s="11" t="s">
        <v>121</v>
      </c>
      <c r="K53" s="12" t="s">
        <v>103</v>
      </c>
      <c r="L53" s="47"/>
      <c r="M53" s="12"/>
      <c r="N53" s="47"/>
      <c r="O53" s="9">
        <v>32.9</v>
      </c>
      <c r="P53" s="9">
        <v>28.407690000000002</v>
      </c>
      <c r="Q53" s="1">
        <v>28.407690000000002</v>
      </c>
      <c r="R53" s="9">
        <v>3.1750590000000001</v>
      </c>
      <c r="S53" s="47"/>
      <c r="T53" s="9">
        <v>3.0824500000000001</v>
      </c>
      <c r="U53" s="11"/>
      <c r="V53" s="47"/>
      <c r="W53" s="9">
        <v>2.1421999999999999</v>
      </c>
      <c r="X53" s="9">
        <v>2.6972999999999998</v>
      </c>
      <c r="Y53" s="47"/>
      <c r="Z53" s="47">
        <v>0.03</v>
      </c>
      <c r="AA53" s="47">
        <v>0.54</v>
      </c>
      <c r="AB53" s="47">
        <v>82.81</v>
      </c>
      <c r="AC53" s="47">
        <v>16.62</v>
      </c>
      <c r="AD53" s="47"/>
    </row>
    <row r="54" spans="1:30" ht="21" customHeight="1" x14ac:dyDescent="0.2">
      <c r="A54" s="22" t="s">
        <v>94</v>
      </c>
      <c r="B54" s="12">
        <v>80258</v>
      </c>
      <c r="C54" s="9">
        <v>853.5</v>
      </c>
      <c r="D54" s="9">
        <v>865.6</v>
      </c>
      <c r="E54" s="9">
        <v>9.5399999999999636</v>
      </c>
      <c r="F54" s="9">
        <v>12.1</v>
      </c>
      <c r="G54" s="10">
        <v>862.2</v>
      </c>
      <c r="H54" s="10">
        <v>863</v>
      </c>
      <c r="I54" s="47">
        <f t="shared" si="3"/>
        <v>863.04</v>
      </c>
      <c r="J54" s="11" t="s">
        <v>121</v>
      </c>
      <c r="K54" s="12" t="s">
        <v>103</v>
      </c>
      <c r="L54" s="47"/>
      <c r="M54" s="12"/>
      <c r="N54" s="47"/>
      <c r="O54" s="9">
        <v>32.760449999999999</v>
      </c>
      <c r="P54" s="9">
        <v>28.204630795</v>
      </c>
      <c r="Q54" s="1">
        <v>28.204630795</v>
      </c>
      <c r="R54" s="9">
        <v>1.5933109999999999</v>
      </c>
      <c r="S54" s="47"/>
      <c r="T54" s="9">
        <v>0.1107572</v>
      </c>
      <c r="U54" s="11"/>
      <c r="V54" s="47"/>
      <c r="W54" s="9">
        <v>2.1389200000000002</v>
      </c>
      <c r="X54" s="9">
        <v>2.6894399999999998</v>
      </c>
      <c r="Y54" s="47"/>
      <c r="Z54" s="47">
        <v>0.09</v>
      </c>
      <c r="AA54" s="47">
        <v>0.63</v>
      </c>
      <c r="AB54" s="47">
        <v>87</v>
      </c>
      <c r="AC54" s="47">
        <v>12.28</v>
      </c>
      <c r="AD54" s="47"/>
    </row>
    <row r="55" spans="1:30" ht="21" customHeight="1" x14ac:dyDescent="0.2">
      <c r="A55" s="22" t="s">
        <v>94</v>
      </c>
      <c r="B55" s="12">
        <v>80259</v>
      </c>
      <c r="C55" s="9">
        <v>853.5</v>
      </c>
      <c r="D55" s="9">
        <v>865.6</v>
      </c>
      <c r="E55" s="9">
        <v>9.7999999999999545</v>
      </c>
      <c r="F55" s="9">
        <v>12.1</v>
      </c>
      <c r="G55" s="13"/>
      <c r="H55" s="13"/>
      <c r="I55" s="47">
        <f t="shared" si="3"/>
        <v>863.3</v>
      </c>
      <c r="J55" s="11" t="s">
        <v>121</v>
      </c>
      <c r="K55" s="12" t="s">
        <v>103</v>
      </c>
      <c r="L55" s="47"/>
      <c r="M55" s="12"/>
      <c r="N55" s="47"/>
      <c r="O55" s="9">
        <v>33.71</v>
      </c>
      <c r="P55" s="9">
        <v>29.586321000000005</v>
      </c>
      <c r="Q55" s="1">
        <v>29.586321000000005</v>
      </c>
      <c r="R55" s="9">
        <v>3.7198850000000001</v>
      </c>
      <c r="S55" s="47"/>
      <c r="T55" s="9">
        <v>2.9966710000000001</v>
      </c>
      <c r="U55" s="11"/>
      <c r="V55" s="47"/>
      <c r="W55" s="9">
        <v>2.1181000000000001</v>
      </c>
      <c r="X55" s="9">
        <v>2.6815000000000002</v>
      </c>
      <c r="Y55" s="47"/>
      <c r="Z55" s="47">
        <v>0</v>
      </c>
      <c r="AA55" s="47">
        <v>0.3</v>
      </c>
      <c r="AB55" s="47">
        <v>88.37</v>
      </c>
      <c r="AC55" s="47">
        <v>11.35</v>
      </c>
      <c r="AD55" s="47"/>
    </row>
    <row r="56" spans="1:30" ht="21" customHeight="1" x14ac:dyDescent="0.2">
      <c r="A56" s="22" t="s">
        <v>94</v>
      </c>
      <c r="B56" s="12">
        <v>80260</v>
      </c>
      <c r="C56" s="9">
        <v>853.5</v>
      </c>
      <c r="D56" s="9">
        <v>865.6</v>
      </c>
      <c r="E56" s="9">
        <v>10.049999999999955</v>
      </c>
      <c r="F56" s="9">
        <v>12.1</v>
      </c>
      <c r="G56" s="13"/>
      <c r="H56" s="13"/>
      <c r="I56" s="47">
        <f t="shared" si="3"/>
        <v>863.55</v>
      </c>
      <c r="J56" s="11" t="s">
        <v>121</v>
      </c>
      <c r="K56" s="12" t="s">
        <v>103</v>
      </c>
      <c r="L56" s="47"/>
      <c r="M56" s="12"/>
      <c r="N56" s="47"/>
      <c r="O56" s="9">
        <v>33.283679999999997</v>
      </c>
      <c r="P56" s="9">
        <v>28.965982767999996</v>
      </c>
      <c r="Q56" s="1">
        <v>28.965982767999996</v>
      </c>
      <c r="R56" s="9">
        <v>4.9501039999999996</v>
      </c>
      <c r="S56" s="47"/>
      <c r="T56" s="9">
        <v>0.16508600000000001</v>
      </c>
      <c r="U56" s="11"/>
      <c r="V56" s="47"/>
      <c r="W56" s="9">
        <v>2.1321949999999998</v>
      </c>
      <c r="X56" s="9">
        <v>2.692539</v>
      </c>
      <c r="Y56" s="47"/>
      <c r="Z56" s="47">
        <v>0.03</v>
      </c>
      <c r="AA56" s="47">
        <v>0.26</v>
      </c>
      <c r="AB56" s="47">
        <v>82.23</v>
      </c>
      <c r="AC56" s="47">
        <v>17.47</v>
      </c>
      <c r="AD56" s="47"/>
    </row>
    <row r="57" spans="1:30" ht="21" customHeight="1" x14ac:dyDescent="0.2">
      <c r="A57" s="22" t="s">
        <v>94</v>
      </c>
      <c r="B57" s="12">
        <v>80261</v>
      </c>
      <c r="C57" s="9">
        <v>853.5</v>
      </c>
      <c r="D57" s="9">
        <v>865.6</v>
      </c>
      <c r="E57" s="9">
        <v>10.289999999999964</v>
      </c>
      <c r="F57" s="9">
        <v>12.1</v>
      </c>
      <c r="G57" s="13"/>
      <c r="H57" s="13"/>
      <c r="I57" s="47">
        <f t="shared" si="3"/>
        <v>863.79</v>
      </c>
      <c r="J57" s="11" t="s">
        <v>121</v>
      </c>
      <c r="K57" s="12" t="s">
        <v>103</v>
      </c>
      <c r="L57" s="47"/>
      <c r="M57" s="12"/>
      <c r="N57" s="47"/>
      <c r="O57" s="9">
        <v>31.92</v>
      </c>
      <c r="P57" s="9">
        <v>26.981692000000002</v>
      </c>
      <c r="Q57" s="1">
        <v>26.981692000000002</v>
      </c>
      <c r="R57" s="9">
        <v>2.1407769999999999</v>
      </c>
      <c r="S57" s="47"/>
      <c r="T57" s="9">
        <v>1.9986679999999999</v>
      </c>
      <c r="U57" s="11"/>
      <c r="V57" s="47"/>
      <c r="W57" s="9">
        <v>2.1436999999999999</v>
      </c>
      <c r="X57" s="9">
        <v>2.6753999999999998</v>
      </c>
      <c r="Y57" s="47"/>
      <c r="Z57" s="47">
        <v>0</v>
      </c>
      <c r="AA57" s="47">
        <v>0.22</v>
      </c>
      <c r="AB57" s="47">
        <v>90.09</v>
      </c>
      <c r="AC57" s="47">
        <v>9.69</v>
      </c>
      <c r="AD57" s="47"/>
    </row>
    <row r="58" spans="1:30" ht="21" customHeight="1" x14ac:dyDescent="0.2">
      <c r="A58" s="22" t="s">
        <v>94</v>
      </c>
      <c r="B58" s="12">
        <v>80262</v>
      </c>
      <c r="C58" s="9">
        <v>853.5</v>
      </c>
      <c r="D58" s="9">
        <v>865.6</v>
      </c>
      <c r="E58" s="9">
        <v>10.539999999999964</v>
      </c>
      <c r="F58" s="9">
        <v>12.1</v>
      </c>
      <c r="G58" s="10">
        <v>864</v>
      </c>
      <c r="H58" s="10">
        <v>865.2</v>
      </c>
      <c r="I58" s="47">
        <f t="shared" si="3"/>
        <v>864.04</v>
      </c>
      <c r="J58" s="11" t="s">
        <v>121</v>
      </c>
      <c r="K58" s="12" t="s">
        <v>103</v>
      </c>
      <c r="L58" s="47"/>
      <c r="M58" s="12"/>
      <c r="N58" s="47"/>
      <c r="O58" s="9">
        <v>34.232329999999997</v>
      </c>
      <c r="P58" s="9">
        <v>30.346363382999996</v>
      </c>
      <c r="Q58" s="1">
        <v>30.346363382999996</v>
      </c>
      <c r="R58" s="9">
        <v>12.88597</v>
      </c>
      <c r="S58" s="47"/>
      <c r="T58" s="9">
        <v>0.1666174</v>
      </c>
      <c r="U58" s="11"/>
      <c r="V58" s="47"/>
      <c r="W58" s="9">
        <v>2.1110760000000002</v>
      </c>
      <c r="X58" s="9">
        <v>2.6847110000000001</v>
      </c>
      <c r="Y58" s="47"/>
      <c r="Z58" s="47">
        <v>0</v>
      </c>
      <c r="AA58" s="47">
        <v>0.43</v>
      </c>
      <c r="AB58" s="47">
        <v>87.76</v>
      </c>
      <c r="AC58" s="47">
        <v>11.81</v>
      </c>
      <c r="AD58" s="47"/>
    </row>
    <row r="59" spans="1:30" ht="21" customHeight="1" x14ac:dyDescent="0.2">
      <c r="A59" s="22" t="s">
        <v>94</v>
      </c>
      <c r="B59" s="12">
        <v>80263</v>
      </c>
      <c r="C59" s="9">
        <v>853.5</v>
      </c>
      <c r="D59" s="9">
        <v>865.6</v>
      </c>
      <c r="E59" s="9">
        <v>10.789999999999964</v>
      </c>
      <c r="F59" s="9">
        <v>12.1</v>
      </c>
      <c r="G59" s="10">
        <v>864</v>
      </c>
      <c r="H59" s="10">
        <v>865.2</v>
      </c>
      <c r="I59" s="47">
        <f t="shared" si="3"/>
        <v>864.29</v>
      </c>
      <c r="J59" s="11" t="s">
        <v>121</v>
      </c>
      <c r="K59" s="12" t="s">
        <v>103</v>
      </c>
      <c r="L59" s="47"/>
      <c r="M59" s="12"/>
      <c r="N59" s="47"/>
      <c r="O59" s="9">
        <v>35.619999999999997</v>
      </c>
      <c r="P59" s="9">
        <v>32.365561999999997</v>
      </c>
      <c r="Q59" s="1">
        <v>32.365561999999997</v>
      </c>
      <c r="R59" s="9">
        <v>23.646830000000001</v>
      </c>
      <c r="S59" s="47"/>
      <c r="T59" s="9">
        <v>3.1885569999999999</v>
      </c>
      <c r="U59" s="11"/>
      <c r="V59" s="47"/>
      <c r="W59" s="9">
        <v>2.0872000000000002</v>
      </c>
      <c r="X59" s="9">
        <v>2.6833999999999998</v>
      </c>
      <c r="Y59" s="47"/>
      <c r="Z59" s="47">
        <v>0.05</v>
      </c>
      <c r="AA59" s="47">
        <v>0.53</v>
      </c>
      <c r="AB59" s="47">
        <v>87.83</v>
      </c>
      <c r="AC59" s="47">
        <v>11.58</v>
      </c>
      <c r="AD59" s="47"/>
    </row>
    <row r="60" spans="1:30" ht="21" customHeight="1" x14ac:dyDescent="0.2">
      <c r="A60" s="22" t="s">
        <v>94</v>
      </c>
      <c r="B60" s="12">
        <v>80264</v>
      </c>
      <c r="C60" s="9">
        <v>853.5</v>
      </c>
      <c r="D60" s="9">
        <v>865.6</v>
      </c>
      <c r="E60" s="9">
        <v>11.029999999999973</v>
      </c>
      <c r="F60" s="9">
        <v>12.1</v>
      </c>
      <c r="G60" s="10">
        <v>864</v>
      </c>
      <c r="H60" s="10">
        <v>865.2</v>
      </c>
      <c r="I60" s="47">
        <f t="shared" si="3"/>
        <v>864.53</v>
      </c>
      <c r="J60" s="11" t="s">
        <v>121</v>
      </c>
      <c r="K60" s="12" t="s">
        <v>103</v>
      </c>
      <c r="L60" s="47"/>
      <c r="M60" s="12"/>
      <c r="N60" s="47"/>
      <c r="O60" s="9">
        <v>34.609630000000003</v>
      </c>
      <c r="P60" s="9">
        <v>30.895372613000006</v>
      </c>
      <c r="Q60" s="1">
        <v>30.895372613000006</v>
      </c>
      <c r="R60" s="9">
        <v>14.73095</v>
      </c>
      <c r="S60" s="47"/>
      <c r="T60" s="9">
        <v>0.26421499999999998</v>
      </c>
      <c r="U60" s="11"/>
      <c r="V60" s="47"/>
      <c r="W60" s="9">
        <v>2.1114489999999999</v>
      </c>
      <c r="X60" s="9">
        <v>2.6949489999999998</v>
      </c>
      <c r="Y60" s="47"/>
      <c r="Z60" s="47">
        <v>0.03</v>
      </c>
      <c r="AA60" s="47">
        <v>0.51</v>
      </c>
      <c r="AB60" s="47">
        <v>87.24</v>
      </c>
      <c r="AC60" s="47">
        <v>12.23</v>
      </c>
      <c r="AD60" s="47"/>
    </row>
    <row r="61" spans="1:30" ht="21" customHeight="1" x14ac:dyDescent="0.2">
      <c r="A61" s="22" t="s">
        <v>94</v>
      </c>
      <c r="B61" s="12">
        <v>80265</v>
      </c>
      <c r="C61" s="9">
        <v>853.5</v>
      </c>
      <c r="D61" s="9">
        <v>865.6</v>
      </c>
      <c r="E61" s="9">
        <v>11.289999999999964</v>
      </c>
      <c r="F61" s="9">
        <v>12.1</v>
      </c>
      <c r="G61" s="10">
        <v>864</v>
      </c>
      <c r="H61" s="10">
        <v>865.2</v>
      </c>
      <c r="I61" s="47">
        <f t="shared" si="3"/>
        <v>864.79</v>
      </c>
      <c r="J61" s="11" t="s">
        <v>121</v>
      </c>
      <c r="K61" s="12" t="s">
        <v>103</v>
      </c>
      <c r="L61" s="47"/>
      <c r="M61" s="12"/>
      <c r="N61" s="47"/>
      <c r="O61" s="9">
        <v>34.32</v>
      </c>
      <c r="P61" s="9">
        <v>30.473932000000005</v>
      </c>
      <c r="Q61" s="1">
        <v>30.473932000000005</v>
      </c>
      <c r="R61" s="9">
        <v>11.31493</v>
      </c>
      <c r="S61" s="47"/>
      <c r="T61" s="9">
        <v>3.1218680000000001</v>
      </c>
      <c r="U61" s="11"/>
      <c r="V61" s="47"/>
      <c r="W61" s="9">
        <v>2.1093000000000002</v>
      </c>
      <c r="X61" s="9">
        <v>2.6837</v>
      </c>
      <c r="Y61" s="47"/>
      <c r="Z61" s="47">
        <v>0.08</v>
      </c>
      <c r="AA61" s="47">
        <v>0.59</v>
      </c>
      <c r="AB61" s="47">
        <v>86.7</v>
      </c>
      <c r="AC61" s="47">
        <v>12.63</v>
      </c>
      <c r="AD61" s="47"/>
    </row>
    <row r="62" spans="1:30" ht="21" customHeight="1" x14ac:dyDescent="0.2">
      <c r="A62" s="22" t="s">
        <v>94</v>
      </c>
      <c r="B62" s="12">
        <v>80272</v>
      </c>
      <c r="C62" s="9">
        <v>865.6</v>
      </c>
      <c r="D62" s="9">
        <v>877.6</v>
      </c>
      <c r="E62" s="9">
        <v>0.79999999999995453</v>
      </c>
      <c r="F62" s="9">
        <v>12</v>
      </c>
      <c r="G62" s="10">
        <v>866.1</v>
      </c>
      <c r="H62" s="10">
        <v>867.2</v>
      </c>
      <c r="I62" s="47">
        <f t="shared" si="3"/>
        <v>866.4</v>
      </c>
      <c r="J62" s="11" t="s">
        <v>121</v>
      </c>
      <c r="K62" s="12" t="s">
        <v>103</v>
      </c>
      <c r="L62" s="47"/>
      <c r="M62" s="12"/>
      <c r="N62" s="47"/>
      <c r="O62" s="9">
        <v>34.725479999999997</v>
      </c>
      <c r="P62" s="9">
        <v>31.063945947999997</v>
      </c>
      <c r="Q62" s="1">
        <v>31.063945947999997</v>
      </c>
      <c r="R62" s="9">
        <v>14.96194</v>
      </c>
      <c r="S62" s="47"/>
      <c r="T62" s="9">
        <v>0.45004060000000001</v>
      </c>
      <c r="U62" s="11"/>
      <c r="V62" s="47"/>
      <c r="W62" s="9">
        <v>2.116009</v>
      </c>
      <c r="X62" s="9">
        <v>2.7049289999999999</v>
      </c>
      <c r="Y62" s="47"/>
      <c r="Z62" s="47">
        <v>0.39</v>
      </c>
      <c r="AA62" s="47">
        <v>1.91</v>
      </c>
      <c r="AB62" s="47">
        <v>84.63</v>
      </c>
      <c r="AC62" s="47">
        <v>13.06</v>
      </c>
      <c r="AD62" s="47"/>
    </row>
    <row r="63" spans="1:30" ht="21" customHeight="1" x14ac:dyDescent="0.2">
      <c r="A63" s="22" t="s">
        <v>94</v>
      </c>
      <c r="B63" s="12">
        <v>80273</v>
      </c>
      <c r="C63" s="9">
        <v>865.6</v>
      </c>
      <c r="D63" s="9">
        <v>877.6</v>
      </c>
      <c r="E63" s="9">
        <v>1.1000000000000227</v>
      </c>
      <c r="F63" s="9">
        <v>12</v>
      </c>
      <c r="G63" s="10">
        <v>866.1</v>
      </c>
      <c r="H63" s="10">
        <v>867.2</v>
      </c>
      <c r="I63" s="47">
        <f t="shared" si="3"/>
        <v>866.7</v>
      </c>
      <c r="J63" s="11" t="s">
        <v>121</v>
      </c>
      <c r="K63" s="12" t="s">
        <v>103</v>
      </c>
      <c r="L63" s="47"/>
      <c r="M63" s="12"/>
      <c r="N63" s="47"/>
      <c r="O63" s="9">
        <v>34.74</v>
      </c>
      <c r="P63" s="9">
        <v>31.085074000000006</v>
      </c>
      <c r="Q63" s="1">
        <v>31.085074000000006</v>
      </c>
      <c r="R63" s="9">
        <v>36.609439999999999</v>
      </c>
      <c r="S63" s="47"/>
      <c r="T63" s="9">
        <v>4.3938810000000004</v>
      </c>
      <c r="U63" s="11"/>
      <c r="V63" s="47"/>
      <c r="W63" s="9">
        <v>2.1118000000000001</v>
      </c>
      <c r="X63" s="9">
        <v>2.6983000000000001</v>
      </c>
      <c r="Y63" s="47"/>
      <c r="Z63" s="47">
        <v>0.08</v>
      </c>
      <c r="AA63" s="47">
        <v>0.81</v>
      </c>
      <c r="AB63" s="47">
        <v>88.42</v>
      </c>
      <c r="AC63" s="47">
        <v>10.69</v>
      </c>
      <c r="AD63" s="47"/>
    </row>
    <row r="64" spans="1:30" ht="21" customHeight="1" x14ac:dyDescent="0.2">
      <c r="A64" s="22" t="s">
        <v>94</v>
      </c>
      <c r="B64" s="12">
        <v>80274</v>
      </c>
      <c r="C64" s="9">
        <v>865.6</v>
      </c>
      <c r="D64" s="9">
        <v>877.6</v>
      </c>
      <c r="E64" s="9">
        <v>1.2999999999999545</v>
      </c>
      <c r="F64" s="9">
        <v>12</v>
      </c>
      <c r="G64" s="10">
        <v>866.1</v>
      </c>
      <c r="H64" s="10">
        <v>867.2</v>
      </c>
      <c r="I64" s="47">
        <f t="shared" si="3"/>
        <v>866.9</v>
      </c>
      <c r="J64" s="11" t="s">
        <v>121</v>
      </c>
      <c r="K64" s="12" t="s">
        <v>103</v>
      </c>
      <c r="L64" s="47"/>
      <c r="M64" s="12"/>
      <c r="N64" s="47"/>
      <c r="O64" s="9">
        <v>32.915509999999998</v>
      </c>
      <c r="P64" s="9">
        <v>28.430258600999998</v>
      </c>
      <c r="Q64" s="1">
        <v>28.430258600999998</v>
      </c>
      <c r="R64" s="9">
        <v>11.71326</v>
      </c>
      <c r="S64" s="47"/>
      <c r="T64" s="9">
        <v>3.7117560000000001E-2</v>
      </c>
      <c r="U64" s="11"/>
      <c r="V64" s="47"/>
      <c r="W64" s="9">
        <v>2.1460710000000001</v>
      </c>
      <c r="X64" s="9">
        <v>2.7039840000000002</v>
      </c>
      <c r="Y64" s="47"/>
      <c r="Z64" s="47">
        <v>0.04</v>
      </c>
      <c r="AA64" s="47">
        <v>0.75</v>
      </c>
      <c r="AB64" s="47">
        <v>83.12</v>
      </c>
      <c r="AC64" s="47">
        <v>16.09</v>
      </c>
      <c r="AD64" s="47"/>
    </row>
    <row r="65" spans="1:30" ht="21" customHeight="1" x14ac:dyDescent="0.2">
      <c r="A65" s="22" t="s">
        <v>94</v>
      </c>
      <c r="B65" s="12">
        <v>80275</v>
      </c>
      <c r="C65" s="9">
        <v>865.6</v>
      </c>
      <c r="D65" s="9">
        <v>877.6</v>
      </c>
      <c r="E65" s="9">
        <v>1.5</v>
      </c>
      <c r="F65" s="9">
        <v>12</v>
      </c>
      <c r="G65" s="10">
        <v>866.1</v>
      </c>
      <c r="H65" s="10">
        <v>867.2</v>
      </c>
      <c r="I65" s="47">
        <f t="shared" si="3"/>
        <v>867.1</v>
      </c>
      <c r="J65" s="11" t="s">
        <v>121</v>
      </c>
      <c r="K65" s="12" t="s">
        <v>103</v>
      </c>
      <c r="L65" s="47"/>
      <c r="M65" s="12"/>
      <c r="N65" s="47"/>
      <c r="O65" s="9">
        <v>33.799999999999997</v>
      </c>
      <c r="P65" s="9">
        <v>29.717279999999995</v>
      </c>
      <c r="Q65" s="1">
        <v>29.717279999999995</v>
      </c>
      <c r="R65" s="9">
        <v>3.5940340000000002</v>
      </c>
      <c r="S65" s="47"/>
      <c r="T65" s="9">
        <v>3.3393660000000001</v>
      </c>
      <c r="U65" s="11"/>
      <c r="V65" s="47"/>
      <c r="W65" s="9">
        <v>2.1168</v>
      </c>
      <c r="X65" s="9">
        <v>2.6819999999999999</v>
      </c>
      <c r="Y65" s="47"/>
      <c r="Z65" s="47">
        <v>0</v>
      </c>
      <c r="AA65" s="47">
        <v>0.38</v>
      </c>
      <c r="AB65" s="47">
        <v>80.849999999999994</v>
      </c>
      <c r="AC65" s="47">
        <v>18.77</v>
      </c>
      <c r="AD65" s="47"/>
    </row>
    <row r="66" spans="1:30" ht="21" customHeight="1" x14ac:dyDescent="0.2">
      <c r="A66" s="22" t="s">
        <v>94</v>
      </c>
      <c r="B66" s="12">
        <v>80276</v>
      </c>
      <c r="C66" s="9">
        <v>865.6</v>
      </c>
      <c r="D66" s="9">
        <v>877.6</v>
      </c>
      <c r="E66" s="9">
        <v>1.7999999999999545</v>
      </c>
      <c r="F66" s="9">
        <v>12</v>
      </c>
      <c r="G66" s="13"/>
      <c r="H66" s="13"/>
      <c r="I66" s="47">
        <f t="shared" si="3"/>
        <v>867.4</v>
      </c>
      <c r="J66" s="11" t="s">
        <v>121</v>
      </c>
      <c r="K66" s="12" t="s">
        <v>103</v>
      </c>
      <c r="L66" s="47"/>
      <c r="M66" s="12"/>
      <c r="N66" s="47"/>
      <c r="O66" s="9">
        <v>32.918529999999997</v>
      </c>
      <c r="P66" s="9">
        <v>28.434653003000001</v>
      </c>
      <c r="Q66" s="1">
        <v>28.434653003000001</v>
      </c>
      <c r="R66" s="9">
        <v>21.120090000000001</v>
      </c>
      <c r="S66" s="47"/>
      <c r="T66" s="9">
        <v>0.49570969999999998</v>
      </c>
      <c r="U66" s="11"/>
      <c r="V66" s="47"/>
      <c r="W66" s="9">
        <v>2.1380629999999998</v>
      </c>
      <c r="X66" s="9">
        <v>2.6921219999999999</v>
      </c>
      <c r="Y66" s="47"/>
      <c r="Z66" s="47">
        <v>0.03</v>
      </c>
      <c r="AA66" s="47">
        <v>0.63</v>
      </c>
      <c r="AB66" s="47">
        <v>78.86</v>
      </c>
      <c r="AC66" s="47">
        <v>20.48</v>
      </c>
      <c r="AD66" s="47"/>
    </row>
    <row r="67" spans="1:30" ht="21" customHeight="1" x14ac:dyDescent="0.2">
      <c r="A67" s="22" t="s">
        <v>94</v>
      </c>
      <c r="B67" s="12">
        <v>80277</v>
      </c>
      <c r="C67" s="9">
        <v>865.6</v>
      </c>
      <c r="D67" s="9">
        <v>877.6</v>
      </c>
      <c r="E67" s="9">
        <v>2.0599999999999454</v>
      </c>
      <c r="F67" s="9">
        <v>12</v>
      </c>
      <c r="G67" s="13"/>
      <c r="H67" s="13"/>
      <c r="I67" s="47">
        <f t="shared" si="3"/>
        <v>867.66</v>
      </c>
      <c r="J67" s="11" t="s">
        <v>121</v>
      </c>
      <c r="K67" s="12" t="s">
        <v>103</v>
      </c>
      <c r="L67" s="47"/>
      <c r="M67" s="12"/>
      <c r="N67" s="47"/>
      <c r="O67" s="9">
        <v>33.08</v>
      </c>
      <c r="P67" s="9">
        <v>28.669607999999997</v>
      </c>
      <c r="Q67" s="1">
        <v>28.669607999999997</v>
      </c>
      <c r="R67" s="9">
        <v>7.170293</v>
      </c>
      <c r="S67" s="47"/>
      <c r="T67" s="9">
        <v>2.0341930000000001</v>
      </c>
      <c r="U67" s="11"/>
      <c r="V67" s="47"/>
      <c r="W67" s="9">
        <v>2.1297000000000001</v>
      </c>
      <c r="X67" s="9">
        <v>2.6833</v>
      </c>
      <c r="Y67" s="47"/>
      <c r="Z67" s="47">
        <v>0</v>
      </c>
      <c r="AA67" s="47">
        <v>0.39</v>
      </c>
      <c r="AB67" s="47">
        <v>79.87</v>
      </c>
      <c r="AC67" s="47">
        <v>19.739999999999998</v>
      </c>
      <c r="AD67" s="47"/>
    </row>
    <row r="68" spans="1:30" ht="21" customHeight="1" x14ac:dyDescent="0.2">
      <c r="A68" s="22" t="s">
        <v>94</v>
      </c>
      <c r="B68" s="12">
        <v>80278</v>
      </c>
      <c r="C68" s="9">
        <v>865.6</v>
      </c>
      <c r="D68" s="9">
        <v>877.6</v>
      </c>
      <c r="E68" s="9">
        <v>2.3999999999999773</v>
      </c>
      <c r="F68" s="9">
        <v>12</v>
      </c>
      <c r="G68" s="13"/>
      <c r="H68" s="13"/>
      <c r="I68" s="47">
        <f t="shared" si="3"/>
        <v>868</v>
      </c>
      <c r="J68" s="11" t="s">
        <v>121</v>
      </c>
      <c r="K68" s="12" t="s">
        <v>103</v>
      </c>
      <c r="L68" s="47"/>
      <c r="M68" s="12"/>
      <c r="N68" s="47"/>
      <c r="O68" s="9">
        <v>32.713909999999998</v>
      </c>
      <c r="P68" s="9">
        <v>28.136910440999998</v>
      </c>
      <c r="Q68" s="1">
        <v>28.136910440999998</v>
      </c>
      <c r="R68" s="9">
        <v>40.320010000000003</v>
      </c>
      <c r="S68" s="47"/>
      <c r="T68" s="9">
        <v>0.51798999999999995</v>
      </c>
      <c r="U68" s="11"/>
      <c r="V68" s="47"/>
      <c r="W68" s="9">
        <v>2.135167</v>
      </c>
      <c r="X68" s="9">
        <v>2.6827000000000001</v>
      </c>
      <c r="Y68" s="47"/>
      <c r="Z68" s="47">
        <v>0.06</v>
      </c>
      <c r="AA68" s="47">
        <v>0.87</v>
      </c>
      <c r="AB68" s="47">
        <v>75.709999999999994</v>
      </c>
      <c r="AC68" s="47">
        <v>23.36</v>
      </c>
      <c r="AD68" s="47"/>
    </row>
    <row r="69" spans="1:30" ht="21" customHeight="1" x14ac:dyDescent="0.2">
      <c r="A69" s="22" t="s">
        <v>94</v>
      </c>
      <c r="B69" s="12">
        <v>80279</v>
      </c>
      <c r="C69" s="9">
        <v>865.6</v>
      </c>
      <c r="D69" s="9">
        <v>877.6</v>
      </c>
      <c r="E69" s="9">
        <v>2.5599999999999454</v>
      </c>
      <c r="F69" s="9">
        <v>12</v>
      </c>
      <c r="G69" s="13"/>
      <c r="H69" s="13"/>
      <c r="I69" s="47">
        <f t="shared" si="3"/>
        <v>868.16</v>
      </c>
      <c r="J69" s="11" t="s">
        <v>121</v>
      </c>
      <c r="K69" s="12" t="s">
        <v>103</v>
      </c>
      <c r="L69" s="47"/>
      <c r="M69" s="12"/>
      <c r="N69" s="47"/>
      <c r="O69" s="9">
        <v>32.56</v>
      </c>
      <c r="P69" s="9">
        <v>27.912956000000008</v>
      </c>
      <c r="Q69" s="1">
        <v>27.912956000000008</v>
      </c>
      <c r="R69" s="9">
        <v>11.246320000000001</v>
      </c>
      <c r="S69" s="47"/>
      <c r="T69" s="9">
        <v>2.212332</v>
      </c>
      <c r="U69" s="11"/>
      <c r="V69" s="47"/>
      <c r="W69" s="9">
        <v>2.1332</v>
      </c>
      <c r="X69" s="9">
        <v>2.6755</v>
      </c>
      <c r="Y69" s="47"/>
      <c r="Z69" s="47">
        <v>0.31</v>
      </c>
      <c r="AA69" s="47">
        <v>0.89</v>
      </c>
      <c r="AB69" s="47">
        <v>75.540000000000006</v>
      </c>
      <c r="AC69" s="47">
        <v>23.27</v>
      </c>
      <c r="AD69" s="47"/>
    </row>
    <row r="70" spans="1:30" ht="21" customHeight="1" x14ac:dyDescent="0.2">
      <c r="A70" s="22" t="s">
        <v>94</v>
      </c>
      <c r="B70" s="12">
        <v>80280</v>
      </c>
      <c r="C70" s="9">
        <v>865.6</v>
      </c>
      <c r="D70" s="9">
        <v>877.6</v>
      </c>
      <c r="E70" s="9">
        <v>2.8099999999999454</v>
      </c>
      <c r="F70" s="9">
        <v>12</v>
      </c>
      <c r="G70" s="13"/>
      <c r="H70" s="13"/>
      <c r="I70" s="47">
        <f t="shared" si="3"/>
        <v>868.41</v>
      </c>
      <c r="J70" s="11" t="s">
        <v>121</v>
      </c>
      <c r="K70" s="12" t="s">
        <v>103</v>
      </c>
      <c r="L70" s="47"/>
      <c r="M70" s="12"/>
      <c r="N70" s="47"/>
      <c r="O70" s="9">
        <v>32.40034</v>
      </c>
      <c r="P70" s="9">
        <v>27.680634734000002</v>
      </c>
      <c r="Q70" s="1">
        <v>27.680634734000002</v>
      </c>
      <c r="R70" s="9">
        <v>35.344949999999997</v>
      </c>
      <c r="S70" s="47"/>
      <c r="T70" s="9">
        <v>0.32029289999999999</v>
      </c>
      <c r="U70" s="11"/>
      <c r="V70" s="47"/>
      <c r="W70" s="9">
        <v>2.1436639999999998</v>
      </c>
      <c r="X70" s="9">
        <v>2.6875049999999998</v>
      </c>
      <c r="Y70" s="47"/>
      <c r="Z70" s="47">
        <v>0.03</v>
      </c>
      <c r="AA70" s="47">
        <v>0.85</v>
      </c>
      <c r="AB70" s="47">
        <v>76.95</v>
      </c>
      <c r="AC70" s="47">
        <v>22.17</v>
      </c>
      <c r="AD70" s="47"/>
    </row>
    <row r="71" spans="1:30" ht="21" customHeight="1" x14ac:dyDescent="0.2">
      <c r="A71" s="22" t="s">
        <v>94</v>
      </c>
      <c r="B71" s="12">
        <v>80282</v>
      </c>
      <c r="C71" s="9">
        <v>865.6</v>
      </c>
      <c r="D71" s="9">
        <v>877.6</v>
      </c>
      <c r="E71" s="9">
        <v>3.3299999999999272</v>
      </c>
      <c r="F71" s="9">
        <v>12</v>
      </c>
      <c r="G71" s="13"/>
      <c r="H71" s="13"/>
      <c r="I71" s="47">
        <f t="shared" si="3"/>
        <v>868.93</v>
      </c>
      <c r="J71" s="11" t="s">
        <v>121</v>
      </c>
      <c r="K71" s="12" t="s">
        <v>103</v>
      </c>
      <c r="L71" s="47"/>
      <c r="M71" s="12"/>
      <c r="N71" s="47"/>
      <c r="O71" s="9">
        <v>31.564019999999999</v>
      </c>
      <c r="P71" s="9">
        <v>26.463705502000003</v>
      </c>
      <c r="Q71" s="1">
        <v>26.463705502000003</v>
      </c>
      <c r="R71" s="9">
        <v>19.70795</v>
      </c>
      <c r="S71" s="47"/>
      <c r="T71" s="9">
        <v>0.65448850000000003</v>
      </c>
      <c r="U71" s="11"/>
      <c r="V71" s="47"/>
      <c r="W71" s="9">
        <v>2.155735</v>
      </c>
      <c r="X71" s="9">
        <v>2.684631</v>
      </c>
      <c r="Y71" s="47"/>
      <c r="Z71" s="47">
        <v>0.03</v>
      </c>
      <c r="AA71" s="47">
        <v>1.19</v>
      </c>
      <c r="AB71" s="47">
        <v>77.680000000000007</v>
      </c>
      <c r="AC71" s="47">
        <v>21.09</v>
      </c>
      <c r="AD71" s="47"/>
    </row>
    <row r="72" spans="1:30" ht="21" customHeight="1" x14ac:dyDescent="0.2">
      <c r="A72" s="22" t="s">
        <v>94</v>
      </c>
      <c r="B72" s="12">
        <v>80283</v>
      </c>
      <c r="C72" s="9">
        <v>865.6</v>
      </c>
      <c r="D72" s="9">
        <v>877.6</v>
      </c>
      <c r="E72" s="9">
        <v>3.5799999999999272</v>
      </c>
      <c r="F72" s="9">
        <v>12</v>
      </c>
      <c r="G72" s="13"/>
      <c r="H72" s="13"/>
      <c r="I72" s="47">
        <f t="shared" si="3"/>
        <v>869.18</v>
      </c>
      <c r="J72" s="11" t="s">
        <v>121</v>
      </c>
      <c r="K72" s="12" t="s">
        <v>103</v>
      </c>
      <c r="L72" s="47"/>
      <c r="M72" s="12"/>
      <c r="N72" s="47"/>
      <c r="O72" s="9">
        <v>32.450000000000003</v>
      </c>
      <c r="P72" s="9">
        <v>27.752895000000009</v>
      </c>
      <c r="Q72" s="1">
        <v>27.752895000000009</v>
      </c>
      <c r="R72" s="9">
        <v>30.815010000000001</v>
      </c>
      <c r="S72" s="47"/>
      <c r="T72" s="9">
        <v>2.0457380000000001</v>
      </c>
      <c r="U72" s="11"/>
      <c r="V72" s="47"/>
      <c r="W72" s="9">
        <v>2.1408999999999998</v>
      </c>
      <c r="X72" s="9">
        <v>2.6842000000000001</v>
      </c>
      <c r="Y72" s="47"/>
      <c r="Z72" s="47">
        <v>0.4</v>
      </c>
      <c r="AA72" s="47">
        <v>1.1100000000000001</v>
      </c>
      <c r="AB72" s="47">
        <v>79.790000000000006</v>
      </c>
      <c r="AC72" s="47">
        <v>18.7</v>
      </c>
      <c r="AD72" s="47"/>
    </row>
    <row r="73" spans="1:30" ht="21" customHeight="1" x14ac:dyDescent="0.2">
      <c r="A73" s="22" t="s">
        <v>94</v>
      </c>
      <c r="B73" s="12">
        <v>80284</v>
      </c>
      <c r="C73" s="9">
        <v>865.6</v>
      </c>
      <c r="D73" s="9">
        <v>877.6</v>
      </c>
      <c r="E73" s="9">
        <v>3.8299999999999272</v>
      </c>
      <c r="F73" s="9">
        <v>12</v>
      </c>
      <c r="G73" s="13"/>
      <c r="H73" s="13"/>
      <c r="I73" s="47">
        <f t="shared" si="3"/>
        <v>869.43</v>
      </c>
      <c r="J73" s="11" t="s">
        <v>121</v>
      </c>
      <c r="K73" s="12" t="s">
        <v>103</v>
      </c>
      <c r="L73" s="47"/>
      <c r="M73" s="9">
        <v>27.28</v>
      </c>
      <c r="N73" s="47"/>
      <c r="O73" s="9">
        <v>31.924769999999999</v>
      </c>
      <c r="P73" s="9">
        <v>26.988632827000004</v>
      </c>
      <c r="Q73" s="1">
        <v>27.134316413500002</v>
      </c>
      <c r="R73" s="9">
        <v>21.584890000000001</v>
      </c>
      <c r="S73" s="47"/>
      <c r="T73" s="9">
        <v>0.114105</v>
      </c>
      <c r="U73" s="11"/>
      <c r="V73" s="47"/>
      <c r="W73" s="9">
        <v>2.1511979999999999</v>
      </c>
      <c r="X73" s="9">
        <v>2.6868470000000002</v>
      </c>
      <c r="Y73" s="47"/>
      <c r="Z73" s="47">
        <v>0.04</v>
      </c>
      <c r="AA73" s="47">
        <v>1.1100000000000001</v>
      </c>
      <c r="AB73" s="47">
        <v>78.33</v>
      </c>
      <c r="AC73" s="47">
        <v>20.53</v>
      </c>
      <c r="AD73" s="47"/>
    </row>
    <row r="74" spans="1:30" ht="21" customHeight="1" x14ac:dyDescent="0.2">
      <c r="A74" s="22" t="s">
        <v>94</v>
      </c>
      <c r="B74" s="12">
        <v>80285</v>
      </c>
      <c r="C74" s="9">
        <v>865.6</v>
      </c>
      <c r="D74" s="9">
        <v>877.6</v>
      </c>
      <c r="E74" s="9">
        <v>4.1000000000000227</v>
      </c>
      <c r="F74" s="9">
        <v>12</v>
      </c>
      <c r="G74" s="13"/>
      <c r="H74" s="13"/>
      <c r="I74" s="47">
        <f t="shared" si="3"/>
        <v>869.7</v>
      </c>
      <c r="J74" s="11" t="s">
        <v>121</v>
      </c>
      <c r="K74" s="12" t="s">
        <v>103</v>
      </c>
      <c r="L74" s="47"/>
      <c r="M74" s="12"/>
      <c r="N74" s="47"/>
      <c r="O74" s="9">
        <v>32.43</v>
      </c>
      <c r="P74" s="9">
        <v>27.723793000000001</v>
      </c>
      <c r="Q74" s="1">
        <v>27.723793000000001</v>
      </c>
      <c r="R74" s="9">
        <v>5.6960189999999997</v>
      </c>
      <c r="S74" s="47"/>
      <c r="T74" s="9">
        <v>2.1583929999999998</v>
      </c>
      <c r="U74" s="11"/>
      <c r="V74" s="47"/>
      <c r="W74" s="9">
        <v>2.1406000000000001</v>
      </c>
      <c r="X74" s="9">
        <v>2.6833</v>
      </c>
      <c r="Y74" s="47"/>
      <c r="Z74" s="47">
        <v>0.04</v>
      </c>
      <c r="AA74" s="47">
        <v>0.84</v>
      </c>
      <c r="AB74" s="47">
        <v>74.09</v>
      </c>
      <c r="AC74" s="47">
        <v>25.03</v>
      </c>
      <c r="AD74" s="47"/>
    </row>
    <row r="75" spans="1:30" ht="21" customHeight="1" x14ac:dyDescent="0.2">
      <c r="A75" s="22" t="s">
        <v>94</v>
      </c>
      <c r="B75" s="12">
        <v>80286</v>
      </c>
      <c r="C75" s="9">
        <v>865.6</v>
      </c>
      <c r="D75" s="9">
        <v>877.6</v>
      </c>
      <c r="E75" s="9">
        <v>4.3500000000000227</v>
      </c>
      <c r="F75" s="9">
        <v>12</v>
      </c>
      <c r="G75" s="13"/>
      <c r="H75" s="13"/>
      <c r="I75" s="47">
        <f t="shared" si="3"/>
        <v>869.95</v>
      </c>
      <c r="J75" s="11" t="s">
        <v>121</v>
      </c>
      <c r="K75" s="12" t="s">
        <v>103</v>
      </c>
      <c r="L75" s="47"/>
      <c r="M75" s="12"/>
      <c r="N75" s="47"/>
      <c r="O75" s="9">
        <v>31.643630000000002</v>
      </c>
      <c r="P75" s="9">
        <v>26.579546013000005</v>
      </c>
      <c r="Q75" s="1">
        <v>26.579546013000005</v>
      </c>
      <c r="R75" s="9">
        <v>13.4467</v>
      </c>
      <c r="S75" s="47"/>
      <c r="T75" s="9">
        <v>0.4020012</v>
      </c>
      <c r="U75" s="11"/>
      <c r="V75" s="47"/>
      <c r="W75" s="9">
        <v>2.1597629999999999</v>
      </c>
      <c r="X75" s="9">
        <v>2.692475</v>
      </c>
      <c r="Y75" s="47"/>
      <c r="Z75" s="47">
        <v>0</v>
      </c>
      <c r="AA75" s="47">
        <v>0.44</v>
      </c>
      <c r="AB75" s="47">
        <v>75.2</v>
      </c>
      <c r="AC75" s="47">
        <v>24.35</v>
      </c>
      <c r="AD75" s="47"/>
    </row>
    <row r="76" spans="1:30" ht="21" customHeight="1" x14ac:dyDescent="0.2">
      <c r="A76" s="22" t="s">
        <v>94</v>
      </c>
      <c r="B76" s="12">
        <v>80287</v>
      </c>
      <c r="C76" s="9">
        <v>865.6</v>
      </c>
      <c r="D76" s="9">
        <v>877.6</v>
      </c>
      <c r="E76" s="9">
        <v>4.6100000000000136</v>
      </c>
      <c r="F76" s="9">
        <v>12</v>
      </c>
      <c r="G76" s="13"/>
      <c r="H76" s="13"/>
      <c r="I76" s="47">
        <f t="shared" si="3"/>
        <v>870.21</v>
      </c>
      <c r="J76" s="11" t="s">
        <v>121</v>
      </c>
      <c r="K76" s="12" t="s">
        <v>103</v>
      </c>
      <c r="L76" s="47"/>
      <c r="M76" s="12"/>
      <c r="N76" s="47"/>
      <c r="O76" s="9">
        <v>32.65</v>
      </c>
      <c r="P76" s="9">
        <v>28.043914999999998</v>
      </c>
      <c r="Q76" s="1">
        <v>28.043914999999998</v>
      </c>
      <c r="R76" s="9">
        <v>17.815919999999998</v>
      </c>
      <c r="S76" s="47"/>
      <c r="T76" s="9">
        <v>2.0998809999999999</v>
      </c>
      <c r="U76" s="11"/>
      <c r="V76" s="47"/>
      <c r="W76" s="9">
        <v>2.1328999999999998</v>
      </c>
      <c r="X76" s="9">
        <v>2.6772999999999998</v>
      </c>
      <c r="Y76" s="47"/>
      <c r="Z76" s="47">
        <v>0</v>
      </c>
      <c r="AA76" s="47">
        <v>0.33</v>
      </c>
      <c r="AB76" s="47">
        <v>75.25</v>
      </c>
      <c r="AC76" s="47">
        <v>24.41</v>
      </c>
      <c r="AD76" s="47"/>
    </row>
    <row r="77" spans="1:30" ht="21" customHeight="1" x14ac:dyDescent="0.2">
      <c r="A77" s="22" t="s">
        <v>94</v>
      </c>
      <c r="B77" s="12">
        <v>80288</v>
      </c>
      <c r="C77" s="9">
        <v>865.6</v>
      </c>
      <c r="D77" s="9">
        <v>877.6</v>
      </c>
      <c r="E77" s="9">
        <v>4.8500000000000227</v>
      </c>
      <c r="F77" s="9">
        <v>12</v>
      </c>
      <c r="G77" s="13"/>
      <c r="H77" s="13"/>
      <c r="I77" s="47">
        <f t="shared" si="3"/>
        <v>870.45</v>
      </c>
      <c r="J77" s="11" t="s">
        <v>121</v>
      </c>
      <c r="K77" s="12" t="s">
        <v>103</v>
      </c>
      <c r="L77" s="47"/>
      <c r="M77" s="12"/>
      <c r="N77" s="47"/>
      <c r="O77" s="9">
        <v>31.03688</v>
      </c>
      <c r="P77" s="9">
        <v>25.696664088000006</v>
      </c>
      <c r="Q77" s="1">
        <v>25.696664088000006</v>
      </c>
      <c r="R77" s="9">
        <v>32.06617</v>
      </c>
      <c r="S77" s="47"/>
      <c r="T77" s="9">
        <v>0.46402009999999999</v>
      </c>
      <c r="U77" s="11"/>
      <c r="V77" s="47"/>
      <c r="W77" s="9">
        <v>2.1634069999999999</v>
      </c>
      <c r="X77" s="9">
        <v>2.6829480000000001</v>
      </c>
      <c r="Y77" s="47"/>
      <c r="Z77" s="47">
        <v>0.02</v>
      </c>
      <c r="AA77" s="47">
        <v>0.56999999999999995</v>
      </c>
      <c r="AB77" s="47">
        <v>67.03</v>
      </c>
      <c r="AC77" s="47">
        <v>32.380000000000003</v>
      </c>
      <c r="AD77" s="47"/>
    </row>
    <row r="78" spans="1:30" ht="21" customHeight="1" x14ac:dyDescent="0.2">
      <c r="A78" s="22" t="s">
        <v>94</v>
      </c>
      <c r="B78" s="12">
        <v>80289</v>
      </c>
      <c r="C78" s="9">
        <v>865.6</v>
      </c>
      <c r="D78" s="9">
        <v>877.6</v>
      </c>
      <c r="E78" s="9">
        <v>5.1000000000000227</v>
      </c>
      <c r="F78" s="9">
        <v>12</v>
      </c>
      <c r="G78" s="13"/>
      <c r="H78" s="13"/>
      <c r="I78" s="47">
        <f t="shared" si="3"/>
        <v>870.7</v>
      </c>
      <c r="J78" s="11" t="s">
        <v>121</v>
      </c>
      <c r="K78" s="12" t="s">
        <v>103</v>
      </c>
      <c r="L78" s="47"/>
      <c r="M78" s="12"/>
      <c r="N78" s="47"/>
      <c r="O78" s="9">
        <v>31.73</v>
      </c>
      <c r="P78" s="9">
        <v>26.705223000000004</v>
      </c>
      <c r="Q78" s="1">
        <v>26.705223000000004</v>
      </c>
      <c r="R78" s="9">
        <v>11.282389999999999</v>
      </c>
      <c r="S78" s="47"/>
      <c r="T78" s="9">
        <v>2.3254090000000001</v>
      </c>
      <c r="U78" s="11"/>
      <c r="V78" s="47"/>
      <c r="W78" s="9">
        <v>2.1456</v>
      </c>
      <c r="X78" s="9">
        <v>2.6734</v>
      </c>
      <c r="Y78" s="47"/>
      <c r="Z78" s="47">
        <v>0.47</v>
      </c>
      <c r="AA78" s="47">
        <v>1.94</v>
      </c>
      <c r="AB78" s="47">
        <v>66.81</v>
      </c>
      <c r="AC78" s="47">
        <v>30.78</v>
      </c>
      <c r="AD78" s="47"/>
    </row>
    <row r="79" spans="1:30" ht="21" customHeight="1" x14ac:dyDescent="0.2">
      <c r="A79" s="22" t="s">
        <v>94</v>
      </c>
      <c r="B79" s="12">
        <v>80290</v>
      </c>
      <c r="C79" s="9">
        <v>865.6</v>
      </c>
      <c r="D79" s="9">
        <v>877.6</v>
      </c>
      <c r="E79" s="9">
        <v>5.3700000000000045</v>
      </c>
      <c r="F79" s="9">
        <v>12</v>
      </c>
      <c r="G79" s="10">
        <v>871</v>
      </c>
      <c r="H79" s="10">
        <v>871.5</v>
      </c>
      <c r="I79" s="47">
        <f t="shared" si="3"/>
        <v>870.97</v>
      </c>
      <c r="J79" s="11" t="s">
        <v>121</v>
      </c>
      <c r="K79" s="12" t="s">
        <v>103</v>
      </c>
      <c r="L79" s="47"/>
      <c r="M79" s="12"/>
      <c r="N79" s="47"/>
      <c r="O79" s="9">
        <v>34.052289999999999</v>
      </c>
      <c r="P79" s="9">
        <v>30.084387179000004</v>
      </c>
      <c r="Q79" s="1">
        <v>30.084387179000004</v>
      </c>
      <c r="R79" s="9">
        <v>41.386099999999999</v>
      </c>
      <c r="S79" s="47"/>
      <c r="T79" s="9">
        <v>7.2806910000000002E-2</v>
      </c>
      <c r="U79" s="11"/>
      <c r="V79" s="47"/>
      <c r="W79" s="9">
        <v>2.106427</v>
      </c>
      <c r="X79" s="9">
        <v>2.6730860000000001</v>
      </c>
      <c r="Y79" s="47"/>
      <c r="Z79" s="47">
        <v>0.77</v>
      </c>
      <c r="AA79" s="47">
        <v>20.149999999999999</v>
      </c>
      <c r="AB79" s="47">
        <v>70.84</v>
      </c>
      <c r="AC79" s="47">
        <v>8.24</v>
      </c>
      <c r="AD79" s="47"/>
    </row>
    <row r="80" spans="1:30" ht="21" customHeight="1" x14ac:dyDescent="0.2">
      <c r="A80" s="22" t="s">
        <v>94</v>
      </c>
      <c r="B80" s="12">
        <v>80291</v>
      </c>
      <c r="C80" s="9">
        <v>865.6</v>
      </c>
      <c r="D80" s="9">
        <v>877.6</v>
      </c>
      <c r="E80" s="9">
        <v>5.6399999999999864</v>
      </c>
      <c r="F80" s="9">
        <v>12</v>
      </c>
      <c r="G80" s="10">
        <v>871</v>
      </c>
      <c r="H80" s="10">
        <v>871.5</v>
      </c>
      <c r="I80" s="47">
        <f t="shared" si="3"/>
        <v>871.24</v>
      </c>
      <c r="J80" s="11" t="s">
        <v>121</v>
      </c>
      <c r="K80" s="12" t="s">
        <v>101</v>
      </c>
      <c r="L80" s="47"/>
      <c r="M80" s="12"/>
      <c r="N80" s="47"/>
      <c r="O80" s="9">
        <v>31.96</v>
      </c>
      <c r="P80" s="9">
        <v>27.039896000000006</v>
      </c>
      <c r="Q80" s="1">
        <v>27.039896000000006</v>
      </c>
      <c r="R80" s="9">
        <v>3.3626510000000001</v>
      </c>
      <c r="S80" s="47"/>
      <c r="T80" s="9">
        <v>3.807712</v>
      </c>
      <c r="U80" s="11"/>
      <c r="V80" s="47"/>
      <c r="W80" s="9">
        <v>2.1566999999999998</v>
      </c>
      <c r="X80" s="9">
        <v>2.6953999999999998</v>
      </c>
      <c r="Y80" s="47"/>
      <c r="Z80" s="47">
        <v>1.06</v>
      </c>
      <c r="AA80" s="47">
        <v>4.57</v>
      </c>
      <c r="AB80" s="47">
        <v>77.180000000000007</v>
      </c>
      <c r="AC80" s="47">
        <v>17.190000000000001</v>
      </c>
      <c r="AD80" s="47"/>
    </row>
    <row r="81" spans="1:30" ht="21" customHeight="1" x14ac:dyDescent="0.2">
      <c r="A81" s="22" t="s">
        <v>94</v>
      </c>
      <c r="B81" s="12">
        <v>80294</v>
      </c>
      <c r="C81" s="9">
        <v>865.6</v>
      </c>
      <c r="D81" s="9">
        <v>877.6</v>
      </c>
      <c r="E81" s="9">
        <v>6.3400000000000318</v>
      </c>
      <c r="F81" s="9">
        <v>12</v>
      </c>
      <c r="G81" s="10"/>
      <c r="H81" s="10"/>
      <c r="I81" s="47">
        <f t="shared" si="3"/>
        <v>871.94</v>
      </c>
      <c r="J81" s="11" t="s">
        <v>121</v>
      </c>
      <c r="K81" s="12" t="s">
        <v>101</v>
      </c>
      <c r="L81" s="47"/>
      <c r="M81" s="12"/>
      <c r="N81" s="47"/>
      <c r="O81" s="9">
        <v>29.316420000000001</v>
      </c>
      <c r="P81" s="9">
        <v>23.193222742000003</v>
      </c>
      <c r="Q81" s="1">
        <v>23.193222742000003</v>
      </c>
      <c r="R81" s="9">
        <v>15.673400000000001</v>
      </c>
      <c r="S81" s="47"/>
      <c r="T81" s="9">
        <v>0.2765917</v>
      </c>
      <c r="U81" s="11"/>
      <c r="V81" s="47"/>
      <c r="W81" s="9">
        <v>2.1994259999999999</v>
      </c>
      <c r="X81" s="9">
        <v>2.6931609999999999</v>
      </c>
      <c r="Y81" s="47"/>
      <c r="Z81" s="47">
        <v>0.84</v>
      </c>
      <c r="AA81" s="47">
        <v>6.95</v>
      </c>
      <c r="AB81" s="47">
        <v>69.89</v>
      </c>
      <c r="AC81" s="47">
        <v>22.31</v>
      </c>
      <c r="AD81" s="47"/>
    </row>
    <row r="82" spans="1:30" ht="21" customHeight="1" x14ac:dyDescent="0.2">
      <c r="A82" s="22" t="s">
        <v>94</v>
      </c>
      <c r="B82" s="12">
        <v>80295</v>
      </c>
      <c r="C82" s="9">
        <v>865.6</v>
      </c>
      <c r="D82" s="9">
        <v>877.6</v>
      </c>
      <c r="E82" s="9">
        <v>6.6000000000000227</v>
      </c>
      <c r="F82" s="9">
        <v>12</v>
      </c>
      <c r="G82" s="10"/>
      <c r="H82" s="10"/>
      <c r="I82" s="47">
        <f t="shared" si="3"/>
        <v>872.2</v>
      </c>
      <c r="J82" s="11" t="s">
        <v>121</v>
      </c>
      <c r="K82" s="12" t="s">
        <v>101</v>
      </c>
      <c r="L82" s="47"/>
      <c r="M82" s="12"/>
      <c r="N82" s="47"/>
      <c r="O82" s="9">
        <v>32.75</v>
      </c>
      <c r="P82" s="9">
        <v>28.189425</v>
      </c>
      <c r="Q82" s="1">
        <v>28.189425</v>
      </c>
      <c r="R82" s="9">
        <v>6.5724830000000001</v>
      </c>
      <c r="S82" s="47"/>
      <c r="T82" s="9">
        <v>3.7202860000000002</v>
      </c>
      <c r="U82" s="11"/>
      <c r="V82" s="47"/>
      <c r="W82" s="9">
        <v>2.1349999999999998</v>
      </c>
      <c r="X82" s="9">
        <v>2.6829000000000001</v>
      </c>
      <c r="Y82" s="47"/>
      <c r="Z82" s="47">
        <v>0.03</v>
      </c>
      <c r="AA82" s="47">
        <v>0.6</v>
      </c>
      <c r="AB82" s="47">
        <v>80.37</v>
      </c>
      <c r="AC82" s="47">
        <v>19.010000000000002</v>
      </c>
      <c r="AD82" s="47"/>
    </row>
    <row r="83" spans="1:30" ht="21" customHeight="1" x14ac:dyDescent="0.2">
      <c r="A83" s="22" t="s">
        <v>94</v>
      </c>
      <c r="B83" s="12">
        <v>80296</v>
      </c>
      <c r="C83" s="9">
        <v>865.6</v>
      </c>
      <c r="D83" s="9">
        <v>877.6</v>
      </c>
      <c r="E83" s="9">
        <v>6.9199999999999591</v>
      </c>
      <c r="F83" s="9">
        <v>12</v>
      </c>
      <c r="G83" s="10">
        <v>872.3</v>
      </c>
      <c r="H83" s="10">
        <v>873.7</v>
      </c>
      <c r="I83" s="47">
        <f t="shared" si="3"/>
        <v>872.52</v>
      </c>
      <c r="J83" s="11" t="s">
        <v>121</v>
      </c>
      <c r="K83" s="12" t="s">
        <v>101</v>
      </c>
      <c r="L83" s="47"/>
      <c r="M83" s="12"/>
      <c r="N83" s="47"/>
      <c r="O83" s="9">
        <v>31.234310000000001</v>
      </c>
      <c r="P83" s="9">
        <v>25.983944481000002</v>
      </c>
      <c r="Q83" s="1">
        <v>25.983944481000002</v>
      </c>
      <c r="R83" s="9">
        <v>3.2830759999999999</v>
      </c>
      <c r="S83" s="47"/>
      <c r="T83" s="9">
        <v>0.11800570000000001</v>
      </c>
      <c r="U83" s="11"/>
      <c r="V83" s="47"/>
      <c r="W83" s="9">
        <v>2.1722540000000001</v>
      </c>
      <c r="X83" s="9">
        <v>2.7006199999999998</v>
      </c>
      <c r="Y83" s="47"/>
      <c r="Z83" s="47">
        <v>0.03</v>
      </c>
      <c r="AA83" s="47">
        <v>0.71</v>
      </c>
      <c r="AB83" s="47">
        <v>82.92</v>
      </c>
      <c r="AC83" s="47">
        <v>16.329999999999998</v>
      </c>
      <c r="AD83" s="47"/>
    </row>
    <row r="84" spans="1:30" ht="21" customHeight="1" x14ac:dyDescent="0.2">
      <c r="A84" s="22" t="s">
        <v>94</v>
      </c>
      <c r="B84" s="12">
        <v>80297</v>
      </c>
      <c r="C84" s="9">
        <v>865.6</v>
      </c>
      <c r="D84" s="9">
        <v>877.6</v>
      </c>
      <c r="E84" s="9">
        <v>7.0799999999999272</v>
      </c>
      <c r="F84" s="9">
        <v>12</v>
      </c>
      <c r="G84" s="10">
        <v>872.3</v>
      </c>
      <c r="H84" s="10">
        <v>873.7</v>
      </c>
      <c r="I84" s="47">
        <f t="shared" si="3"/>
        <v>872.68</v>
      </c>
      <c r="J84" s="11" t="s">
        <v>121</v>
      </c>
      <c r="K84" s="12" t="s">
        <v>101</v>
      </c>
      <c r="L84" s="47"/>
      <c r="M84" s="12"/>
      <c r="N84" s="47"/>
      <c r="O84" s="9">
        <v>33.79</v>
      </c>
      <c r="P84" s="9">
        <v>29.702728999999998</v>
      </c>
      <c r="Q84" s="1">
        <v>29.702728999999998</v>
      </c>
      <c r="R84" s="9">
        <v>3.9229669999999999</v>
      </c>
      <c r="S84" s="47"/>
      <c r="T84" s="9">
        <v>3.8996279999999999</v>
      </c>
      <c r="U84" s="11"/>
      <c r="V84" s="47"/>
      <c r="W84" s="9">
        <v>2.1760000000000002</v>
      </c>
      <c r="X84" s="9">
        <v>2.7709999999999999</v>
      </c>
      <c r="Y84" s="47"/>
      <c r="Z84" s="47">
        <v>0.03</v>
      </c>
      <c r="AA84" s="47">
        <v>0.67</v>
      </c>
      <c r="AB84" s="47">
        <v>83.8</v>
      </c>
      <c r="AC84" s="47">
        <v>15.51</v>
      </c>
      <c r="AD84" s="47"/>
    </row>
    <row r="85" spans="1:30" ht="21" customHeight="1" x14ac:dyDescent="0.2">
      <c r="A85" s="22" t="s">
        <v>94</v>
      </c>
      <c r="B85" s="12">
        <v>80299</v>
      </c>
      <c r="C85" s="9">
        <v>865.6</v>
      </c>
      <c r="D85" s="9">
        <v>877.6</v>
      </c>
      <c r="E85" s="9">
        <v>7.4700000000000273</v>
      </c>
      <c r="F85" s="9">
        <v>12</v>
      </c>
      <c r="G85" s="10">
        <v>872.3</v>
      </c>
      <c r="H85" s="10">
        <v>873.7</v>
      </c>
      <c r="I85" s="47">
        <f t="shared" si="3"/>
        <v>873.07</v>
      </c>
      <c r="J85" s="11" t="s">
        <v>121</v>
      </c>
      <c r="K85" s="12" t="s">
        <v>101</v>
      </c>
      <c r="L85" s="47"/>
      <c r="M85" s="12"/>
      <c r="N85" s="47"/>
      <c r="O85" s="9">
        <v>30.54</v>
      </c>
      <c r="P85" s="9">
        <v>24.973654000000003</v>
      </c>
      <c r="Q85" s="1">
        <v>24.973654000000003</v>
      </c>
      <c r="R85" s="9">
        <v>1.628457</v>
      </c>
      <c r="S85" s="47"/>
      <c r="T85" s="9">
        <v>3.2102729999999999</v>
      </c>
      <c r="U85" s="11"/>
      <c r="V85" s="47"/>
      <c r="W85" s="9">
        <v>2.1774</v>
      </c>
      <c r="X85" s="9">
        <v>2.6907000000000001</v>
      </c>
      <c r="Y85" s="47"/>
      <c r="Z85" s="47">
        <v>0.04</v>
      </c>
      <c r="AA85" s="47">
        <v>1.25</v>
      </c>
      <c r="AB85" s="47">
        <v>81.99</v>
      </c>
      <c r="AC85" s="47">
        <v>16.72</v>
      </c>
      <c r="AD85" s="47"/>
    </row>
    <row r="86" spans="1:30" ht="21" customHeight="1" x14ac:dyDescent="0.2">
      <c r="A86" s="22" t="s">
        <v>94</v>
      </c>
      <c r="B86" s="12">
        <v>80300</v>
      </c>
      <c r="C86" s="9">
        <v>865.6</v>
      </c>
      <c r="D86" s="9">
        <v>877.6</v>
      </c>
      <c r="E86" s="9">
        <v>7.6699999999999591</v>
      </c>
      <c r="F86" s="9">
        <v>12</v>
      </c>
      <c r="G86" s="10">
        <v>872.3</v>
      </c>
      <c r="H86" s="10">
        <v>873.7</v>
      </c>
      <c r="I86" s="47">
        <f t="shared" si="3"/>
        <v>873.27</v>
      </c>
      <c r="J86" s="11" t="s">
        <v>121</v>
      </c>
      <c r="K86" s="12" t="s">
        <v>101</v>
      </c>
      <c r="L86" s="47"/>
      <c r="M86" s="12"/>
      <c r="N86" s="47"/>
      <c r="O86" s="9">
        <v>29.479120000000002</v>
      </c>
      <c r="P86" s="9">
        <v>23.429967512000005</v>
      </c>
      <c r="Q86" s="1">
        <v>23.429967512000005</v>
      </c>
      <c r="R86" s="9">
        <v>1.8502970000000001</v>
      </c>
      <c r="S86" s="47"/>
      <c r="T86" s="9">
        <v>0.39516509999999999</v>
      </c>
      <c r="U86" s="11"/>
      <c r="V86" s="47"/>
      <c r="W86" s="9">
        <v>2.1936580000000001</v>
      </c>
      <c r="X86" s="9">
        <v>2.6888679999999998</v>
      </c>
      <c r="Y86" s="47"/>
      <c r="Z86" s="47">
        <v>1</v>
      </c>
      <c r="AA86" s="47">
        <v>14.23</v>
      </c>
      <c r="AB86" s="47">
        <v>70.44</v>
      </c>
      <c r="AC86" s="47">
        <v>14.33</v>
      </c>
      <c r="AD86" s="47"/>
    </row>
    <row r="87" spans="1:30" ht="21" customHeight="1" x14ac:dyDescent="0.2">
      <c r="A87" s="22" t="s">
        <v>94</v>
      </c>
      <c r="B87" s="12">
        <v>80301</v>
      </c>
      <c r="C87" s="9">
        <v>865.6</v>
      </c>
      <c r="D87" s="9">
        <v>877.6</v>
      </c>
      <c r="E87" s="9">
        <v>7.8600000000000136</v>
      </c>
      <c r="F87" s="9">
        <v>12</v>
      </c>
      <c r="G87" s="10">
        <v>872.3</v>
      </c>
      <c r="H87" s="10">
        <v>873.7</v>
      </c>
      <c r="I87" s="47">
        <f t="shared" si="3"/>
        <v>873.46</v>
      </c>
      <c r="J87" s="11" t="s">
        <v>121</v>
      </c>
      <c r="K87" s="12" t="s">
        <v>101</v>
      </c>
      <c r="L87" s="47"/>
      <c r="M87" s="12"/>
      <c r="N87" s="47"/>
      <c r="O87" s="9">
        <v>32.44</v>
      </c>
      <c r="P87" s="9">
        <v>27.738343999999998</v>
      </c>
      <c r="Q87" s="1">
        <v>27.738343999999998</v>
      </c>
      <c r="R87" s="9">
        <v>12.91263</v>
      </c>
      <c r="S87" s="47"/>
      <c r="T87" s="9">
        <v>4.2103960000000002</v>
      </c>
      <c r="U87" s="11"/>
      <c r="V87" s="47"/>
      <c r="W87" s="9">
        <v>2.1372</v>
      </c>
      <c r="X87" s="9">
        <v>2.6785000000000001</v>
      </c>
      <c r="Y87" s="47"/>
      <c r="Z87" s="47">
        <v>0.87</v>
      </c>
      <c r="AA87" s="47">
        <v>23.05</v>
      </c>
      <c r="AB87" s="47">
        <v>61.47</v>
      </c>
      <c r="AC87" s="47">
        <v>14.61</v>
      </c>
      <c r="AD87" s="47"/>
    </row>
    <row r="88" spans="1:30" ht="21" customHeight="1" x14ac:dyDescent="0.2">
      <c r="A88" s="22" t="s">
        <v>94</v>
      </c>
      <c r="B88" s="12">
        <v>80305</v>
      </c>
      <c r="C88" s="9">
        <v>865.6</v>
      </c>
      <c r="D88" s="9">
        <v>877.6</v>
      </c>
      <c r="E88" s="9">
        <v>8.7999999999999545</v>
      </c>
      <c r="F88" s="9">
        <v>12</v>
      </c>
      <c r="G88" s="13"/>
      <c r="H88" s="13"/>
      <c r="I88" s="47">
        <f t="shared" si="3"/>
        <v>874.4</v>
      </c>
      <c r="J88" s="11" t="s">
        <v>121</v>
      </c>
      <c r="K88" s="12" t="s">
        <v>101</v>
      </c>
      <c r="L88" s="47"/>
      <c r="M88" s="12"/>
      <c r="N88" s="47"/>
      <c r="O88" s="9">
        <v>36.102620000000002</v>
      </c>
      <c r="P88" s="9">
        <v>33.067822362000008</v>
      </c>
      <c r="Q88" s="1">
        <v>33.067822362000008</v>
      </c>
      <c r="R88" s="9">
        <v>189.84809999999999</v>
      </c>
      <c r="S88" s="47"/>
      <c r="T88" s="9">
        <v>8.5809580000000008</v>
      </c>
      <c r="U88" s="11"/>
      <c r="V88" s="47"/>
      <c r="W88" s="9">
        <v>2.0669749999999998</v>
      </c>
      <c r="X88" s="9">
        <v>2.6647409999999998</v>
      </c>
      <c r="Y88" s="47"/>
      <c r="Z88" s="47">
        <v>1.03</v>
      </c>
      <c r="AA88" s="47">
        <v>15.88</v>
      </c>
      <c r="AB88" s="47">
        <v>73.540000000000006</v>
      </c>
      <c r="AC88" s="47">
        <v>9.5500000000000007</v>
      </c>
      <c r="AD88" s="47"/>
    </row>
    <row r="89" spans="1:30" ht="21" customHeight="1" x14ac:dyDescent="0.2">
      <c r="A89" s="22" t="s">
        <v>94</v>
      </c>
      <c r="B89" s="12">
        <v>80306</v>
      </c>
      <c r="C89" s="9">
        <v>865.6</v>
      </c>
      <c r="D89" s="9">
        <v>877.6</v>
      </c>
      <c r="E89" s="9">
        <v>9.1100000000000136</v>
      </c>
      <c r="F89" s="9">
        <v>12</v>
      </c>
      <c r="G89" s="10">
        <v>874.7</v>
      </c>
      <c r="H89" s="10">
        <v>876.2</v>
      </c>
      <c r="I89" s="47">
        <f t="shared" si="3"/>
        <v>874.71</v>
      </c>
      <c r="J89" s="11" t="s">
        <v>121</v>
      </c>
      <c r="K89" s="12" t="s">
        <v>101</v>
      </c>
      <c r="L89" s="47"/>
      <c r="M89" s="12"/>
      <c r="N89" s="47"/>
      <c r="O89" s="9">
        <v>30.84</v>
      </c>
      <c r="P89" s="9">
        <v>25.410184000000001</v>
      </c>
      <c r="Q89" s="1">
        <v>25.410184000000001</v>
      </c>
      <c r="R89" s="9">
        <v>3.7249759999999998</v>
      </c>
      <c r="S89" s="47"/>
      <c r="T89" s="9">
        <v>3.94997</v>
      </c>
      <c r="U89" s="11"/>
      <c r="V89" s="47"/>
      <c r="W89" s="9">
        <v>2.1617999999999999</v>
      </c>
      <c r="X89" s="9">
        <v>2.6755</v>
      </c>
      <c r="Y89" s="47"/>
      <c r="Z89" s="47">
        <v>0.68</v>
      </c>
      <c r="AA89" s="47">
        <v>6.96</v>
      </c>
      <c r="AB89" s="47">
        <v>78.37</v>
      </c>
      <c r="AC89" s="47">
        <v>13.99</v>
      </c>
      <c r="AD89" s="47"/>
    </row>
    <row r="90" spans="1:30" ht="21" customHeight="1" x14ac:dyDescent="0.2">
      <c r="A90" s="22" t="s">
        <v>94</v>
      </c>
      <c r="B90" s="12">
        <v>80308</v>
      </c>
      <c r="C90" s="9">
        <v>865.6</v>
      </c>
      <c r="D90" s="9">
        <v>877.6</v>
      </c>
      <c r="E90" s="9">
        <v>9.6499999999999773</v>
      </c>
      <c r="F90" s="9">
        <v>12</v>
      </c>
      <c r="G90" s="10">
        <v>874.7</v>
      </c>
      <c r="H90" s="10">
        <v>876.2</v>
      </c>
      <c r="I90" s="47">
        <f t="shared" si="3"/>
        <v>875.25</v>
      </c>
      <c r="J90" s="11" t="s">
        <v>121</v>
      </c>
      <c r="K90" s="12" t="s">
        <v>101</v>
      </c>
      <c r="L90" s="47"/>
      <c r="M90" s="12"/>
      <c r="N90" s="47"/>
      <c r="O90" s="9">
        <v>31.52</v>
      </c>
      <c r="P90" s="9">
        <v>26.399652000000003</v>
      </c>
      <c r="Q90" s="1">
        <v>26.399652000000003</v>
      </c>
      <c r="R90" s="9">
        <v>43.565739999999998</v>
      </c>
      <c r="S90" s="47"/>
      <c r="T90" s="9">
        <v>14.18852</v>
      </c>
      <c r="U90" s="11"/>
      <c r="V90" s="47"/>
      <c r="W90" s="9">
        <v>2.2576999999999998</v>
      </c>
      <c r="X90" s="9">
        <v>2.8319999999999999</v>
      </c>
      <c r="Y90" s="47"/>
      <c r="Z90" s="47">
        <v>18.850000000000001</v>
      </c>
      <c r="AA90" s="47">
        <v>8.93</v>
      </c>
      <c r="AB90" s="47">
        <v>67.09</v>
      </c>
      <c r="AC90" s="47">
        <v>5.13</v>
      </c>
      <c r="AD90" s="47"/>
    </row>
    <row r="91" spans="1:30" ht="21" customHeight="1" x14ac:dyDescent="0.2">
      <c r="A91" s="22" t="s">
        <v>94</v>
      </c>
      <c r="B91" s="12">
        <v>80309</v>
      </c>
      <c r="C91" s="9">
        <v>865.6</v>
      </c>
      <c r="D91" s="9">
        <v>877.6</v>
      </c>
      <c r="E91" s="9">
        <v>9.8600000000000136</v>
      </c>
      <c r="F91" s="9">
        <v>12</v>
      </c>
      <c r="G91" s="10">
        <v>874.7</v>
      </c>
      <c r="H91" s="10">
        <v>876.2</v>
      </c>
      <c r="I91" s="47">
        <f t="shared" si="3"/>
        <v>875.46</v>
      </c>
      <c r="J91" s="11" t="s">
        <v>121</v>
      </c>
      <c r="K91" s="12" t="s">
        <v>101</v>
      </c>
      <c r="L91" s="47"/>
      <c r="M91" s="12"/>
      <c r="N91" s="47"/>
      <c r="O91" s="9">
        <v>29.804580000000001</v>
      </c>
      <c r="P91" s="9">
        <v>23.903544358000005</v>
      </c>
      <c r="Q91" s="1">
        <v>23.903544358000005</v>
      </c>
      <c r="R91" s="9">
        <v>5.1465430000000003</v>
      </c>
      <c r="S91" s="47"/>
      <c r="T91" s="9">
        <v>2.476191</v>
      </c>
      <c r="U91" s="11"/>
      <c r="V91" s="47"/>
      <c r="W91" s="9">
        <v>2.1825580000000002</v>
      </c>
      <c r="X91" s="9">
        <v>2.680844</v>
      </c>
      <c r="Y91" s="47"/>
      <c r="Z91" s="47">
        <v>0.89</v>
      </c>
      <c r="AA91" s="47">
        <v>15.09</v>
      </c>
      <c r="AB91" s="47">
        <v>74.36</v>
      </c>
      <c r="AC91" s="47">
        <v>9.66</v>
      </c>
      <c r="AD91" s="47"/>
    </row>
    <row r="92" spans="1:30" ht="21" customHeight="1" x14ac:dyDescent="0.2">
      <c r="A92" s="22" t="s">
        <v>94</v>
      </c>
      <c r="B92" s="12">
        <v>80310</v>
      </c>
      <c r="C92" s="9">
        <v>865.6</v>
      </c>
      <c r="D92" s="9">
        <v>877.6</v>
      </c>
      <c r="E92" s="9">
        <v>10.049999999999955</v>
      </c>
      <c r="F92" s="9">
        <v>12</v>
      </c>
      <c r="G92" s="10">
        <v>874.7</v>
      </c>
      <c r="H92" s="10">
        <v>876.2</v>
      </c>
      <c r="I92" s="47">
        <f t="shared" si="3"/>
        <v>875.65</v>
      </c>
      <c r="J92" s="11" t="s">
        <v>121</v>
      </c>
      <c r="K92" s="12" t="s">
        <v>101</v>
      </c>
      <c r="L92" s="47"/>
      <c r="M92" s="12"/>
      <c r="N92" s="47"/>
      <c r="O92" s="9">
        <v>32.369999999999997</v>
      </c>
      <c r="P92" s="9">
        <v>27.636486999999995</v>
      </c>
      <c r="Q92" s="1">
        <v>27.636486999999995</v>
      </c>
      <c r="R92" s="9">
        <v>13.13217</v>
      </c>
      <c r="S92" s="47"/>
      <c r="T92" s="9">
        <v>4.5633999999999997</v>
      </c>
      <c r="U92" s="11"/>
      <c r="V92" s="47"/>
      <c r="W92" s="9">
        <v>2.1475</v>
      </c>
      <c r="X92" s="9">
        <v>2.6919</v>
      </c>
      <c r="Y92" s="47"/>
      <c r="Z92" s="47">
        <v>0.71</v>
      </c>
      <c r="AA92" s="47">
        <v>10.59</v>
      </c>
      <c r="AB92" s="47">
        <v>75.16</v>
      </c>
      <c r="AC92" s="47">
        <v>13.55</v>
      </c>
      <c r="AD92" s="47"/>
    </row>
    <row r="93" spans="1:30" ht="21" customHeight="1" x14ac:dyDescent="0.2">
      <c r="A93" s="22" t="s">
        <v>94</v>
      </c>
      <c r="B93" s="12">
        <v>80311</v>
      </c>
      <c r="C93" s="9">
        <v>865.6</v>
      </c>
      <c r="D93" s="9">
        <v>877.6</v>
      </c>
      <c r="E93" s="9">
        <v>10.319999999999936</v>
      </c>
      <c r="F93" s="9">
        <v>12</v>
      </c>
      <c r="G93" s="10">
        <v>874.7</v>
      </c>
      <c r="H93" s="10">
        <v>876.2</v>
      </c>
      <c r="I93" s="47">
        <f t="shared" si="3"/>
        <v>875.92</v>
      </c>
      <c r="J93" s="11" t="s">
        <v>121</v>
      </c>
      <c r="K93" s="12" t="s">
        <v>101</v>
      </c>
      <c r="L93" s="47"/>
      <c r="M93" s="12"/>
      <c r="N93" s="47"/>
      <c r="O93" s="9">
        <v>34.191290000000002</v>
      </c>
      <c r="P93" s="9">
        <v>30.286646079000008</v>
      </c>
      <c r="Q93" s="1">
        <v>30.286646079000008</v>
      </c>
      <c r="R93" s="9">
        <v>73.729939999999999</v>
      </c>
      <c r="S93" s="47"/>
      <c r="T93" s="9">
        <v>6.1821570000000001</v>
      </c>
      <c r="U93" s="11"/>
      <c r="V93" s="47"/>
      <c r="W93" s="9">
        <v>2.1271650000000002</v>
      </c>
      <c r="X93" s="9">
        <v>2.7081140000000001</v>
      </c>
      <c r="Y93" s="47"/>
      <c r="Z93" s="47">
        <v>0.77</v>
      </c>
      <c r="AA93" s="47">
        <v>20.75</v>
      </c>
      <c r="AB93" s="47">
        <v>70.14</v>
      </c>
      <c r="AC93" s="47">
        <v>8.33</v>
      </c>
      <c r="AD93" s="47"/>
    </row>
    <row r="94" spans="1:30" ht="21" customHeight="1" x14ac:dyDescent="0.2">
      <c r="A94" s="22" t="s">
        <v>94</v>
      </c>
      <c r="B94" s="12">
        <v>80313</v>
      </c>
      <c r="C94" s="9">
        <v>865.6</v>
      </c>
      <c r="D94" s="9">
        <v>877.6</v>
      </c>
      <c r="E94" s="9">
        <v>10.909999999999968</v>
      </c>
      <c r="F94" s="9">
        <v>12</v>
      </c>
      <c r="G94" s="13"/>
      <c r="H94" s="13"/>
      <c r="I94" s="47">
        <f t="shared" si="3"/>
        <v>876.51</v>
      </c>
      <c r="J94" s="11" t="s">
        <v>121</v>
      </c>
      <c r="K94" s="12" t="s">
        <v>101</v>
      </c>
      <c r="L94" s="47"/>
      <c r="M94" s="12"/>
      <c r="N94" s="47"/>
      <c r="O94" s="9">
        <v>31.295449999999999</v>
      </c>
      <c r="P94" s="9">
        <v>26.072909295000002</v>
      </c>
      <c r="Q94" s="1">
        <v>26.072909295000002</v>
      </c>
      <c r="R94" s="9">
        <v>7.0210780000000002</v>
      </c>
      <c r="S94" s="47"/>
      <c r="T94" s="9">
        <v>6.8450509999999998</v>
      </c>
      <c r="U94" s="11"/>
      <c r="V94" s="47"/>
      <c r="W94" s="9">
        <v>2.166328</v>
      </c>
      <c r="X94" s="9">
        <v>2.6934999999999998</v>
      </c>
      <c r="Y94" s="47"/>
      <c r="Z94" s="47">
        <v>3.85</v>
      </c>
      <c r="AA94" s="47">
        <v>38.29</v>
      </c>
      <c r="AB94" s="47">
        <v>40.07</v>
      </c>
      <c r="AC94" s="47">
        <v>17.79</v>
      </c>
      <c r="AD94" s="47"/>
    </row>
    <row r="95" spans="1:30" ht="21" customHeight="1" x14ac:dyDescent="0.2">
      <c r="A95" s="22" t="s">
        <v>94</v>
      </c>
      <c r="B95" s="12">
        <v>80314</v>
      </c>
      <c r="C95" s="9">
        <v>865.6</v>
      </c>
      <c r="D95" s="9">
        <v>877.6</v>
      </c>
      <c r="E95" s="9">
        <v>11.039999999999964</v>
      </c>
      <c r="F95" s="9">
        <v>12</v>
      </c>
      <c r="G95" s="13"/>
      <c r="H95" s="13"/>
      <c r="I95" s="47">
        <f t="shared" ref="I95:I154" si="4">C95+E95</f>
        <v>876.64</v>
      </c>
      <c r="J95" s="11" t="s">
        <v>121</v>
      </c>
      <c r="K95" s="12" t="s">
        <v>101</v>
      </c>
      <c r="L95" s="47"/>
      <c r="M95" s="12"/>
      <c r="N95" s="47"/>
      <c r="O95" s="9">
        <v>29.83</v>
      </c>
      <c r="P95" s="9">
        <v>23.940533000000002</v>
      </c>
      <c r="Q95" s="1">
        <v>23.940533000000002</v>
      </c>
      <c r="R95" s="9">
        <v>18.008659999999999</v>
      </c>
      <c r="S95" s="47"/>
      <c r="T95" s="9">
        <v>1.5157099999999999</v>
      </c>
      <c r="U95" s="11"/>
      <c r="V95" s="47"/>
      <c r="W95" s="9">
        <v>2.2164000000000001</v>
      </c>
      <c r="X95" s="9">
        <v>2.7292999999999998</v>
      </c>
      <c r="Y95" s="47"/>
      <c r="Z95" s="47">
        <v>3.15</v>
      </c>
      <c r="AA95" s="47">
        <v>22.44</v>
      </c>
      <c r="AB95" s="47">
        <v>64.81</v>
      </c>
      <c r="AC95" s="47">
        <v>9.6</v>
      </c>
      <c r="AD95" s="47"/>
    </row>
    <row r="96" spans="1:30" ht="21" customHeight="1" x14ac:dyDescent="0.2">
      <c r="A96" s="22" t="s">
        <v>94</v>
      </c>
      <c r="B96" s="12">
        <v>80315</v>
      </c>
      <c r="C96" s="9">
        <v>865.6</v>
      </c>
      <c r="D96" s="9">
        <v>877.6</v>
      </c>
      <c r="E96" s="9">
        <v>11.259999999999991</v>
      </c>
      <c r="F96" s="9">
        <v>12</v>
      </c>
      <c r="G96" s="13"/>
      <c r="H96" s="13"/>
      <c r="I96" s="47">
        <f t="shared" si="4"/>
        <v>876.86</v>
      </c>
      <c r="J96" s="11" t="s">
        <v>121</v>
      </c>
      <c r="K96" s="12" t="s">
        <v>101</v>
      </c>
      <c r="L96" s="47"/>
      <c r="M96" s="12"/>
      <c r="N96" s="47"/>
      <c r="O96" s="9">
        <v>30.770910000000001</v>
      </c>
      <c r="P96" s="9">
        <v>25.309651141000003</v>
      </c>
      <c r="Q96" s="1">
        <v>25.309651141000003</v>
      </c>
      <c r="R96" s="9">
        <v>4.0819979999999996</v>
      </c>
      <c r="S96" s="47"/>
      <c r="T96" s="9">
        <v>0.97970480000000004</v>
      </c>
      <c r="U96" s="11"/>
      <c r="V96" s="47"/>
      <c r="W96" s="9">
        <v>2.166496</v>
      </c>
      <c r="X96" s="9">
        <v>2.6809799999999999</v>
      </c>
      <c r="Y96" s="47"/>
      <c r="Z96" s="47">
        <v>0.3</v>
      </c>
      <c r="AA96" s="47">
        <v>3.28</v>
      </c>
      <c r="AB96" s="47">
        <v>80.52</v>
      </c>
      <c r="AC96" s="47">
        <v>15.9</v>
      </c>
      <c r="AD96" s="47"/>
    </row>
    <row r="97" spans="1:30" ht="21" customHeight="1" x14ac:dyDescent="0.2">
      <c r="A97" s="22" t="s">
        <v>94</v>
      </c>
      <c r="B97" s="12">
        <v>80316</v>
      </c>
      <c r="C97" s="9">
        <v>865.6</v>
      </c>
      <c r="D97" s="9">
        <v>877.6</v>
      </c>
      <c r="E97" s="9">
        <v>11.5</v>
      </c>
      <c r="F97" s="9">
        <v>12</v>
      </c>
      <c r="G97" s="10">
        <v>877.2</v>
      </c>
      <c r="H97" s="10">
        <v>877.9</v>
      </c>
      <c r="I97" s="47">
        <f t="shared" si="4"/>
        <v>877.1</v>
      </c>
      <c r="J97" s="11" t="s">
        <v>121</v>
      </c>
      <c r="K97" s="12" t="s">
        <v>101</v>
      </c>
      <c r="L97" s="47"/>
      <c r="M97" s="12"/>
      <c r="N97" s="47"/>
      <c r="O97" s="9">
        <v>31.82</v>
      </c>
      <c r="P97" s="9">
        <v>26.836182000000001</v>
      </c>
      <c r="Q97" s="1">
        <v>26.836182000000001</v>
      </c>
      <c r="R97" s="9">
        <v>12.13931</v>
      </c>
      <c r="S97" s="47"/>
      <c r="T97" s="9">
        <v>2.0819450000000002</v>
      </c>
      <c r="U97" s="11"/>
      <c r="V97" s="47"/>
      <c r="W97" s="9">
        <v>2.1734</v>
      </c>
      <c r="X97" s="9">
        <v>2.7162999999999999</v>
      </c>
      <c r="Y97" s="47"/>
      <c r="Z97" s="47">
        <v>2.73</v>
      </c>
      <c r="AA97" s="47">
        <v>26.56</v>
      </c>
      <c r="AB97" s="47">
        <v>51.08</v>
      </c>
      <c r="AC97" s="47">
        <v>19.63</v>
      </c>
      <c r="AD97" s="47"/>
    </row>
    <row r="98" spans="1:30" ht="21" customHeight="1" x14ac:dyDescent="0.2">
      <c r="A98" s="22" t="s">
        <v>94</v>
      </c>
      <c r="B98" s="12">
        <v>80317</v>
      </c>
      <c r="C98" s="9">
        <v>877.6</v>
      </c>
      <c r="D98" s="9">
        <v>889.8</v>
      </c>
      <c r="E98" s="9">
        <v>6.9999999999936335E-2</v>
      </c>
      <c r="F98" s="9">
        <v>12.2</v>
      </c>
      <c r="G98" s="10">
        <v>877.2</v>
      </c>
      <c r="H98" s="10">
        <v>877.9</v>
      </c>
      <c r="I98" s="47">
        <f t="shared" si="4"/>
        <v>877.67</v>
      </c>
      <c r="J98" s="11" t="s">
        <v>121</v>
      </c>
      <c r="K98" s="12" t="s">
        <v>101</v>
      </c>
      <c r="L98" s="47"/>
      <c r="M98" s="12"/>
      <c r="N98" s="47"/>
      <c r="O98" s="9">
        <v>32.4</v>
      </c>
      <c r="P98" s="9">
        <v>27.680140000000002</v>
      </c>
      <c r="Q98" s="1">
        <v>27.680140000000002</v>
      </c>
      <c r="R98" s="9">
        <v>17.301950000000001</v>
      </c>
      <c r="S98" s="47"/>
      <c r="T98" s="9">
        <v>1.7765280000000001</v>
      </c>
      <c r="U98" s="11"/>
      <c r="V98" s="47"/>
      <c r="W98" s="9">
        <v>2.1509999999999998</v>
      </c>
      <c r="X98" s="9">
        <v>2.6978</v>
      </c>
      <c r="Y98" s="47"/>
      <c r="Z98" s="47">
        <v>3.02</v>
      </c>
      <c r="AA98" s="47">
        <v>6.27</v>
      </c>
      <c r="AB98" s="47">
        <v>86.19</v>
      </c>
      <c r="AC98" s="47">
        <v>4.5199999999999996</v>
      </c>
      <c r="AD98" s="47"/>
    </row>
    <row r="99" spans="1:30" ht="21" customHeight="1" x14ac:dyDescent="0.2">
      <c r="A99" s="22" t="s">
        <v>94</v>
      </c>
      <c r="B99" s="12">
        <v>80318</v>
      </c>
      <c r="C99" s="9">
        <v>877.6</v>
      </c>
      <c r="D99" s="9">
        <v>889.8</v>
      </c>
      <c r="E99" s="9">
        <v>0.30999999999994543</v>
      </c>
      <c r="F99" s="9">
        <v>12.2</v>
      </c>
      <c r="G99" s="10">
        <v>877.2</v>
      </c>
      <c r="H99" s="10">
        <v>877.9</v>
      </c>
      <c r="I99" s="47">
        <f t="shared" si="4"/>
        <v>877.91</v>
      </c>
      <c r="J99" s="11" t="s">
        <v>121</v>
      </c>
      <c r="K99" s="12" t="s">
        <v>101</v>
      </c>
      <c r="L99" s="47"/>
      <c r="M99" s="12"/>
      <c r="N99" s="47"/>
      <c r="O99" s="9">
        <v>31.933820000000001</v>
      </c>
      <c r="P99" s="9">
        <v>27.001801482000005</v>
      </c>
      <c r="Q99" s="1">
        <v>27.001801482000005</v>
      </c>
      <c r="R99" s="9">
        <v>6.1043719999999997</v>
      </c>
      <c r="S99" s="47"/>
      <c r="T99" s="9">
        <v>1.352276</v>
      </c>
      <c r="U99" s="11"/>
      <c r="V99" s="47"/>
      <c r="W99" s="9">
        <v>2.1428569999999998</v>
      </c>
      <c r="X99" s="9">
        <v>2.6748159999999999</v>
      </c>
      <c r="Y99" s="47"/>
      <c r="Z99" s="47">
        <v>0.21</v>
      </c>
      <c r="AA99" s="47">
        <v>3.51</v>
      </c>
      <c r="AB99" s="47">
        <v>90.39</v>
      </c>
      <c r="AC99" s="47">
        <v>5.89</v>
      </c>
      <c r="AD99" s="47"/>
    </row>
    <row r="100" spans="1:30" ht="21" customHeight="1" x14ac:dyDescent="0.2">
      <c r="A100" s="22" t="s">
        <v>94</v>
      </c>
      <c r="B100" s="12">
        <v>80319</v>
      </c>
      <c r="C100" s="9">
        <v>877.6</v>
      </c>
      <c r="D100" s="9">
        <v>889.8</v>
      </c>
      <c r="E100" s="9">
        <v>0.56999999999993634</v>
      </c>
      <c r="F100" s="9">
        <v>12.2</v>
      </c>
      <c r="G100" s="13"/>
      <c r="H100" s="13"/>
      <c r="I100" s="47">
        <f t="shared" si="4"/>
        <v>878.17</v>
      </c>
      <c r="J100" s="11" t="s">
        <v>121</v>
      </c>
      <c r="K100" s="12" t="s">
        <v>101</v>
      </c>
      <c r="L100" s="47"/>
      <c r="M100" s="12"/>
      <c r="N100" s="47"/>
      <c r="O100" s="9">
        <v>31.39</v>
      </c>
      <c r="P100" s="9">
        <v>26.210489000000003</v>
      </c>
      <c r="Q100" s="1">
        <v>26.210489000000003</v>
      </c>
      <c r="R100" s="9">
        <v>6.5326069999999996</v>
      </c>
      <c r="S100" s="47"/>
      <c r="T100" s="9">
        <v>2.371165</v>
      </c>
      <c r="U100" s="11"/>
      <c r="V100" s="47"/>
      <c r="W100" s="9">
        <v>2.1608000000000001</v>
      </c>
      <c r="X100" s="9">
        <v>2.6873999999999998</v>
      </c>
      <c r="Y100" s="47"/>
      <c r="Z100" s="47">
        <v>0.38</v>
      </c>
      <c r="AA100" s="47">
        <v>5.83</v>
      </c>
      <c r="AB100" s="47">
        <v>81.78</v>
      </c>
      <c r="AC100" s="47">
        <v>12.01</v>
      </c>
      <c r="AD100" s="47"/>
    </row>
    <row r="101" spans="1:30" ht="21" customHeight="1" x14ac:dyDescent="0.2">
      <c r="A101" s="22" t="s">
        <v>94</v>
      </c>
      <c r="B101" s="12">
        <v>80320</v>
      </c>
      <c r="C101" s="9">
        <v>877.6</v>
      </c>
      <c r="D101" s="9">
        <v>889.8</v>
      </c>
      <c r="E101" s="9">
        <v>0.81999999999993634</v>
      </c>
      <c r="F101" s="9">
        <v>12.2</v>
      </c>
      <c r="G101" s="13"/>
      <c r="H101" s="13"/>
      <c r="I101" s="47">
        <f t="shared" si="4"/>
        <v>878.42</v>
      </c>
      <c r="J101" s="11" t="s">
        <v>121</v>
      </c>
      <c r="K101" s="12" t="s">
        <v>101</v>
      </c>
      <c r="L101" s="47"/>
      <c r="M101" s="12"/>
      <c r="N101" s="47"/>
      <c r="O101" s="9">
        <v>30.591390000000001</v>
      </c>
      <c r="P101" s="9">
        <v>25.048431589000003</v>
      </c>
      <c r="Q101" s="1">
        <v>25.048431589000003</v>
      </c>
      <c r="R101" s="9">
        <v>3.4704570000000001</v>
      </c>
      <c r="S101" s="47"/>
      <c r="T101" s="9">
        <v>1.2784519999999999</v>
      </c>
      <c r="U101" s="11"/>
      <c r="V101" s="47"/>
      <c r="W101" s="9">
        <v>2.1619649999999999</v>
      </c>
      <c r="X101" s="9">
        <v>2.6701269999999999</v>
      </c>
      <c r="Y101" s="47"/>
      <c r="Z101" s="47">
        <v>0.19</v>
      </c>
      <c r="AA101" s="47">
        <v>3.29</v>
      </c>
      <c r="AB101" s="47">
        <v>75.14</v>
      </c>
      <c r="AC101" s="47">
        <v>21.38</v>
      </c>
      <c r="AD101" s="47"/>
    </row>
    <row r="102" spans="1:30" ht="21" customHeight="1" x14ac:dyDescent="0.2">
      <c r="A102" s="22" t="s">
        <v>94</v>
      </c>
      <c r="B102" s="12">
        <v>80321</v>
      </c>
      <c r="C102" s="9">
        <v>877.6</v>
      </c>
      <c r="D102" s="9">
        <v>889.8</v>
      </c>
      <c r="E102" s="9">
        <v>1.0799999999999272</v>
      </c>
      <c r="F102" s="9">
        <v>12.2</v>
      </c>
      <c r="G102" s="13"/>
      <c r="H102" s="13"/>
      <c r="I102" s="47">
        <f t="shared" si="4"/>
        <v>878.68</v>
      </c>
      <c r="J102" s="11" t="s">
        <v>121</v>
      </c>
      <c r="K102" s="12" t="s">
        <v>101</v>
      </c>
      <c r="L102" s="47"/>
      <c r="M102" s="12"/>
      <c r="N102" s="47"/>
      <c r="O102" s="9">
        <v>30.48</v>
      </c>
      <c r="P102" s="9">
        <v>24.886348000000005</v>
      </c>
      <c r="Q102" s="1">
        <v>24.886348000000005</v>
      </c>
      <c r="R102" s="8">
        <v>0</v>
      </c>
      <c r="S102" s="47"/>
      <c r="T102" s="9">
        <v>1.7143870000000001</v>
      </c>
      <c r="U102" s="11"/>
      <c r="V102" s="47"/>
      <c r="W102" s="9">
        <v>2.1796000000000002</v>
      </c>
      <c r="X102" s="9">
        <v>2.6924000000000001</v>
      </c>
      <c r="Y102" s="47"/>
      <c r="Z102" s="47">
        <v>0.91</v>
      </c>
      <c r="AA102" s="47">
        <v>4.41</v>
      </c>
      <c r="AB102" s="47">
        <v>72.489999999999995</v>
      </c>
      <c r="AC102" s="47">
        <v>22.19</v>
      </c>
      <c r="AD102" s="47"/>
    </row>
    <row r="103" spans="1:30" ht="21" customHeight="1" x14ac:dyDescent="0.2">
      <c r="A103" s="22" t="s">
        <v>94</v>
      </c>
      <c r="B103" s="12">
        <v>80322</v>
      </c>
      <c r="C103" s="9">
        <v>877.6</v>
      </c>
      <c r="D103" s="9">
        <v>889.8</v>
      </c>
      <c r="E103" s="9">
        <v>1.3299999999999272</v>
      </c>
      <c r="F103" s="9">
        <v>12.2</v>
      </c>
      <c r="G103" s="13"/>
      <c r="H103" s="13"/>
      <c r="I103" s="47">
        <f t="shared" si="4"/>
        <v>878.93</v>
      </c>
      <c r="J103" s="11" t="s">
        <v>121</v>
      </c>
      <c r="K103" s="12" t="s">
        <v>101</v>
      </c>
      <c r="L103" s="47"/>
      <c r="M103" s="12"/>
      <c r="N103" s="47"/>
      <c r="O103" s="9">
        <v>29.729669999999999</v>
      </c>
      <c r="P103" s="9">
        <v>23.794542817</v>
      </c>
      <c r="Q103" s="1">
        <v>23.794542817</v>
      </c>
      <c r="R103" s="9">
        <v>8.7211429999999996</v>
      </c>
      <c r="S103" s="47"/>
      <c r="T103" s="9">
        <v>1.0352509999999999</v>
      </c>
      <c r="U103" s="11"/>
      <c r="V103" s="47"/>
      <c r="W103" s="9">
        <v>2.186194</v>
      </c>
      <c r="X103" s="9">
        <v>2.6842359999999998</v>
      </c>
      <c r="Y103" s="47"/>
      <c r="Z103" s="47">
        <v>1.05</v>
      </c>
      <c r="AA103" s="47">
        <v>15.98</v>
      </c>
      <c r="AB103" s="47">
        <v>65.209999999999994</v>
      </c>
      <c r="AC103" s="47">
        <v>17.760000000000002</v>
      </c>
      <c r="AD103" s="47"/>
    </row>
    <row r="104" spans="1:30" ht="21" customHeight="1" x14ac:dyDescent="0.2">
      <c r="A104" s="22" t="s">
        <v>94</v>
      </c>
      <c r="B104" s="12">
        <v>80323</v>
      </c>
      <c r="C104" s="9">
        <v>877.6</v>
      </c>
      <c r="D104" s="9">
        <v>889.8</v>
      </c>
      <c r="E104" s="9">
        <v>1.5799999999999272</v>
      </c>
      <c r="F104" s="9">
        <v>12.2</v>
      </c>
      <c r="G104" s="10">
        <v>879.2</v>
      </c>
      <c r="H104" s="10">
        <v>882.3</v>
      </c>
      <c r="I104" s="47">
        <f t="shared" si="4"/>
        <v>879.18</v>
      </c>
      <c r="J104" s="11" t="s">
        <v>121</v>
      </c>
      <c r="K104" s="12" t="s">
        <v>101</v>
      </c>
      <c r="L104" s="47"/>
      <c r="M104" s="12"/>
      <c r="N104" s="47"/>
      <c r="O104" s="9">
        <v>31.52</v>
      </c>
      <c r="P104" s="9">
        <v>26.399652000000003</v>
      </c>
      <c r="Q104" s="1">
        <v>26.399652000000003</v>
      </c>
      <c r="R104" s="9">
        <v>7.091367</v>
      </c>
      <c r="S104" s="47"/>
      <c r="T104" s="9">
        <v>3.7423989999999998</v>
      </c>
      <c r="U104" s="11"/>
      <c r="V104" s="47"/>
      <c r="W104" s="9">
        <v>2.1591</v>
      </c>
      <c r="X104" s="9">
        <v>2.6880000000000002</v>
      </c>
      <c r="Y104" s="47"/>
      <c r="Z104" s="47">
        <v>0.91</v>
      </c>
      <c r="AA104" s="47">
        <v>13.92</v>
      </c>
      <c r="AB104" s="47">
        <v>69.75</v>
      </c>
      <c r="AC104" s="47">
        <v>15.41</v>
      </c>
      <c r="AD104" s="47"/>
    </row>
    <row r="105" spans="1:30" ht="21" customHeight="1" x14ac:dyDescent="0.2">
      <c r="A105" s="22" t="s">
        <v>94</v>
      </c>
      <c r="B105" s="12">
        <v>80324</v>
      </c>
      <c r="C105" s="9">
        <v>877.6</v>
      </c>
      <c r="D105" s="9">
        <v>889.8</v>
      </c>
      <c r="E105" s="9">
        <v>1.8199999999999363</v>
      </c>
      <c r="F105" s="9">
        <v>12.2</v>
      </c>
      <c r="G105" s="10">
        <v>879.2</v>
      </c>
      <c r="H105" s="10">
        <v>882.3</v>
      </c>
      <c r="I105" s="47">
        <f t="shared" si="4"/>
        <v>879.42</v>
      </c>
      <c r="J105" s="11" t="s">
        <v>121</v>
      </c>
      <c r="K105" s="12" t="s">
        <v>101</v>
      </c>
      <c r="L105" s="47"/>
      <c r="M105" s="12"/>
      <c r="N105" s="47"/>
      <c r="O105" s="9">
        <v>31.156490000000002</v>
      </c>
      <c r="P105" s="9">
        <v>25.870708599000004</v>
      </c>
      <c r="Q105" s="1">
        <v>25.870708599000004</v>
      </c>
      <c r="R105" s="9">
        <v>20.963000000000001</v>
      </c>
      <c r="S105" s="47"/>
      <c r="T105" s="9">
        <v>2.4206970000000001</v>
      </c>
      <c r="U105" s="11"/>
      <c r="V105" s="47"/>
      <c r="W105" s="9">
        <v>2.1693750000000001</v>
      </c>
      <c r="X105" s="9">
        <v>2.6945260000000002</v>
      </c>
      <c r="Y105" s="47"/>
      <c r="Z105" s="47">
        <v>0.99</v>
      </c>
      <c r="AA105" s="47">
        <v>24.19</v>
      </c>
      <c r="AB105" s="47">
        <v>56.58</v>
      </c>
      <c r="AC105" s="47">
        <v>18.239999999999998</v>
      </c>
      <c r="AD105" s="47"/>
    </row>
    <row r="106" spans="1:30" ht="21" customHeight="1" x14ac:dyDescent="0.2">
      <c r="A106" s="22" t="s">
        <v>94</v>
      </c>
      <c r="B106" s="12">
        <v>80325</v>
      </c>
      <c r="C106" s="9">
        <v>877.6</v>
      </c>
      <c r="D106" s="9">
        <v>889.8</v>
      </c>
      <c r="E106" s="9">
        <v>2.1200000000000045</v>
      </c>
      <c r="F106" s="9">
        <v>12.2</v>
      </c>
      <c r="G106" s="10">
        <v>879.2</v>
      </c>
      <c r="H106" s="10">
        <v>882.3</v>
      </c>
      <c r="I106" s="47">
        <f t="shared" si="4"/>
        <v>879.72</v>
      </c>
      <c r="J106" s="11" t="s">
        <v>121</v>
      </c>
      <c r="K106" s="12" t="s">
        <v>101</v>
      </c>
      <c r="L106" s="47"/>
      <c r="M106" s="12"/>
      <c r="N106" s="47"/>
      <c r="O106" s="9">
        <v>31.09</v>
      </c>
      <c r="P106" s="9">
        <v>25.773959000000005</v>
      </c>
      <c r="Q106" s="1">
        <v>25.773959000000005</v>
      </c>
      <c r="R106" s="9">
        <v>5.9807129999999997</v>
      </c>
      <c r="S106" s="47"/>
      <c r="T106" s="9">
        <v>3.7705359999999999</v>
      </c>
      <c r="U106" s="11"/>
      <c r="V106" s="47"/>
      <c r="W106" s="9">
        <v>2.1781999999999999</v>
      </c>
      <c r="X106" s="9">
        <v>2.7054</v>
      </c>
      <c r="Y106" s="47"/>
      <c r="Z106" s="47">
        <v>0.85</v>
      </c>
      <c r="AA106" s="47">
        <v>14.81</v>
      </c>
      <c r="AB106" s="47">
        <v>68.23</v>
      </c>
      <c r="AC106" s="47">
        <v>16.11</v>
      </c>
      <c r="AD106" s="47"/>
    </row>
    <row r="107" spans="1:30" ht="21" customHeight="1" x14ac:dyDescent="0.2">
      <c r="A107" s="22" t="s">
        <v>94</v>
      </c>
      <c r="B107" s="12">
        <v>80326</v>
      </c>
      <c r="C107" s="9">
        <v>877.6</v>
      </c>
      <c r="D107" s="9">
        <v>889.8</v>
      </c>
      <c r="E107" s="9">
        <v>2.3600000000000136</v>
      </c>
      <c r="F107" s="9">
        <v>12.2</v>
      </c>
      <c r="G107" s="10">
        <v>879.2</v>
      </c>
      <c r="H107" s="10">
        <v>882.3</v>
      </c>
      <c r="I107" s="47">
        <f t="shared" si="4"/>
        <v>879.96</v>
      </c>
      <c r="J107" s="11" t="s">
        <v>121</v>
      </c>
      <c r="K107" s="12" t="s">
        <v>101</v>
      </c>
      <c r="L107" s="47"/>
      <c r="M107" s="12"/>
      <c r="N107" s="47"/>
      <c r="O107" s="9">
        <v>30.990320000000001</v>
      </c>
      <c r="P107" s="9">
        <v>25.628914632000004</v>
      </c>
      <c r="Q107" s="1">
        <v>25.628914632000004</v>
      </c>
      <c r="R107" s="9">
        <v>5.5307380000000004</v>
      </c>
      <c r="S107" s="47"/>
      <c r="T107" s="9">
        <v>2.237574</v>
      </c>
      <c r="U107" s="11"/>
      <c r="V107" s="47"/>
      <c r="W107" s="9">
        <v>2.171189</v>
      </c>
      <c r="X107" s="9">
        <v>2.693095</v>
      </c>
      <c r="Y107" s="47"/>
      <c r="Z107" s="47">
        <v>1.18</v>
      </c>
      <c r="AA107" s="47">
        <v>15.11</v>
      </c>
      <c r="AB107" s="47">
        <v>64.83</v>
      </c>
      <c r="AC107" s="47">
        <v>18.87</v>
      </c>
      <c r="AD107" s="47"/>
    </row>
    <row r="108" spans="1:30" ht="21" customHeight="1" x14ac:dyDescent="0.2">
      <c r="A108" s="22" t="s">
        <v>94</v>
      </c>
      <c r="B108" s="12">
        <v>80327</v>
      </c>
      <c r="C108" s="9">
        <v>877.6</v>
      </c>
      <c r="D108" s="9">
        <v>889.8</v>
      </c>
      <c r="E108" s="9">
        <v>2.6000000000000227</v>
      </c>
      <c r="F108" s="9">
        <v>12.2</v>
      </c>
      <c r="G108" s="10">
        <v>879.2</v>
      </c>
      <c r="H108" s="10">
        <v>882.3</v>
      </c>
      <c r="I108" s="47">
        <f t="shared" si="4"/>
        <v>880.2</v>
      </c>
      <c r="J108" s="11" t="s">
        <v>121</v>
      </c>
      <c r="K108" s="12" t="s">
        <v>101</v>
      </c>
      <c r="L108" s="47"/>
      <c r="M108" s="12"/>
      <c r="N108" s="47"/>
      <c r="O108" s="9">
        <v>33.909999999999997</v>
      </c>
      <c r="P108" s="9">
        <v>29.877340999999994</v>
      </c>
      <c r="Q108" s="1">
        <v>29.877340999999994</v>
      </c>
      <c r="R108" s="9">
        <v>138.1131</v>
      </c>
      <c r="S108" s="47"/>
      <c r="T108" s="9">
        <v>2.9269669999999999</v>
      </c>
      <c r="U108" s="11"/>
      <c r="V108" s="47"/>
      <c r="W108" s="9">
        <v>2.1379000000000001</v>
      </c>
      <c r="X108" s="9">
        <v>2.7166999999999999</v>
      </c>
      <c r="Y108" s="47"/>
      <c r="Z108" s="47">
        <v>0.68</v>
      </c>
      <c r="AA108" s="47">
        <v>18.57</v>
      </c>
      <c r="AB108" s="47">
        <v>62.67</v>
      </c>
      <c r="AC108" s="47">
        <v>18.09</v>
      </c>
      <c r="AD108" s="47"/>
    </row>
    <row r="109" spans="1:30" ht="21" customHeight="1" x14ac:dyDescent="0.2">
      <c r="A109" s="22" t="s">
        <v>94</v>
      </c>
      <c r="B109" s="12">
        <v>80328</v>
      </c>
      <c r="C109" s="9">
        <v>877.6</v>
      </c>
      <c r="D109" s="9">
        <v>889.8</v>
      </c>
      <c r="E109" s="9">
        <v>2.8700000000000045</v>
      </c>
      <c r="F109" s="9">
        <v>12.2</v>
      </c>
      <c r="G109" s="10">
        <v>879.2</v>
      </c>
      <c r="H109" s="10">
        <v>882.3</v>
      </c>
      <c r="I109" s="47">
        <f t="shared" si="4"/>
        <v>880.47</v>
      </c>
      <c r="J109" s="11" t="s">
        <v>121</v>
      </c>
      <c r="K109" s="12" t="s">
        <v>101</v>
      </c>
      <c r="L109" s="47"/>
      <c r="M109" s="12"/>
      <c r="N109" s="47"/>
      <c r="O109" s="9">
        <v>30.55538</v>
      </c>
      <c r="P109" s="9">
        <v>24.996033438000005</v>
      </c>
      <c r="Q109" s="1">
        <v>24.996033438000005</v>
      </c>
      <c r="R109" s="9">
        <v>13.71278</v>
      </c>
      <c r="S109" s="47"/>
      <c r="T109" s="9">
        <v>2.9349789999999998</v>
      </c>
      <c r="U109" s="11"/>
      <c r="V109" s="47"/>
      <c r="W109" s="9">
        <v>2.186658</v>
      </c>
      <c r="X109" s="9">
        <v>2.7048239999999999</v>
      </c>
      <c r="Y109" s="47"/>
      <c r="Z109" s="47">
        <v>0.65</v>
      </c>
      <c r="AA109" s="47">
        <v>11.94</v>
      </c>
      <c r="AB109" s="47">
        <v>71.44</v>
      </c>
      <c r="AC109" s="47">
        <v>15.97</v>
      </c>
      <c r="AD109" s="47"/>
    </row>
    <row r="110" spans="1:30" ht="21" customHeight="1" x14ac:dyDescent="0.2">
      <c r="A110" s="22" t="s">
        <v>94</v>
      </c>
      <c r="B110" s="12">
        <v>80329</v>
      </c>
      <c r="C110" s="9">
        <v>877.6</v>
      </c>
      <c r="D110" s="9">
        <v>889.8</v>
      </c>
      <c r="E110" s="9">
        <v>3.1000000000000227</v>
      </c>
      <c r="F110" s="9">
        <v>12.2</v>
      </c>
      <c r="G110" s="10">
        <v>879.2</v>
      </c>
      <c r="H110" s="10">
        <v>882.3</v>
      </c>
      <c r="I110" s="47">
        <f t="shared" si="4"/>
        <v>880.7</v>
      </c>
      <c r="J110" s="11" t="s">
        <v>121</v>
      </c>
      <c r="K110" s="12" t="s">
        <v>101</v>
      </c>
      <c r="L110" s="47"/>
      <c r="M110" s="12"/>
      <c r="N110" s="47"/>
      <c r="O110" s="9">
        <v>31.11</v>
      </c>
      <c r="P110" s="9">
        <v>25.803061</v>
      </c>
      <c r="Q110" s="1">
        <v>25.803061</v>
      </c>
      <c r="R110" s="9">
        <v>3.8620920000000001</v>
      </c>
      <c r="S110" s="47"/>
      <c r="T110" s="9">
        <v>3.018561</v>
      </c>
      <c r="U110" s="11"/>
      <c r="V110" s="47"/>
      <c r="W110" s="9">
        <v>2.1684999999999999</v>
      </c>
      <c r="X110" s="9">
        <v>2.6916000000000002</v>
      </c>
      <c r="Y110" s="47"/>
      <c r="Z110" s="47">
        <v>0.5</v>
      </c>
      <c r="AA110" s="47">
        <v>7.86</v>
      </c>
      <c r="AB110" s="47">
        <v>78.239999999999995</v>
      </c>
      <c r="AC110" s="47">
        <v>13.4</v>
      </c>
      <c r="AD110" s="47"/>
    </row>
    <row r="111" spans="1:30" ht="21" customHeight="1" x14ac:dyDescent="0.2">
      <c r="A111" s="22" t="s">
        <v>94</v>
      </c>
      <c r="B111" s="12">
        <v>80330</v>
      </c>
      <c r="C111" s="9">
        <v>877.6</v>
      </c>
      <c r="D111" s="9">
        <v>889.8</v>
      </c>
      <c r="E111" s="9">
        <v>3.2899999999999636</v>
      </c>
      <c r="F111" s="9">
        <v>12.2</v>
      </c>
      <c r="G111" s="10">
        <v>879.2</v>
      </c>
      <c r="H111" s="10">
        <v>882.3</v>
      </c>
      <c r="I111" s="47">
        <f t="shared" si="4"/>
        <v>880.89</v>
      </c>
      <c r="J111" s="11" t="s">
        <v>121</v>
      </c>
      <c r="K111" s="12" t="s">
        <v>101</v>
      </c>
      <c r="L111" s="47"/>
      <c r="M111" s="12"/>
      <c r="N111" s="47"/>
      <c r="O111" s="9">
        <v>31.344999999999999</v>
      </c>
      <c r="P111" s="9">
        <v>26.1450095</v>
      </c>
      <c r="Q111" s="1">
        <v>26.1450095</v>
      </c>
      <c r="R111" s="9">
        <v>15.52317</v>
      </c>
      <c r="S111" s="47"/>
      <c r="T111" s="9">
        <v>1.880906</v>
      </c>
      <c r="U111" s="11"/>
      <c r="V111" s="47"/>
      <c r="W111" s="9">
        <v>2.1569660000000002</v>
      </c>
      <c r="X111" s="9">
        <v>2.681079</v>
      </c>
      <c r="Y111" s="47"/>
      <c r="Z111" s="47">
        <v>0.93</v>
      </c>
      <c r="AA111" s="47">
        <v>22.45</v>
      </c>
      <c r="AB111" s="47">
        <v>64.12</v>
      </c>
      <c r="AC111" s="47">
        <v>12.5</v>
      </c>
      <c r="AD111" s="47"/>
    </row>
    <row r="112" spans="1:30" ht="21" customHeight="1" x14ac:dyDescent="0.2">
      <c r="A112" s="22" t="s">
        <v>94</v>
      </c>
      <c r="B112" s="12">
        <v>80331</v>
      </c>
      <c r="C112" s="9">
        <v>877.6</v>
      </c>
      <c r="D112" s="9">
        <v>889.8</v>
      </c>
      <c r="E112" s="9">
        <v>3.4900000000000091</v>
      </c>
      <c r="F112" s="9">
        <v>12.2</v>
      </c>
      <c r="G112" s="10">
        <v>879.2</v>
      </c>
      <c r="H112" s="10">
        <v>882.3</v>
      </c>
      <c r="I112" s="47">
        <f t="shared" si="4"/>
        <v>881.09</v>
      </c>
      <c r="J112" s="11" t="s">
        <v>121</v>
      </c>
      <c r="K112" s="12" t="s">
        <v>101</v>
      </c>
      <c r="L112" s="47"/>
      <c r="M112" s="12"/>
      <c r="N112" s="47"/>
      <c r="O112" s="9">
        <v>31.02</v>
      </c>
      <c r="P112" s="9">
        <v>25.672102000000002</v>
      </c>
      <c r="Q112" s="1">
        <v>25.672102000000002</v>
      </c>
      <c r="R112" s="9">
        <v>4.758883</v>
      </c>
      <c r="S112" s="47"/>
      <c r="T112" s="9">
        <v>3.5932520000000001</v>
      </c>
      <c r="U112" s="11"/>
      <c r="V112" s="47"/>
      <c r="W112" s="9">
        <v>2.1716000000000002</v>
      </c>
      <c r="X112" s="9">
        <v>2.6941000000000002</v>
      </c>
      <c r="Y112" s="47"/>
      <c r="Z112" s="47">
        <v>0.89</v>
      </c>
      <c r="AA112" s="47">
        <v>20.38</v>
      </c>
      <c r="AB112" s="47">
        <v>64.61</v>
      </c>
      <c r="AC112" s="47">
        <v>14.13</v>
      </c>
      <c r="AD112" s="47"/>
    </row>
    <row r="113" spans="1:30" ht="21" customHeight="1" x14ac:dyDescent="0.2">
      <c r="A113" s="22" t="s">
        <v>94</v>
      </c>
      <c r="B113" s="12">
        <v>80332</v>
      </c>
      <c r="C113" s="9">
        <v>877.6</v>
      </c>
      <c r="D113" s="9">
        <v>889.8</v>
      </c>
      <c r="E113" s="9">
        <v>3.6899999999999409</v>
      </c>
      <c r="F113" s="9">
        <v>12.2</v>
      </c>
      <c r="G113" s="10">
        <v>879.2</v>
      </c>
      <c r="H113" s="10">
        <v>882.3</v>
      </c>
      <c r="I113" s="47">
        <f t="shared" si="4"/>
        <v>881.29</v>
      </c>
      <c r="J113" s="11" t="s">
        <v>121</v>
      </c>
      <c r="K113" s="12" t="s">
        <v>101</v>
      </c>
      <c r="L113" s="47"/>
      <c r="M113" s="9">
        <v>27.99</v>
      </c>
      <c r="N113" s="47"/>
      <c r="O113" s="9">
        <v>30.162800000000001</v>
      </c>
      <c r="P113" s="9">
        <v>24.424790280000003</v>
      </c>
      <c r="Q113" s="1">
        <v>26.207395140000003</v>
      </c>
      <c r="R113" s="9">
        <v>3.270607</v>
      </c>
      <c r="S113" s="47"/>
      <c r="T113" s="9">
        <v>2.685149</v>
      </c>
      <c r="U113" s="11"/>
      <c r="V113" s="47"/>
      <c r="W113" s="9">
        <v>2.1884299999999999</v>
      </c>
      <c r="X113" s="9">
        <v>2.6978279999999999</v>
      </c>
      <c r="Y113" s="47"/>
      <c r="Z113" s="47">
        <v>1.56</v>
      </c>
      <c r="AA113" s="47">
        <v>29.79</v>
      </c>
      <c r="AB113" s="47">
        <v>51.53</v>
      </c>
      <c r="AC113" s="47">
        <v>17.12</v>
      </c>
      <c r="AD113" s="47"/>
    </row>
    <row r="114" spans="1:30" ht="21" customHeight="1" x14ac:dyDescent="0.2">
      <c r="A114" s="22" t="s">
        <v>94</v>
      </c>
      <c r="B114" s="12">
        <v>80333</v>
      </c>
      <c r="C114" s="9">
        <v>877.6</v>
      </c>
      <c r="D114" s="9">
        <v>889.8</v>
      </c>
      <c r="E114" s="9">
        <v>3.8799999999999955</v>
      </c>
      <c r="F114" s="9">
        <v>12.2</v>
      </c>
      <c r="G114" s="10">
        <v>879.2</v>
      </c>
      <c r="H114" s="10">
        <v>882.3</v>
      </c>
      <c r="I114" s="47">
        <f t="shared" si="4"/>
        <v>881.48</v>
      </c>
      <c r="J114" s="11" t="s">
        <v>121</v>
      </c>
      <c r="K114" s="12" t="s">
        <v>101</v>
      </c>
      <c r="L114" s="47"/>
      <c r="M114" s="12"/>
      <c r="N114" s="47"/>
      <c r="O114" s="9">
        <v>31.86</v>
      </c>
      <c r="P114" s="9">
        <v>26.894386000000004</v>
      </c>
      <c r="Q114" s="1">
        <v>26.894386000000004</v>
      </c>
      <c r="R114" s="9">
        <v>14.53579</v>
      </c>
      <c r="S114" s="47"/>
      <c r="T114" s="9">
        <v>3.6463220000000001</v>
      </c>
      <c r="U114" s="11"/>
      <c r="V114" s="47"/>
      <c r="W114" s="9">
        <v>2.1554000000000002</v>
      </c>
      <c r="X114" s="9">
        <v>2.6911</v>
      </c>
      <c r="Y114" s="47"/>
      <c r="Z114" s="47">
        <v>1.48</v>
      </c>
      <c r="AA114" s="47">
        <v>31.88</v>
      </c>
      <c r="AB114" s="47">
        <v>58.38</v>
      </c>
      <c r="AC114" s="47">
        <v>8.26</v>
      </c>
      <c r="AD114" s="47"/>
    </row>
    <row r="115" spans="1:30" ht="21" customHeight="1" x14ac:dyDescent="0.2">
      <c r="A115" s="22" t="s">
        <v>94</v>
      </c>
      <c r="B115" s="12">
        <v>80334</v>
      </c>
      <c r="C115" s="9">
        <v>877.6</v>
      </c>
      <c r="D115" s="9">
        <v>889.8</v>
      </c>
      <c r="E115" s="9">
        <v>4.0699999999999363</v>
      </c>
      <c r="F115" s="9">
        <v>12.2</v>
      </c>
      <c r="G115" s="10">
        <v>879.2</v>
      </c>
      <c r="H115" s="10">
        <v>882.3</v>
      </c>
      <c r="I115" s="47">
        <f t="shared" si="4"/>
        <v>881.67</v>
      </c>
      <c r="J115" s="11" t="s">
        <v>121</v>
      </c>
      <c r="K115" s="12" t="s">
        <v>101</v>
      </c>
      <c r="L115" s="47"/>
      <c r="M115" s="12"/>
      <c r="N115" s="47"/>
      <c r="O115" s="9">
        <v>32.43</v>
      </c>
      <c r="P115" s="9">
        <v>27.723793000000001</v>
      </c>
      <c r="Q115" s="1">
        <v>27.723793000000001</v>
      </c>
      <c r="R115" s="9">
        <v>11.843299999999999</v>
      </c>
      <c r="S115" s="47"/>
      <c r="T115" s="9">
        <v>3.6020120000000002</v>
      </c>
      <c r="U115" s="11"/>
      <c r="V115" s="47"/>
      <c r="W115" s="9">
        <v>2.1501000000000001</v>
      </c>
      <c r="X115" s="9">
        <v>2.6974</v>
      </c>
      <c r="Y115" s="47"/>
      <c r="Z115" s="47">
        <v>1.55</v>
      </c>
      <c r="AA115" s="47">
        <v>34.83</v>
      </c>
      <c r="AB115" s="47">
        <v>53.99</v>
      </c>
      <c r="AC115" s="47">
        <v>9.6199999999999992</v>
      </c>
      <c r="AD115" s="47"/>
    </row>
    <row r="116" spans="1:30" ht="21" customHeight="1" x14ac:dyDescent="0.2">
      <c r="A116" s="22" t="s">
        <v>94</v>
      </c>
      <c r="B116" s="12">
        <v>80335</v>
      </c>
      <c r="C116" s="9">
        <v>877.6</v>
      </c>
      <c r="D116" s="9">
        <v>889.8</v>
      </c>
      <c r="E116" s="9">
        <v>4.2999999999999545</v>
      </c>
      <c r="F116" s="9">
        <v>12.2</v>
      </c>
      <c r="G116" s="10">
        <v>879.2</v>
      </c>
      <c r="H116" s="10">
        <v>882.3</v>
      </c>
      <c r="I116" s="47">
        <f t="shared" si="4"/>
        <v>881.9</v>
      </c>
      <c r="J116" s="11" t="s">
        <v>121</v>
      </c>
      <c r="K116" s="12" t="s">
        <v>101</v>
      </c>
      <c r="L116" s="47"/>
      <c r="M116" s="12"/>
      <c r="N116" s="47"/>
      <c r="O116" s="9">
        <v>29.716989999999999</v>
      </c>
      <c r="P116" s="9">
        <v>23.776092149</v>
      </c>
      <c r="Q116" s="1">
        <v>23.776092149</v>
      </c>
      <c r="R116" s="9">
        <v>6.445341</v>
      </c>
      <c r="S116" s="47"/>
      <c r="T116" s="9">
        <v>2.3376649999999999</v>
      </c>
      <c r="U116" s="11"/>
      <c r="V116" s="47"/>
      <c r="W116" s="9">
        <v>2.2007880000000002</v>
      </c>
      <c r="X116" s="9">
        <v>2.704698</v>
      </c>
      <c r="Y116" s="47"/>
      <c r="Z116" s="47">
        <v>1.73</v>
      </c>
      <c r="AA116" s="47">
        <v>34.19</v>
      </c>
      <c r="AB116" s="47">
        <v>47.47</v>
      </c>
      <c r="AC116" s="47">
        <v>16.61</v>
      </c>
      <c r="AD116" s="47"/>
    </row>
    <row r="117" spans="1:30" ht="21" customHeight="1" x14ac:dyDescent="0.2">
      <c r="A117" s="22" t="s">
        <v>94</v>
      </c>
      <c r="B117" s="12">
        <v>80337</v>
      </c>
      <c r="C117" s="9">
        <v>877.6</v>
      </c>
      <c r="D117" s="9">
        <v>889.8</v>
      </c>
      <c r="E117" s="9">
        <v>4.8500000000000227</v>
      </c>
      <c r="F117" s="9">
        <v>12.2</v>
      </c>
      <c r="G117" s="13"/>
      <c r="H117" s="13"/>
      <c r="I117" s="47">
        <f t="shared" si="4"/>
        <v>882.45</v>
      </c>
      <c r="J117" s="11" t="s">
        <v>121</v>
      </c>
      <c r="K117" s="12" t="s">
        <v>101</v>
      </c>
      <c r="L117" s="47"/>
      <c r="M117" s="12"/>
      <c r="N117" s="47"/>
      <c r="O117" s="9">
        <v>30.6904</v>
      </c>
      <c r="P117" s="9">
        <v>25.192501040000003</v>
      </c>
      <c r="Q117" s="1">
        <v>25.192501040000003</v>
      </c>
      <c r="R117" s="9">
        <v>4.7109940000000003</v>
      </c>
      <c r="S117" s="47"/>
      <c r="T117" s="9">
        <v>2.9765609999999998</v>
      </c>
      <c r="U117" s="11"/>
      <c r="V117" s="47"/>
      <c r="W117" s="9">
        <v>2.1733660000000001</v>
      </c>
      <c r="X117" s="9">
        <v>2.688949</v>
      </c>
      <c r="Y117" s="47"/>
      <c r="Z117" s="47">
        <v>0.24</v>
      </c>
      <c r="AA117" s="47">
        <v>1.05</v>
      </c>
      <c r="AB117" s="47">
        <v>79.489999999999995</v>
      </c>
      <c r="AC117" s="47">
        <v>19.21</v>
      </c>
      <c r="AD117" s="47"/>
    </row>
    <row r="118" spans="1:30" ht="21" customHeight="1" x14ac:dyDescent="0.2">
      <c r="A118" s="22" t="s">
        <v>94</v>
      </c>
      <c r="B118" s="12">
        <v>80338</v>
      </c>
      <c r="C118" s="9">
        <v>877.6</v>
      </c>
      <c r="D118" s="9">
        <v>889.8</v>
      </c>
      <c r="E118" s="9">
        <v>5.1699999999999591</v>
      </c>
      <c r="F118" s="9">
        <v>12.2</v>
      </c>
      <c r="G118" s="13"/>
      <c r="H118" s="13"/>
      <c r="I118" s="47">
        <f t="shared" si="4"/>
        <v>882.77</v>
      </c>
      <c r="J118" s="11" t="s">
        <v>121</v>
      </c>
      <c r="K118" s="12" t="s">
        <v>101</v>
      </c>
      <c r="L118" s="47"/>
      <c r="M118" s="12"/>
      <c r="N118" s="47"/>
      <c r="O118" s="9">
        <v>32.15</v>
      </c>
      <c r="P118" s="9">
        <v>27.316364999999998</v>
      </c>
      <c r="Q118" s="1">
        <v>27.316364999999998</v>
      </c>
      <c r="R118" s="9">
        <v>5.0953390000000001</v>
      </c>
      <c r="S118" s="47"/>
      <c r="T118" s="9">
        <v>4.1793329999999997</v>
      </c>
      <c r="U118" s="11"/>
      <c r="V118" s="47"/>
      <c r="W118" s="9">
        <v>2.1514000000000002</v>
      </c>
      <c r="X118" s="9">
        <v>2.6924000000000001</v>
      </c>
      <c r="Y118" s="47"/>
      <c r="Z118" s="47">
        <v>0.04</v>
      </c>
      <c r="AA118" s="47">
        <v>0.93</v>
      </c>
      <c r="AB118" s="47">
        <v>85.66</v>
      </c>
      <c r="AC118" s="47">
        <v>13.37</v>
      </c>
      <c r="AD118" s="47"/>
    </row>
    <row r="119" spans="1:30" ht="21" customHeight="1" x14ac:dyDescent="0.2">
      <c r="A119" s="22" t="s">
        <v>94</v>
      </c>
      <c r="B119" s="12">
        <v>80340</v>
      </c>
      <c r="C119" s="9">
        <v>877.6</v>
      </c>
      <c r="D119" s="9">
        <v>889.8</v>
      </c>
      <c r="E119" s="9">
        <v>5.6699999999999591</v>
      </c>
      <c r="F119" s="9">
        <v>12.2</v>
      </c>
      <c r="G119" s="13"/>
      <c r="H119" s="13"/>
      <c r="I119" s="47">
        <f t="shared" si="4"/>
        <v>883.27</v>
      </c>
      <c r="J119" s="11" t="s">
        <v>121</v>
      </c>
      <c r="K119" s="12" t="s">
        <v>101</v>
      </c>
      <c r="L119" s="47"/>
      <c r="M119" s="12"/>
      <c r="N119" s="47"/>
      <c r="O119" s="9">
        <v>31.56</v>
      </c>
      <c r="P119" s="9">
        <v>26.457856</v>
      </c>
      <c r="Q119" s="1">
        <v>26.457856</v>
      </c>
      <c r="R119" s="9">
        <v>3.553995</v>
      </c>
      <c r="S119" s="47"/>
      <c r="T119" s="9">
        <v>3.02658</v>
      </c>
      <c r="U119" s="11"/>
      <c r="V119" s="47"/>
      <c r="W119" s="9">
        <v>2.1686000000000001</v>
      </c>
      <c r="X119" s="9">
        <v>2.7029999999999998</v>
      </c>
      <c r="Y119" s="47"/>
      <c r="Z119" s="47">
        <v>0</v>
      </c>
      <c r="AA119" s="47">
        <v>0.46</v>
      </c>
      <c r="AB119" s="47">
        <v>80.430000000000007</v>
      </c>
      <c r="AC119" s="47">
        <v>19.11</v>
      </c>
      <c r="AD119" s="47"/>
    </row>
    <row r="120" spans="1:30" ht="21" customHeight="1" x14ac:dyDescent="0.2">
      <c r="A120" s="22" t="s">
        <v>94</v>
      </c>
      <c r="B120" s="12">
        <v>80341</v>
      </c>
      <c r="C120" s="9">
        <v>877.6</v>
      </c>
      <c r="D120" s="9">
        <v>889.8</v>
      </c>
      <c r="E120" s="9">
        <v>5.9199999999999591</v>
      </c>
      <c r="F120" s="9">
        <v>12.2</v>
      </c>
      <c r="G120" s="13"/>
      <c r="H120" s="13"/>
      <c r="I120" s="47">
        <f t="shared" si="4"/>
        <v>883.52</v>
      </c>
      <c r="J120" s="11" t="s">
        <v>121</v>
      </c>
      <c r="K120" s="12" t="s">
        <v>101</v>
      </c>
      <c r="L120" s="47"/>
      <c r="M120" s="12"/>
      <c r="N120" s="47"/>
      <c r="O120" s="9">
        <v>29.46546</v>
      </c>
      <c r="P120" s="9">
        <v>23.410090846000003</v>
      </c>
      <c r="Q120" s="1">
        <v>23.410090846000003</v>
      </c>
      <c r="R120" s="9">
        <v>6.6136270000000001</v>
      </c>
      <c r="S120" s="47"/>
      <c r="T120" s="9">
        <v>1.4341109999999999</v>
      </c>
      <c r="U120" s="11"/>
      <c r="V120" s="47"/>
      <c r="W120" s="9">
        <v>2.1857280000000001</v>
      </c>
      <c r="X120" s="9">
        <v>2.6773009999999999</v>
      </c>
      <c r="Y120" s="47"/>
      <c r="Z120" s="47">
        <v>0</v>
      </c>
      <c r="AA120" s="47">
        <v>0.3</v>
      </c>
      <c r="AB120" s="47">
        <v>76.97</v>
      </c>
      <c r="AC120" s="47">
        <v>22.73</v>
      </c>
      <c r="AD120" s="47"/>
    </row>
    <row r="121" spans="1:30" ht="21" customHeight="1" x14ac:dyDescent="0.2">
      <c r="A121" s="22" t="s">
        <v>94</v>
      </c>
      <c r="B121" s="12">
        <v>80342</v>
      </c>
      <c r="C121" s="9">
        <v>877.6</v>
      </c>
      <c r="D121" s="9">
        <v>889.8</v>
      </c>
      <c r="E121" s="9">
        <v>6.0900000000000318</v>
      </c>
      <c r="F121" s="9">
        <v>12.2</v>
      </c>
      <c r="G121" s="13"/>
      <c r="H121" s="13"/>
      <c r="I121" s="47">
        <f t="shared" si="4"/>
        <v>883.69</v>
      </c>
      <c r="J121" s="11" t="s">
        <v>121</v>
      </c>
      <c r="K121" s="12" t="s">
        <v>101</v>
      </c>
      <c r="L121" s="47"/>
      <c r="M121" s="12"/>
      <c r="N121" s="47"/>
      <c r="O121" s="9">
        <v>31.06</v>
      </c>
      <c r="P121" s="9">
        <v>25.730305999999999</v>
      </c>
      <c r="Q121" s="1">
        <v>25.730305999999999</v>
      </c>
      <c r="R121" s="9">
        <v>1.4695910000000001</v>
      </c>
      <c r="S121" s="47"/>
      <c r="T121" s="9">
        <v>1.9551719999999999</v>
      </c>
      <c r="U121" s="11"/>
      <c r="V121" s="47"/>
      <c r="W121" s="9">
        <v>2.1638999999999999</v>
      </c>
      <c r="X121" s="9">
        <v>2.6837</v>
      </c>
      <c r="Y121" s="47"/>
      <c r="Z121" s="47">
        <v>0.03</v>
      </c>
      <c r="AA121" s="47">
        <v>0.88</v>
      </c>
      <c r="AB121" s="47">
        <v>70.81</v>
      </c>
      <c r="AC121" s="47">
        <v>28.29</v>
      </c>
      <c r="AD121" s="47"/>
    </row>
    <row r="122" spans="1:30" ht="21" customHeight="1" x14ac:dyDescent="0.2">
      <c r="A122" s="22" t="s">
        <v>94</v>
      </c>
      <c r="B122" s="12">
        <v>80343</v>
      </c>
      <c r="C122" s="9">
        <v>877.6</v>
      </c>
      <c r="D122" s="9">
        <v>889.8</v>
      </c>
      <c r="E122" s="9">
        <v>6.3299999999999272</v>
      </c>
      <c r="F122" s="9">
        <v>12.2</v>
      </c>
      <c r="G122" s="13"/>
      <c r="H122" s="13"/>
      <c r="I122" s="47">
        <f t="shared" si="4"/>
        <v>883.93</v>
      </c>
      <c r="J122" s="11" t="s">
        <v>121</v>
      </c>
      <c r="K122" s="12" t="s">
        <v>101</v>
      </c>
      <c r="L122" s="47"/>
      <c r="M122" s="12"/>
      <c r="N122" s="47"/>
      <c r="O122" s="9">
        <v>30.314150000000001</v>
      </c>
      <c r="P122" s="9">
        <v>24.645019665000007</v>
      </c>
      <c r="Q122" s="1">
        <v>24.645019665000007</v>
      </c>
      <c r="R122" s="9">
        <v>2.8788619999999998</v>
      </c>
      <c r="S122" s="47"/>
      <c r="T122" s="9">
        <v>1.3152790000000001</v>
      </c>
      <c r="U122" s="11"/>
      <c r="V122" s="47"/>
      <c r="W122" s="9">
        <v>2.179745</v>
      </c>
      <c r="X122" s="9">
        <v>2.6890329999999998</v>
      </c>
      <c r="Y122" s="47"/>
      <c r="Z122" s="47">
        <v>0</v>
      </c>
      <c r="AA122" s="47">
        <v>0.32</v>
      </c>
      <c r="AB122" s="47">
        <v>68.680000000000007</v>
      </c>
      <c r="AC122" s="47">
        <v>31</v>
      </c>
      <c r="AD122" s="47"/>
    </row>
    <row r="123" spans="1:30" ht="21" customHeight="1" x14ac:dyDescent="0.2">
      <c r="A123" s="22" t="s">
        <v>94</v>
      </c>
      <c r="B123" s="12">
        <v>80344</v>
      </c>
      <c r="C123" s="9">
        <v>877.6</v>
      </c>
      <c r="D123" s="9">
        <v>889.8</v>
      </c>
      <c r="E123" s="9">
        <v>6.5699999999999363</v>
      </c>
      <c r="F123" s="9">
        <v>12.2</v>
      </c>
      <c r="G123" s="13"/>
      <c r="H123" s="13"/>
      <c r="I123" s="47">
        <f t="shared" si="4"/>
        <v>884.17</v>
      </c>
      <c r="J123" s="11" t="s">
        <v>121</v>
      </c>
      <c r="K123" s="12" t="s">
        <v>101</v>
      </c>
      <c r="L123" s="47"/>
      <c r="M123" s="12"/>
      <c r="N123" s="47"/>
      <c r="O123" s="9">
        <v>31.03</v>
      </c>
      <c r="P123" s="9">
        <v>25.686653000000007</v>
      </c>
      <c r="Q123" s="1">
        <v>25.686653000000007</v>
      </c>
      <c r="R123" s="9">
        <v>1.025463</v>
      </c>
      <c r="S123" s="47"/>
      <c r="T123" s="9">
        <v>1.771728</v>
      </c>
      <c r="U123" s="11"/>
      <c r="V123" s="47"/>
      <c r="W123" s="9">
        <v>2.1722000000000001</v>
      </c>
      <c r="X123" s="9">
        <v>2.6949000000000001</v>
      </c>
      <c r="Y123" s="47"/>
      <c r="Z123" s="47">
        <v>0.03</v>
      </c>
      <c r="AA123" s="47">
        <v>0.77</v>
      </c>
      <c r="AB123" s="47">
        <v>70.63</v>
      </c>
      <c r="AC123" s="47">
        <v>28.57</v>
      </c>
      <c r="AD123" s="47"/>
    </row>
    <row r="124" spans="1:30" ht="21" customHeight="1" x14ac:dyDescent="0.2">
      <c r="A124" s="22" t="s">
        <v>94</v>
      </c>
      <c r="B124" s="12">
        <v>80345</v>
      </c>
      <c r="C124" s="9">
        <v>877.6</v>
      </c>
      <c r="D124" s="9">
        <v>889.8</v>
      </c>
      <c r="E124" s="9">
        <v>6.8299999999999272</v>
      </c>
      <c r="F124" s="9">
        <v>12.2</v>
      </c>
      <c r="G124" s="13"/>
      <c r="H124" s="13"/>
      <c r="I124" s="47">
        <f t="shared" si="4"/>
        <v>884.43</v>
      </c>
      <c r="J124" s="11" t="s">
        <v>121</v>
      </c>
      <c r="K124" s="12" t="s">
        <v>101</v>
      </c>
      <c r="L124" s="47"/>
      <c r="M124" s="12"/>
      <c r="N124" s="47"/>
      <c r="O124" s="9">
        <v>30.297129999999999</v>
      </c>
      <c r="P124" s="9">
        <v>24.620253863000002</v>
      </c>
      <c r="Q124" s="1">
        <v>24.620253863000002</v>
      </c>
      <c r="R124" s="9">
        <v>1.95749</v>
      </c>
      <c r="S124" s="47"/>
      <c r="T124" s="9">
        <v>1.3598190000000001</v>
      </c>
      <c r="U124" s="11"/>
      <c r="V124" s="47"/>
      <c r="W124" s="9">
        <v>2.1791369999999999</v>
      </c>
      <c r="X124" s="9">
        <v>2.6877499999999999</v>
      </c>
      <c r="Y124" s="47"/>
      <c r="Z124" s="47">
        <v>0</v>
      </c>
      <c r="AA124" s="47">
        <v>0.46</v>
      </c>
      <c r="AB124" s="47">
        <v>74.66</v>
      </c>
      <c r="AC124" s="47">
        <v>24.88</v>
      </c>
      <c r="AD124" s="47"/>
    </row>
    <row r="125" spans="1:30" ht="21" customHeight="1" x14ac:dyDescent="0.2">
      <c r="A125" s="22" t="s">
        <v>94</v>
      </c>
      <c r="B125" s="12">
        <v>80346</v>
      </c>
      <c r="C125" s="9">
        <v>877.6</v>
      </c>
      <c r="D125" s="9">
        <v>889.8</v>
      </c>
      <c r="E125" s="9">
        <v>7.1000000000000227</v>
      </c>
      <c r="F125" s="9">
        <v>12.2</v>
      </c>
      <c r="G125" s="13"/>
      <c r="H125" s="13"/>
      <c r="I125" s="47">
        <f t="shared" si="4"/>
        <v>884.7</v>
      </c>
      <c r="J125" s="11" t="s">
        <v>121</v>
      </c>
      <c r="K125" s="12" t="s">
        <v>101</v>
      </c>
      <c r="L125" s="47"/>
      <c r="M125" s="12"/>
      <c r="N125" s="47"/>
      <c r="O125" s="9">
        <v>30.1</v>
      </c>
      <c r="P125" s="9">
        <v>24.333410000000008</v>
      </c>
      <c r="Q125" s="1">
        <v>24.333410000000008</v>
      </c>
      <c r="R125" s="9">
        <v>1.074589</v>
      </c>
      <c r="S125" s="47"/>
      <c r="T125" s="9">
        <v>2.0884719999999999E-2</v>
      </c>
      <c r="U125" s="11"/>
      <c r="V125" s="47"/>
      <c r="W125" s="9">
        <v>2.1936</v>
      </c>
      <c r="X125" s="9">
        <v>2.7033</v>
      </c>
      <c r="Y125" s="47"/>
      <c r="Z125" s="47">
        <v>0.04</v>
      </c>
      <c r="AA125" s="47">
        <v>1.07</v>
      </c>
      <c r="AB125" s="47">
        <v>65.680000000000007</v>
      </c>
      <c r="AC125" s="47">
        <v>33.21</v>
      </c>
      <c r="AD125" s="47"/>
    </row>
    <row r="126" spans="1:30" ht="21" customHeight="1" x14ac:dyDescent="0.2">
      <c r="A126" s="22" t="s">
        <v>94</v>
      </c>
      <c r="B126" s="12">
        <v>80347</v>
      </c>
      <c r="C126" s="9">
        <v>877.6</v>
      </c>
      <c r="D126" s="9">
        <v>889.8</v>
      </c>
      <c r="E126" s="9">
        <v>7.3500000000000227</v>
      </c>
      <c r="F126" s="9">
        <v>12.2</v>
      </c>
      <c r="G126" s="13"/>
      <c r="H126" s="13"/>
      <c r="I126" s="47">
        <f t="shared" si="4"/>
        <v>884.95</v>
      </c>
      <c r="J126" s="11" t="s">
        <v>121</v>
      </c>
      <c r="K126" s="12" t="s">
        <v>101</v>
      </c>
      <c r="L126" s="47"/>
      <c r="M126" s="12"/>
      <c r="N126" s="47"/>
      <c r="O126" s="9">
        <v>29.407599999999999</v>
      </c>
      <c r="P126" s="9">
        <v>23.325898760000001</v>
      </c>
      <c r="Q126" s="1">
        <v>23.325898760000001</v>
      </c>
      <c r="R126" s="9">
        <v>2.384817</v>
      </c>
      <c r="S126" s="47"/>
      <c r="T126" s="9">
        <v>0.89569270000000001</v>
      </c>
      <c r="U126" s="11"/>
      <c r="V126" s="47"/>
      <c r="W126" s="9">
        <v>2.1909619999999999</v>
      </c>
      <c r="X126" s="9">
        <v>2.6833480000000001</v>
      </c>
      <c r="Y126" s="47"/>
      <c r="Z126" s="47">
        <v>1.83</v>
      </c>
      <c r="AA126" s="47">
        <v>22.45</v>
      </c>
      <c r="AB126" s="47">
        <v>51.23</v>
      </c>
      <c r="AC126" s="47">
        <v>24.49</v>
      </c>
      <c r="AD126" s="47"/>
    </row>
    <row r="127" spans="1:30" ht="21" customHeight="1" x14ac:dyDescent="0.2">
      <c r="A127" s="22" t="s">
        <v>94</v>
      </c>
      <c r="B127" s="12">
        <v>80348</v>
      </c>
      <c r="C127" s="9">
        <v>877.6</v>
      </c>
      <c r="D127" s="9">
        <v>889.8</v>
      </c>
      <c r="E127" s="9">
        <v>7.5900000000000318</v>
      </c>
      <c r="F127" s="9">
        <v>12.2</v>
      </c>
      <c r="G127" s="10">
        <v>885.2</v>
      </c>
      <c r="H127" s="10">
        <v>888.2</v>
      </c>
      <c r="I127" s="47">
        <f t="shared" si="4"/>
        <v>885.19</v>
      </c>
      <c r="J127" s="11" t="s">
        <v>121</v>
      </c>
      <c r="K127" s="12" t="s">
        <v>104</v>
      </c>
      <c r="L127" s="47"/>
      <c r="M127" s="12"/>
      <c r="N127" s="47"/>
      <c r="O127" s="9">
        <v>31.58</v>
      </c>
      <c r="P127" s="9">
        <v>26.486958000000001</v>
      </c>
      <c r="Q127" s="1">
        <v>26.486958000000001</v>
      </c>
      <c r="R127" s="9">
        <v>5.096393</v>
      </c>
      <c r="S127" s="47"/>
      <c r="T127" s="9">
        <v>1.663753</v>
      </c>
      <c r="U127" s="11"/>
      <c r="V127" s="47"/>
      <c r="W127" s="9">
        <v>2.1589999999999998</v>
      </c>
      <c r="X127" s="9">
        <v>2.6892999999999998</v>
      </c>
      <c r="Y127" s="47"/>
      <c r="Z127" s="47">
        <v>1.41</v>
      </c>
      <c r="AA127" s="47">
        <v>25.49</v>
      </c>
      <c r="AB127" s="47">
        <v>53.53</v>
      </c>
      <c r="AC127" s="47">
        <v>19.57</v>
      </c>
      <c r="AD127" s="47"/>
    </row>
    <row r="128" spans="1:30" ht="21" customHeight="1" x14ac:dyDescent="0.2">
      <c r="A128" s="22" t="s">
        <v>94</v>
      </c>
      <c r="B128" s="12">
        <v>80349</v>
      </c>
      <c r="C128" s="9">
        <v>877.6</v>
      </c>
      <c r="D128" s="9">
        <v>889.8</v>
      </c>
      <c r="E128" s="9">
        <v>7.7999999999999545</v>
      </c>
      <c r="F128" s="9">
        <v>12.2</v>
      </c>
      <c r="G128" s="10">
        <v>885.2</v>
      </c>
      <c r="H128" s="10">
        <v>888.2</v>
      </c>
      <c r="I128" s="47">
        <f t="shared" si="4"/>
        <v>885.4</v>
      </c>
      <c r="J128" s="11" t="s">
        <v>121</v>
      </c>
      <c r="K128" s="12" t="s">
        <v>104</v>
      </c>
      <c r="L128" s="47"/>
      <c r="M128" s="12"/>
      <c r="N128" s="47"/>
      <c r="O128" s="9">
        <v>30.18186</v>
      </c>
      <c r="P128" s="9">
        <v>24.452524486000002</v>
      </c>
      <c r="Q128" s="1">
        <v>24.452524486000002</v>
      </c>
      <c r="R128" s="9">
        <v>6.4421679999999997</v>
      </c>
      <c r="S128" s="47"/>
      <c r="T128" s="9">
        <v>2.524972</v>
      </c>
      <c r="U128" s="11"/>
      <c r="V128" s="47"/>
      <c r="W128" s="9">
        <v>2.1807110000000001</v>
      </c>
      <c r="X128" s="9">
        <v>2.687233</v>
      </c>
      <c r="Y128" s="47"/>
      <c r="Z128" s="47">
        <v>1.1499999999999999</v>
      </c>
      <c r="AA128" s="47">
        <v>20.28</v>
      </c>
      <c r="AB128" s="47">
        <v>56.02</v>
      </c>
      <c r="AC128" s="47">
        <v>22.55</v>
      </c>
      <c r="AD128" s="47"/>
    </row>
    <row r="129" spans="1:30" ht="21" customHeight="1" x14ac:dyDescent="0.2">
      <c r="A129" s="22" t="s">
        <v>94</v>
      </c>
      <c r="B129" s="12">
        <v>80350</v>
      </c>
      <c r="C129" s="9">
        <v>877.6</v>
      </c>
      <c r="D129" s="9">
        <v>889.8</v>
      </c>
      <c r="E129" s="9">
        <v>8.1000000000000227</v>
      </c>
      <c r="F129" s="9">
        <v>12.2</v>
      </c>
      <c r="G129" s="10">
        <v>885.2</v>
      </c>
      <c r="H129" s="10">
        <v>888.2</v>
      </c>
      <c r="I129" s="47">
        <f t="shared" si="4"/>
        <v>885.7</v>
      </c>
      <c r="J129" s="11" t="s">
        <v>121</v>
      </c>
      <c r="K129" s="12" t="s">
        <v>104</v>
      </c>
      <c r="L129" s="47"/>
      <c r="M129" s="12"/>
      <c r="N129" s="47"/>
      <c r="O129" s="9">
        <v>32.78</v>
      </c>
      <c r="P129" s="9">
        <v>28.233078000000006</v>
      </c>
      <c r="Q129" s="1">
        <v>28.233078000000006</v>
      </c>
      <c r="R129" s="9">
        <v>21.780519999999999</v>
      </c>
      <c r="S129" s="47"/>
      <c r="T129" s="9">
        <v>3.751573</v>
      </c>
      <c r="U129" s="11"/>
      <c r="V129" s="47"/>
      <c r="W129" s="9">
        <v>2.1440999999999999</v>
      </c>
      <c r="X129" s="9">
        <v>2.6972</v>
      </c>
      <c r="Y129" s="47"/>
      <c r="Z129" s="47">
        <v>1.31</v>
      </c>
      <c r="AA129" s="47">
        <v>23.59</v>
      </c>
      <c r="AB129" s="47">
        <v>57.87</v>
      </c>
      <c r="AC129" s="47">
        <v>17.22</v>
      </c>
      <c r="AD129" s="47"/>
    </row>
    <row r="130" spans="1:30" ht="21" customHeight="1" x14ac:dyDescent="0.2">
      <c r="A130" s="22" t="s">
        <v>94</v>
      </c>
      <c r="B130" s="12">
        <v>80351</v>
      </c>
      <c r="C130" s="9">
        <v>877.6</v>
      </c>
      <c r="D130" s="9">
        <v>889.8</v>
      </c>
      <c r="E130" s="9">
        <v>8.3400000000000318</v>
      </c>
      <c r="F130" s="9">
        <v>12.2</v>
      </c>
      <c r="G130" s="10">
        <v>885.2</v>
      </c>
      <c r="H130" s="10">
        <v>888.2</v>
      </c>
      <c r="I130" s="47">
        <f t="shared" si="4"/>
        <v>885.94</v>
      </c>
      <c r="J130" s="11" t="s">
        <v>121</v>
      </c>
      <c r="K130" s="12" t="s">
        <v>104</v>
      </c>
      <c r="L130" s="47"/>
      <c r="M130" s="12"/>
      <c r="N130" s="47"/>
      <c r="O130" s="9">
        <v>31.490379999999998</v>
      </c>
      <c r="P130" s="9">
        <v>26.356551938000003</v>
      </c>
      <c r="Q130" s="1">
        <v>26.356551938000003</v>
      </c>
      <c r="R130" s="9">
        <v>15.82471</v>
      </c>
      <c r="S130" s="47"/>
      <c r="T130" s="9">
        <v>2.4057469999999999</v>
      </c>
      <c r="U130" s="11"/>
      <c r="V130" s="47"/>
      <c r="W130" s="9">
        <v>2.1736870000000001</v>
      </c>
      <c r="X130" s="9">
        <v>2.7090339999999999</v>
      </c>
      <c r="Y130" s="47"/>
      <c r="Z130" s="47">
        <v>0.96</v>
      </c>
      <c r="AA130" s="47">
        <v>15.87</v>
      </c>
      <c r="AB130" s="47">
        <v>64.94</v>
      </c>
      <c r="AC130" s="47">
        <v>18.23</v>
      </c>
      <c r="AD130" s="47"/>
    </row>
    <row r="131" spans="1:30" ht="21" customHeight="1" x14ac:dyDescent="0.2">
      <c r="A131" s="22" t="s">
        <v>94</v>
      </c>
      <c r="B131" s="12">
        <v>80352</v>
      </c>
      <c r="C131" s="9">
        <v>877.6</v>
      </c>
      <c r="D131" s="9">
        <v>889.8</v>
      </c>
      <c r="E131" s="9">
        <v>8.5699999999999363</v>
      </c>
      <c r="F131" s="9">
        <v>12.2</v>
      </c>
      <c r="G131" s="10">
        <v>885.2</v>
      </c>
      <c r="H131" s="10">
        <v>888.2</v>
      </c>
      <c r="I131" s="47">
        <f t="shared" si="4"/>
        <v>886.17</v>
      </c>
      <c r="J131" s="11" t="s">
        <v>121</v>
      </c>
      <c r="K131" s="12" t="s">
        <v>104</v>
      </c>
      <c r="L131" s="47"/>
      <c r="M131" s="12"/>
      <c r="N131" s="47"/>
      <c r="O131" s="9">
        <v>32.54</v>
      </c>
      <c r="P131" s="9">
        <v>27.883853999999999</v>
      </c>
      <c r="Q131" s="1">
        <v>27.883853999999999</v>
      </c>
      <c r="R131" s="9">
        <v>15.157349999999999</v>
      </c>
      <c r="S131" s="47"/>
      <c r="T131" s="9">
        <v>3.8568639999999998</v>
      </c>
      <c r="U131" s="11"/>
      <c r="V131" s="47"/>
      <c r="W131" s="9">
        <v>2.1429</v>
      </c>
      <c r="X131" s="9">
        <v>2.6892999999999998</v>
      </c>
      <c r="Y131" s="47"/>
      <c r="Z131" s="47">
        <v>1.23</v>
      </c>
      <c r="AA131" s="47">
        <v>22.51</v>
      </c>
      <c r="AB131" s="47">
        <v>58.66</v>
      </c>
      <c r="AC131" s="47">
        <v>17.61</v>
      </c>
      <c r="AD131" s="47"/>
    </row>
    <row r="132" spans="1:30" ht="21" customHeight="1" x14ac:dyDescent="0.2">
      <c r="A132" s="22" t="s">
        <v>94</v>
      </c>
      <c r="B132" s="12">
        <v>80353</v>
      </c>
      <c r="C132" s="9">
        <v>877.6</v>
      </c>
      <c r="D132" s="9">
        <v>889.8</v>
      </c>
      <c r="E132" s="9">
        <v>8.8299999999999272</v>
      </c>
      <c r="F132" s="9">
        <v>12.2</v>
      </c>
      <c r="G132" s="10">
        <v>885.2</v>
      </c>
      <c r="H132" s="10">
        <v>888.2</v>
      </c>
      <c r="I132" s="47">
        <f t="shared" si="4"/>
        <v>886.43</v>
      </c>
      <c r="J132" s="11" t="s">
        <v>121</v>
      </c>
      <c r="K132" s="12" t="s">
        <v>104</v>
      </c>
      <c r="L132" s="47"/>
      <c r="M132" s="12"/>
      <c r="N132" s="47"/>
      <c r="O132" s="9">
        <v>30.735399999999998</v>
      </c>
      <c r="P132" s="9">
        <v>25.257980539999998</v>
      </c>
      <c r="Q132" s="1">
        <v>25.257980539999998</v>
      </c>
      <c r="R132" s="9">
        <v>5.255382</v>
      </c>
      <c r="S132" s="47"/>
      <c r="T132" s="9">
        <v>2.4117359999999999</v>
      </c>
      <c r="U132" s="11"/>
      <c r="V132" s="47"/>
      <c r="W132" s="9">
        <v>2.173867</v>
      </c>
      <c r="X132" s="9">
        <v>2.690763</v>
      </c>
      <c r="Y132" s="47"/>
      <c r="Z132" s="47">
        <v>0.97</v>
      </c>
      <c r="AA132" s="47">
        <v>17.41</v>
      </c>
      <c r="AB132" s="47">
        <v>64.7</v>
      </c>
      <c r="AC132" s="47">
        <v>16.91</v>
      </c>
      <c r="AD132" s="47"/>
    </row>
    <row r="133" spans="1:30" ht="21" customHeight="1" x14ac:dyDescent="0.2">
      <c r="A133" s="22" t="s">
        <v>94</v>
      </c>
      <c r="B133" s="12">
        <v>80354</v>
      </c>
      <c r="C133" s="9">
        <v>877.6</v>
      </c>
      <c r="D133" s="9">
        <v>889.8</v>
      </c>
      <c r="E133" s="9">
        <v>9.0699999999999363</v>
      </c>
      <c r="F133" s="9">
        <v>12.2</v>
      </c>
      <c r="G133" s="10">
        <v>885.2</v>
      </c>
      <c r="H133" s="10">
        <v>888.2</v>
      </c>
      <c r="I133" s="47">
        <f t="shared" si="4"/>
        <v>886.67</v>
      </c>
      <c r="J133" s="11" t="s">
        <v>121</v>
      </c>
      <c r="K133" s="12" t="s">
        <v>104</v>
      </c>
      <c r="L133" s="47"/>
      <c r="M133" s="12"/>
      <c r="N133" s="47"/>
      <c r="O133" s="9">
        <v>31.33</v>
      </c>
      <c r="P133" s="9">
        <v>26.123182999999997</v>
      </c>
      <c r="Q133" s="1">
        <v>26.123182999999997</v>
      </c>
      <c r="R133" s="9">
        <v>4.1750080000000001</v>
      </c>
      <c r="S133" s="47"/>
      <c r="T133" s="9">
        <v>4.0636679999999998</v>
      </c>
      <c r="U133" s="11"/>
      <c r="V133" s="47"/>
      <c r="W133" s="9">
        <v>2.1619999999999999</v>
      </c>
      <c r="X133" s="9">
        <v>2.6875</v>
      </c>
      <c r="Y133" s="47"/>
      <c r="Z133" s="47">
        <v>1.17</v>
      </c>
      <c r="AA133" s="47">
        <v>19.190000000000001</v>
      </c>
      <c r="AB133" s="47">
        <v>64.290000000000006</v>
      </c>
      <c r="AC133" s="47">
        <v>15.35</v>
      </c>
      <c r="AD133" s="47"/>
    </row>
    <row r="134" spans="1:30" ht="21" customHeight="1" x14ac:dyDescent="0.2">
      <c r="A134" s="22" t="s">
        <v>94</v>
      </c>
      <c r="B134" s="12">
        <v>80355</v>
      </c>
      <c r="C134" s="9">
        <v>877.6</v>
      </c>
      <c r="D134" s="9">
        <v>889.8</v>
      </c>
      <c r="E134" s="9">
        <v>9.3199999999999363</v>
      </c>
      <c r="F134" s="9">
        <v>12.2</v>
      </c>
      <c r="G134" s="10">
        <v>885.2</v>
      </c>
      <c r="H134" s="10">
        <v>888.2</v>
      </c>
      <c r="I134" s="47">
        <f t="shared" si="4"/>
        <v>886.92</v>
      </c>
      <c r="J134" s="11" t="s">
        <v>121</v>
      </c>
      <c r="K134" s="12" t="s">
        <v>104</v>
      </c>
      <c r="L134" s="47"/>
      <c r="M134" s="12"/>
      <c r="N134" s="47"/>
      <c r="O134" s="9">
        <v>29.991859999999999</v>
      </c>
      <c r="P134" s="9">
        <v>24.176055486000003</v>
      </c>
      <c r="Q134" s="1">
        <v>24.176055486000003</v>
      </c>
      <c r="R134" s="9">
        <v>3.6087509999999998</v>
      </c>
      <c r="S134" s="47"/>
      <c r="T134" s="9">
        <v>2.454555</v>
      </c>
      <c r="U134" s="11"/>
      <c r="V134" s="47"/>
      <c r="W134" s="9">
        <v>2.1894170000000002</v>
      </c>
      <c r="X134" s="9">
        <v>2.6951139999999998</v>
      </c>
      <c r="Y134" s="47"/>
      <c r="Z134" s="47">
        <v>1.67</v>
      </c>
      <c r="AA134" s="47">
        <v>6.83</v>
      </c>
      <c r="AB134" s="47">
        <v>76.42</v>
      </c>
      <c r="AC134" s="47">
        <v>15.08</v>
      </c>
      <c r="AD134" s="47"/>
    </row>
    <row r="135" spans="1:30" ht="21" customHeight="1" x14ac:dyDescent="0.2">
      <c r="A135" s="22" t="s">
        <v>94</v>
      </c>
      <c r="B135" s="12">
        <v>80356</v>
      </c>
      <c r="C135" s="9">
        <v>877.6</v>
      </c>
      <c r="D135" s="9">
        <v>889.8</v>
      </c>
      <c r="E135" s="9">
        <v>9.5699999999999363</v>
      </c>
      <c r="F135" s="9">
        <v>12.2</v>
      </c>
      <c r="G135" s="10">
        <v>885.2</v>
      </c>
      <c r="H135" s="10">
        <v>888.2</v>
      </c>
      <c r="I135" s="47">
        <f t="shared" si="4"/>
        <v>887.17</v>
      </c>
      <c r="J135" s="11" t="s">
        <v>121</v>
      </c>
      <c r="K135" s="12" t="s">
        <v>104</v>
      </c>
      <c r="L135" s="47"/>
      <c r="M135" s="12"/>
      <c r="N135" s="47"/>
      <c r="O135" s="9">
        <v>31.38</v>
      </c>
      <c r="P135" s="9">
        <v>26.195937999999998</v>
      </c>
      <c r="Q135" s="1">
        <v>26.195937999999998</v>
      </c>
      <c r="R135" s="9">
        <v>4.017468</v>
      </c>
      <c r="S135" s="47"/>
      <c r="T135" s="9">
        <v>4.4976479999999999</v>
      </c>
      <c r="U135" s="11"/>
      <c r="V135" s="47"/>
      <c r="W135" s="9">
        <v>2.1656</v>
      </c>
      <c r="X135" s="9">
        <v>2.6941999999999999</v>
      </c>
      <c r="Y135" s="47"/>
      <c r="Z135" s="47">
        <v>0.47</v>
      </c>
      <c r="AA135" s="47">
        <v>3.5</v>
      </c>
      <c r="AB135" s="47">
        <v>78.790000000000006</v>
      </c>
      <c r="AC135" s="47">
        <v>17.239999999999998</v>
      </c>
      <c r="AD135" s="47"/>
    </row>
    <row r="136" spans="1:30" ht="21" customHeight="1" x14ac:dyDescent="0.2">
      <c r="A136" s="22" t="s">
        <v>94</v>
      </c>
      <c r="B136" s="12">
        <v>80357</v>
      </c>
      <c r="C136" s="9">
        <v>877.6</v>
      </c>
      <c r="D136" s="9">
        <v>889.8</v>
      </c>
      <c r="E136" s="9">
        <v>9.8299999999999272</v>
      </c>
      <c r="F136" s="9">
        <v>12.2</v>
      </c>
      <c r="G136" s="10">
        <v>885.2</v>
      </c>
      <c r="H136" s="10">
        <v>888.2</v>
      </c>
      <c r="I136" s="47">
        <f t="shared" si="4"/>
        <v>887.43</v>
      </c>
      <c r="J136" s="11" t="s">
        <v>121</v>
      </c>
      <c r="K136" s="12" t="s">
        <v>104</v>
      </c>
      <c r="L136" s="47"/>
      <c r="M136" s="12"/>
      <c r="N136" s="47"/>
      <c r="O136" s="9">
        <v>31.434609999999999</v>
      </c>
      <c r="P136" s="9">
        <v>26.275401011</v>
      </c>
      <c r="Q136" s="1">
        <v>26.275401011</v>
      </c>
      <c r="R136" s="9">
        <v>7.8077810000000003</v>
      </c>
      <c r="S136" s="47"/>
      <c r="T136" s="9">
        <v>2.3848829999999999</v>
      </c>
      <c r="U136" s="11"/>
      <c r="V136" s="47"/>
      <c r="W136" s="9">
        <v>2.1671740000000002</v>
      </c>
      <c r="X136" s="9">
        <v>2.6981519999999999</v>
      </c>
      <c r="Y136" s="47"/>
      <c r="Z136" s="47">
        <v>0.23</v>
      </c>
      <c r="AA136" s="47">
        <v>2.68</v>
      </c>
      <c r="AB136" s="47">
        <v>77.819999999999993</v>
      </c>
      <c r="AC136" s="47">
        <v>19.27</v>
      </c>
      <c r="AD136" s="47"/>
    </row>
    <row r="137" spans="1:30" ht="21" customHeight="1" x14ac:dyDescent="0.2">
      <c r="A137" s="22" t="s">
        <v>94</v>
      </c>
      <c r="B137" s="12">
        <v>80358</v>
      </c>
      <c r="C137" s="9">
        <v>877.6</v>
      </c>
      <c r="D137" s="9">
        <v>889.8</v>
      </c>
      <c r="E137" s="9">
        <v>10.100000000000023</v>
      </c>
      <c r="F137" s="9">
        <v>12.2</v>
      </c>
      <c r="G137" s="10">
        <v>885.2</v>
      </c>
      <c r="H137" s="10">
        <v>888.2</v>
      </c>
      <c r="I137" s="47">
        <f t="shared" si="4"/>
        <v>887.7</v>
      </c>
      <c r="J137" s="11" t="s">
        <v>121</v>
      </c>
      <c r="K137" s="12" t="s">
        <v>104</v>
      </c>
      <c r="L137" s="47"/>
      <c r="M137" s="12"/>
      <c r="N137" s="47"/>
      <c r="O137" s="9">
        <v>31.21</v>
      </c>
      <c r="P137" s="9">
        <v>25.948571000000001</v>
      </c>
      <c r="Q137" s="1">
        <v>25.948571000000001</v>
      </c>
      <c r="R137" s="9">
        <v>4.448302</v>
      </c>
      <c r="S137" s="47"/>
      <c r="T137" s="9">
        <v>4.1476230000000003</v>
      </c>
      <c r="U137" s="11"/>
      <c r="V137" s="47"/>
      <c r="W137" s="9">
        <v>2.1720000000000002</v>
      </c>
      <c r="X137" s="9">
        <v>2.6991000000000001</v>
      </c>
      <c r="Y137" s="47"/>
      <c r="Z137" s="47">
        <v>0.3</v>
      </c>
      <c r="AA137" s="47">
        <v>2.42</v>
      </c>
      <c r="AB137" s="47">
        <v>78.08</v>
      </c>
      <c r="AC137" s="47">
        <v>19.2</v>
      </c>
      <c r="AD137" s="47"/>
    </row>
    <row r="138" spans="1:30" ht="21" customHeight="1" x14ac:dyDescent="0.2">
      <c r="A138" s="22" t="s">
        <v>94</v>
      </c>
      <c r="B138" s="12">
        <v>80359</v>
      </c>
      <c r="C138" s="9">
        <v>877.6</v>
      </c>
      <c r="D138" s="9">
        <v>889.8</v>
      </c>
      <c r="E138" s="9">
        <v>10.350000000000023</v>
      </c>
      <c r="F138" s="9">
        <v>12.2</v>
      </c>
      <c r="G138" s="10">
        <v>885.2</v>
      </c>
      <c r="H138" s="10">
        <v>888.2</v>
      </c>
      <c r="I138" s="47">
        <f t="shared" si="4"/>
        <v>887.95</v>
      </c>
      <c r="J138" s="11" t="s">
        <v>121</v>
      </c>
      <c r="K138" s="12" t="s">
        <v>104</v>
      </c>
      <c r="L138" s="47"/>
      <c r="M138" s="12"/>
      <c r="N138" s="47"/>
      <c r="O138" s="9">
        <v>31.41939</v>
      </c>
      <c r="P138" s="9">
        <v>26.253254389000006</v>
      </c>
      <c r="Q138" s="1">
        <v>26.253254389000006</v>
      </c>
      <c r="R138" s="9">
        <v>12.40414</v>
      </c>
      <c r="S138" s="47"/>
      <c r="T138" s="9">
        <v>2.3493590000000002</v>
      </c>
      <c r="U138" s="11"/>
      <c r="V138" s="47"/>
      <c r="W138" s="9">
        <v>2.16736</v>
      </c>
      <c r="X138" s="9">
        <v>2.6980490000000001</v>
      </c>
      <c r="Y138" s="47"/>
      <c r="Z138" s="47">
        <v>0.56999999999999995</v>
      </c>
      <c r="AA138" s="47">
        <v>3</v>
      </c>
      <c r="AB138" s="47">
        <v>89.33</v>
      </c>
      <c r="AC138" s="47">
        <v>7.09</v>
      </c>
      <c r="AD138" s="47"/>
    </row>
    <row r="139" spans="1:30" ht="21" customHeight="1" x14ac:dyDescent="0.2">
      <c r="A139" s="22" t="s">
        <v>94</v>
      </c>
      <c r="B139" s="12">
        <v>80360</v>
      </c>
      <c r="C139" s="9">
        <v>877.6</v>
      </c>
      <c r="D139" s="9">
        <v>889.8</v>
      </c>
      <c r="E139" s="9">
        <v>10.590000000000032</v>
      </c>
      <c r="F139" s="9">
        <v>12.2</v>
      </c>
      <c r="G139" s="10">
        <v>885.2</v>
      </c>
      <c r="H139" s="10">
        <v>888.2</v>
      </c>
      <c r="I139" s="47">
        <f t="shared" si="4"/>
        <v>888.19</v>
      </c>
      <c r="J139" s="11" t="s">
        <v>121</v>
      </c>
      <c r="K139" s="12" t="s">
        <v>104</v>
      </c>
      <c r="L139" s="47"/>
      <c r="M139" s="12"/>
      <c r="N139" s="47"/>
      <c r="O139" s="9">
        <v>31.63</v>
      </c>
      <c r="P139" s="9">
        <v>26.559713000000002</v>
      </c>
      <c r="Q139" s="1">
        <v>26.559713000000002</v>
      </c>
      <c r="R139" s="9">
        <v>6.1500240000000002</v>
      </c>
      <c r="S139" s="47"/>
      <c r="T139" s="9">
        <v>3.58053</v>
      </c>
      <c r="U139" s="11"/>
      <c r="V139" s="47"/>
      <c r="W139" s="9">
        <v>2.1587000000000001</v>
      </c>
      <c r="X139" s="9">
        <v>2.6903000000000001</v>
      </c>
      <c r="Y139" s="47"/>
      <c r="Z139" s="47">
        <v>0.05</v>
      </c>
      <c r="AA139" s="47">
        <v>1.31</v>
      </c>
      <c r="AB139" s="47">
        <v>72.099999999999994</v>
      </c>
      <c r="AC139" s="47">
        <v>26.53</v>
      </c>
      <c r="AD139" s="47"/>
    </row>
    <row r="140" spans="1:30" ht="21" customHeight="1" x14ac:dyDescent="0.2">
      <c r="A140" s="22" t="s">
        <v>94</v>
      </c>
      <c r="B140" s="12">
        <v>80361</v>
      </c>
      <c r="C140" s="9">
        <v>877.6</v>
      </c>
      <c r="D140" s="9">
        <v>889.8</v>
      </c>
      <c r="E140" s="9">
        <v>10.840000000000032</v>
      </c>
      <c r="F140" s="9">
        <v>12.2</v>
      </c>
      <c r="G140" s="13"/>
      <c r="H140" s="13"/>
      <c r="I140" s="47">
        <f t="shared" si="4"/>
        <v>888.44</v>
      </c>
      <c r="J140" s="11" t="s">
        <v>121</v>
      </c>
      <c r="K140" s="12" t="s">
        <v>104</v>
      </c>
      <c r="L140" s="47"/>
      <c r="M140" s="12"/>
      <c r="N140" s="47"/>
      <c r="O140" s="9">
        <v>31.07601</v>
      </c>
      <c r="P140" s="9">
        <v>25.753602151000003</v>
      </c>
      <c r="Q140" s="1">
        <v>25.753602151000003</v>
      </c>
      <c r="R140" s="9">
        <v>3.447937</v>
      </c>
      <c r="S140" s="47"/>
      <c r="T140" s="9">
        <v>1.6897009999999999</v>
      </c>
      <c r="U140" s="11"/>
      <c r="V140" s="47"/>
      <c r="W140" s="9">
        <v>2.1765490000000001</v>
      </c>
      <c r="X140" s="9">
        <v>2.702966</v>
      </c>
      <c r="Y140" s="47"/>
      <c r="Z140" s="47">
        <v>0.33</v>
      </c>
      <c r="AA140" s="47">
        <v>1.07</v>
      </c>
      <c r="AB140" s="47">
        <v>76.73</v>
      </c>
      <c r="AC140" s="47">
        <v>21.87</v>
      </c>
      <c r="AD140" s="47"/>
    </row>
    <row r="141" spans="1:30" ht="21" customHeight="1" x14ac:dyDescent="0.2">
      <c r="A141" s="22" t="s">
        <v>94</v>
      </c>
      <c r="B141" s="12">
        <v>80362</v>
      </c>
      <c r="C141" s="9">
        <v>877.6</v>
      </c>
      <c r="D141" s="9">
        <v>889.8</v>
      </c>
      <c r="E141" s="9">
        <v>11.059999999999945</v>
      </c>
      <c r="F141" s="9">
        <v>12.2</v>
      </c>
      <c r="G141" s="13"/>
      <c r="H141" s="13"/>
      <c r="I141" s="47">
        <f t="shared" si="4"/>
        <v>888.66</v>
      </c>
      <c r="J141" s="11" t="s">
        <v>121</v>
      </c>
      <c r="K141" s="12" t="s">
        <v>104</v>
      </c>
      <c r="L141" s="47"/>
      <c r="M141" s="12"/>
      <c r="N141" s="47"/>
      <c r="O141" s="9">
        <v>31.69</v>
      </c>
      <c r="P141" s="9">
        <v>26.647019000000007</v>
      </c>
      <c r="Q141" s="1">
        <v>26.647019000000007</v>
      </c>
      <c r="R141" s="9">
        <v>4.8423290000000003</v>
      </c>
      <c r="S141" s="47"/>
      <c r="T141" s="9">
        <v>1.951322</v>
      </c>
      <c r="U141" s="11"/>
      <c r="V141" s="47"/>
      <c r="W141" s="9">
        <v>2.1646999999999998</v>
      </c>
      <c r="X141" s="9">
        <v>2.7004999999999999</v>
      </c>
      <c r="Y141" s="47"/>
      <c r="Z141" s="47">
        <v>0.05</v>
      </c>
      <c r="AA141" s="47">
        <v>1.25</v>
      </c>
      <c r="AB141" s="47">
        <v>79.06</v>
      </c>
      <c r="AC141" s="47">
        <v>19.649999999999999</v>
      </c>
      <c r="AD141" s="47"/>
    </row>
    <row r="142" spans="1:30" ht="21" customHeight="1" x14ac:dyDescent="0.2">
      <c r="A142" s="22" t="s">
        <v>94</v>
      </c>
      <c r="B142" s="12">
        <v>80363</v>
      </c>
      <c r="C142" s="9">
        <v>877.6</v>
      </c>
      <c r="D142" s="9">
        <v>889.8</v>
      </c>
      <c r="E142" s="9">
        <v>11.259999999999991</v>
      </c>
      <c r="F142" s="9">
        <v>12.2</v>
      </c>
      <c r="G142" s="13"/>
      <c r="H142" s="13"/>
      <c r="I142" s="47">
        <f t="shared" si="4"/>
        <v>888.86</v>
      </c>
      <c r="J142" s="11" t="s">
        <v>121</v>
      </c>
      <c r="K142" s="12" t="s">
        <v>104</v>
      </c>
      <c r="L142" s="47"/>
      <c r="M142" s="12"/>
      <c r="N142" s="47"/>
      <c r="O142" s="9">
        <v>31.19791</v>
      </c>
      <c r="P142" s="9">
        <v>25.930978841000005</v>
      </c>
      <c r="Q142" s="1">
        <v>25.930978841000005</v>
      </c>
      <c r="R142" s="9">
        <v>4.0308200000000003</v>
      </c>
      <c r="S142" s="47"/>
      <c r="T142" s="9">
        <v>1.332746</v>
      </c>
      <c r="U142" s="11"/>
      <c r="V142" s="47"/>
      <c r="W142" s="9">
        <v>2.1671279999999999</v>
      </c>
      <c r="X142" s="9">
        <v>2.6922739999999998</v>
      </c>
      <c r="Y142" s="47"/>
      <c r="Z142" s="47">
        <v>0.43</v>
      </c>
      <c r="AA142" s="47">
        <v>0.95</v>
      </c>
      <c r="AB142" s="47">
        <v>74.11</v>
      </c>
      <c r="AC142" s="47">
        <v>24.5</v>
      </c>
      <c r="AD142" s="47"/>
    </row>
    <row r="143" spans="1:30" ht="21" customHeight="1" x14ac:dyDescent="0.2">
      <c r="A143" s="22" t="s">
        <v>94</v>
      </c>
      <c r="B143" s="12">
        <v>80364</v>
      </c>
      <c r="C143" s="9">
        <v>877.6</v>
      </c>
      <c r="D143" s="9">
        <v>889.8</v>
      </c>
      <c r="E143" s="9">
        <v>11.449999999999932</v>
      </c>
      <c r="F143" s="9">
        <v>12.2</v>
      </c>
      <c r="G143" s="13"/>
      <c r="H143" s="13"/>
      <c r="I143" s="47">
        <f t="shared" si="4"/>
        <v>889.05</v>
      </c>
      <c r="J143" s="11" t="s">
        <v>121</v>
      </c>
      <c r="K143" s="12" t="s">
        <v>104</v>
      </c>
      <c r="L143" s="47"/>
      <c r="M143" s="12"/>
      <c r="N143" s="47"/>
      <c r="O143" s="9">
        <v>31.756599999999999</v>
      </c>
      <c r="P143" s="9">
        <v>26.743928660000002</v>
      </c>
      <c r="Q143" s="1">
        <v>26.743928660000002</v>
      </c>
      <c r="R143" s="9">
        <v>10.69624</v>
      </c>
      <c r="S143" s="47"/>
      <c r="T143" s="9">
        <v>1.425287</v>
      </c>
      <c r="U143" s="11"/>
      <c r="V143" s="47"/>
      <c r="W143" s="9">
        <v>2.1605279999999998</v>
      </c>
      <c r="X143" s="9">
        <v>2.6963840000000001</v>
      </c>
      <c r="Y143" s="47"/>
      <c r="Z143" s="47">
        <v>0.19</v>
      </c>
      <c r="AA143" s="47">
        <v>1.37</v>
      </c>
      <c r="AB143" s="47">
        <v>83.54</v>
      </c>
      <c r="AC143" s="47">
        <v>14.9</v>
      </c>
      <c r="AD143" s="47"/>
    </row>
    <row r="144" spans="1:30" ht="21" customHeight="1" x14ac:dyDescent="0.2">
      <c r="A144" s="22" t="s">
        <v>94</v>
      </c>
      <c r="B144" s="12">
        <v>80365</v>
      </c>
      <c r="C144" s="9">
        <v>877.6</v>
      </c>
      <c r="D144" s="9">
        <v>889.8</v>
      </c>
      <c r="E144" s="9">
        <v>11.669999999999959</v>
      </c>
      <c r="F144" s="9">
        <v>12.2</v>
      </c>
      <c r="G144" s="13"/>
      <c r="H144" s="13"/>
      <c r="I144" s="47">
        <f t="shared" si="4"/>
        <v>889.27</v>
      </c>
      <c r="J144" s="11" t="s">
        <v>121</v>
      </c>
      <c r="K144" s="12" t="s">
        <v>104</v>
      </c>
      <c r="L144" s="47"/>
      <c r="M144" s="12"/>
      <c r="N144" s="47"/>
      <c r="O144" s="9">
        <v>30.50104</v>
      </c>
      <c r="P144" s="9">
        <v>24.916963303999999</v>
      </c>
      <c r="Q144" s="1">
        <v>24.916963303999999</v>
      </c>
      <c r="R144" s="9">
        <v>5.7228510000000004</v>
      </c>
      <c r="S144" s="47"/>
      <c r="T144" s="9">
        <v>1.660318</v>
      </c>
      <c r="U144" s="11"/>
      <c r="V144" s="47"/>
      <c r="W144" s="9">
        <v>2.1744889999999999</v>
      </c>
      <c r="X144" s="9">
        <v>2.685988</v>
      </c>
      <c r="Y144" s="47"/>
      <c r="Z144" s="47">
        <v>0.04</v>
      </c>
      <c r="AA144" s="47">
        <v>0.53</v>
      </c>
      <c r="AB144" s="47">
        <v>69.31</v>
      </c>
      <c r="AC144" s="47">
        <v>30.12</v>
      </c>
      <c r="AD144" s="47"/>
    </row>
    <row r="145" spans="1:30" ht="21" customHeight="1" x14ac:dyDescent="0.2">
      <c r="A145" s="22" t="s">
        <v>94</v>
      </c>
      <c r="B145" s="12">
        <v>80366</v>
      </c>
      <c r="C145" s="9">
        <v>877.6</v>
      </c>
      <c r="D145" s="9">
        <v>889.8</v>
      </c>
      <c r="E145" s="9">
        <v>11.860000000000014</v>
      </c>
      <c r="F145" s="9">
        <v>12.2</v>
      </c>
      <c r="G145" s="13"/>
      <c r="H145" s="13"/>
      <c r="I145" s="47">
        <f t="shared" si="4"/>
        <v>889.46</v>
      </c>
      <c r="J145" s="11" t="s">
        <v>121</v>
      </c>
      <c r="K145" s="12" t="s">
        <v>104</v>
      </c>
      <c r="L145" s="47"/>
      <c r="M145" s="12"/>
      <c r="N145" s="47"/>
      <c r="O145" s="9">
        <v>30.89</v>
      </c>
      <c r="P145" s="9">
        <v>25.482939000000002</v>
      </c>
      <c r="Q145" s="1">
        <v>25.482939000000002</v>
      </c>
      <c r="R145" s="9">
        <v>4.502745</v>
      </c>
      <c r="S145" s="47"/>
      <c r="T145" s="9">
        <v>3.1156830000000002</v>
      </c>
      <c r="U145" s="11"/>
      <c r="V145" s="47"/>
      <c r="W145" s="9">
        <v>2.1696</v>
      </c>
      <c r="X145" s="9">
        <v>2.6880000000000002</v>
      </c>
      <c r="Y145" s="47"/>
      <c r="Z145" s="47">
        <v>0.08</v>
      </c>
      <c r="AA145" s="47">
        <v>0.89</v>
      </c>
      <c r="AB145" s="47">
        <v>72.08</v>
      </c>
      <c r="AC145" s="47">
        <v>26.95</v>
      </c>
      <c r="AD145" s="47"/>
    </row>
    <row r="146" spans="1:30" ht="21" customHeight="1" x14ac:dyDescent="0.2">
      <c r="A146" s="22" t="s">
        <v>94</v>
      </c>
      <c r="B146" s="12">
        <v>80367</v>
      </c>
      <c r="C146" s="9">
        <v>877.6</v>
      </c>
      <c r="D146" s="9">
        <v>889.8</v>
      </c>
      <c r="E146" s="9">
        <v>12.029999999999973</v>
      </c>
      <c r="F146" s="9">
        <v>12.2</v>
      </c>
      <c r="G146" s="13"/>
      <c r="H146" s="13"/>
      <c r="I146" s="47">
        <f t="shared" si="4"/>
        <v>889.63</v>
      </c>
      <c r="J146" s="11" t="s">
        <v>121</v>
      </c>
      <c r="K146" s="12" t="s">
        <v>104</v>
      </c>
      <c r="L146" s="47"/>
      <c r="M146" s="12"/>
      <c r="N146" s="47"/>
      <c r="O146" s="9">
        <v>31.71</v>
      </c>
      <c r="P146" s="9">
        <v>26.676121000000002</v>
      </c>
      <c r="Q146" s="1">
        <v>26.676121000000002</v>
      </c>
      <c r="R146" s="9">
        <v>2.6316980000000001</v>
      </c>
      <c r="S146" s="47"/>
      <c r="T146" s="9">
        <v>1.503063</v>
      </c>
      <c r="U146" s="11"/>
      <c r="V146" s="47"/>
      <c r="W146" s="9">
        <v>2.1897000000000002</v>
      </c>
      <c r="X146" s="9">
        <v>2.7374999999999998</v>
      </c>
      <c r="Y146" s="47"/>
      <c r="Z146" s="47">
        <v>0.17</v>
      </c>
      <c r="AA146" s="47">
        <v>2.0499999999999998</v>
      </c>
      <c r="AB146" s="47">
        <v>83.8</v>
      </c>
      <c r="AC146" s="47">
        <v>13.98</v>
      </c>
      <c r="AD146" s="47"/>
    </row>
    <row r="147" spans="1:30" ht="21" customHeight="1" x14ac:dyDescent="0.2">
      <c r="A147" s="22" t="s">
        <v>94</v>
      </c>
      <c r="B147" s="12">
        <v>80368</v>
      </c>
      <c r="C147" s="9">
        <v>877.6</v>
      </c>
      <c r="D147" s="9">
        <v>889.8</v>
      </c>
      <c r="E147" s="9">
        <v>12.149999999999977</v>
      </c>
      <c r="F147" s="9">
        <v>12.2</v>
      </c>
      <c r="G147" s="13"/>
      <c r="H147" s="13"/>
      <c r="I147" s="47">
        <f t="shared" si="4"/>
        <v>889.75</v>
      </c>
      <c r="J147" s="11" t="s">
        <v>121</v>
      </c>
      <c r="K147" s="12" t="s">
        <v>104</v>
      </c>
      <c r="L147" s="47"/>
      <c r="M147" s="12"/>
      <c r="N147" s="47"/>
      <c r="O147" s="9">
        <v>31.70026</v>
      </c>
      <c r="P147" s="9">
        <v>26.661948326000001</v>
      </c>
      <c r="Q147" s="1">
        <v>26.661948326000001</v>
      </c>
      <c r="R147" s="9">
        <v>6.6736300000000002</v>
      </c>
      <c r="S147" s="47"/>
      <c r="T147" s="9">
        <v>1.533175</v>
      </c>
      <c r="U147" s="11"/>
      <c r="V147" s="47"/>
      <c r="W147" s="9">
        <v>2.1619860000000002</v>
      </c>
      <c r="X147" s="9">
        <v>2.6971259999999999</v>
      </c>
      <c r="Y147" s="47"/>
      <c r="Z147" s="47">
        <v>0</v>
      </c>
      <c r="AA147" s="47">
        <v>0.43</v>
      </c>
      <c r="AB147" s="47">
        <v>86.25</v>
      </c>
      <c r="AC147" s="47">
        <v>13.32</v>
      </c>
      <c r="AD147" s="47"/>
    </row>
    <row r="148" spans="1:30" ht="21" customHeight="1" x14ac:dyDescent="0.2">
      <c r="A148" s="22" t="s">
        <v>94</v>
      </c>
      <c r="B148" s="12">
        <v>80369</v>
      </c>
      <c r="C148" s="9">
        <v>889.8</v>
      </c>
      <c r="D148" s="9">
        <v>899.7</v>
      </c>
      <c r="E148" s="9">
        <v>8.0000000000040927E-2</v>
      </c>
      <c r="F148" s="9">
        <v>9.9</v>
      </c>
      <c r="G148" s="13"/>
      <c r="H148" s="13"/>
      <c r="I148" s="47">
        <f t="shared" si="4"/>
        <v>889.88</v>
      </c>
      <c r="J148" s="11" t="s">
        <v>121</v>
      </c>
      <c r="K148" s="12" t="s">
        <v>104</v>
      </c>
      <c r="L148" s="47"/>
      <c r="M148" s="12"/>
      <c r="N148" s="47"/>
      <c r="O148" s="9">
        <v>31.74</v>
      </c>
      <c r="P148" s="9">
        <v>26.719774000000001</v>
      </c>
      <c r="Q148" s="1">
        <v>26.719774000000001</v>
      </c>
      <c r="R148" s="9">
        <v>2.4696509999999998</v>
      </c>
      <c r="S148" s="47"/>
      <c r="T148" s="9">
        <v>8.8313220000000001</v>
      </c>
      <c r="U148" s="11"/>
      <c r="V148" s="47"/>
      <c r="W148" s="9">
        <v>2.141</v>
      </c>
      <c r="X148" s="9">
        <v>2.6669</v>
      </c>
      <c r="Y148" s="47"/>
      <c r="Z148" s="47">
        <v>0</v>
      </c>
      <c r="AA148" s="47">
        <v>0.5</v>
      </c>
      <c r="AB148" s="47">
        <v>81.349999999999994</v>
      </c>
      <c r="AC148" s="47">
        <v>18.149999999999999</v>
      </c>
      <c r="AD148" s="47"/>
    </row>
    <row r="149" spans="1:30" ht="21" customHeight="1" x14ac:dyDescent="0.2">
      <c r="A149" s="22" t="s">
        <v>94</v>
      </c>
      <c r="B149" s="12">
        <v>80370</v>
      </c>
      <c r="C149" s="9">
        <v>889.8</v>
      </c>
      <c r="D149" s="9">
        <v>899.7</v>
      </c>
      <c r="E149" s="9">
        <v>0.32000000000005002</v>
      </c>
      <c r="F149" s="9">
        <v>9.9</v>
      </c>
      <c r="G149" s="13"/>
      <c r="H149" s="13"/>
      <c r="I149" s="47">
        <f t="shared" si="4"/>
        <v>890.12</v>
      </c>
      <c r="J149" s="11" t="s">
        <v>121</v>
      </c>
      <c r="K149" s="12" t="s">
        <v>104</v>
      </c>
      <c r="L149" s="47"/>
      <c r="M149" s="12"/>
      <c r="N149" s="47"/>
      <c r="O149" s="9">
        <v>30.878579999999999</v>
      </c>
      <c r="P149" s="9">
        <v>25.466321757999999</v>
      </c>
      <c r="Q149" s="1">
        <v>25.466321757999999</v>
      </c>
      <c r="R149" s="9">
        <v>3.5642960000000001</v>
      </c>
      <c r="S149" s="47"/>
      <c r="T149" s="9">
        <v>1.265744</v>
      </c>
      <c r="U149" s="11"/>
      <c r="V149" s="47"/>
      <c r="W149" s="9">
        <v>2.1759360000000001</v>
      </c>
      <c r="X149" s="9">
        <v>2.697241</v>
      </c>
      <c r="Y149" s="47"/>
      <c r="Z149" s="47">
        <v>0</v>
      </c>
      <c r="AA149" s="47">
        <v>0.28999999999999998</v>
      </c>
      <c r="AB149" s="47">
        <v>75.16</v>
      </c>
      <c r="AC149" s="47">
        <v>24.55</v>
      </c>
      <c r="AD149" s="47"/>
    </row>
    <row r="150" spans="1:30" ht="21" customHeight="1" x14ac:dyDescent="0.2">
      <c r="A150" s="22" t="s">
        <v>94</v>
      </c>
      <c r="B150" s="12">
        <v>80371</v>
      </c>
      <c r="C150" s="9">
        <v>889.8</v>
      </c>
      <c r="D150" s="9">
        <v>899.7</v>
      </c>
      <c r="E150" s="9">
        <v>0.54000000000007731</v>
      </c>
      <c r="F150" s="9">
        <v>9.9</v>
      </c>
      <c r="G150" s="13"/>
      <c r="H150" s="13"/>
      <c r="I150" s="47">
        <f t="shared" si="4"/>
        <v>890.34</v>
      </c>
      <c r="J150" s="11" t="s">
        <v>121</v>
      </c>
      <c r="K150" s="12" t="s">
        <v>104</v>
      </c>
      <c r="L150" s="47"/>
      <c r="M150" s="12"/>
      <c r="N150" s="47"/>
      <c r="O150" s="9">
        <v>31.36</v>
      </c>
      <c r="P150" s="9">
        <v>26.166836000000004</v>
      </c>
      <c r="Q150" s="1">
        <v>26.166836000000004</v>
      </c>
      <c r="R150" s="9">
        <v>3.5967099999999999</v>
      </c>
      <c r="S150" s="47"/>
      <c r="T150" s="9">
        <v>7.3317550000000002</v>
      </c>
      <c r="U150" s="11"/>
      <c r="V150" s="47"/>
      <c r="W150" s="9">
        <v>2.1535000000000002</v>
      </c>
      <c r="X150" s="9">
        <v>2.6758000000000002</v>
      </c>
      <c r="Y150" s="47"/>
      <c r="Z150" s="47">
        <v>0</v>
      </c>
      <c r="AA150" s="47">
        <v>0.51</v>
      </c>
      <c r="AB150" s="47">
        <v>78.33</v>
      </c>
      <c r="AC150" s="47">
        <v>21.16</v>
      </c>
      <c r="AD150" s="47"/>
    </row>
    <row r="151" spans="1:30" ht="21" customHeight="1" x14ac:dyDescent="0.2">
      <c r="A151" s="22" t="s">
        <v>94</v>
      </c>
      <c r="B151" s="12">
        <v>80372</v>
      </c>
      <c r="C151" s="9">
        <v>889.8</v>
      </c>
      <c r="D151" s="9">
        <v>899.7</v>
      </c>
      <c r="E151" s="9">
        <v>0.87999999999999545</v>
      </c>
      <c r="F151" s="9">
        <v>9.9</v>
      </c>
      <c r="G151" s="13"/>
      <c r="H151" s="13"/>
      <c r="I151" s="47">
        <f t="shared" si="4"/>
        <v>890.68</v>
      </c>
      <c r="J151" s="11" t="s">
        <v>121</v>
      </c>
      <c r="K151" s="12" t="s">
        <v>104</v>
      </c>
      <c r="L151" s="47"/>
      <c r="M151" s="12"/>
      <c r="N151" s="47"/>
      <c r="O151" s="9">
        <v>29.496919999999999</v>
      </c>
      <c r="P151" s="9">
        <v>23.455868291999998</v>
      </c>
      <c r="Q151" s="1">
        <v>23.455868291999998</v>
      </c>
      <c r="R151" s="9">
        <v>3.6168330000000002</v>
      </c>
      <c r="S151" s="47"/>
      <c r="T151" s="9">
        <v>2.745622</v>
      </c>
      <c r="U151" s="11"/>
      <c r="V151" s="47"/>
      <c r="W151" s="9">
        <v>2.1791040000000002</v>
      </c>
      <c r="X151" s="9">
        <v>2.66865</v>
      </c>
      <c r="Y151" s="47"/>
      <c r="Z151" s="47">
        <v>0.03</v>
      </c>
      <c r="AA151" s="47">
        <v>0.54</v>
      </c>
      <c r="AB151" s="47">
        <v>85.89</v>
      </c>
      <c r="AC151" s="47">
        <v>13.54</v>
      </c>
      <c r="AD151" s="47"/>
    </row>
    <row r="152" spans="1:30" ht="21" customHeight="1" x14ac:dyDescent="0.2">
      <c r="A152" s="22" t="s">
        <v>94</v>
      </c>
      <c r="B152" s="12">
        <v>80373</v>
      </c>
      <c r="C152" s="9">
        <v>889.8</v>
      </c>
      <c r="D152" s="9">
        <v>899.7</v>
      </c>
      <c r="E152" s="9">
        <v>1.0500000000000682</v>
      </c>
      <c r="F152" s="9">
        <v>9.9</v>
      </c>
      <c r="G152" s="13"/>
      <c r="H152" s="13"/>
      <c r="I152" s="47">
        <f t="shared" si="4"/>
        <v>890.85</v>
      </c>
      <c r="J152" s="11" t="s">
        <v>121</v>
      </c>
      <c r="K152" s="12" t="s">
        <v>104</v>
      </c>
      <c r="L152" s="47"/>
      <c r="M152" s="12">
        <v>27.49</v>
      </c>
      <c r="N152" s="47"/>
      <c r="O152" s="9">
        <v>32.17</v>
      </c>
      <c r="P152" s="9">
        <v>27.345467000000006</v>
      </c>
      <c r="Q152" s="1">
        <v>27.417733500000004</v>
      </c>
      <c r="R152" s="9">
        <v>13.3553</v>
      </c>
      <c r="S152" s="47"/>
      <c r="T152" s="9">
        <v>7.78078</v>
      </c>
      <c r="U152" s="11"/>
      <c r="V152" s="47"/>
      <c r="W152" s="9">
        <v>2.1421000000000001</v>
      </c>
      <c r="X152" s="9">
        <v>2.6789000000000001</v>
      </c>
      <c r="Y152" s="47"/>
      <c r="Z152" s="47">
        <v>0.19</v>
      </c>
      <c r="AA152" s="47">
        <v>3.47</v>
      </c>
      <c r="AB152" s="47">
        <v>69.569999999999993</v>
      </c>
      <c r="AC152" s="47">
        <v>26.77</v>
      </c>
      <c r="AD152" s="47"/>
    </row>
    <row r="153" spans="1:30" ht="21" customHeight="1" x14ac:dyDescent="0.2">
      <c r="A153" s="22" t="s">
        <v>94</v>
      </c>
      <c r="B153" s="12">
        <v>80374</v>
      </c>
      <c r="C153" s="9">
        <v>889.8</v>
      </c>
      <c r="D153" s="9">
        <v>899.7</v>
      </c>
      <c r="E153" s="9">
        <v>1.2900000000000773</v>
      </c>
      <c r="F153" s="9">
        <v>9.9</v>
      </c>
      <c r="G153" s="13"/>
      <c r="H153" s="13"/>
      <c r="I153" s="47">
        <f t="shared" si="4"/>
        <v>891.09</v>
      </c>
      <c r="J153" s="11" t="s">
        <v>121</v>
      </c>
      <c r="K153" s="12" t="s">
        <v>104</v>
      </c>
      <c r="L153" s="47"/>
      <c r="M153" s="12"/>
      <c r="N153" s="47"/>
      <c r="O153" s="9">
        <v>29.497620000000001</v>
      </c>
      <c r="P153" s="9">
        <v>23.456886862000005</v>
      </c>
      <c r="Q153" s="1">
        <v>23.456886862000005</v>
      </c>
      <c r="R153" s="9">
        <v>3.2425190000000002</v>
      </c>
      <c r="S153" s="47"/>
      <c r="T153" s="9">
        <v>1.407732</v>
      </c>
      <c r="U153" s="11"/>
      <c r="V153" s="47"/>
      <c r="W153" s="9">
        <v>2.1846429999999999</v>
      </c>
      <c r="X153" s="9">
        <v>2.6765219999999998</v>
      </c>
      <c r="Y153" s="47"/>
      <c r="Z153" s="47">
        <v>0.33</v>
      </c>
      <c r="AA153" s="47">
        <v>1.64</v>
      </c>
      <c r="AB153" s="47">
        <v>78.09</v>
      </c>
      <c r="AC153" s="47">
        <v>19.940000000000001</v>
      </c>
      <c r="AD153" s="47"/>
    </row>
    <row r="154" spans="1:30" ht="21" customHeight="1" x14ac:dyDescent="0.2">
      <c r="A154" s="22" t="s">
        <v>94</v>
      </c>
      <c r="B154" s="12">
        <v>80375</v>
      </c>
      <c r="C154" s="9">
        <v>889.8</v>
      </c>
      <c r="D154" s="9">
        <v>899.7</v>
      </c>
      <c r="E154" s="9">
        <v>1.5200000000000955</v>
      </c>
      <c r="F154" s="9">
        <v>9.9</v>
      </c>
      <c r="G154" s="13"/>
      <c r="H154" s="13"/>
      <c r="I154" s="47">
        <f t="shared" si="4"/>
        <v>891.32</v>
      </c>
      <c r="J154" s="11" t="s">
        <v>121</v>
      </c>
      <c r="K154" s="12" t="s">
        <v>104</v>
      </c>
      <c r="L154" s="47"/>
      <c r="M154" s="12"/>
      <c r="N154" s="47"/>
      <c r="O154" s="9">
        <v>31.59</v>
      </c>
      <c r="P154" s="9">
        <v>26.501508999999999</v>
      </c>
      <c r="Q154" s="1">
        <v>26.501508999999999</v>
      </c>
      <c r="R154" s="9">
        <v>4.9523190000000001</v>
      </c>
      <c r="S154" s="47"/>
      <c r="T154" s="9">
        <v>5.4490299999999996</v>
      </c>
      <c r="U154" s="11"/>
      <c r="V154" s="47"/>
      <c r="W154" s="9">
        <v>2.145</v>
      </c>
      <c r="X154" s="9">
        <v>2.6690999999999998</v>
      </c>
      <c r="Y154" s="47"/>
      <c r="Z154" s="47">
        <v>0.03</v>
      </c>
      <c r="AA154" s="47">
        <v>0.99</v>
      </c>
      <c r="AB154" s="47">
        <v>83.13</v>
      </c>
      <c r="AC154" s="47">
        <v>15.86</v>
      </c>
      <c r="AD154" s="47"/>
    </row>
    <row r="155" spans="1:30" ht="21" customHeight="1" x14ac:dyDescent="0.2">
      <c r="A155" s="22" t="s">
        <v>94</v>
      </c>
      <c r="B155" s="12">
        <v>80376</v>
      </c>
      <c r="C155" s="9">
        <v>889.8</v>
      </c>
      <c r="D155" s="9">
        <v>899.7</v>
      </c>
      <c r="E155" s="9">
        <v>1.8100000000000591</v>
      </c>
      <c r="F155" s="9">
        <v>9.9</v>
      </c>
      <c r="G155" s="13"/>
      <c r="H155" s="13"/>
      <c r="I155" s="47">
        <f t="shared" ref="I155:I213" si="5">C155+E155</f>
        <v>891.61</v>
      </c>
      <c r="J155" s="11" t="s">
        <v>121</v>
      </c>
      <c r="K155" s="12" t="s">
        <v>104</v>
      </c>
      <c r="L155" s="47"/>
      <c r="M155" s="12"/>
      <c r="N155" s="47"/>
      <c r="O155" s="9">
        <v>30.479890000000001</v>
      </c>
      <c r="P155" s="9">
        <v>24.886187939000003</v>
      </c>
      <c r="Q155" s="1">
        <v>24.886187939000003</v>
      </c>
      <c r="R155" s="9">
        <v>3.3459819999999998</v>
      </c>
      <c r="S155" s="47"/>
      <c r="T155" s="9">
        <v>1.4024479999999999</v>
      </c>
      <c r="U155" s="11"/>
      <c r="V155" s="47"/>
      <c r="W155" s="9">
        <v>2.1670630000000002</v>
      </c>
      <c r="X155" s="9">
        <v>2.6747960000000002</v>
      </c>
      <c r="Y155" s="47"/>
      <c r="Z155" s="47">
        <v>0.03</v>
      </c>
      <c r="AA155" s="47">
        <v>0.65</v>
      </c>
      <c r="AB155" s="47">
        <v>80.87</v>
      </c>
      <c r="AC155" s="47">
        <v>18.45</v>
      </c>
      <c r="AD155" s="47"/>
    </row>
    <row r="156" spans="1:30" ht="21" customHeight="1" x14ac:dyDescent="0.2">
      <c r="A156" s="22" t="s">
        <v>94</v>
      </c>
      <c r="B156" s="12">
        <v>80377</v>
      </c>
      <c r="C156" s="9">
        <v>889.8</v>
      </c>
      <c r="D156" s="9">
        <v>899.7</v>
      </c>
      <c r="E156" s="9">
        <v>2.1000000000000227</v>
      </c>
      <c r="F156" s="9">
        <v>9.9</v>
      </c>
      <c r="G156" s="13"/>
      <c r="H156" s="13"/>
      <c r="I156" s="47">
        <f t="shared" si="5"/>
        <v>891.9</v>
      </c>
      <c r="J156" s="11" t="s">
        <v>121</v>
      </c>
      <c r="K156" s="12" t="s">
        <v>104</v>
      </c>
      <c r="L156" s="47"/>
      <c r="M156" s="12"/>
      <c r="N156" s="47"/>
      <c r="O156" s="9">
        <v>30.76</v>
      </c>
      <c r="P156" s="9">
        <v>25.293776000000001</v>
      </c>
      <c r="Q156" s="1">
        <v>25.293776000000001</v>
      </c>
      <c r="R156" s="9">
        <v>2.9138009999999999</v>
      </c>
      <c r="S156" s="47"/>
      <c r="T156" s="9">
        <v>7.1807109999999996</v>
      </c>
      <c r="U156" s="11"/>
      <c r="V156" s="47"/>
      <c r="W156" s="9">
        <v>2.1646999999999998</v>
      </c>
      <c r="X156" s="9">
        <v>2.6776</v>
      </c>
      <c r="Y156" s="47"/>
      <c r="Z156" s="47">
        <v>0.05</v>
      </c>
      <c r="AA156" s="47">
        <v>1.1100000000000001</v>
      </c>
      <c r="AB156" s="47">
        <v>78.25</v>
      </c>
      <c r="AC156" s="47">
        <v>20.59</v>
      </c>
      <c r="AD156" s="47"/>
    </row>
    <row r="157" spans="1:30" ht="21" customHeight="1" x14ac:dyDescent="0.2">
      <c r="A157" s="22" t="s">
        <v>94</v>
      </c>
      <c r="B157" s="12">
        <v>80378</v>
      </c>
      <c r="C157" s="9">
        <v>889.8</v>
      </c>
      <c r="D157" s="9">
        <v>899.7</v>
      </c>
      <c r="E157" s="9">
        <v>2.3500000000000227</v>
      </c>
      <c r="F157" s="9">
        <v>9.9</v>
      </c>
      <c r="G157" s="13"/>
      <c r="H157" s="13"/>
      <c r="I157" s="47">
        <f t="shared" si="5"/>
        <v>892.15</v>
      </c>
      <c r="J157" s="11" t="s">
        <v>121</v>
      </c>
      <c r="K157" s="12" t="s">
        <v>104</v>
      </c>
      <c r="L157" s="47"/>
      <c r="M157" s="12"/>
      <c r="N157" s="47"/>
      <c r="O157" s="9">
        <v>31.02834</v>
      </c>
      <c r="P157" s="9">
        <v>25.684237534000005</v>
      </c>
      <c r="Q157" s="1">
        <v>25.684237534000005</v>
      </c>
      <c r="R157" s="9">
        <v>3.035596</v>
      </c>
      <c r="S157" s="47"/>
      <c r="T157" s="9">
        <v>0.54774120000000004</v>
      </c>
      <c r="U157" s="11"/>
      <c r="V157" s="47"/>
      <c r="W157" s="9">
        <v>2.1568149999999999</v>
      </c>
      <c r="X157" s="9">
        <v>2.6731829999999999</v>
      </c>
      <c r="Y157" s="47"/>
      <c r="Z157" s="47">
        <v>0.06</v>
      </c>
      <c r="AA157" s="47">
        <v>0.79</v>
      </c>
      <c r="AB157" s="47">
        <v>74.59</v>
      </c>
      <c r="AC157" s="47">
        <v>24.56</v>
      </c>
      <c r="AD157" s="47"/>
    </row>
    <row r="158" spans="1:30" ht="21" customHeight="1" x14ac:dyDescent="0.2">
      <c r="A158" s="22" t="s">
        <v>94</v>
      </c>
      <c r="B158" s="12">
        <v>80379</v>
      </c>
      <c r="C158" s="9">
        <v>889.8</v>
      </c>
      <c r="D158" s="9">
        <v>899.7</v>
      </c>
      <c r="E158" s="9">
        <v>2.6000000000000227</v>
      </c>
      <c r="F158" s="9">
        <v>9.9</v>
      </c>
      <c r="G158" s="13"/>
      <c r="H158" s="13"/>
      <c r="I158" s="47">
        <f t="shared" si="5"/>
        <v>892.4</v>
      </c>
      <c r="J158" s="11" t="s">
        <v>121</v>
      </c>
      <c r="K158" s="12" t="s">
        <v>104</v>
      </c>
      <c r="L158" s="47"/>
      <c r="M158" s="12"/>
      <c r="N158" s="47"/>
      <c r="O158" s="9">
        <v>31.42</v>
      </c>
      <c r="P158" s="9">
        <v>26.254142000000002</v>
      </c>
      <c r="Q158" s="1">
        <v>26.254142000000002</v>
      </c>
      <c r="R158" s="9">
        <v>3.3963079999999999</v>
      </c>
      <c r="S158" s="47"/>
      <c r="T158" s="9">
        <v>8.693289</v>
      </c>
      <c r="U158" s="11"/>
      <c r="V158" s="47"/>
      <c r="W158" s="9">
        <v>2.1493000000000002</v>
      </c>
      <c r="X158" s="9">
        <v>2.6715</v>
      </c>
      <c r="Y158" s="47"/>
      <c r="Z158" s="47">
        <v>0.08</v>
      </c>
      <c r="AA158" s="47">
        <v>1.43</v>
      </c>
      <c r="AB158" s="47">
        <v>79.5</v>
      </c>
      <c r="AC158" s="47">
        <v>18.989999999999998</v>
      </c>
      <c r="AD158" s="47"/>
    </row>
    <row r="159" spans="1:30" ht="21" customHeight="1" x14ac:dyDescent="0.2">
      <c r="A159" s="22" t="s">
        <v>94</v>
      </c>
      <c r="B159" s="12">
        <v>80380</v>
      </c>
      <c r="C159" s="9">
        <v>889.8</v>
      </c>
      <c r="D159" s="9">
        <v>899.7</v>
      </c>
      <c r="E159" s="9">
        <v>2.8799999999999955</v>
      </c>
      <c r="F159" s="9">
        <v>9.9</v>
      </c>
      <c r="G159" s="13"/>
      <c r="H159" s="13"/>
      <c r="I159" s="47">
        <f t="shared" si="5"/>
        <v>892.68</v>
      </c>
      <c r="J159" s="11" t="s">
        <v>121</v>
      </c>
      <c r="K159" s="12" t="s">
        <v>104</v>
      </c>
      <c r="L159" s="47"/>
      <c r="M159" s="12"/>
      <c r="N159" s="47"/>
      <c r="O159" s="9">
        <v>31.452269999999999</v>
      </c>
      <c r="P159" s="9">
        <v>26.301098076999999</v>
      </c>
      <c r="Q159" s="1">
        <v>26.301098076999999</v>
      </c>
      <c r="R159" s="9">
        <v>8.1553649999999998</v>
      </c>
      <c r="S159" s="47"/>
      <c r="T159" s="9">
        <v>2.1808000000000001</v>
      </c>
      <c r="U159" s="11"/>
      <c r="V159" s="47"/>
      <c r="W159" s="9">
        <v>2.1431659999999999</v>
      </c>
      <c r="X159" s="9">
        <v>2.663564</v>
      </c>
      <c r="Y159" s="47"/>
      <c r="Z159" s="47">
        <v>0.05</v>
      </c>
      <c r="AA159" s="47">
        <v>0.85</v>
      </c>
      <c r="AB159" s="47">
        <v>79.510000000000005</v>
      </c>
      <c r="AC159" s="47">
        <v>19.59</v>
      </c>
      <c r="AD159" s="47"/>
    </row>
    <row r="160" spans="1:30" ht="21" customHeight="1" x14ac:dyDescent="0.2">
      <c r="A160" s="22" t="s">
        <v>94</v>
      </c>
      <c r="B160" s="12">
        <v>80381</v>
      </c>
      <c r="C160" s="9">
        <v>889.8</v>
      </c>
      <c r="D160" s="9">
        <v>899.7</v>
      </c>
      <c r="E160" s="9">
        <v>3.0300000000000864</v>
      </c>
      <c r="F160" s="9">
        <v>9.9</v>
      </c>
      <c r="G160" s="13"/>
      <c r="H160" s="13"/>
      <c r="I160" s="47">
        <f t="shared" si="5"/>
        <v>892.83</v>
      </c>
      <c r="J160" s="11" t="s">
        <v>121</v>
      </c>
      <c r="K160" s="12" t="s">
        <v>104</v>
      </c>
      <c r="L160" s="47"/>
      <c r="M160" s="12"/>
      <c r="N160" s="47"/>
      <c r="O160" s="9">
        <v>30.62</v>
      </c>
      <c r="P160" s="9">
        <v>25.090062000000003</v>
      </c>
      <c r="Q160" s="1">
        <v>25.090062000000003</v>
      </c>
      <c r="R160" s="9">
        <v>3.8295409999999999</v>
      </c>
      <c r="S160" s="47"/>
      <c r="T160" s="9">
        <v>4.0614629999999998</v>
      </c>
      <c r="U160" s="11"/>
      <c r="V160" s="47"/>
      <c r="W160" s="9">
        <v>2.1644000000000001</v>
      </c>
      <c r="X160" s="9">
        <v>2.6739000000000002</v>
      </c>
      <c r="Y160" s="47"/>
      <c r="Z160" s="47">
        <v>0.04</v>
      </c>
      <c r="AA160" s="47">
        <v>0.78</v>
      </c>
      <c r="AB160" s="47">
        <v>75.69</v>
      </c>
      <c r="AC160" s="47">
        <v>23.49</v>
      </c>
      <c r="AD160" s="47"/>
    </row>
    <row r="161" spans="1:30" ht="21" customHeight="1" x14ac:dyDescent="0.2">
      <c r="A161" s="22" t="s">
        <v>94</v>
      </c>
      <c r="B161" s="12">
        <v>80382</v>
      </c>
      <c r="C161" s="9">
        <v>889.8</v>
      </c>
      <c r="D161" s="9">
        <v>899.7</v>
      </c>
      <c r="E161" s="9">
        <v>3.2800000000000864</v>
      </c>
      <c r="F161" s="9">
        <v>9.9</v>
      </c>
      <c r="G161" s="13"/>
      <c r="H161" s="13"/>
      <c r="I161" s="47">
        <f t="shared" si="5"/>
        <v>893.08</v>
      </c>
      <c r="J161" s="11" t="s">
        <v>121</v>
      </c>
      <c r="K161" s="12" t="s">
        <v>104</v>
      </c>
      <c r="L161" s="47"/>
      <c r="M161" s="12"/>
      <c r="N161" s="47"/>
      <c r="O161" s="9">
        <v>31.22213</v>
      </c>
      <c r="P161" s="9">
        <v>25.966221363000002</v>
      </c>
      <c r="Q161" s="1">
        <v>25.966221363000002</v>
      </c>
      <c r="R161" s="9">
        <v>3.4069759999999998</v>
      </c>
      <c r="S161" s="47"/>
      <c r="T161" s="9">
        <v>0.13404060000000001</v>
      </c>
      <c r="U161" s="11"/>
      <c r="V161" s="47"/>
      <c r="W161" s="9">
        <v>2.1571380000000002</v>
      </c>
      <c r="X161" s="9">
        <v>2.6783419999999998</v>
      </c>
      <c r="Y161" s="47"/>
      <c r="Z161" s="47">
        <v>0.28000000000000003</v>
      </c>
      <c r="AA161" s="47">
        <v>0.81</v>
      </c>
      <c r="AB161" s="47">
        <v>78.569999999999993</v>
      </c>
      <c r="AC161" s="47">
        <v>20.34</v>
      </c>
      <c r="AD161" s="47"/>
    </row>
    <row r="162" spans="1:30" ht="21" customHeight="1" x14ac:dyDescent="0.2">
      <c r="A162" s="22" t="s">
        <v>94</v>
      </c>
      <c r="B162" s="12">
        <v>80383</v>
      </c>
      <c r="C162" s="9">
        <v>889.8</v>
      </c>
      <c r="D162" s="9">
        <v>899.7</v>
      </c>
      <c r="E162" s="9">
        <v>3.6000000000000227</v>
      </c>
      <c r="F162" s="9">
        <v>9.9</v>
      </c>
      <c r="G162" s="13"/>
      <c r="H162" s="13"/>
      <c r="I162" s="47">
        <f t="shared" si="5"/>
        <v>893.4</v>
      </c>
      <c r="J162" s="11" t="s">
        <v>121</v>
      </c>
      <c r="K162" s="12" t="s">
        <v>104</v>
      </c>
      <c r="L162" s="47"/>
      <c r="M162" s="12"/>
      <c r="N162" s="47"/>
      <c r="O162" s="9">
        <v>31.24</v>
      </c>
      <c r="P162" s="9">
        <v>25.992224</v>
      </c>
      <c r="Q162" s="1">
        <v>25.992224</v>
      </c>
      <c r="R162" s="9">
        <v>5.3096079999999999</v>
      </c>
      <c r="S162" s="47"/>
      <c r="T162" s="9">
        <v>7.334746</v>
      </c>
      <c r="U162" s="11"/>
      <c r="V162" s="47"/>
      <c r="W162" s="9">
        <v>2.1560999999999999</v>
      </c>
      <c r="X162" s="9">
        <v>2.6766999999999999</v>
      </c>
      <c r="Y162" s="47"/>
      <c r="Z162" s="47">
        <v>0.25</v>
      </c>
      <c r="AA162" s="47">
        <v>3.05</v>
      </c>
      <c r="AB162" s="47">
        <v>75.19</v>
      </c>
      <c r="AC162" s="47">
        <v>21.51</v>
      </c>
      <c r="AD162" s="47"/>
    </row>
    <row r="163" spans="1:30" ht="21" customHeight="1" x14ac:dyDescent="0.2">
      <c r="A163" s="22" t="s">
        <v>94</v>
      </c>
      <c r="B163" s="12">
        <v>80384</v>
      </c>
      <c r="C163" s="9">
        <v>889.8</v>
      </c>
      <c r="D163" s="9">
        <v>899.7</v>
      </c>
      <c r="E163" s="9">
        <v>3.8000000000000682</v>
      </c>
      <c r="F163" s="9">
        <v>9.9</v>
      </c>
      <c r="G163" s="13"/>
      <c r="H163" s="13"/>
      <c r="I163" s="47">
        <f t="shared" si="5"/>
        <v>893.6</v>
      </c>
      <c r="J163" s="11" t="s">
        <v>121</v>
      </c>
      <c r="K163" s="12" t="s">
        <v>104</v>
      </c>
      <c r="L163" s="47"/>
      <c r="M163" s="12"/>
      <c r="N163" s="47"/>
      <c r="O163" s="9">
        <v>31.411169999999998</v>
      </c>
      <c r="P163" s="9">
        <v>26.241293466999998</v>
      </c>
      <c r="Q163" s="1">
        <v>26.241293466999998</v>
      </c>
      <c r="R163" s="9">
        <v>9.4444440000000007</v>
      </c>
      <c r="S163" s="47"/>
      <c r="T163" s="9">
        <v>2.5271840000000001</v>
      </c>
      <c r="U163" s="11"/>
      <c r="V163" s="47"/>
      <c r="W163" s="9">
        <v>2.1559080000000002</v>
      </c>
      <c r="X163" s="9">
        <v>2.6811500000000001</v>
      </c>
      <c r="Y163" s="47"/>
      <c r="Z163" s="47">
        <v>0.25</v>
      </c>
      <c r="AA163" s="47">
        <v>3.51</v>
      </c>
      <c r="AB163" s="47">
        <v>65.38</v>
      </c>
      <c r="AC163" s="47">
        <v>30.87</v>
      </c>
      <c r="AD163" s="47"/>
    </row>
    <row r="164" spans="1:30" ht="21" customHeight="1" x14ac:dyDescent="0.2">
      <c r="A164" s="22" t="s">
        <v>94</v>
      </c>
      <c r="B164" s="12">
        <v>80385</v>
      </c>
      <c r="C164" s="9">
        <v>889.8</v>
      </c>
      <c r="D164" s="9">
        <v>899.7</v>
      </c>
      <c r="E164" s="9">
        <v>4.2000000000000455</v>
      </c>
      <c r="F164" s="9">
        <v>9.9</v>
      </c>
      <c r="G164" s="13"/>
      <c r="H164" s="13"/>
      <c r="I164" s="47">
        <f t="shared" si="5"/>
        <v>894</v>
      </c>
      <c r="J164" s="11" t="s">
        <v>121</v>
      </c>
      <c r="K164" s="12" t="s">
        <v>104</v>
      </c>
      <c r="L164" s="47"/>
      <c r="M164" s="12"/>
      <c r="N164" s="47"/>
      <c r="O164" s="9">
        <v>31.47</v>
      </c>
      <c r="P164" s="9">
        <v>26.326897000000002</v>
      </c>
      <c r="Q164" s="1">
        <v>26.326897000000002</v>
      </c>
      <c r="R164" s="9">
        <v>21.083780000000001</v>
      </c>
      <c r="S164" s="47"/>
      <c r="T164" s="9">
        <v>5.0826909999999996</v>
      </c>
      <c r="U164" s="11"/>
      <c r="V164" s="47"/>
      <c r="W164" s="9">
        <v>2.1513</v>
      </c>
      <c r="X164" s="9">
        <v>2.6755</v>
      </c>
      <c r="Y164" s="47"/>
      <c r="Z164" s="47">
        <v>0.56999999999999995</v>
      </c>
      <c r="AA164" s="47">
        <v>6.17</v>
      </c>
      <c r="AB164" s="47">
        <v>74.37</v>
      </c>
      <c r="AC164" s="47">
        <v>18.89</v>
      </c>
      <c r="AD164" s="47"/>
    </row>
    <row r="165" spans="1:30" ht="21" customHeight="1" x14ac:dyDescent="0.2">
      <c r="A165" s="22" t="s">
        <v>94</v>
      </c>
      <c r="B165" s="12">
        <v>80386</v>
      </c>
      <c r="C165" s="9">
        <v>889.8</v>
      </c>
      <c r="D165" s="9">
        <v>899.7</v>
      </c>
      <c r="E165" s="9">
        <v>4.4800000000000182</v>
      </c>
      <c r="F165" s="9">
        <v>9.9</v>
      </c>
      <c r="G165" s="13"/>
      <c r="H165" s="13"/>
      <c r="I165" s="47">
        <f t="shared" si="5"/>
        <v>894.28</v>
      </c>
      <c r="J165" s="11" t="s">
        <v>121</v>
      </c>
      <c r="K165" s="12" t="s">
        <v>104</v>
      </c>
      <c r="L165" s="47"/>
      <c r="M165" s="12"/>
      <c r="N165" s="47"/>
      <c r="O165" s="9">
        <v>31.74945</v>
      </c>
      <c r="P165" s="9">
        <v>26.733524695</v>
      </c>
      <c r="Q165" s="1">
        <v>26.733524695</v>
      </c>
      <c r="R165" s="9">
        <v>23.611540000000002</v>
      </c>
      <c r="S165" s="47"/>
      <c r="T165" s="9">
        <v>0.75689700000000004</v>
      </c>
      <c r="U165" s="11"/>
      <c r="V165" s="47"/>
      <c r="W165" s="9">
        <v>2.1532360000000001</v>
      </c>
      <c r="X165" s="9">
        <v>2.6855229999999999</v>
      </c>
      <c r="Y165" s="47"/>
      <c r="Z165" s="47">
        <v>0.63</v>
      </c>
      <c r="AA165" s="47">
        <v>9.7799999999999994</v>
      </c>
      <c r="AB165" s="47">
        <v>73.569999999999993</v>
      </c>
      <c r="AC165" s="47">
        <v>16.03</v>
      </c>
      <c r="AD165" s="47"/>
    </row>
    <row r="166" spans="1:30" ht="21" customHeight="1" x14ac:dyDescent="0.2">
      <c r="A166" s="22" t="s">
        <v>94</v>
      </c>
      <c r="B166" s="12">
        <v>80387</v>
      </c>
      <c r="C166" s="9">
        <v>889.8</v>
      </c>
      <c r="D166" s="9">
        <v>899.7</v>
      </c>
      <c r="E166" s="9">
        <v>4.7300000000000182</v>
      </c>
      <c r="F166" s="9">
        <v>9.9</v>
      </c>
      <c r="G166" s="13"/>
      <c r="H166" s="13"/>
      <c r="I166" s="47">
        <f t="shared" si="5"/>
        <v>894.53</v>
      </c>
      <c r="J166" s="11" t="s">
        <v>121</v>
      </c>
      <c r="K166" s="12" t="s">
        <v>104</v>
      </c>
      <c r="L166" s="47"/>
      <c r="M166" s="12"/>
      <c r="N166" s="47"/>
      <c r="O166" s="9">
        <v>31.11</v>
      </c>
      <c r="P166" s="9">
        <v>25.803061</v>
      </c>
      <c r="Q166" s="1">
        <v>25.803061</v>
      </c>
      <c r="R166" s="9">
        <v>7.8964840000000001</v>
      </c>
      <c r="S166" s="47"/>
      <c r="T166" s="9">
        <v>4.2994589999999997</v>
      </c>
      <c r="U166" s="11"/>
      <c r="V166" s="47"/>
      <c r="W166" s="9">
        <v>2.1543999999999999</v>
      </c>
      <c r="X166" s="9">
        <v>2.6711999999999998</v>
      </c>
      <c r="Y166" s="47"/>
      <c r="Z166" s="47">
        <v>0.47</v>
      </c>
      <c r="AA166" s="47">
        <v>4.8899999999999997</v>
      </c>
      <c r="AB166" s="47">
        <v>74.760000000000005</v>
      </c>
      <c r="AC166" s="47">
        <v>19.87</v>
      </c>
      <c r="AD166" s="47"/>
    </row>
    <row r="167" spans="1:30" ht="21" customHeight="1" x14ac:dyDescent="0.2">
      <c r="A167" s="22" t="s">
        <v>94</v>
      </c>
      <c r="B167" s="12">
        <v>80388</v>
      </c>
      <c r="C167" s="9">
        <v>889.8</v>
      </c>
      <c r="D167" s="9">
        <v>899.7</v>
      </c>
      <c r="E167" s="9">
        <v>4.9100000000000819</v>
      </c>
      <c r="F167" s="9">
        <v>9.9</v>
      </c>
      <c r="G167" s="13"/>
      <c r="H167" s="13"/>
      <c r="I167" s="47">
        <f t="shared" si="5"/>
        <v>894.71</v>
      </c>
      <c r="J167" s="11" t="s">
        <v>121</v>
      </c>
      <c r="K167" s="12" t="s">
        <v>104</v>
      </c>
      <c r="L167" s="47"/>
      <c r="M167" s="12"/>
      <c r="N167" s="47"/>
      <c r="O167" s="9">
        <v>31.43862</v>
      </c>
      <c r="P167" s="9">
        <v>26.281235962000004</v>
      </c>
      <c r="Q167" s="1">
        <v>26.281235962000004</v>
      </c>
      <c r="R167" s="9">
        <v>23.720400000000001</v>
      </c>
      <c r="S167" s="47"/>
      <c r="T167" s="9">
        <v>2.3905099999999999</v>
      </c>
      <c r="U167" s="11"/>
      <c r="V167" s="47"/>
      <c r="W167" s="9">
        <v>2.1374840000000002</v>
      </c>
      <c r="X167" s="9">
        <v>2.6549459999999998</v>
      </c>
      <c r="Y167" s="47"/>
      <c r="Z167" s="47">
        <v>0.28999999999999998</v>
      </c>
      <c r="AA167" s="47">
        <v>2.94</v>
      </c>
      <c r="AB167" s="47">
        <v>80.61</v>
      </c>
      <c r="AC167" s="47">
        <v>16.16</v>
      </c>
      <c r="AD167" s="47"/>
    </row>
    <row r="168" spans="1:30" ht="21" customHeight="1" x14ac:dyDescent="0.2">
      <c r="A168" s="22" t="s">
        <v>94</v>
      </c>
      <c r="B168" s="12">
        <v>80389</v>
      </c>
      <c r="C168" s="9">
        <v>889.8</v>
      </c>
      <c r="D168" s="9">
        <v>899.7</v>
      </c>
      <c r="E168" s="9">
        <v>5.0200000000000955</v>
      </c>
      <c r="F168" s="9">
        <v>9.9</v>
      </c>
      <c r="G168" s="13"/>
      <c r="H168" s="13"/>
      <c r="I168" s="47">
        <f t="shared" si="5"/>
        <v>894.82</v>
      </c>
      <c r="J168" s="11" t="s">
        <v>121</v>
      </c>
      <c r="K168" s="12" t="s">
        <v>104</v>
      </c>
      <c r="L168" s="47"/>
      <c r="M168" s="12"/>
      <c r="N168" s="47"/>
      <c r="O168" s="9">
        <v>31.52</v>
      </c>
      <c r="P168" s="9">
        <v>26.399652000000003</v>
      </c>
      <c r="Q168" s="1">
        <v>26.399652000000003</v>
      </c>
      <c r="R168" s="9">
        <v>7.0330880000000002</v>
      </c>
      <c r="S168" s="47"/>
      <c r="T168" s="9">
        <v>5.577159</v>
      </c>
      <c r="U168" s="11"/>
      <c r="V168" s="47"/>
      <c r="W168" s="9">
        <v>2.1457999999999999</v>
      </c>
      <c r="X168" s="9">
        <v>2.6684999999999999</v>
      </c>
      <c r="Y168" s="47"/>
      <c r="Z168" s="47">
        <v>0.23</v>
      </c>
      <c r="AA168" s="47">
        <v>1.33</v>
      </c>
      <c r="AB168" s="47">
        <v>78.27</v>
      </c>
      <c r="AC168" s="47">
        <v>20.170000000000002</v>
      </c>
      <c r="AD168" s="47"/>
    </row>
    <row r="169" spans="1:30" ht="21" customHeight="1" x14ac:dyDescent="0.2">
      <c r="A169" s="22" t="s">
        <v>94</v>
      </c>
      <c r="B169" s="12">
        <v>80390</v>
      </c>
      <c r="C169" s="9">
        <v>889.8</v>
      </c>
      <c r="D169" s="9">
        <v>899.7</v>
      </c>
      <c r="E169" s="9">
        <v>5.2800000000000864</v>
      </c>
      <c r="F169" s="9">
        <v>9.9</v>
      </c>
      <c r="G169" s="13"/>
      <c r="H169" s="13"/>
      <c r="I169" s="47">
        <f t="shared" si="5"/>
        <v>895.08</v>
      </c>
      <c r="J169" s="11" t="s">
        <v>121</v>
      </c>
      <c r="K169" s="12" t="s">
        <v>104</v>
      </c>
      <c r="L169" s="47"/>
      <c r="M169" s="12"/>
      <c r="N169" s="47"/>
      <c r="O169" s="9">
        <v>31.802669999999999</v>
      </c>
      <c r="P169" s="9">
        <v>26.810965117000002</v>
      </c>
      <c r="Q169" s="1">
        <v>26.810965117000002</v>
      </c>
      <c r="R169" s="9">
        <v>6.4838209999999998</v>
      </c>
      <c r="S169" s="47"/>
      <c r="T169" s="9">
        <v>2.6485590000000001</v>
      </c>
      <c r="U169" s="11"/>
      <c r="V169" s="47"/>
      <c r="W169" s="9">
        <v>2.1441110000000001</v>
      </c>
      <c r="X169" s="9">
        <v>2.6734499999999999</v>
      </c>
      <c r="Y169" s="47"/>
      <c r="Z169" s="47">
        <v>0.69</v>
      </c>
      <c r="AA169" s="47">
        <v>8.8699999999999992</v>
      </c>
      <c r="AB169" s="47">
        <v>74.83</v>
      </c>
      <c r="AC169" s="47">
        <v>15.61</v>
      </c>
      <c r="AD169" s="47"/>
    </row>
    <row r="170" spans="1:30" ht="21" customHeight="1" x14ac:dyDescent="0.2">
      <c r="A170" s="22" t="s">
        <v>94</v>
      </c>
      <c r="B170" s="12">
        <v>80391</v>
      </c>
      <c r="C170" s="9">
        <v>889.8</v>
      </c>
      <c r="D170" s="9">
        <v>899.7</v>
      </c>
      <c r="E170" s="9">
        <v>5.5300000000000864</v>
      </c>
      <c r="F170" s="9">
        <v>9.9</v>
      </c>
      <c r="G170" s="10">
        <v>895.4</v>
      </c>
      <c r="H170" s="10">
        <v>896.6</v>
      </c>
      <c r="I170" s="47">
        <f t="shared" si="5"/>
        <v>895.33</v>
      </c>
      <c r="J170" s="11" t="s">
        <v>121</v>
      </c>
      <c r="K170" s="12" t="s">
        <v>102</v>
      </c>
      <c r="L170" s="47"/>
      <c r="M170" s="12"/>
      <c r="N170" s="47"/>
      <c r="O170" s="9">
        <v>30.91</v>
      </c>
      <c r="P170" s="9">
        <v>25.512041000000004</v>
      </c>
      <c r="Q170" s="1">
        <v>25.512041000000004</v>
      </c>
      <c r="R170" s="9">
        <v>14.80655</v>
      </c>
      <c r="S170" s="47"/>
      <c r="T170" s="9">
        <v>5.0098000000000003</v>
      </c>
      <c r="U170" s="11"/>
      <c r="V170" s="47"/>
      <c r="W170" s="9">
        <v>2.1522999999999999</v>
      </c>
      <c r="X170" s="9">
        <v>2.6634000000000002</v>
      </c>
      <c r="Y170" s="47"/>
      <c r="Z170" s="47">
        <v>7.0000000000000007E-2</v>
      </c>
      <c r="AA170" s="47">
        <v>1.47</v>
      </c>
      <c r="AB170" s="47">
        <v>78.23</v>
      </c>
      <c r="AC170" s="47">
        <v>20.239999999999998</v>
      </c>
      <c r="AD170" s="47"/>
    </row>
    <row r="171" spans="1:30" ht="21" customHeight="1" x14ac:dyDescent="0.2">
      <c r="A171" s="22" t="s">
        <v>94</v>
      </c>
      <c r="B171" s="12">
        <v>80392</v>
      </c>
      <c r="C171" s="9">
        <v>889.8</v>
      </c>
      <c r="D171" s="9">
        <v>899.7</v>
      </c>
      <c r="E171" s="9">
        <v>5.8700000000000045</v>
      </c>
      <c r="F171" s="9">
        <v>9.9</v>
      </c>
      <c r="G171" s="10">
        <v>895.4</v>
      </c>
      <c r="H171" s="10">
        <v>896.6</v>
      </c>
      <c r="I171" s="47">
        <f t="shared" si="5"/>
        <v>895.67</v>
      </c>
      <c r="J171" s="11" t="s">
        <v>121</v>
      </c>
      <c r="K171" s="12" t="s">
        <v>102</v>
      </c>
      <c r="L171" s="47"/>
      <c r="M171" s="12"/>
      <c r="N171" s="47"/>
      <c r="O171" s="9">
        <v>31.915800000000001</v>
      </c>
      <c r="P171" s="9">
        <v>26.975580580000006</v>
      </c>
      <c r="Q171" s="1">
        <v>26.975580580000006</v>
      </c>
      <c r="R171" s="9">
        <v>22.491520000000001</v>
      </c>
      <c r="S171" s="47"/>
      <c r="T171" s="9">
        <v>13.83522</v>
      </c>
      <c r="U171" s="11"/>
      <c r="V171" s="47"/>
      <c r="W171" s="9">
        <v>2.151014</v>
      </c>
      <c r="X171" s="9">
        <v>2.686356</v>
      </c>
      <c r="Y171" s="47"/>
      <c r="Z171" s="47">
        <v>1.5</v>
      </c>
      <c r="AA171" s="47">
        <v>28.43</v>
      </c>
      <c r="AB171" s="47">
        <v>57</v>
      </c>
      <c r="AC171" s="47">
        <v>13.07</v>
      </c>
      <c r="AD171" s="47"/>
    </row>
    <row r="172" spans="1:30" ht="21" customHeight="1" x14ac:dyDescent="0.2">
      <c r="A172" s="22" t="s">
        <v>94</v>
      </c>
      <c r="B172" s="12">
        <v>80393</v>
      </c>
      <c r="C172" s="9">
        <v>889.8</v>
      </c>
      <c r="D172" s="9">
        <v>899.7</v>
      </c>
      <c r="E172" s="9">
        <v>6.1900000000000546</v>
      </c>
      <c r="F172" s="9">
        <v>9.9</v>
      </c>
      <c r="G172" s="10">
        <v>895.4</v>
      </c>
      <c r="H172" s="10">
        <v>896.6</v>
      </c>
      <c r="I172" s="47">
        <f t="shared" si="5"/>
        <v>895.99</v>
      </c>
      <c r="J172" s="11" t="s">
        <v>121</v>
      </c>
      <c r="K172" s="12" t="s">
        <v>102</v>
      </c>
      <c r="L172" s="47"/>
      <c r="M172" s="12"/>
      <c r="N172" s="47"/>
      <c r="O172" s="9">
        <v>31.86</v>
      </c>
      <c r="P172" s="9">
        <v>26.894386000000004</v>
      </c>
      <c r="Q172" s="1">
        <v>26.894386000000004</v>
      </c>
      <c r="R172" s="9">
        <v>62.236519999999999</v>
      </c>
      <c r="S172" s="47"/>
      <c r="T172" s="9">
        <v>23.23762</v>
      </c>
      <c r="U172" s="11"/>
      <c r="V172" s="47"/>
      <c r="W172" s="9">
        <v>2.1970999999999998</v>
      </c>
      <c r="X172" s="9">
        <v>2.7522000000000002</v>
      </c>
      <c r="Y172" s="47"/>
      <c r="Z172" s="47">
        <v>1.25</v>
      </c>
      <c r="AA172" s="47">
        <v>30.07</v>
      </c>
      <c r="AB172" s="47">
        <v>56.27</v>
      </c>
      <c r="AC172" s="47">
        <v>12.41</v>
      </c>
      <c r="AD172" s="47"/>
    </row>
    <row r="173" spans="1:30" ht="21" customHeight="1" x14ac:dyDescent="0.2">
      <c r="A173" s="22" t="s">
        <v>94</v>
      </c>
      <c r="B173" s="12">
        <v>80394</v>
      </c>
      <c r="C173" s="9">
        <v>889.8</v>
      </c>
      <c r="D173" s="9">
        <v>899.7</v>
      </c>
      <c r="E173" s="9">
        <v>6.3600000000000136</v>
      </c>
      <c r="F173" s="9">
        <v>9.9</v>
      </c>
      <c r="G173" s="10">
        <v>895.4</v>
      </c>
      <c r="H173" s="10">
        <v>896.6</v>
      </c>
      <c r="I173" s="47">
        <f t="shared" si="5"/>
        <v>896.16</v>
      </c>
      <c r="J173" s="11" t="s">
        <v>121</v>
      </c>
      <c r="K173" s="12" t="s">
        <v>102</v>
      </c>
      <c r="L173" s="47"/>
      <c r="M173" s="12"/>
      <c r="N173" s="47"/>
      <c r="O173" s="9">
        <v>32.553190000000001</v>
      </c>
      <c r="P173" s="9">
        <v>27.903046769000007</v>
      </c>
      <c r="Q173" s="1">
        <v>27.903046769000007</v>
      </c>
      <c r="R173" s="9">
        <v>19.098590000000002</v>
      </c>
      <c r="S173" s="47"/>
      <c r="T173" s="9">
        <v>14.036820000000001</v>
      </c>
      <c r="U173" s="11"/>
      <c r="V173" s="47"/>
      <c r="W173" s="9">
        <v>2.1585619999999999</v>
      </c>
      <c r="X173" s="9">
        <v>2.7133980000000002</v>
      </c>
      <c r="Y173" s="47"/>
      <c r="Z173" s="47">
        <v>0.75</v>
      </c>
      <c r="AA173" s="47">
        <v>19.84</v>
      </c>
      <c r="AB173" s="47">
        <v>57.34</v>
      </c>
      <c r="AC173" s="47">
        <v>22.07</v>
      </c>
      <c r="AD173" s="47"/>
    </row>
    <row r="174" spans="1:30" ht="21" customHeight="1" x14ac:dyDescent="0.2">
      <c r="A174" s="22" t="s">
        <v>94</v>
      </c>
      <c r="B174" s="12">
        <v>80395</v>
      </c>
      <c r="C174" s="9">
        <v>889.8</v>
      </c>
      <c r="D174" s="9">
        <v>899.7</v>
      </c>
      <c r="E174" s="9">
        <v>6.6100000000000136</v>
      </c>
      <c r="F174" s="9">
        <v>9.9</v>
      </c>
      <c r="G174" s="10">
        <v>895.4</v>
      </c>
      <c r="H174" s="10">
        <v>896.6</v>
      </c>
      <c r="I174" s="47">
        <f t="shared" si="5"/>
        <v>896.41</v>
      </c>
      <c r="J174" s="11" t="s">
        <v>121</v>
      </c>
      <c r="K174" s="12" t="s">
        <v>102</v>
      </c>
      <c r="L174" s="47"/>
      <c r="M174" s="12"/>
      <c r="N174" s="47"/>
      <c r="O174" s="9">
        <v>34.68</v>
      </c>
      <c r="P174" s="9">
        <v>30.997768000000001</v>
      </c>
      <c r="Q174" s="1">
        <v>30.997768000000001</v>
      </c>
      <c r="R174" s="9">
        <v>37.648890000000002</v>
      </c>
      <c r="S174" s="47"/>
      <c r="T174" s="9">
        <v>18.64658</v>
      </c>
      <c r="U174" s="11"/>
      <c r="V174" s="47"/>
      <c r="W174" s="9">
        <v>2.1187999999999998</v>
      </c>
      <c r="X174" s="9">
        <v>2.7075</v>
      </c>
      <c r="Y174" s="47"/>
      <c r="Z174" s="47">
        <v>0.57999999999999996</v>
      </c>
      <c r="AA174" s="47">
        <v>19.09</v>
      </c>
      <c r="AB174" s="47">
        <v>62.49</v>
      </c>
      <c r="AC174" s="47">
        <v>17.84</v>
      </c>
      <c r="AD174" s="47"/>
    </row>
    <row r="175" spans="1:30" ht="21" customHeight="1" x14ac:dyDescent="0.2">
      <c r="A175" s="22" t="s">
        <v>94</v>
      </c>
      <c r="B175" s="12">
        <v>80396</v>
      </c>
      <c r="C175" s="9">
        <v>889.8</v>
      </c>
      <c r="D175" s="9">
        <v>899.7</v>
      </c>
      <c r="E175" s="9">
        <v>6.82000000000005</v>
      </c>
      <c r="F175" s="9">
        <v>9.9</v>
      </c>
      <c r="G175" s="10">
        <v>895.4</v>
      </c>
      <c r="H175" s="10">
        <v>896.6</v>
      </c>
      <c r="I175" s="47">
        <f t="shared" si="5"/>
        <v>896.62</v>
      </c>
      <c r="J175" s="11" t="s">
        <v>121</v>
      </c>
      <c r="K175" s="12" t="s">
        <v>102</v>
      </c>
      <c r="L175" s="47"/>
      <c r="M175" s="12"/>
      <c r="N175" s="47"/>
      <c r="O175" s="9">
        <v>31.59376</v>
      </c>
      <c r="P175" s="9">
        <v>26.506980175999999</v>
      </c>
      <c r="Q175" s="1">
        <v>26.506980175999999</v>
      </c>
      <c r="R175" s="9">
        <v>10.231210000000001</v>
      </c>
      <c r="S175" s="47"/>
      <c r="T175" s="9">
        <v>11.83497</v>
      </c>
      <c r="U175" s="11"/>
      <c r="V175" s="47"/>
      <c r="W175" s="9">
        <v>2.1678410000000001</v>
      </c>
      <c r="X175" s="9">
        <v>2.703058</v>
      </c>
      <c r="Y175" s="47"/>
      <c r="Z175" s="47">
        <v>1.98</v>
      </c>
      <c r="AA175" s="47">
        <v>28.47</v>
      </c>
      <c r="AB175" s="47">
        <v>53.86</v>
      </c>
      <c r="AC175" s="47">
        <v>15.69</v>
      </c>
      <c r="AD175" s="47"/>
    </row>
    <row r="176" spans="1:30" ht="21" customHeight="1" x14ac:dyDescent="0.2">
      <c r="A176" s="22" t="s">
        <v>94</v>
      </c>
      <c r="B176" s="12">
        <v>80397</v>
      </c>
      <c r="C176" s="9">
        <v>889.8</v>
      </c>
      <c r="D176" s="9">
        <v>899.7</v>
      </c>
      <c r="E176" s="9">
        <v>7.0200000000000955</v>
      </c>
      <c r="F176" s="9">
        <v>9.9</v>
      </c>
      <c r="G176" s="13"/>
      <c r="H176" s="13"/>
      <c r="I176" s="47">
        <f t="shared" si="5"/>
        <v>896.82</v>
      </c>
      <c r="J176" s="11" t="s">
        <v>121</v>
      </c>
      <c r="K176" s="12" t="s">
        <v>102</v>
      </c>
      <c r="L176" s="47"/>
      <c r="M176" s="12"/>
      <c r="N176" s="47"/>
      <c r="O176" s="9">
        <v>32.42</v>
      </c>
      <c r="P176" s="9">
        <v>27.709242000000003</v>
      </c>
      <c r="Q176" s="1">
        <v>27.709242000000003</v>
      </c>
      <c r="R176" s="9">
        <v>18.34468</v>
      </c>
      <c r="S176" s="47"/>
      <c r="T176" s="9">
        <v>17.786339999999999</v>
      </c>
      <c r="U176" s="11"/>
      <c r="V176" s="47"/>
      <c r="W176" s="9">
        <v>2.1343999999999999</v>
      </c>
      <c r="X176" s="9">
        <v>2.6738</v>
      </c>
      <c r="Y176" s="47"/>
      <c r="Z176" s="47">
        <v>1.99</v>
      </c>
      <c r="AA176" s="47">
        <v>19.149999999999999</v>
      </c>
      <c r="AB176" s="47">
        <v>53.83</v>
      </c>
      <c r="AC176" s="47">
        <v>25.03</v>
      </c>
      <c r="AD176" s="47"/>
    </row>
    <row r="177" spans="1:30" ht="21" customHeight="1" x14ac:dyDescent="0.2">
      <c r="A177" s="22" t="s">
        <v>94</v>
      </c>
      <c r="B177" s="12">
        <v>80398</v>
      </c>
      <c r="C177" s="9">
        <v>889.8</v>
      </c>
      <c r="D177" s="9">
        <v>899.7</v>
      </c>
      <c r="E177" s="9">
        <v>7.2800000000000864</v>
      </c>
      <c r="F177" s="9">
        <v>9.9</v>
      </c>
      <c r="G177" s="13"/>
      <c r="H177" s="13"/>
      <c r="I177" s="47">
        <f t="shared" si="5"/>
        <v>897.08</v>
      </c>
      <c r="J177" s="11" t="s">
        <v>121</v>
      </c>
      <c r="K177" s="12" t="s">
        <v>102</v>
      </c>
      <c r="L177" s="47"/>
      <c r="M177" s="12"/>
      <c r="N177" s="47"/>
      <c r="O177" s="9">
        <v>32.405279999999998</v>
      </c>
      <c r="P177" s="9">
        <v>27.687822927999996</v>
      </c>
      <c r="Q177" s="1">
        <v>27.687822927999996</v>
      </c>
      <c r="R177" s="9">
        <v>22.872119999999999</v>
      </c>
      <c r="S177" s="47"/>
      <c r="T177" s="9">
        <v>14.69683</v>
      </c>
      <c r="U177" s="11"/>
      <c r="V177" s="47"/>
      <c r="W177" s="9">
        <v>2.1399940000000002</v>
      </c>
      <c r="X177" s="9">
        <v>2.6821999999999999</v>
      </c>
      <c r="Y177" s="47"/>
      <c r="Z177" s="47">
        <v>1.35</v>
      </c>
      <c r="AA177" s="47">
        <v>21.71</v>
      </c>
      <c r="AB177" s="47">
        <v>59.03</v>
      </c>
      <c r="AC177" s="47">
        <v>17.91</v>
      </c>
      <c r="AD177" s="47"/>
    </row>
    <row r="178" spans="1:30" ht="21" customHeight="1" x14ac:dyDescent="0.2">
      <c r="A178" s="22" t="s">
        <v>94</v>
      </c>
      <c r="B178" s="12">
        <v>80399</v>
      </c>
      <c r="C178" s="9">
        <v>889.8</v>
      </c>
      <c r="D178" s="9">
        <v>899.7</v>
      </c>
      <c r="E178" s="9">
        <v>7.5300000000000864</v>
      </c>
      <c r="F178" s="9">
        <v>9.9</v>
      </c>
      <c r="G178" s="13"/>
      <c r="H178" s="13"/>
      <c r="I178" s="47">
        <f t="shared" si="5"/>
        <v>897.33</v>
      </c>
      <c r="J178" s="11" t="s">
        <v>121</v>
      </c>
      <c r="K178" s="12" t="s">
        <v>102</v>
      </c>
      <c r="L178" s="47"/>
      <c r="M178" s="12"/>
      <c r="N178" s="47"/>
      <c r="O178" s="9">
        <v>32.22</v>
      </c>
      <c r="P178" s="9">
        <v>27.418222</v>
      </c>
      <c r="Q178" s="1">
        <v>27.418222</v>
      </c>
      <c r="R178" s="9">
        <v>4.9748150000000004</v>
      </c>
      <c r="S178" s="47"/>
      <c r="T178" s="9">
        <v>7.3511769999999999</v>
      </c>
      <c r="U178" s="11"/>
      <c r="V178" s="47"/>
      <c r="W178" s="9">
        <v>2.1427</v>
      </c>
      <c r="X178" s="9">
        <v>2.6810999999999998</v>
      </c>
      <c r="Y178" s="47"/>
      <c r="Z178" s="47">
        <v>2.5299999999999998</v>
      </c>
      <c r="AA178" s="47">
        <v>19.28</v>
      </c>
      <c r="AB178" s="47">
        <v>56.29</v>
      </c>
      <c r="AC178" s="47">
        <v>21.9</v>
      </c>
      <c r="AD178" s="47"/>
    </row>
    <row r="179" spans="1:30" ht="21" customHeight="1" x14ac:dyDescent="0.2">
      <c r="A179" s="22" t="s">
        <v>94</v>
      </c>
      <c r="B179" s="12">
        <v>80400</v>
      </c>
      <c r="C179" s="9">
        <v>889.8</v>
      </c>
      <c r="D179" s="9">
        <v>899.7</v>
      </c>
      <c r="E179" s="9">
        <v>7.75</v>
      </c>
      <c r="F179" s="9">
        <v>9.9</v>
      </c>
      <c r="G179" s="13"/>
      <c r="H179" s="13"/>
      <c r="I179" s="47">
        <f t="shared" si="5"/>
        <v>897.55</v>
      </c>
      <c r="J179" s="11" t="s">
        <v>121</v>
      </c>
      <c r="K179" s="12" t="s">
        <v>102</v>
      </c>
      <c r="L179" s="47"/>
      <c r="M179" s="12"/>
      <c r="N179" s="47"/>
      <c r="O179" s="9">
        <v>32.543680000000002</v>
      </c>
      <c r="P179" s="9">
        <v>27.889208768000003</v>
      </c>
      <c r="Q179" s="1">
        <v>27.889208768000003</v>
      </c>
      <c r="R179" s="9">
        <v>3.3923670000000001</v>
      </c>
      <c r="S179" s="47"/>
      <c r="T179" s="9">
        <v>2.7988650000000002</v>
      </c>
      <c r="U179" s="11"/>
      <c r="V179" s="47"/>
      <c r="W179" s="9">
        <v>2.1219760000000001</v>
      </c>
      <c r="X179" s="9">
        <v>2.658922</v>
      </c>
      <c r="Y179" s="47"/>
      <c r="Z179" s="47">
        <v>0</v>
      </c>
      <c r="AA179" s="47">
        <v>0.32</v>
      </c>
      <c r="AB179" s="47">
        <v>67.11</v>
      </c>
      <c r="AC179" s="47">
        <v>32.56</v>
      </c>
      <c r="AD179" s="47"/>
    </row>
    <row r="180" spans="1:30" ht="21" customHeight="1" x14ac:dyDescent="0.2">
      <c r="A180" s="22" t="s">
        <v>94</v>
      </c>
      <c r="B180" s="12">
        <v>80401</v>
      </c>
      <c r="C180" s="9">
        <v>889.8</v>
      </c>
      <c r="D180" s="9">
        <v>899.7</v>
      </c>
      <c r="E180" s="9">
        <v>8.0200000000000955</v>
      </c>
      <c r="F180" s="9">
        <v>9.9</v>
      </c>
      <c r="G180" s="13"/>
      <c r="H180" s="13"/>
      <c r="I180" s="47">
        <f t="shared" si="5"/>
        <v>897.82</v>
      </c>
      <c r="J180" s="11" t="s">
        <v>121</v>
      </c>
      <c r="K180" s="12" t="s">
        <v>102</v>
      </c>
      <c r="L180" s="47"/>
      <c r="M180" s="12"/>
      <c r="N180" s="47"/>
      <c r="O180" s="9">
        <v>31.68</v>
      </c>
      <c r="P180" s="9">
        <v>26.632468000000003</v>
      </c>
      <c r="Q180" s="1">
        <v>26.632468000000003</v>
      </c>
      <c r="R180" s="9">
        <v>49.118070000000003</v>
      </c>
      <c r="S180" s="47"/>
      <c r="T180" s="9">
        <v>13.85727</v>
      </c>
      <c r="U180" s="11"/>
      <c r="V180" s="47"/>
      <c r="W180" s="9">
        <v>2.1484999999999999</v>
      </c>
      <c r="X180" s="9">
        <v>2.6764000000000001</v>
      </c>
      <c r="Y180" s="47"/>
      <c r="Z180" s="47">
        <v>0</v>
      </c>
      <c r="AA180" s="47">
        <v>0.38</v>
      </c>
      <c r="AB180" s="47">
        <v>68.95</v>
      </c>
      <c r="AC180" s="47">
        <v>30.67</v>
      </c>
      <c r="AD180" s="47"/>
    </row>
    <row r="181" spans="1:30" ht="21" customHeight="1" x14ac:dyDescent="0.2">
      <c r="A181" s="22" t="s">
        <v>94</v>
      </c>
      <c r="B181" s="12">
        <v>80402</v>
      </c>
      <c r="C181" s="9">
        <v>889.8</v>
      </c>
      <c r="D181" s="9">
        <v>899.7</v>
      </c>
      <c r="E181" s="9">
        <v>8.2700000000000955</v>
      </c>
      <c r="F181" s="9">
        <v>9.9</v>
      </c>
      <c r="G181" s="13"/>
      <c r="H181" s="13"/>
      <c r="I181" s="47">
        <f t="shared" si="5"/>
        <v>898.07</v>
      </c>
      <c r="J181" s="11" t="s">
        <v>121</v>
      </c>
      <c r="K181" s="12" t="s">
        <v>102</v>
      </c>
      <c r="L181" s="47"/>
      <c r="M181" s="12"/>
      <c r="N181" s="47"/>
      <c r="O181" s="9">
        <v>31.16029</v>
      </c>
      <c r="P181" s="9">
        <v>25.876237979000003</v>
      </c>
      <c r="Q181" s="1">
        <v>25.876237979000003</v>
      </c>
      <c r="R181" s="9">
        <v>28.38</v>
      </c>
      <c r="S181" s="47"/>
      <c r="T181" s="9">
        <v>7.9862919999999997</v>
      </c>
      <c r="U181" s="11"/>
      <c r="V181" s="47"/>
      <c r="W181" s="9">
        <v>2.165076</v>
      </c>
      <c r="X181" s="9">
        <v>2.6883729999999999</v>
      </c>
      <c r="Y181" s="47"/>
      <c r="Z181" s="47">
        <v>0.03</v>
      </c>
      <c r="AA181" s="47">
        <v>0.47</v>
      </c>
      <c r="AB181" s="47">
        <v>82.05</v>
      </c>
      <c r="AC181" s="47">
        <v>17.46</v>
      </c>
      <c r="AD181" s="47"/>
    </row>
    <row r="182" spans="1:30" ht="21" customHeight="1" x14ac:dyDescent="0.2">
      <c r="A182" s="22" t="s">
        <v>94</v>
      </c>
      <c r="B182" s="12">
        <v>80403</v>
      </c>
      <c r="C182" s="9">
        <v>889.8</v>
      </c>
      <c r="D182" s="9">
        <v>899.7</v>
      </c>
      <c r="E182" s="9">
        <v>8.5200000000000955</v>
      </c>
      <c r="F182" s="9">
        <v>9.9</v>
      </c>
      <c r="G182" s="10">
        <v>898.4</v>
      </c>
      <c r="H182" s="10">
        <v>899.5</v>
      </c>
      <c r="I182" s="47">
        <f t="shared" si="5"/>
        <v>898.32</v>
      </c>
      <c r="J182" s="11" t="s">
        <v>121</v>
      </c>
      <c r="K182" s="12" t="s">
        <v>102</v>
      </c>
      <c r="L182" s="47"/>
      <c r="M182" s="12"/>
      <c r="N182" s="47"/>
      <c r="O182" s="9">
        <v>33</v>
      </c>
      <c r="P182" s="9">
        <v>28.553200000000004</v>
      </c>
      <c r="Q182" s="1">
        <v>28.553200000000004</v>
      </c>
      <c r="R182" s="9">
        <v>20.130659999999999</v>
      </c>
      <c r="S182" s="47"/>
      <c r="T182" s="9">
        <v>12.398</v>
      </c>
      <c r="U182" s="11"/>
      <c r="V182" s="47"/>
      <c r="W182" s="9">
        <v>2.129</v>
      </c>
      <c r="X182" s="9">
        <v>2.6802000000000001</v>
      </c>
      <c r="Y182" s="47"/>
      <c r="Z182" s="47">
        <v>0.02</v>
      </c>
      <c r="AA182" s="47">
        <v>0.63</v>
      </c>
      <c r="AB182" s="47">
        <v>64.47</v>
      </c>
      <c r="AC182" s="47">
        <v>34.869999999999997</v>
      </c>
      <c r="AD182" s="47"/>
    </row>
    <row r="183" spans="1:30" ht="21" customHeight="1" x14ac:dyDescent="0.2">
      <c r="A183" s="22" t="s">
        <v>94</v>
      </c>
      <c r="B183" s="12">
        <v>80404</v>
      </c>
      <c r="C183" s="9">
        <v>889.8</v>
      </c>
      <c r="D183" s="9">
        <v>899.7</v>
      </c>
      <c r="E183" s="9">
        <v>8.7700000000000955</v>
      </c>
      <c r="F183" s="9">
        <v>9.9</v>
      </c>
      <c r="G183" s="10">
        <v>898.4</v>
      </c>
      <c r="H183" s="10">
        <v>899.5</v>
      </c>
      <c r="I183" s="47">
        <f t="shared" si="5"/>
        <v>898.57</v>
      </c>
      <c r="J183" s="11" t="s">
        <v>121</v>
      </c>
      <c r="K183" s="12" t="s">
        <v>102</v>
      </c>
      <c r="L183" s="47"/>
      <c r="M183" s="12"/>
      <c r="N183" s="47"/>
      <c r="O183" s="9">
        <v>32.315899999999999</v>
      </c>
      <c r="P183" s="9">
        <v>27.557766090000001</v>
      </c>
      <c r="Q183" s="1">
        <v>27.557766090000001</v>
      </c>
      <c r="R183" s="9">
        <v>17.495239999999999</v>
      </c>
      <c r="S183" s="47"/>
      <c r="T183" s="9">
        <v>9.4185920000000003</v>
      </c>
      <c r="U183" s="11"/>
      <c r="V183" s="47"/>
      <c r="W183" s="9">
        <v>2.1367189999999998</v>
      </c>
      <c r="X183" s="9">
        <v>2.6751510000000001</v>
      </c>
      <c r="Y183" s="47"/>
      <c r="Z183" s="47">
        <v>0.53</v>
      </c>
      <c r="AA183" s="47">
        <v>4.5999999999999996</v>
      </c>
      <c r="AB183" s="47">
        <v>78.73</v>
      </c>
      <c r="AC183" s="47">
        <v>16.13</v>
      </c>
      <c r="AD183" s="47"/>
    </row>
    <row r="184" spans="1:30" ht="21" customHeight="1" x14ac:dyDescent="0.2">
      <c r="A184" s="22" t="s">
        <v>94</v>
      </c>
      <c r="B184" s="12">
        <v>80405</v>
      </c>
      <c r="C184" s="9">
        <v>889.8</v>
      </c>
      <c r="D184" s="9">
        <v>899.7</v>
      </c>
      <c r="E184" s="9">
        <v>9.0099999999999909</v>
      </c>
      <c r="F184" s="9">
        <v>9.9</v>
      </c>
      <c r="G184" s="10">
        <v>898.4</v>
      </c>
      <c r="H184" s="10">
        <v>899.5</v>
      </c>
      <c r="I184" s="47">
        <f t="shared" si="5"/>
        <v>898.81</v>
      </c>
      <c r="J184" s="11" t="s">
        <v>121</v>
      </c>
      <c r="K184" s="12" t="s">
        <v>102</v>
      </c>
      <c r="L184" s="47"/>
      <c r="M184" s="12"/>
      <c r="N184" s="47"/>
      <c r="O184" s="9">
        <v>31.62</v>
      </c>
      <c r="P184" s="9">
        <v>26.545162000000005</v>
      </c>
      <c r="Q184" s="1">
        <v>26.545162000000005</v>
      </c>
      <c r="R184" s="9">
        <v>18.685400000000001</v>
      </c>
      <c r="S184" s="47"/>
      <c r="T184" s="9">
        <v>10.18078</v>
      </c>
      <c r="U184" s="11"/>
      <c r="V184" s="47"/>
      <c r="W184" s="9">
        <v>2.1581999999999999</v>
      </c>
      <c r="X184" s="9">
        <v>2.6892</v>
      </c>
      <c r="Y184" s="47"/>
      <c r="Z184" s="47">
        <v>0.03</v>
      </c>
      <c r="AA184" s="47">
        <v>1.1499999999999999</v>
      </c>
      <c r="AB184" s="47">
        <v>65.650000000000006</v>
      </c>
      <c r="AC184" s="47">
        <v>33.159999999999997</v>
      </c>
      <c r="AD184" s="47"/>
    </row>
    <row r="185" spans="1:30" ht="21" customHeight="1" x14ac:dyDescent="0.2">
      <c r="A185" s="22" t="s">
        <v>94</v>
      </c>
      <c r="B185" s="12">
        <v>80406</v>
      </c>
      <c r="C185" s="9">
        <v>889.8</v>
      </c>
      <c r="D185" s="9">
        <v>899.7</v>
      </c>
      <c r="E185" s="9">
        <v>9.32000000000005</v>
      </c>
      <c r="F185" s="9">
        <v>9.9</v>
      </c>
      <c r="G185" s="10">
        <v>898.4</v>
      </c>
      <c r="H185" s="10">
        <v>899.5</v>
      </c>
      <c r="I185" s="47">
        <f t="shared" si="5"/>
        <v>899.12</v>
      </c>
      <c r="J185" s="11" t="s">
        <v>121</v>
      </c>
      <c r="K185" s="12" t="s">
        <v>102</v>
      </c>
      <c r="L185" s="47"/>
      <c r="M185" s="12"/>
      <c r="N185" s="47"/>
      <c r="O185" s="9">
        <v>32.447000000000003</v>
      </c>
      <c r="P185" s="9">
        <v>27.748529700000006</v>
      </c>
      <c r="Q185" s="1">
        <v>27.748529700000006</v>
      </c>
      <c r="R185" s="8">
        <v>0</v>
      </c>
      <c r="S185" s="47"/>
      <c r="T185" s="9">
        <v>10.857889999999999</v>
      </c>
      <c r="U185" s="11"/>
      <c r="V185" s="47"/>
      <c r="W185" s="9">
        <v>2.1469740000000002</v>
      </c>
      <c r="X185" s="9">
        <v>2.693565</v>
      </c>
      <c r="Y185" s="47"/>
      <c r="Z185" s="47">
        <v>0.28999999999999998</v>
      </c>
      <c r="AA185" s="47">
        <v>1.1599999999999999</v>
      </c>
      <c r="AB185" s="47">
        <v>79.510000000000005</v>
      </c>
      <c r="AC185" s="47">
        <v>19.04</v>
      </c>
      <c r="AD185" s="47"/>
    </row>
    <row r="186" spans="1:30" ht="21" customHeight="1" x14ac:dyDescent="0.2">
      <c r="A186" s="22" t="s">
        <v>94</v>
      </c>
      <c r="B186" s="12">
        <v>80407</v>
      </c>
      <c r="C186" s="9">
        <v>899.7</v>
      </c>
      <c r="D186" s="9">
        <v>906.9</v>
      </c>
      <c r="E186" s="9">
        <v>6.9999999999936335E-2</v>
      </c>
      <c r="F186" s="9">
        <v>7.2</v>
      </c>
      <c r="G186" s="13"/>
      <c r="H186" s="13"/>
      <c r="I186" s="47">
        <f t="shared" si="5"/>
        <v>899.77</v>
      </c>
      <c r="J186" s="11" t="s">
        <v>121</v>
      </c>
      <c r="K186" s="12" t="s">
        <v>102</v>
      </c>
      <c r="L186" s="47"/>
      <c r="M186" s="12"/>
      <c r="N186" s="47"/>
      <c r="O186" s="9">
        <v>27.88</v>
      </c>
      <c r="P186" s="9">
        <v>21.103088</v>
      </c>
      <c r="Q186" s="1">
        <v>21.103088</v>
      </c>
      <c r="R186" s="9">
        <v>4.0223509999999996</v>
      </c>
      <c r="S186" s="47"/>
      <c r="T186" s="9">
        <v>6.1898419999999996</v>
      </c>
      <c r="U186" s="11"/>
      <c r="V186" s="47"/>
      <c r="W186" s="9">
        <v>2.2416999999999998</v>
      </c>
      <c r="X186" s="9">
        <v>2.7179000000000002</v>
      </c>
      <c r="Y186" s="47"/>
      <c r="Z186" s="47">
        <v>0.17</v>
      </c>
      <c r="AA186" s="47">
        <v>3.73</v>
      </c>
      <c r="AB186" s="47">
        <v>77.08</v>
      </c>
      <c r="AC186" s="47">
        <v>19.03</v>
      </c>
      <c r="AD186" s="47"/>
    </row>
    <row r="187" spans="1:30" ht="21" customHeight="1" x14ac:dyDescent="0.2">
      <c r="A187" s="22" t="s">
        <v>94</v>
      </c>
      <c r="B187" s="12">
        <v>80408</v>
      </c>
      <c r="C187" s="9">
        <v>899.7</v>
      </c>
      <c r="D187" s="9">
        <v>906.9</v>
      </c>
      <c r="E187" s="9">
        <v>0.29999999999995453</v>
      </c>
      <c r="F187" s="9">
        <v>7.2</v>
      </c>
      <c r="G187" s="13"/>
      <c r="H187" s="13"/>
      <c r="I187" s="47">
        <f t="shared" si="5"/>
        <v>900</v>
      </c>
      <c r="J187" s="11" t="s">
        <v>121</v>
      </c>
      <c r="K187" s="12" t="s">
        <v>102</v>
      </c>
      <c r="L187" s="47"/>
      <c r="M187" s="12"/>
      <c r="N187" s="47"/>
      <c r="O187" s="9">
        <v>29.5945</v>
      </c>
      <c r="P187" s="9">
        <v>23.597856950000001</v>
      </c>
      <c r="Q187" s="1">
        <v>23.597856950000001</v>
      </c>
      <c r="R187" s="9">
        <v>2.1028289999999998</v>
      </c>
      <c r="S187" s="47"/>
      <c r="T187" s="9">
        <v>0.97574939999999999</v>
      </c>
      <c r="U187" s="11"/>
      <c r="V187" s="47"/>
      <c r="W187" s="9">
        <v>2.176758</v>
      </c>
      <c r="X187" s="9">
        <v>2.6676169999999999</v>
      </c>
      <c r="Y187" s="47"/>
      <c r="Z187" s="47">
        <v>0.06</v>
      </c>
      <c r="AA187" s="47">
        <v>1.53</v>
      </c>
      <c r="AB187" s="47">
        <v>82.16</v>
      </c>
      <c r="AC187" s="47">
        <v>16.239999999999998</v>
      </c>
      <c r="AD187" s="47"/>
    </row>
    <row r="188" spans="1:30" ht="21" customHeight="1" x14ac:dyDescent="0.2">
      <c r="A188" s="22" t="s">
        <v>94</v>
      </c>
      <c r="B188" s="12">
        <v>80409</v>
      </c>
      <c r="C188" s="9">
        <v>899.7</v>
      </c>
      <c r="D188" s="9">
        <v>906.9</v>
      </c>
      <c r="E188" s="9">
        <v>0.54999999999995453</v>
      </c>
      <c r="F188" s="9">
        <v>7.2</v>
      </c>
      <c r="G188" s="13"/>
      <c r="H188" s="13"/>
      <c r="I188" s="47">
        <f t="shared" si="5"/>
        <v>900.25</v>
      </c>
      <c r="J188" s="11" t="s">
        <v>121</v>
      </c>
      <c r="K188" s="12" t="s">
        <v>102</v>
      </c>
      <c r="L188" s="47"/>
      <c r="M188" s="12"/>
      <c r="N188" s="47"/>
      <c r="O188" s="9">
        <v>31.72</v>
      </c>
      <c r="P188" s="9">
        <v>26.690671999999999</v>
      </c>
      <c r="Q188" s="1">
        <v>26.690671999999999</v>
      </c>
      <c r="R188" s="9">
        <v>5.2790679999999996</v>
      </c>
      <c r="S188" s="47"/>
      <c r="T188" s="9">
        <v>6.1129699999999998</v>
      </c>
      <c r="U188" s="11"/>
      <c r="V188" s="47"/>
      <c r="W188" s="9">
        <v>2.1507000000000001</v>
      </c>
      <c r="X188" s="9">
        <v>2.6806000000000001</v>
      </c>
      <c r="Y188" s="47"/>
      <c r="Z188" s="47">
        <v>0.16</v>
      </c>
      <c r="AA188" s="47">
        <v>1.75</v>
      </c>
      <c r="AB188" s="47">
        <v>83.29</v>
      </c>
      <c r="AC188" s="47">
        <v>14.79</v>
      </c>
      <c r="AD188" s="47"/>
    </row>
    <row r="189" spans="1:30" ht="21" customHeight="1" x14ac:dyDescent="0.2">
      <c r="A189" s="22" t="s">
        <v>94</v>
      </c>
      <c r="B189" s="12">
        <v>80410</v>
      </c>
      <c r="C189" s="9">
        <v>899.7</v>
      </c>
      <c r="D189" s="9">
        <v>906.9</v>
      </c>
      <c r="E189" s="9">
        <v>0.74000000000000909</v>
      </c>
      <c r="F189" s="9">
        <v>7.2</v>
      </c>
      <c r="G189" s="13"/>
      <c r="H189" s="13"/>
      <c r="I189" s="47">
        <f t="shared" si="5"/>
        <v>900.44</v>
      </c>
      <c r="J189" s="11" t="s">
        <v>121</v>
      </c>
      <c r="K189" s="12" t="s">
        <v>102</v>
      </c>
      <c r="L189" s="47"/>
      <c r="M189" s="12"/>
      <c r="N189" s="47"/>
      <c r="O189" s="9">
        <v>30.191189999999999</v>
      </c>
      <c r="P189" s="9">
        <v>24.466100568999998</v>
      </c>
      <c r="Q189" s="1">
        <v>24.466100568999998</v>
      </c>
      <c r="R189" s="9">
        <v>3.7365279999999998</v>
      </c>
      <c r="S189" s="47"/>
      <c r="T189" s="9">
        <v>0.69558410000000004</v>
      </c>
      <c r="U189" s="11"/>
      <c r="V189" s="47"/>
      <c r="W189" s="9">
        <v>2.1695859999999998</v>
      </c>
      <c r="X189" s="9">
        <v>2.6715209999999998</v>
      </c>
      <c r="Y189" s="47"/>
      <c r="Z189" s="47">
        <v>0.28999999999999998</v>
      </c>
      <c r="AA189" s="47">
        <v>2.1</v>
      </c>
      <c r="AB189" s="47">
        <v>80.7</v>
      </c>
      <c r="AC189" s="47">
        <v>16.91</v>
      </c>
      <c r="AD189" s="47"/>
    </row>
    <row r="190" spans="1:30" ht="21" customHeight="1" x14ac:dyDescent="0.2">
      <c r="A190" s="22" t="s">
        <v>94</v>
      </c>
      <c r="B190" s="12">
        <v>80411</v>
      </c>
      <c r="C190" s="9">
        <v>899.7</v>
      </c>
      <c r="D190" s="9">
        <v>906.9</v>
      </c>
      <c r="E190" s="9">
        <v>0.85999999999989996</v>
      </c>
      <c r="F190" s="9">
        <v>7.2</v>
      </c>
      <c r="G190" s="10">
        <v>900.7</v>
      </c>
      <c r="H190" s="10">
        <v>904</v>
      </c>
      <c r="I190" s="47">
        <f t="shared" si="5"/>
        <v>900.56</v>
      </c>
      <c r="J190" s="11" t="s">
        <v>121</v>
      </c>
      <c r="K190" s="12" t="s">
        <v>102</v>
      </c>
      <c r="L190" s="47"/>
      <c r="M190" s="12"/>
      <c r="N190" s="47"/>
      <c r="O190" s="9">
        <v>32.409999999999997</v>
      </c>
      <c r="P190" s="9">
        <v>27.694690999999999</v>
      </c>
      <c r="Q190" s="1">
        <v>27.694690999999999</v>
      </c>
      <c r="R190" s="9">
        <v>14.779680000000001</v>
      </c>
      <c r="S190" s="47"/>
      <c r="T190" s="9">
        <v>5.8999410000000001</v>
      </c>
      <c r="U190" s="11"/>
      <c r="V190" s="47"/>
      <c r="W190" s="9">
        <v>2.1476999999999999</v>
      </c>
      <c r="X190" s="9">
        <v>2.6932</v>
      </c>
      <c r="Y190" s="47"/>
      <c r="Z190" s="47">
        <v>0.53</v>
      </c>
      <c r="AA190" s="47">
        <v>4.3499999999999996</v>
      </c>
      <c r="AB190" s="47">
        <v>79.27</v>
      </c>
      <c r="AC190" s="47">
        <v>15.85</v>
      </c>
      <c r="AD190" s="47"/>
    </row>
    <row r="191" spans="1:30" ht="21" customHeight="1" x14ac:dyDescent="0.2">
      <c r="A191" s="22" t="s">
        <v>94</v>
      </c>
      <c r="B191" s="12">
        <v>80412</v>
      </c>
      <c r="C191" s="9">
        <v>899.7</v>
      </c>
      <c r="D191" s="9">
        <v>906.9</v>
      </c>
      <c r="E191" s="9">
        <v>1.1099999999999</v>
      </c>
      <c r="F191" s="9">
        <v>7.2</v>
      </c>
      <c r="G191" s="10">
        <v>900.7</v>
      </c>
      <c r="H191" s="10">
        <v>904</v>
      </c>
      <c r="I191" s="47">
        <f t="shared" si="5"/>
        <v>900.81</v>
      </c>
      <c r="J191" s="11" t="s">
        <v>121</v>
      </c>
      <c r="K191" s="12" t="s">
        <v>102</v>
      </c>
      <c r="L191" s="47"/>
      <c r="M191" s="12"/>
      <c r="N191" s="47"/>
      <c r="O191" s="9">
        <v>30.921720000000001</v>
      </c>
      <c r="P191" s="9">
        <v>25.529094772000001</v>
      </c>
      <c r="Q191" s="1">
        <v>25.529094772000001</v>
      </c>
      <c r="R191" s="9">
        <v>4.701784</v>
      </c>
      <c r="S191" s="47"/>
      <c r="T191" s="9">
        <v>1.403313</v>
      </c>
      <c r="U191" s="11"/>
      <c r="V191" s="47"/>
      <c r="W191" s="9">
        <v>2.1663709999999998</v>
      </c>
      <c r="X191" s="9">
        <v>2.6844489999999999</v>
      </c>
      <c r="Y191" s="47"/>
      <c r="Z191" s="47">
        <v>0.59</v>
      </c>
      <c r="AA191" s="47">
        <v>4.63</v>
      </c>
      <c r="AB191" s="47">
        <v>78.69</v>
      </c>
      <c r="AC191" s="47">
        <v>16.09</v>
      </c>
      <c r="AD191" s="47"/>
    </row>
    <row r="192" spans="1:30" ht="21" customHeight="1" x14ac:dyDescent="0.2">
      <c r="A192" s="22" t="s">
        <v>94</v>
      </c>
      <c r="B192" s="12">
        <v>80413</v>
      </c>
      <c r="C192" s="9">
        <v>899.7</v>
      </c>
      <c r="D192" s="9">
        <v>906.9</v>
      </c>
      <c r="E192" s="9">
        <v>1.3700000000000045</v>
      </c>
      <c r="F192" s="9">
        <v>7.2</v>
      </c>
      <c r="G192" s="10">
        <v>900.7</v>
      </c>
      <c r="H192" s="10">
        <v>904</v>
      </c>
      <c r="I192" s="47">
        <f t="shared" si="5"/>
        <v>901.07</v>
      </c>
      <c r="J192" s="11" t="s">
        <v>121</v>
      </c>
      <c r="K192" s="12" t="s">
        <v>102</v>
      </c>
      <c r="L192" s="47"/>
      <c r="M192" s="12"/>
      <c r="N192" s="47"/>
      <c r="O192" s="9">
        <v>32.42</v>
      </c>
      <c r="P192" s="9">
        <v>27.709242000000003</v>
      </c>
      <c r="Q192" s="1">
        <v>27.709242000000003</v>
      </c>
      <c r="R192" s="9">
        <v>11.701219999999999</v>
      </c>
      <c r="S192" s="47"/>
      <c r="T192" s="9">
        <v>7.1520799999999998</v>
      </c>
      <c r="U192" s="11"/>
      <c r="V192" s="47"/>
      <c r="W192" s="9">
        <v>2.1448999999999998</v>
      </c>
      <c r="X192" s="9">
        <v>2.6892</v>
      </c>
      <c r="Y192" s="47"/>
      <c r="Z192" s="47">
        <v>0.62</v>
      </c>
      <c r="AA192" s="47">
        <v>7.42</v>
      </c>
      <c r="AB192" s="47">
        <v>76.95</v>
      </c>
      <c r="AC192" s="47">
        <v>15.01</v>
      </c>
      <c r="AD192" s="47"/>
    </row>
    <row r="193" spans="1:30" ht="21" customHeight="1" x14ac:dyDescent="0.2">
      <c r="A193" s="22" t="s">
        <v>94</v>
      </c>
      <c r="B193" s="12">
        <v>80414</v>
      </c>
      <c r="C193" s="9">
        <v>899.7</v>
      </c>
      <c r="D193" s="9">
        <v>906.9</v>
      </c>
      <c r="E193" s="9">
        <v>1.6200000000000045</v>
      </c>
      <c r="F193" s="9">
        <v>7.2</v>
      </c>
      <c r="G193" s="10">
        <v>900.7</v>
      </c>
      <c r="H193" s="10">
        <v>904</v>
      </c>
      <c r="I193" s="47">
        <f t="shared" si="5"/>
        <v>901.32</v>
      </c>
      <c r="J193" s="11" t="s">
        <v>121</v>
      </c>
      <c r="K193" s="12" t="s">
        <v>102</v>
      </c>
      <c r="L193" s="47"/>
      <c r="M193" s="12"/>
      <c r="N193" s="47"/>
      <c r="O193" s="9">
        <v>32.648910000000001</v>
      </c>
      <c r="P193" s="9">
        <v>28.042328941000001</v>
      </c>
      <c r="Q193" s="1">
        <v>28.042328941000001</v>
      </c>
      <c r="R193" s="9">
        <v>11.3713</v>
      </c>
      <c r="S193" s="47"/>
      <c r="T193" s="9">
        <v>1.9944500000000001</v>
      </c>
      <c r="U193" s="11"/>
      <c r="V193" s="47"/>
      <c r="W193" s="9">
        <v>2.1458789999999999</v>
      </c>
      <c r="X193" s="9">
        <v>2.6969889999999999</v>
      </c>
      <c r="Y193" s="47"/>
      <c r="Z193" s="47">
        <v>0.35</v>
      </c>
      <c r="AA193" s="47">
        <v>1.23</v>
      </c>
      <c r="AB193" s="47">
        <v>84.78</v>
      </c>
      <c r="AC193" s="47">
        <v>13.64</v>
      </c>
      <c r="AD193" s="47"/>
    </row>
    <row r="194" spans="1:30" ht="21" customHeight="1" x14ac:dyDescent="0.2">
      <c r="A194" s="22" t="s">
        <v>94</v>
      </c>
      <c r="B194" s="12">
        <v>80415</v>
      </c>
      <c r="C194" s="9">
        <v>899.7</v>
      </c>
      <c r="D194" s="9">
        <v>906.9</v>
      </c>
      <c r="E194" s="9">
        <v>1.8499999999999091</v>
      </c>
      <c r="F194" s="9">
        <v>7.2</v>
      </c>
      <c r="G194" s="10">
        <v>900.7</v>
      </c>
      <c r="H194" s="10">
        <v>904</v>
      </c>
      <c r="I194" s="47">
        <f t="shared" si="5"/>
        <v>901.55</v>
      </c>
      <c r="J194" s="11" t="s">
        <v>121</v>
      </c>
      <c r="K194" s="12" t="s">
        <v>102</v>
      </c>
      <c r="L194" s="47"/>
      <c r="M194" s="12"/>
      <c r="N194" s="47"/>
      <c r="O194" s="9">
        <v>33.840000000000003</v>
      </c>
      <c r="P194" s="9">
        <v>29.775484000000006</v>
      </c>
      <c r="Q194" s="1">
        <v>29.775484000000006</v>
      </c>
      <c r="R194" s="9">
        <v>18.650980000000001</v>
      </c>
      <c r="S194" s="47"/>
      <c r="T194" s="9">
        <v>4.4385750000000002</v>
      </c>
      <c r="U194" s="11"/>
      <c r="V194" s="47"/>
      <c r="W194" s="9">
        <v>2.1415000000000002</v>
      </c>
      <c r="X194" s="9">
        <v>2.7202000000000002</v>
      </c>
      <c r="Y194" s="47"/>
      <c r="Z194" s="47">
        <v>0</v>
      </c>
      <c r="AA194" s="47">
        <v>0.67</v>
      </c>
      <c r="AB194" s="47">
        <v>86.81</v>
      </c>
      <c r="AC194" s="47">
        <v>12.52</v>
      </c>
      <c r="AD194" s="47"/>
    </row>
    <row r="195" spans="1:30" ht="21" customHeight="1" x14ac:dyDescent="0.2">
      <c r="A195" s="22" t="s">
        <v>94</v>
      </c>
      <c r="B195" s="12">
        <v>80416</v>
      </c>
      <c r="C195" s="9">
        <v>899.7</v>
      </c>
      <c r="D195" s="9">
        <v>906.9</v>
      </c>
      <c r="E195" s="9">
        <v>2.0899999999999181</v>
      </c>
      <c r="F195" s="9">
        <v>7.2</v>
      </c>
      <c r="G195" s="10">
        <v>900.7</v>
      </c>
      <c r="H195" s="10">
        <v>904</v>
      </c>
      <c r="I195" s="47">
        <f t="shared" si="5"/>
        <v>901.79</v>
      </c>
      <c r="J195" s="11" t="s">
        <v>121</v>
      </c>
      <c r="K195" s="12" t="s">
        <v>102</v>
      </c>
      <c r="L195" s="47"/>
      <c r="M195" s="9">
        <v>29.1</v>
      </c>
      <c r="N195" s="47"/>
      <c r="O195" s="9">
        <v>32.140990000000002</v>
      </c>
      <c r="P195" s="9">
        <v>27.303254549000009</v>
      </c>
      <c r="Q195" s="1">
        <v>28.201627274500005</v>
      </c>
      <c r="R195" s="9">
        <v>9.7799949999999995</v>
      </c>
      <c r="S195" s="47"/>
      <c r="T195" s="9">
        <v>2.0316670000000001</v>
      </c>
      <c r="U195" s="11"/>
      <c r="V195" s="47"/>
      <c r="W195" s="9">
        <v>2.1482939999999999</v>
      </c>
      <c r="X195" s="9">
        <v>2.687913</v>
      </c>
      <c r="Y195" s="47"/>
      <c r="Z195" s="47">
        <v>0.03</v>
      </c>
      <c r="AA195" s="47">
        <v>0.57999999999999996</v>
      </c>
      <c r="AB195" s="47">
        <v>86.5</v>
      </c>
      <c r="AC195" s="47">
        <v>12.89</v>
      </c>
      <c r="AD195" s="47"/>
    </row>
    <row r="196" spans="1:30" ht="21" customHeight="1" x14ac:dyDescent="0.2">
      <c r="A196" s="22" t="s">
        <v>94</v>
      </c>
      <c r="B196" s="12">
        <v>80417</v>
      </c>
      <c r="C196" s="9">
        <v>899.7</v>
      </c>
      <c r="D196" s="9">
        <v>906.9</v>
      </c>
      <c r="E196" s="9">
        <v>2.3199999999999363</v>
      </c>
      <c r="F196" s="9">
        <v>7.2</v>
      </c>
      <c r="G196" s="10">
        <v>900.7</v>
      </c>
      <c r="H196" s="10">
        <v>904</v>
      </c>
      <c r="I196" s="47">
        <f t="shared" si="5"/>
        <v>902.02</v>
      </c>
      <c r="J196" s="11" t="s">
        <v>121</v>
      </c>
      <c r="K196" s="12" t="s">
        <v>102</v>
      </c>
      <c r="L196" s="47"/>
      <c r="M196" s="12"/>
      <c r="N196" s="47"/>
      <c r="O196" s="9">
        <v>34.67</v>
      </c>
      <c r="P196" s="9">
        <v>30.983217000000003</v>
      </c>
      <c r="Q196" s="1">
        <v>30.983217000000003</v>
      </c>
      <c r="R196" s="9">
        <v>24.385960000000001</v>
      </c>
      <c r="S196" s="47"/>
      <c r="T196" s="9">
        <v>3.8056230000000002</v>
      </c>
      <c r="U196" s="11"/>
      <c r="V196" s="47"/>
      <c r="W196" s="9">
        <v>2.1244999999999998</v>
      </c>
      <c r="X196" s="9">
        <v>2.7160000000000002</v>
      </c>
      <c r="Y196" s="47"/>
      <c r="Z196" s="47">
        <v>0</v>
      </c>
      <c r="AA196" s="47">
        <v>0.55000000000000004</v>
      </c>
      <c r="AB196" s="47">
        <v>87.43</v>
      </c>
      <c r="AC196" s="47">
        <v>12.01</v>
      </c>
      <c r="AD196" s="47"/>
    </row>
    <row r="197" spans="1:30" ht="21" customHeight="1" x14ac:dyDescent="0.2">
      <c r="A197" s="22" t="s">
        <v>94</v>
      </c>
      <c r="B197" s="12">
        <v>80418</v>
      </c>
      <c r="C197" s="9">
        <v>899.7</v>
      </c>
      <c r="D197" s="9">
        <v>906.9</v>
      </c>
      <c r="E197" s="9">
        <v>2.6299999999999955</v>
      </c>
      <c r="F197" s="9">
        <v>7.2</v>
      </c>
      <c r="G197" s="10">
        <v>900.7</v>
      </c>
      <c r="H197" s="10">
        <v>904</v>
      </c>
      <c r="I197" s="47">
        <f t="shared" si="5"/>
        <v>902.33</v>
      </c>
      <c r="J197" s="11" t="s">
        <v>121</v>
      </c>
      <c r="K197" s="12" t="s">
        <v>102</v>
      </c>
      <c r="L197" s="47"/>
      <c r="M197" s="12"/>
      <c r="N197" s="47"/>
      <c r="O197" s="9">
        <v>33.241379999999999</v>
      </c>
      <c r="P197" s="9">
        <v>28.904432038000003</v>
      </c>
      <c r="Q197" s="1">
        <v>28.904432038000003</v>
      </c>
      <c r="R197" s="9">
        <v>9.9257620000000006</v>
      </c>
      <c r="S197" s="47"/>
      <c r="T197" s="9">
        <v>1.839043</v>
      </c>
      <c r="U197" s="11"/>
      <c r="V197" s="47"/>
      <c r="W197" s="9">
        <v>2.1314310000000001</v>
      </c>
      <c r="X197" s="9">
        <v>2.6903269999999999</v>
      </c>
      <c r="Y197" s="47"/>
      <c r="Z197" s="47">
        <v>0</v>
      </c>
      <c r="AA197" s="47">
        <v>0.38</v>
      </c>
      <c r="AB197" s="47">
        <v>86.35</v>
      </c>
      <c r="AC197" s="47">
        <v>13.27</v>
      </c>
      <c r="AD197" s="47"/>
    </row>
    <row r="198" spans="1:30" ht="21" customHeight="1" x14ac:dyDescent="0.2">
      <c r="A198" s="22" t="s">
        <v>94</v>
      </c>
      <c r="B198" s="12">
        <v>80419</v>
      </c>
      <c r="C198" s="9">
        <v>899.7</v>
      </c>
      <c r="D198" s="9">
        <v>906.9</v>
      </c>
      <c r="E198" s="9">
        <v>2.8899999999999864</v>
      </c>
      <c r="F198" s="9">
        <v>7.2</v>
      </c>
      <c r="G198" s="10">
        <v>900.7</v>
      </c>
      <c r="H198" s="10">
        <v>904</v>
      </c>
      <c r="I198" s="47">
        <f t="shared" si="5"/>
        <v>902.59</v>
      </c>
      <c r="J198" s="11" t="s">
        <v>121</v>
      </c>
      <c r="K198" s="12" t="s">
        <v>102</v>
      </c>
      <c r="L198" s="47"/>
      <c r="M198" s="12"/>
      <c r="N198" s="47"/>
      <c r="O198" s="9">
        <v>34.700000000000003</v>
      </c>
      <c r="P198" s="9">
        <v>31.026870000000009</v>
      </c>
      <c r="Q198" s="1">
        <v>31.026870000000009</v>
      </c>
      <c r="R198" s="9">
        <v>13.018470000000001</v>
      </c>
      <c r="S198" s="47"/>
      <c r="T198" s="9">
        <v>4.6317009999999996</v>
      </c>
      <c r="U198" s="11"/>
      <c r="V198" s="47"/>
      <c r="W198" s="9">
        <v>2.1259999999999999</v>
      </c>
      <c r="X198" s="9">
        <v>2.7191999999999998</v>
      </c>
      <c r="Y198" s="47"/>
      <c r="Z198" s="47">
        <v>0</v>
      </c>
      <c r="AA198" s="47">
        <v>0.52</v>
      </c>
      <c r="AB198" s="47">
        <v>84.08</v>
      </c>
      <c r="AC198" s="47">
        <v>15.4</v>
      </c>
      <c r="AD198" s="47"/>
    </row>
    <row r="199" spans="1:30" ht="21" customHeight="1" x14ac:dyDescent="0.2">
      <c r="A199" s="22" t="s">
        <v>94</v>
      </c>
      <c r="B199" s="12">
        <v>80420</v>
      </c>
      <c r="C199" s="9">
        <v>899.7</v>
      </c>
      <c r="D199" s="9">
        <v>906.9</v>
      </c>
      <c r="E199" s="9">
        <v>3.1299999999999955</v>
      </c>
      <c r="F199" s="9">
        <v>7.2</v>
      </c>
      <c r="G199" s="10">
        <v>900.7</v>
      </c>
      <c r="H199" s="10">
        <v>904</v>
      </c>
      <c r="I199" s="47">
        <f t="shared" si="5"/>
        <v>902.83</v>
      </c>
      <c r="J199" s="11" t="s">
        <v>121</v>
      </c>
      <c r="K199" s="12" t="s">
        <v>102</v>
      </c>
      <c r="L199" s="47"/>
      <c r="M199" s="12"/>
      <c r="N199" s="47"/>
      <c r="O199" s="9">
        <v>33.774299999999997</v>
      </c>
      <c r="P199" s="9">
        <v>29.679883929999995</v>
      </c>
      <c r="Q199" s="1">
        <v>29.679883929999995</v>
      </c>
      <c r="R199" s="9">
        <v>9.1872430000000005</v>
      </c>
      <c r="S199" s="47"/>
      <c r="T199" s="9">
        <v>4.7660039999999997</v>
      </c>
      <c r="U199" s="11"/>
      <c r="V199" s="47"/>
      <c r="W199" s="9">
        <v>2.1205020000000001</v>
      </c>
      <c r="X199" s="9">
        <v>2.687354</v>
      </c>
      <c r="Y199" s="47"/>
      <c r="Z199" s="47">
        <v>0</v>
      </c>
      <c r="AA199" s="47">
        <v>0.32</v>
      </c>
      <c r="AB199" s="47">
        <v>87.19</v>
      </c>
      <c r="AC199" s="47">
        <v>12.49</v>
      </c>
      <c r="AD199" s="47"/>
    </row>
    <row r="200" spans="1:30" ht="21" customHeight="1" x14ac:dyDescent="0.2">
      <c r="A200" s="22" t="s">
        <v>94</v>
      </c>
      <c r="B200" s="12">
        <v>80421</v>
      </c>
      <c r="C200" s="9">
        <v>899.7</v>
      </c>
      <c r="D200" s="9">
        <v>906.9</v>
      </c>
      <c r="E200" s="9">
        <v>3.3899999999999864</v>
      </c>
      <c r="F200" s="9">
        <v>7.2</v>
      </c>
      <c r="G200" s="10">
        <v>900.7</v>
      </c>
      <c r="H200" s="10">
        <v>904</v>
      </c>
      <c r="I200" s="47">
        <f t="shared" si="5"/>
        <v>903.09</v>
      </c>
      <c r="J200" s="11" t="s">
        <v>121</v>
      </c>
      <c r="K200" s="12" t="s">
        <v>102</v>
      </c>
      <c r="L200" s="47"/>
      <c r="M200" s="12"/>
      <c r="N200" s="47"/>
      <c r="O200" s="9">
        <v>33.69</v>
      </c>
      <c r="P200" s="9">
        <v>29.557218999999996</v>
      </c>
      <c r="Q200" s="1">
        <v>29.557218999999996</v>
      </c>
      <c r="R200" s="9">
        <v>4.4845300000000003</v>
      </c>
      <c r="S200" s="47"/>
      <c r="T200" s="9">
        <v>4.3116300000000001</v>
      </c>
      <c r="U200" s="11"/>
      <c r="V200" s="47"/>
      <c r="W200" s="9">
        <v>2.1459999999999999</v>
      </c>
      <c r="X200" s="9">
        <v>2.7231999999999998</v>
      </c>
      <c r="Y200" s="47"/>
      <c r="Z200" s="47">
        <v>0</v>
      </c>
      <c r="AA200" s="47">
        <v>0.53</v>
      </c>
      <c r="AB200" s="47">
        <v>86.55</v>
      </c>
      <c r="AC200" s="47">
        <v>12.93</v>
      </c>
      <c r="AD200" s="47"/>
    </row>
    <row r="201" spans="1:30" ht="21" customHeight="1" x14ac:dyDescent="0.2">
      <c r="A201" s="22" t="s">
        <v>94</v>
      </c>
      <c r="B201" s="12">
        <v>80422</v>
      </c>
      <c r="C201" s="9">
        <v>899.7</v>
      </c>
      <c r="D201" s="9">
        <v>906.9</v>
      </c>
      <c r="E201" s="9">
        <v>3.6499999999999773</v>
      </c>
      <c r="F201" s="9">
        <v>7.2</v>
      </c>
      <c r="G201" s="10">
        <v>900.7</v>
      </c>
      <c r="H201" s="10">
        <v>904</v>
      </c>
      <c r="I201" s="47">
        <f t="shared" si="5"/>
        <v>903.35</v>
      </c>
      <c r="J201" s="11" t="s">
        <v>121</v>
      </c>
      <c r="K201" s="12" t="s">
        <v>102</v>
      </c>
      <c r="L201" s="47"/>
      <c r="M201" s="12"/>
      <c r="N201" s="47"/>
      <c r="O201" s="9">
        <v>33.316070000000003</v>
      </c>
      <c r="P201" s="9">
        <v>29.01311345700001</v>
      </c>
      <c r="Q201" s="1">
        <v>29.01311345700001</v>
      </c>
      <c r="R201" s="9">
        <v>6.5504639999999998</v>
      </c>
      <c r="S201" s="47"/>
      <c r="T201" s="9">
        <v>2.0564710000000002</v>
      </c>
      <c r="U201" s="11"/>
      <c r="V201" s="47"/>
      <c r="W201" s="9">
        <v>2.1345329999999998</v>
      </c>
      <c r="X201" s="9">
        <v>2.696863</v>
      </c>
      <c r="Y201" s="47"/>
      <c r="Z201" s="47">
        <v>0</v>
      </c>
      <c r="AA201" s="47">
        <v>0.43</v>
      </c>
      <c r="AB201" s="47">
        <v>85.9</v>
      </c>
      <c r="AC201" s="47">
        <v>13.67</v>
      </c>
      <c r="AD201" s="47"/>
    </row>
    <row r="202" spans="1:30" ht="21" customHeight="1" x14ac:dyDescent="0.2">
      <c r="A202" s="22" t="s">
        <v>94</v>
      </c>
      <c r="B202" s="12">
        <v>80423</v>
      </c>
      <c r="C202" s="9">
        <v>899.7</v>
      </c>
      <c r="D202" s="9">
        <v>906.9</v>
      </c>
      <c r="E202" s="9">
        <v>3.8899999999999864</v>
      </c>
      <c r="F202" s="9">
        <v>7.2</v>
      </c>
      <c r="G202" s="10">
        <v>900.7</v>
      </c>
      <c r="H202" s="10">
        <v>904</v>
      </c>
      <c r="I202" s="47">
        <f t="shared" si="5"/>
        <v>903.59</v>
      </c>
      <c r="J202" s="11" t="s">
        <v>121</v>
      </c>
      <c r="K202" s="12" t="s">
        <v>102</v>
      </c>
      <c r="L202" s="47"/>
      <c r="M202" s="12"/>
      <c r="N202" s="47"/>
      <c r="O202" s="9">
        <v>35.89</v>
      </c>
      <c r="P202" s="9">
        <v>32.758439000000003</v>
      </c>
      <c r="Q202" s="1">
        <v>32.758439000000003</v>
      </c>
      <c r="R202" s="9">
        <v>20.18271</v>
      </c>
      <c r="S202" s="47"/>
      <c r="T202" s="9">
        <v>4.0532550000000001</v>
      </c>
      <c r="U202" s="11"/>
      <c r="V202" s="47"/>
      <c r="W202" s="9">
        <v>2.1040000000000001</v>
      </c>
      <c r="X202" s="9">
        <v>2.7164000000000001</v>
      </c>
      <c r="Y202" s="47"/>
      <c r="Z202" s="47">
        <v>0</v>
      </c>
      <c r="AA202" s="47">
        <v>0.35</v>
      </c>
      <c r="AB202" s="47">
        <v>81.87</v>
      </c>
      <c r="AC202" s="47">
        <v>17.78</v>
      </c>
      <c r="AD202" s="47"/>
    </row>
    <row r="203" spans="1:30" ht="21" customHeight="1" x14ac:dyDescent="0.2">
      <c r="A203" s="22" t="s">
        <v>94</v>
      </c>
      <c r="B203" s="12">
        <v>80424</v>
      </c>
      <c r="C203" s="9">
        <v>899.7</v>
      </c>
      <c r="D203" s="9">
        <v>906.9</v>
      </c>
      <c r="E203" s="9">
        <v>4.1299999999999955</v>
      </c>
      <c r="F203" s="9">
        <v>7.2</v>
      </c>
      <c r="G203" s="10">
        <v>900.7</v>
      </c>
      <c r="H203" s="10">
        <v>904</v>
      </c>
      <c r="I203" s="47">
        <f t="shared" si="5"/>
        <v>903.83</v>
      </c>
      <c r="J203" s="11" t="s">
        <v>121</v>
      </c>
      <c r="K203" s="12" t="s">
        <v>102</v>
      </c>
      <c r="L203" s="47"/>
      <c r="M203" s="12"/>
      <c r="N203" s="47"/>
      <c r="O203" s="9">
        <v>31.595970000000001</v>
      </c>
      <c r="P203" s="9">
        <v>26.510195947000007</v>
      </c>
      <c r="Q203" s="1">
        <v>26.510195947000007</v>
      </c>
      <c r="R203" s="9">
        <v>3.9606119999999998</v>
      </c>
      <c r="S203" s="47"/>
      <c r="T203" s="9">
        <v>2.375502</v>
      </c>
      <c r="U203" s="11"/>
      <c r="V203" s="47"/>
      <c r="W203" s="9">
        <v>2.1588440000000002</v>
      </c>
      <c r="X203" s="9">
        <v>2.6899600000000001</v>
      </c>
      <c r="Y203" s="47"/>
      <c r="Z203" s="47">
        <v>0</v>
      </c>
      <c r="AA203" s="47">
        <v>0.28999999999999998</v>
      </c>
      <c r="AB203" s="47">
        <v>81.55</v>
      </c>
      <c r="AC203" s="47">
        <v>18.149999999999999</v>
      </c>
      <c r="AD203" s="47"/>
    </row>
    <row r="204" spans="1:30" ht="21" customHeight="1" x14ac:dyDescent="0.2">
      <c r="A204" s="22" t="s">
        <v>94</v>
      </c>
      <c r="B204" s="12">
        <v>80425</v>
      </c>
      <c r="C204" s="9">
        <v>899.7</v>
      </c>
      <c r="D204" s="9">
        <v>906.9</v>
      </c>
      <c r="E204" s="9">
        <v>4.3899999999999864</v>
      </c>
      <c r="F204" s="9">
        <v>7.2</v>
      </c>
      <c r="G204" s="13"/>
      <c r="H204" s="13"/>
      <c r="I204" s="47">
        <f t="shared" si="5"/>
        <v>904.09</v>
      </c>
      <c r="J204" s="11" t="s">
        <v>121</v>
      </c>
      <c r="K204" s="12" t="s">
        <v>102</v>
      </c>
      <c r="L204" s="47"/>
      <c r="M204" s="12"/>
      <c r="N204" s="47"/>
      <c r="O204" s="9">
        <v>31.36</v>
      </c>
      <c r="P204" s="9">
        <v>26.166836000000004</v>
      </c>
      <c r="Q204" s="1">
        <v>26.166836000000004</v>
      </c>
      <c r="R204" s="9">
        <v>2.3890889999999998</v>
      </c>
      <c r="S204" s="47"/>
      <c r="T204" s="9">
        <v>2.9581620000000002</v>
      </c>
      <c r="U204" s="11"/>
      <c r="V204" s="47"/>
      <c r="W204" s="9">
        <v>2.1743999999999999</v>
      </c>
      <c r="X204" s="9">
        <v>2.7065000000000001</v>
      </c>
      <c r="Y204" s="47"/>
      <c r="Z204" s="47">
        <v>0</v>
      </c>
      <c r="AA204" s="47">
        <v>0.6</v>
      </c>
      <c r="AB204" s="47">
        <v>79.569999999999993</v>
      </c>
      <c r="AC204" s="47">
        <v>19.829999999999998</v>
      </c>
      <c r="AD204" s="47"/>
    </row>
    <row r="205" spans="1:30" ht="21" customHeight="1" x14ac:dyDescent="0.2">
      <c r="A205" s="22" t="s">
        <v>94</v>
      </c>
      <c r="B205" s="12">
        <v>80426</v>
      </c>
      <c r="C205" s="9">
        <v>899.7</v>
      </c>
      <c r="D205" s="9">
        <v>906.9</v>
      </c>
      <c r="E205" s="9">
        <v>4.6399999999999864</v>
      </c>
      <c r="F205" s="9">
        <v>7.2</v>
      </c>
      <c r="G205" s="13"/>
      <c r="H205" s="13"/>
      <c r="I205" s="47">
        <f t="shared" si="5"/>
        <v>904.34</v>
      </c>
      <c r="J205" s="11" t="s">
        <v>121</v>
      </c>
      <c r="K205" s="12" t="s">
        <v>102</v>
      </c>
      <c r="L205" s="47"/>
      <c r="M205" s="12"/>
      <c r="N205" s="47"/>
      <c r="O205" s="9">
        <v>29.699459999999998</v>
      </c>
      <c r="P205" s="9">
        <v>23.750584246000003</v>
      </c>
      <c r="Q205" s="1">
        <v>23.750584246000003</v>
      </c>
      <c r="R205" s="9">
        <v>1.2260390000000001</v>
      </c>
      <c r="S205" s="47"/>
      <c r="T205" s="9">
        <v>1.437991</v>
      </c>
      <c r="U205" s="11"/>
      <c r="V205" s="47"/>
      <c r="W205" s="9">
        <v>2.177991</v>
      </c>
      <c r="X205" s="9">
        <v>2.6718470000000001</v>
      </c>
      <c r="Y205" s="47"/>
      <c r="Z205" s="47">
        <v>0.12</v>
      </c>
      <c r="AA205" s="47">
        <v>2.41</v>
      </c>
      <c r="AB205" s="47">
        <v>76.25</v>
      </c>
      <c r="AC205" s="47">
        <v>21.22</v>
      </c>
      <c r="AD205" s="47"/>
    </row>
    <row r="206" spans="1:30" ht="21" customHeight="1" x14ac:dyDescent="0.2">
      <c r="A206" s="22" t="s">
        <v>94</v>
      </c>
      <c r="B206" s="12">
        <v>80427</v>
      </c>
      <c r="C206" s="9">
        <v>899.7</v>
      </c>
      <c r="D206" s="9">
        <v>906.9</v>
      </c>
      <c r="E206" s="9">
        <v>4.8499999999999091</v>
      </c>
      <c r="F206" s="9">
        <v>7.2</v>
      </c>
      <c r="G206" s="13"/>
      <c r="H206" s="13"/>
      <c r="I206" s="47">
        <f t="shared" si="5"/>
        <v>904.55</v>
      </c>
      <c r="J206" s="11" t="s">
        <v>121</v>
      </c>
      <c r="K206" s="12" t="s">
        <v>102</v>
      </c>
      <c r="L206" s="47"/>
      <c r="M206" s="12"/>
      <c r="N206" s="47"/>
      <c r="O206" s="9">
        <v>30.84</v>
      </c>
      <c r="P206" s="9">
        <v>25.410184000000001</v>
      </c>
      <c r="Q206" s="1">
        <v>25.410184000000001</v>
      </c>
      <c r="R206" s="9">
        <v>1.9404650000000001</v>
      </c>
      <c r="S206" s="47"/>
      <c r="T206" s="9">
        <v>2.8961239999999999</v>
      </c>
      <c r="U206" s="11"/>
      <c r="V206" s="47"/>
      <c r="W206" s="9">
        <v>2.1903999999999999</v>
      </c>
      <c r="X206" s="9">
        <v>2.7166999999999999</v>
      </c>
      <c r="Y206" s="47"/>
      <c r="Z206" s="47">
        <v>0.06</v>
      </c>
      <c r="AA206" s="47">
        <v>1.75</v>
      </c>
      <c r="AB206" s="47">
        <v>75.510000000000005</v>
      </c>
      <c r="AC206" s="47">
        <v>22.68</v>
      </c>
      <c r="AD206" s="47"/>
    </row>
    <row r="207" spans="1:30" ht="21" customHeight="1" x14ac:dyDescent="0.2">
      <c r="A207" s="22" t="s">
        <v>94</v>
      </c>
      <c r="B207" s="12">
        <v>80428</v>
      </c>
      <c r="C207" s="9">
        <v>899.7</v>
      </c>
      <c r="D207" s="9">
        <v>906.9</v>
      </c>
      <c r="E207" s="9">
        <v>5.0999999999999091</v>
      </c>
      <c r="F207" s="9">
        <v>7.2</v>
      </c>
      <c r="G207" s="13"/>
      <c r="H207" s="13"/>
      <c r="I207" s="47">
        <f t="shared" si="5"/>
        <v>904.8</v>
      </c>
      <c r="J207" s="11" t="s">
        <v>121</v>
      </c>
      <c r="K207" s="12" t="s">
        <v>102</v>
      </c>
      <c r="L207" s="47"/>
      <c r="M207" s="12"/>
      <c r="N207" s="47"/>
      <c r="O207" s="9">
        <v>29.71125</v>
      </c>
      <c r="P207" s="9">
        <v>23.767739875000004</v>
      </c>
      <c r="Q207" s="1">
        <v>23.767739875000004</v>
      </c>
      <c r="R207" s="9">
        <v>1.362045</v>
      </c>
      <c r="S207" s="47"/>
      <c r="T207" s="9">
        <v>1.782254</v>
      </c>
      <c r="U207" s="11"/>
      <c r="V207" s="47"/>
      <c r="W207" s="9">
        <v>2.186026</v>
      </c>
      <c r="X207" s="9">
        <v>2.6835580000000001</v>
      </c>
      <c r="Y207" s="47"/>
      <c r="Z207" s="47">
        <v>0.27</v>
      </c>
      <c r="AA207" s="47">
        <v>2.2200000000000002</v>
      </c>
      <c r="AB207" s="47">
        <v>75.290000000000006</v>
      </c>
      <c r="AC207" s="47">
        <v>22.22</v>
      </c>
      <c r="AD207" s="47"/>
    </row>
    <row r="208" spans="1:30" ht="21" customHeight="1" x14ac:dyDescent="0.2">
      <c r="A208" s="22" t="s">
        <v>94</v>
      </c>
      <c r="B208" s="12">
        <v>80429</v>
      </c>
      <c r="C208" s="9">
        <v>899.7</v>
      </c>
      <c r="D208" s="9">
        <v>906.9</v>
      </c>
      <c r="E208" s="9">
        <v>5.3499999999999091</v>
      </c>
      <c r="F208" s="9">
        <v>7.2</v>
      </c>
      <c r="G208" s="13"/>
      <c r="H208" s="13"/>
      <c r="I208" s="47">
        <f t="shared" si="5"/>
        <v>905.05</v>
      </c>
      <c r="J208" s="11" t="s">
        <v>121</v>
      </c>
      <c r="K208" s="12" t="s">
        <v>102</v>
      </c>
      <c r="L208" s="47"/>
      <c r="M208" s="12"/>
      <c r="N208" s="47"/>
      <c r="O208" s="9">
        <v>30.78</v>
      </c>
      <c r="P208" s="9">
        <v>25.322878000000003</v>
      </c>
      <c r="Q208" s="1">
        <v>25.322878000000003</v>
      </c>
      <c r="R208" s="9">
        <v>2.788459</v>
      </c>
      <c r="S208" s="47"/>
      <c r="T208" s="9">
        <v>3.6631529999999999</v>
      </c>
      <c r="U208" s="11"/>
      <c r="V208" s="47"/>
      <c r="W208" s="9">
        <v>2.2496999999999998</v>
      </c>
      <c r="X208" s="9">
        <v>2.8010000000000002</v>
      </c>
      <c r="Y208" s="47"/>
      <c r="Z208" s="47">
        <v>1.54</v>
      </c>
      <c r="AA208" s="47">
        <v>15.65</v>
      </c>
      <c r="AB208" s="47">
        <v>56.61</v>
      </c>
      <c r="AC208" s="47">
        <v>26.21</v>
      </c>
      <c r="AD208" s="47"/>
    </row>
    <row r="209" spans="1:30" ht="21" customHeight="1" x14ac:dyDescent="0.2">
      <c r="A209" s="22" t="s">
        <v>94</v>
      </c>
      <c r="B209" s="12">
        <v>80431</v>
      </c>
      <c r="C209" s="9">
        <v>899.7</v>
      </c>
      <c r="D209" s="9">
        <v>906.9</v>
      </c>
      <c r="E209" s="9">
        <v>5.8599999999999</v>
      </c>
      <c r="F209" s="9">
        <v>7.2</v>
      </c>
      <c r="G209" s="10">
        <v>905.3</v>
      </c>
      <c r="H209" s="10">
        <v>907.2</v>
      </c>
      <c r="I209" s="47">
        <f t="shared" si="5"/>
        <v>905.56</v>
      </c>
      <c r="J209" s="11" t="s">
        <v>121</v>
      </c>
      <c r="K209" s="12" t="s">
        <v>102</v>
      </c>
      <c r="L209" s="47"/>
      <c r="M209" s="12"/>
      <c r="N209" s="47"/>
      <c r="O209" s="9"/>
      <c r="P209" s="9"/>
      <c r="Q209" s="1"/>
      <c r="R209" s="9"/>
      <c r="S209" s="47"/>
      <c r="T209" s="9"/>
      <c r="U209" s="11"/>
      <c r="V209" s="47"/>
      <c r="W209" s="9"/>
      <c r="X209" s="9"/>
      <c r="Y209" s="47"/>
      <c r="Z209" s="47">
        <v>2.5</v>
      </c>
      <c r="AA209" s="47">
        <v>21.21</v>
      </c>
      <c r="AB209" s="47">
        <v>59.7</v>
      </c>
      <c r="AC209" s="47">
        <v>16.59</v>
      </c>
      <c r="AD209" s="47"/>
    </row>
    <row r="210" spans="1:30" ht="21" customHeight="1" x14ac:dyDescent="0.2">
      <c r="A210" s="22" t="s">
        <v>94</v>
      </c>
      <c r="B210" s="12">
        <v>80433</v>
      </c>
      <c r="C210" s="9">
        <v>899.7</v>
      </c>
      <c r="D210" s="9">
        <v>906.9</v>
      </c>
      <c r="E210" s="9">
        <v>6.3499999999999091</v>
      </c>
      <c r="F210" s="9">
        <v>7.2</v>
      </c>
      <c r="G210" s="10">
        <v>905.3</v>
      </c>
      <c r="H210" s="10">
        <v>907.2</v>
      </c>
      <c r="I210" s="47">
        <f t="shared" si="5"/>
        <v>906.05</v>
      </c>
      <c r="J210" s="11" t="s">
        <v>121</v>
      </c>
      <c r="K210" s="12" t="s">
        <v>102</v>
      </c>
      <c r="L210" s="47"/>
      <c r="M210" s="12"/>
      <c r="N210" s="47"/>
      <c r="O210" s="9">
        <v>31.45</v>
      </c>
      <c r="P210" s="9">
        <v>26.297795000000001</v>
      </c>
      <c r="Q210" s="1">
        <v>26.297795000000001</v>
      </c>
      <c r="R210" s="9">
        <v>6.7015589999999996</v>
      </c>
      <c r="S210" s="47"/>
      <c r="T210" s="9">
        <v>3.2938879999999999</v>
      </c>
      <c r="U210" s="11"/>
      <c r="V210" s="47"/>
      <c r="W210" s="9">
        <v>2.1648000000000001</v>
      </c>
      <c r="X210" s="9">
        <v>2.6947000000000001</v>
      </c>
      <c r="Y210" s="47"/>
      <c r="Z210" s="47">
        <v>2.0499999999999998</v>
      </c>
      <c r="AA210" s="47">
        <v>5.22</v>
      </c>
      <c r="AB210" s="47">
        <v>74.209999999999994</v>
      </c>
      <c r="AC210" s="47">
        <v>18.52</v>
      </c>
      <c r="AD210" s="47"/>
    </row>
    <row r="211" spans="1:30" ht="21" customHeight="1" x14ac:dyDescent="0.2">
      <c r="A211" s="22" t="s">
        <v>94</v>
      </c>
      <c r="B211" s="12">
        <v>80434</v>
      </c>
      <c r="C211" s="9">
        <v>899.7</v>
      </c>
      <c r="D211" s="9">
        <v>906.9</v>
      </c>
      <c r="E211" s="9">
        <v>6.5799999999999272</v>
      </c>
      <c r="F211" s="9">
        <v>7.2</v>
      </c>
      <c r="G211" s="10">
        <v>905.3</v>
      </c>
      <c r="H211" s="10">
        <v>907.2</v>
      </c>
      <c r="I211" s="47">
        <f t="shared" si="5"/>
        <v>906.28</v>
      </c>
      <c r="J211" s="11" t="s">
        <v>121</v>
      </c>
      <c r="K211" s="12" t="s">
        <v>102</v>
      </c>
      <c r="L211" s="47"/>
      <c r="M211" s="12"/>
      <c r="N211" s="47"/>
      <c r="O211" s="9">
        <v>32.18112</v>
      </c>
      <c r="P211" s="9">
        <v>27.361647712</v>
      </c>
      <c r="Q211" s="1">
        <v>27.361647712</v>
      </c>
      <c r="R211" s="9">
        <v>9.877618</v>
      </c>
      <c r="S211" s="47"/>
      <c r="T211" s="9">
        <v>9.0149519999999992</v>
      </c>
      <c r="U211" s="11"/>
      <c r="V211" s="47"/>
      <c r="W211" s="9">
        <v>2.1477119999999998</v>
      </c>
      <c r="X211" s="9">
        <v>2.6880489999999999</v>
      </c>
      <c r="Y211" s="47"/>
      <c r="Z211" s="47">
        <v>0.04</v>
      </c>
      <c r="AA211" s="47">
        <v>1.3</v>
      </c>
      <c r="AB211" s="47">
        <v>83.35</v>
      </c>
      <c r="AC211" s="47">
        <v>15.31</v>
      </c>
      <c r="AD211" s="47"/>
    </row>
    <row r="212" spans="1:30" ht="21" customHeight="1" x14ac:dyDescent="0.2">
      <c r="A212" s="22" t="s">
        <v>94</v>
      </c>
      <c r="B212" s="12">
        <v>80437</v>
      </c>
      <c r="C212" s="9">
        <v>906.9</v>
      </c>
      <c r="D212" s="9">
        <v>918.6</v>
      </c>
      <c r="E212" s="9">
        <v>0.46000000000003638</v>
      </c>
      <c r="F212" s="9">
        <v>11.7</v>
      </c>
      <c r="G212" s="13"/>
      <c r="H212" s="13"/>
      <c r="I212" s="47">
        <f t="shared" si="5"/>
        <v>907.36</v>
      </c>
      <c r="J212" s="11" t="s">
        <v>121</v>
      </c>
      <c r="K212" s="12" t="s">
        <v>102</v>
      </c>
      <c r="L212" s="47"/>
      <c r="M212" s="12"/>
      <c r="N212" s="47"/>
      <c r="O212" s="9">
        <v>29.95</v>
      </c>
      <c r="P212" s="9">
        <v>24.115144999999998</v>
      </c>
      <c r="Q212" s="1">
        <v>24.115144999999998</v>
      </c>
      <c r="R212" s="9">
        <v>0.57900720000000006</v>
      </c>
      <c r="S212" s="47"/>
      <c r="T212" s="9">
        <v>2.3944190000000001</v>
      </c>
      <c r="U212" s="11"/>
      <c r="V212" s="47"/>
      <c r="W212" s="9">
        <v>2.1856</v>
      </c>
      <c r="X212" s="9">
        <v>2.6884000000000001</v>
      </c>
      <c r="Y212" s="47"/>
      <c r="Z212" s="47">
        <v>0</v>
      </c>
      <c r="AA212" s="47">
        <v>0.47</v>
      </c>
      <c r="AB212" s="47">
        <v>76.239999999999995</v>
      </c>
      <c r="AC212" s="47">
        <v>23.29</v>
      </c>
      <c r="AD212" s="47"/>
    </row>
    <row r="213" spans="1:30" ht="21" customHeight="1" x14ac:dyDescent="0.2">
      <c r="A213" s="22" t="s">
        <v>94</v>
      </c>
      <c r="B213" s="12">
        <v>80439</v>
      </c>
      <c r="C213" s="9">
        <v>906.9</v>
      </c>
      <c r="D213" s="9">
        <v>918.6</v>
      </c>
      <c r="E213" s="9">
        <v>0.86000000000001364</v>
      </c>
      <c r="F213" s="9">
        <v>11.7</v>
      </c>
      <c r="G213" s="13"/>
      <c r="H213" s="13"/>
      <c r="I213" s="47">
        <f t="shared" si="5"/>
        <v>907.76</v>
      </c>
      <c r="J213" s="11" t="s">
        <v>121</v>
      </c>
      <c r="K213" s="12" t="s">
        <v>102</v>
      </c>
      <c r="L213" s="47"/>
      <c r="M213" s="12"/>
      <c r="N213" s="47"/>
      <c r="O213" s="9">
        <v>30.79</v>
      </c>
      <c r="P213" s="9">
        <v>25.337429</v>
      </c>
      <c r="Q213" s="1">
        <v>25.337429</v>
      </c>
      <c r="R213" s="9">
        <v>1.096128</v>
      </c>
      <c r="S213" s="47"/>
      <c r="T213" s="9">
        <v>1.9574579999999999</v>
      </c>
      <c r="U213" s="11"/>
      <c r="V213" s="47"/>
      <c r="W213" s="9">
        <v>2.1810999999999998</v>
      </c>
      <c r="X213" s="9">
        <v>2.7021999999999999</v>
      </c>
      <c r="Y213" s="47"/>
      <c r="Z213" s="47">
        <v>0.03</v>
      </c>
      <c r="AA213" s="47">
        <v>0.81</v>
      </c>
      <c r="AB213" s="47">
        <v>69.77</v>
      </c>
      <c r="AC213" s="47">
        <v>29.4</v>
      </c>
      <c r="AD213" s="47"/>
    </row>
    <row r="214" spans="1:30" ht="21" customHeight="1" x14ac:dyDescent="0.2">
      <c r="A214" s="22" t="s">
        <v>94</v>
      </c>
      <c r="B214" s="12">
        <v>80442</v>
      </c>
      <c r="C214" s="9">
        <v>906.9</v>
      </c>
      <c r="D214" s="9">
        <v>918.6</v>
      </c>
      <c r="E214" s="9">
        <v>1.57000000000005</v>
      </c>
      <c r="F214" s="9">
        <v>11.7</v>
      </c>
      <c r="G214" s="13"/>
      <c r="H214" s="13"/>
      <c r="I214" s="47">
        <f t="shared" ref="I214:I231" si="6">C214+E214</f>
        <v>908.47</v>
      </c>
      <c r="J214" s="11" t="s">
        <v>121</v>
      </c>
      <c r="K214" s="12" t="s">
        <v>102</v>
      </c>
      <c r="L214" s="47"/>
      <c r="M214" s="12"/>
      <c r="N214" s="47"/>
      <c r="O214" s="9">
        <v>31.28</v>
      </c>
      <c r="P214" s="9">
        <v>26.050428000000004</v>
      </c>
      <c r="Q214" s="1">
        <v>26.050428000000004</v>
      </c>
      <c r="R214" s="9">
        <v>0.81225230000000004</v>
      </c>
      <c r="S214" s="47"/>
      <c r="T214" s="9">
        <v>3.0901990000000001</v>
      </c>
      <c r="U214" s="11"/>
      <c r="V214" s="47"/>
      <c r="W214" s="9">
        <v>2.177</v>
      </c>
      <c r="X214" s="9">
        <v>2.7082000000000002</v>
      </c>
      <c r="Y214" s="47"/>
      <c r="Z214" s="47">
        <v>0.1</v>
      </c>
      <c r="AA214" s="47">
        <v>1.61</v>
      </c>
      <c r="AB214" s="47">
        <v>77.97</v>
      </c>
      <c r="AC214" s="47">
        <v>20.32</v>
      </c>
      <c r="AD214" s="47"/>
    </row>
    <row r="215" spans="1:30" ht="21" customHeight="1" x14ac:dyDescent="0.2">
      <c r="A215" s="22" t="s">
        <v>94</v>
      </c>
      <c r="B215" s="12">
        <v>80444</v>
      </c>
      <c r="C215" s="9">
        <v>906.9</v>
      </c>
      <c r="D215" s="9">
        <v>918.6</v>
      </c>
      <c r="E215" s="9">
        <v>2.0800000000000409</v>
      </c>
      <c r="F215" s="9">
        <v>11.7</v>
      </c>
      <c r="G215" s="13"/>
      <c r="H215" s="13"/>
      <c r="I215" s="47">
        <f t="shared" si="6"/>
        <v>908.98</v>
      </c>
      <c r="J215" s="11" t="s">
        <v>121</v>
      </c>
      <c r="K215" s="12" t="s">
        <v>102</v>
      </c>
      <c r="L215" s="47"/>
      <c r="M215" s="12"/>
      <c r="N215" s="47"/>
      <c r="O215" s="9">
        <v>33.299999999999997</v>
      </c>
      <c r="P215" s="9">
        <v>28.989730000000002</v>
      </c>
      <c r="Q215" s="1">
        <v>28.989730000000002</v>
      </c>
      <c r="R215" s="9">
        <v>10.10019</v>
      </c>
      <c r="S215" s="47"/>
      <c r="T215" s="9">
        <v>3.0281940000000001</v>
      </c>
      <c r="U215" s="11"/>
      <c r="V215" s="47"/>
      <c r="W215" s="9">
        <v>2.1448999999999998</v>
      </c>
      <c r="X215" s="9">
        <v>2.7115</v>
      </c>
      <c r="Y215" s="47"/>
      <c r="Z215" s="47">
        <v>0.33</v>
      </c>
      <c r="AA215" s="47">
        <v>6.04</v>
      </c>
      <c r="AB215" s="47">
        <v>72.95</v>
      </c>
      <c r="AC215" s="47">
        <v>20.68</v>
      </c>
      <c r="AD215" s="47"/>
    </row>
    <row r="216" spans="1:30" ht="21" customHeight="1" x14ac:dyDescent="0.2">
      <c r="A216" s="22" t="s">
        <v>94</v>
      </c>
      <c r="B216" s="12">
        <v>80446</v>
      </c>
      <c r="C216" s="9">
        <v>906.9</v>
      </c>
      <c r="D216" s="9">
        <v>918.6</v>
      </c>
      <c r="E216" s="9">
        <v>2.5800000000000409</v>
      </c>
      <c r="F216" s="9">
        <v>11.7</v>
      </c>
      <c r="G216" s="13"/>
      <c r="H216" s="13"/>
      <c r="I216" s="47">
        <f t="shared" si="6"/>
        <v>909.48</v>
      </c>
      <c r="J216" s="11" t="s">
        <v>121</v>
      </c>
      <c r="K216" s="12" t="s">
        <v>102</v>
      </c>
      <c r="L216" s="47"/>
      <c r="M216" s="12"/>
      <c r="N216" s="47"/>
      <c r="O216" s="9">
        <v>31.99</v>
      </c>
      <c r="P216" s="9">
        <v>27.083548999999998</v>
      </c>
      <c r="Q216" s="1">
        <v>27.083548999999998</v>
      </c>
      <c r="R216" s="9">
        <v>2.0010789999999998</v>
      </c>
      <c r="S216" s="47"/>
      <c r="T216" s="9">
        <v>2.3196210000000002</v>
      </c>
      <c r="U216" s="11"/>
      <c r="V216" s="47"/>
      <c r="W216" s="9">
        <v>2.1654</v>
      </c>
      <c r="X216" s="9">
        <v>2.7088999999999999</v>
      </c>
      <c r="Y216" s="47"/>
      <c r="Z216" s="47">
        <v>0</v>
      </c>
      <c r="AA216" s="47">
        <v>0.67</v>
      </c>
      <c r="AB216" s="47">
        <v>78.510000000000005</v>
      </c>
      <c r="AC216" s="47">
        <v>20.81</v>
      </c>
      <c r="AD216" s="47"/>
    </row>
    <row r="217" spans="1:30" ht="21" customHeight="1" x14ac:dyDescent="0.2">
      <c r="A217" s="22" t="s">
        <v>94</v>
      </c>
      <c r="B217" s="12">
        <v>80448</v>
      </c>
      <c r="C217" s="9">
        <v>906.9</v>
      </c>
      <c r="D217" s="9">
        <v>918.6</v>
      </c>
      <c r="E217" s="9">
        <v>3.0600000000000591</v>
      </c>
      <c r="F217" s="9">
        <v>11.7</v>
      </c>
      <c r="G217" s="13"/>
      <c r="H217" s="13"/>
      <c r="I217" s="47">
        <f t="shared" si="6"/>
        <v>909.96</v>
      </c>
      <c r="J217" s="11" t="s">
        <v>121</v>
      </c>
      <c r="K217" s="12" t="s">
        <v>102</v>
      </c>
      <c r="L217" s="47"/>
      <c r="M217" s="12"/>
      <c r="N217" s="47"/>
      <c r="O217" s="9">
        <v>33.9</v>
      </c>
      <c r="P217" s="9">
        <v>29.862789999999997</v>
      </c>
      <c r="Q217" s="1">
        <v>29.862789999999997</v>
      </c>
      <c r="R217" s="9">
        <v>8.4090530000000001</v>
      </c>
      <c r="S217" s="47"/>
      <c r="T217" s="9">
        <v>2.7820279999999999</v>
      </c>
      <c r="U217" s="11"/>
      <c r="V217" s="47"/>
      <c r="W217" s="9">
        <v>2.1326000000000001</v>
      </c>
      <c r="X217" s="9">
        <v>2.7082999999999999</v>
      </c>
      <c r="Y217" s="47"/>
      <c r="Z217" s="47">
        <v>0.12</v>
      </c>
      <c r="AA217" s="47">
        <v>2.85</v>
      </c>
      <c r="AB217" s="47">
        <v>78.900000000000006</v>
      </c>
      <c r="AC217" s="47">
        <v>18.13</v>
      </c>
      <c r="AD217" s="47"/>
    </row>
    <row r="218" spans="1:30" ht="21" customHeight="1" x14ac:dyDescent="0.2">
      <c r="A218" s="22" t="s">
        <v>94</v>
      </c>
      <c r="B218" s="12">
        <v>80450</v>
      </c>
      <c r="C218" s="9">
        <v>906.9</v>
      </c>
      <c r="D218" s="9">
        <v>918.6</v>
      </c>
      <c r="E218" s="9">
        <v>3.5500000000000682</v>
      </c>
      <c r="F218" s="9">
        <v>11.7</v>
      </c>
      <c r="G218" s="10">
        <v>910.4</v>
      </c>
      <c r="H218" s="10">
        <v>912.6</v>
      </c>
      <c r="I218" s="47">
        <f t="shared" si="6"/>
        <v>910.45</v>
      </c>
      <c r="J218" s="11" t="s">
        <v>121</v>
      </c>
      <c r="K218" s="12" t="s">
        <v>102</v>
      </c>
      <c r="L218" s="47"/>
      <c r="M218" s="12"/>
      <c r="N218" s="47"/>
      <c r="O218" s="9">
        <v>34.75</v>
      </c>
      <c r="P218" s="9">
        <v>31.099625000000003</v>
      </c>
      <c r="Q218" s="1">
        <v>31.099625000000003</v>
      </c>
      <c r="R218" s="9">
        <v>66.834190000000007</v>
      </c>
      <c r="S218" s="47"/>
      <c r="T218" s="9">
        <v>2.4016730000000002</v>
      </c>
      <c r="U218" s="11"/>
      <c r="V218" s="47"/>
      <c r="W218" s="9">
        <v>2.1042000000000001</v>
      </c>
      <c r="X218" s="9">
        <v>2.6869999999999998</v>
      </c>
      <c r="Y218" s="47"/>
      <c r="Z218" s="47">
        <v>0.59</v>
      </c>
      <c r="AA218" s="47">
        <v>16.63</v>
      </c>
      <c r="AB218" s="47">
        <v>70.05</v>
      </c>
      <c r="AC218" s="47">
        <v>12.72</v>
      </c>
      <c r="AD218" s="47"/>
    </row>
    <row r="219" spans="1:30" ht="21" customHeight="1" x14ac:dyDescent="0.2">
      <c r="A219" s="22" t="s">
        <v>94</v>
      </c>
      <c r="B219" s="12">
        <v>80562</v>
      </c>
      <c r="C219" s="9">
        <v>906.9</v>
      </c>
      <c r="D219" s="9">
        <v>918.6</v>
      </c>
      <c r="E219" s="9">
        <v>4.0600000000000591</v>
      </c>
      <c r="F219" s="9">
        <v>11.7</v>
      </c>
      <c r="G219" s="10">
        <v>910.4</v>
      </c>
      <c r="H219" s="10">
        <v>912.6</v>
      </c>
      <c r="I219" s="47">
        <f t="shared" si="6"/>
        <v>910.96</v>
      </c>
      <c r="J219" s="11" t="s">
        <v>121</v>
      </c>
      <c r="K219" s="12" t="s">
        <v>102</v>
      </c>
      <c r="L219" s="47"/>
      <c r="M219" s="12"/>
      <c r="N219" s="47"/>
      <c r="O219" s="9">
        <v>32.32</v>
      </c>
      <c r="P219" s="9">
        <v>27.563732000000002</v>
      </c>
      <c r="Q219" s="1">
        <v>27.563732000000002</v>
      </c>
      <c r="R219" s="9">
        <v>9.8547399999999996</v>
      </c>
      <c r="S219" s="47"/>
      <c r="T219" s="9">
        <v>5.3463320000000003</v>
      </c>
      <c r="U219" s="11"/>
      <c r="V219" s="47"/>
      <c r="W219" s="9">
        <v>2.1503999999999999</v>
      </c>
      <c r="X219" s="9">
        <v>2.6949000000000001</v>
      </c>
      <c r="Y219" s="47"/>
      <c r="Z219" s="47">
        <v>0.05</v>
      </c>
      <c r="AA219" s="47">
        <v>0.85</v>
      </c>
      <c r="AB219" s="47">
        <v>83.41</v>
      </c>
      <c r="AC219" s="47">
        <v>15.69</v>
      </c>
      <c r="AD219" s="47"/>
    </row>
    <row r="220" spans="1:30" ht="21" customHeight="1" x14ac:dyDescent="0.2">
      <c r="A220" s="22" t="s">
        <v>94</v>
      </c>
      <c r="B220" s="12">
        <v>80566</v>
      </c>
      <c r="C220" s="9">
        <v>906.9</v>
      </c>
      <c r="D220" s="9">
        <v>918.6</v>
      </c>
      <c r="E220" s="9">
        <v>5.1499999999999773</v>
      </c>
      <c r="F220" s="9">
        <v>11.7</v>
      </c>
      <c r="G220" s="10">
        <v>910.4</v>
      </c>
      <c r="H220" s="10">
        <v>912.6</v>
      </c>
      <c r="I220" s="47">
        <f t="shared" si="6"/>
        <v>912.05</v>
      </c>
      <c r="J220" s="11" t="s">
        <v>121</v>
      </c>
      <c r="K220" s="12" t="s">
        <v>102</v>
      </c>
      <c r="L220" s="47"/>
      <c r="M220" s="12"/>
      <c r="N220" s="47"/>
      <c r="O220" s="9">
        <v>34.880000000000003</v>
      </c>
      <c r="P220" s="9">
        <v>31.288788000000004</v>
      </c>
      <c r="Q220" s="1">
        <v>31.288788000000004</v>
      </c>
      <c r="R220" s="9">
        <v>34.784469999999999</v>
      </c>
      <c r="S220" s="47"/>
      <c r="T220" s="9">
        <v>3.285507</v>
      </c>
      <c r="U220" s="11"/>
      <c r="V220" s="47"/>
      <c r="W220" s="9">
        <v>2.1185</v>
      </c>
      <c r="X220" s="9">
        <v>2.7121</v>
      </c>
      <c r="Y220" s="47"/>
      <c r="Z220" s="47">
        <v>0.03</v>
      </c>
      <c r="AA220" s="47">
        <v>0.65</v>
      </c>
      <c r="AB220" s="47">
        <v>88.56</v>
      </c>
      <c r="AC220" s="47">
        <v>10.75</v>
      </c>
      <c r="AD220" s="47"/>
    </row>
    <row r="221" spans="1:30" ht="21" customHeight="1" x14ac:dyDescent="0.2">
      <c r="A221" s="22" t="s">
        <v>94</v>
      </c>
      <c r="B221" s="12">
        <v>80568</v>
      </c>
      <c r="C221" s="9">
        <v>906.9</v>
      </c>
      <c r="D221" s="9">
        <v>918.6</v>
      </c>
      <c r="E221" s="9">
        <v>5.6499999999999773</v>
      </c>
      <c r="F221" s="9">
        <v>11.7</v>
      </c>
      <c r="G221" s="10">
        <v>910.4</v>
      </c>
      <c r="H221" s="10">
        <v>912.6</v>
      </c>
      <c r="I221" s="47">
        <f t="shared" si="6"/>
        <v>912.55</v>
      </c>
      <c r="J221" s="11" t="s">
        <v>121</v>
      </c>
      <c r="K221" s="12" t="s">
        <v>102</v>
      </c>
      <c r="L221" s="47"/>
      <c r="M221" s="12"/>
      <c r="N221" s="47"/>
      <c r="O221" s="9">
        <v>31.97</v>
      </c>
      <c r="P221" s="9">
        <v>27.054447000000003</v>
      </c>
      <c r="Q221" s="1">
        <v>27.054447000000003</v>
      </c>
      <c r="R221" s="9">
        <v>2.8928850000000002</v>
      </c>
      <c r="S221" s="47"/>
      <c r="T221" s="9">
        <v>3.7955709999999998</v>
      </c>
      <c r="U221" s="11"/>
      <c r="V221" s="47"/>
      <c r="W221" s="9">
        <v>2.1694</v>
      </c>
      <c r="X221" s="9">
        <v>2.7141999999999999</v>
      </c>
      <c r="Y221" s="47"/>
      <c r="Z221" s="47">
        <v>0</v>
      </c>
      <c r="AA221" s="47">
        <v>0.21</v>
      </c>
      <c r="AB221" s="47">
        <v>75.28</v>
      </c>
      <c r="AC221" s="47">
        <v>24.51</v>
      </c>
      <c r="AD221" s="47"/>
    </row>
    <row r="222" spans="1:30" ht="21" customHeight="1" x14ac:dyDescent="0.2">
      <c r="A222" s="22" t="s">
        <v>94</v>
      </c>
      <c r="B222" s="12">
        <v>80571</v>
      </c>
      <c r="C222" s="9">
        <v>906.9</v>
      </c>
      <c r="D222" s="9">
        <v>918.6</v>
      </c>
      <c r="E222" s="9">
        <v>6.3400000000000318</v>
      </c>
      <c r="F222" s="9">
        <v>11.7</v>
      </c>
      <c r="G222" s="13"/>
      <c r="H222" s="13"/>
      <c r="I222" s="47">
        <f t="shared" si="6"/>
        <v>913.24</v>
      </c>
      <c r="J222" s="11" t="s">
        <v>121</v>
      </c>
      <c r="K222" s="12" t="s">
        <v>102</v>
      </c>
      <c r="L222" s="47"/>
      <c r="M222" s="12"/>
      <c r="N222" s="47"/>
      <c r="O222" s="9">
        <v>32.142420000000001</v>
      </c>
      <c r="P222" s="9">
        <v>27.305335342000006</v>
      </c>
      <c r="Q222" s="1">
        <v>27.305335342000006</v>
      </c>
      <c r="R222" s="9">
        <v>0.1732078</v>
      </c>
      <c r="S222" s="47"/>
      <c r="T222" s="9">
        <v>2.9425490000000001</v>
      </c>
      <c r="U222" s="11"/>
      <c r="V222" s="47"/>
      <c r="W222" s="9">
        <v>2.163532</v>
      </c>
      <c r="X222" s="9">
        <v>2.7104050000000002</v>
      </c>
      <c r="Y222" s="47"/>
      <c r="Z222" s="47">
        <v>0</v>
      </c>
      <c r="AA222" s="47">
        <v>0.25</v>
      </c>
      <c r="AB222" s="47">
        <v>78.63</v>
      </c>
      <c r="AC222" s="47">
        <v>21.12</v>
      </c>
      <c r="AD222" s="47"/>
    </row>
    <row r="223" spans="1:30" ht="21" customHeight="1" x14ac:dyDescent="0.2">
      <c r="A223" s="22" t="s">
        <v>94</v>
      </c>
      <c r="B223" s="12">
        <v>80574</v>
      </c>
      <c r="C223" s="9">
        <v>906.9</v>
      </c>
      <c r="D223" s="9">
        <v>918.6</v>
      </c>
      <c r="E223" s="9">
        <v>7.0400000000000773</v>
      </c>
      <c r="F223" s="9">
        <v>11.7</v>
      </c>
      <c r="G223" s="13"/>
      <c r="H223" s="13"/>
      <c r="I223" s="47">
        <f t="shared" si="6"/>
        <v>913.94</v>
      </c>
      <c r="J223" s="11" t="s">
        <v>121</v>
      </c>
      <c r="K223" s="12" t="s">
        <v>102</v>
      </c>
      <c r="L223" s="47"/>
      <c r="M223" s="12"/>
      <c r="N223" s="47"/>
      <c r="O223" s="9">
        <v>32.08</v>
      </c>
      <c r="P223" s="9">
        <v>27.214508000000002</v>
      </c>
      <c r="Q223" s="1">
        <v>27.214508000000002</v>
      </c>
      <c r="R223" s="9">
        <v>0.419263</v>
      </c>
      <c r="S223" s="47"/>
      <c r="T223" s="9">
        <v>6.5810750000000002</v>
      </c>
      <c r="U223" s="11"/>
      <c r="V223" s="47"/>
      <c r="W223" s="9">
        <v>2.169</v>
      </c>
      <c r="X223" s="9">
        <v>2.7162999999999999</v>
      </c>
      <c r="Y223" s="47"/>
      <c r="Z223" s="47">
        <v>0.05</v>
      </c>
      <c r="AA223" s="47">
        <v>0.63</v>
      </c>
      <c r="AB223" s="47">
        <v>83.94</v>
      </c>
      <c r="AC223" s="47">
        <v>15.38</v>
      </c>
      <c r="AD223" s="47"/>
    </row>
    <row r="224" spans="1:30" ht="21" customHeight="1" x14ac:dyDescent="0.2">
      <c r="A224" s="22" t="s">
        <v>94</v>
      </c>
      <c r="B224" s="12">
        <v>80576</v>
      </c>
      <c r="C224" s="9">
        <v>906.9</v>
      </c>
      <c r="D224" s="9">
        <v>918.6</v>
      </c>
      <c r="E224" s="9">
        <v>7.4500000000000455</v>
      </c>
      <c r="F224" s="9">
        <v>11.7</v>
      </c>
      <c r="G224" s="13"/>
      <c r="H224" s="13"/>
      <c r="I224" s="47">
        <f t="shared" si="6"/>
        <v>914.35</v>
      </c>
      <c r="J224" s="11" t="s">
        <v>121</v>
      </c>
      <c r="K224" s="12" t="s">
        <v>102</v>
      </c>
      <c r="L224" s="47"/>
      <c r="M224" s="12"/>
      <c r="N224" s="47"/>
      <c r="O224" s="9">
        <v>31.09</v>
      </c>
      <c r="P224" s="9">
        <v>25.773959000000005</v>
      </c>
      <c r="Q224" s="1">
        <v>25.773959000000005</v>
      </c>
      <c r="R224" s="9">
        <v>3.627983</v>
      </c>
      <c r="S224" s="47"/>
      <c r="T224" s="9">
        <v>6.0158300000000002</v>
      </c>
      <c r="U224" s="11"/>
      <c r="V224" s="47"/>
      <c r="W224" s="9">
        <v>2.1682999999999999</v>
      </c>
      <c r="X224" s="9">
        <v>2.6907999999999999</v>
      </c>
      <c r="Y224" s="47"/>
      <c r="Z224" s="47">
        <v>0.03</v>
      </c>
      <c r="AA224" s="47">
        <v>0.65</v>
      </c>
      <c r="AB224" s="47">
        <v>7.78</v>
      </c>
      <c r="AC224" s="47">
        <v>91.54</v>
      </c>
      <c r="AD224" s="47"/>
    </row>
    <row r="225" spans="1:30" ht="21" customHeight="1" x14ac:dyDescent="0.2">
      <c r="A225" s="22" t="s">
        <v>94</v>
      </c>
      <c r="B225" s="12">
        <v>80578</v>
      </c>
      <c r="C225" s="9">
        <v>906.9</v>
      </c>
      <c r="D225" s="9">
        <v>918.6</v>
      </c>
      <c r="E225" s="9">
        <v>7.8500000000000227</v>
      </c>
      <c r="F225" s="9">
        <v>11.7</v>
      </c>
      <c r="G225" s="13"/>
      <c r="H225" s="13"/>
      <c r="I225" s="47">
        <f t="shared" si="6"/>
        <v>914.75</v>
      </c>
      <c r="J225" s="11" t="s">
        <v>121</v>
      </c>
      <c r="K225" s="12" t="s">
        <v>102</v>
      </c>
      <c r="L225" s="47"/>
      <c r="M225" s="12"/>
      <c r="N225" s="47"/>
      <c r="O225" s="9">
        <v>30.89</v>
      </c>
      <c r="P225" s="9">
        <v>25.482939000000002</v>
      </c>
      <c r="Q225" s="1">
        <v>25.482939000000002</v>
      </c>
      <c r="R225" s="9">
        <v>4.5647739999999999</v>
      </c>
      <c r="S225" s="47"/>
      <c r="T225" s="9">
        <v>9.1194749999999996</v>
      </c>
      <c r="U225" s="11"/>
      <c r="V225" s="47"/>
      <c r="W225" s="9">
        <v>2.1901000000000002</v>
      </c>
      <c r="X225" s="9">
        <v>2.7174999999999998</v>
      </c>
      <c r="Y225" s="47"/>
      <c r="Z225" s="47">
        <v>0.41</v>
      </c>
      <c r="AA225" s="47">
        <v>0.92</v>
      </c>
      <c r="AB225" s="47">
        <v>73.39</v>
      </c>
      <c r="AC225" s="47">
        <v>25.28</v>
      </c>
      <c r="AD225" s="47"/>
    </row>
    <row r="226" spans="1:30" ht="21" customHeight="1" x14ac:dyDescent="0.2">
      <c r="A226" s="22" t="s">
        <v>94</v>
      </c>
      <c r="B226" s="12">
        <v>80581</v>
      </c>
      <c r="C226" s="9">
        <v>906.9</v>
      </c>
      <c r="D226" s="9">
        <v>918.6</v>
      </c>
      <c r="E226" s="9">
        <v>8.5500000000000682</v>
      </c>
      <c r="F226" s="9">
        <v>11.7</v>
      </c>
      <c r="G226" s="13"/>
      <c r="H226" s="13"/>
      <c r="I226" s="47">
        <f t="shared" si="6"/>
        <v>915.45</v>
      </c>
      <c r="J226" s="11" t="s">
        <v>121</v>
      </c>
      <c r="K226" s="12" t="s">
        <v>102</v>
      </c>
      <c r="L226" s="47"/>
      <c r="M226" s="9"/>
      <c r="N226" s="47"/>
      <c r="O226" s="9">
        <v>32.11</v>
      </c>
      <c r="P226" s="9">
        <v>27.258161000000001</v>
      </c>
      <c r="Q226" s="1">
        <v>27.258161000000001</v>
      </c>
      <c r="R226" s="9">
        <v>0.51724079999999995</v>
      </c>
      <c r="S226" s="47"/>
      <c r="T226" s="9">
        <v>8.6127359999999999</v>
      </c>
      <c r="U226" s="11"/>
      <c r="V226" s="47"/>
      <c r="W226" s="9">
        <v>2.1785999999999999</v>
      </c>
      <c r="X226" s="9">
        <v>2.7313000000000001</v>
      </c>
      <c r="Y226" s="47"/>
      <c r="Z226" s="47">
        <v>0.03</v>
      </c>
      <c r="AA226" s="47">
        <v>0.6</v>
      </c>
      <c r="AB226" s="47">
        <v>72.19</v>
      </c>
      <c r="AC226" s="47">
        <v>27.17</v>
      </c>
      <c r="AD226" s="47"/>
    </row>
    <row r="227" spans="1:30" ht="21" customHeight="1" x14ac:dyDescent="0.2">
      <c r="A227" s="22" t="s">
        <v>94</v>
      </c>
      <c r="B227" s="12">
        <v>80583</v>
      </c>
      <c r="C227" s="9">
        <v>906.9</v>
      </c>
      <c r="D227" s="9">
        <v>918.6</v>
      </c>
      <c r="E227" s="9">
        <v>9.0800000000000409</v>
      </c>
      <c r="F227" s="9">
        <v>11.7</v>
      </c>
      <c r="G227" s="13"/>
      <c r="H227" s="13"/>
      <c r="I227" s="47">
        <f t="shared" si="6"/>
        <v>915.98</v>
      </c>
      <c r="J227" s="11" t="s">
        <v>121</v>
      </c>
      <c r="K227" s="12" t="s">
        <v>102</v>
      </c>
      <c r="L227" s="47"/>
      <c r="M227" s="9"/>
      <c r="N227" s="47"/>
      <c r="O227" s="9">
        <v>31.15</v>
      </c>
      <c r="P227" s="9">
        <v>25.861265000000003</v>
      </c>
      <c r="Q227" s="1">
        <v>25.861265000000003</v>
      </c>
      <c r="R227" s="9">
        <v>3.3423949999999998</v>
      </c>
      <c r="S227" s="47"/>
      <c r="T227" s="9">
        <v>6.8074190000000003</v>
      </c>
      <c r="U227" s="11"/>
      <c r="V227" s="47"/>
      <c r="W227" s="9">
        <v>2.1717</v>
      </c>
      <c r="X227" s="9">
        <v>2.6974</v>
      </c>
      <c r="Y227" s="47"/>
      <c r="Z227" s="47">
        <v>0.35</v>
      </c>
      <c r="AA227" s="47">
        <v>0.85</v>
      </c>
      <c r="AB227" s="47">
        <v>66.89</v>
      </c>
      <c r="AC227" s="47">
        <v>31.9</v>
      </c>
      <c r="AD227" s="47"/>
    </row>
    <row r="228" spans="1:30" ht="21" customHeight="1" x14ac:dyDescent="0.2">
      <c r="A228" s="22" t="s">
        <v>94</v>
      </c>
      <c r="B228" s="12">
        <v>80585</v>
      </c>
      <c r="C228" s="9">
        <v>906.9</v>
      </c>
      <c r="D228" s="9">
        <v>918.6</v>
      </c>
      <c r="E228" s="9">
        <v>9.5600000000000591</v>
      </c>
      <c r="F228" s="9">
        <v>11.7</v>
      </c>
      <c r="G228" s="13"/>
      <c r="H228" s="13"/>
      <c r="I228" s="47">
        <f t="shared" si="6"/>
        <v>916.46</v>
      </c>
      <c r="J228" s="11" t="s">
        <v>121</v>
      </c>
      <c r="K228" s="12" t="s">
        <v>102</v>
      </c>
      <c r="L228" s="47"/>
      <c r="M228" s="9"/>
      <c r="N228" s="47"/>
      <c r="O228" s="9">
        <v>31.4</v>
      </c>
      <c r="P228" s="9">
        <v>26.22504</v>
      </c>
      <c r="Q228" s="1">
        <v>26.22504</v>
      </c>
      <c r="R228" s="9">
        <v>10.62893</v>
      </c>
      <c r="S228" s="47"/>
      <c r="T228" s="9">
        <v>8.1905029999999996</v>
      </c>
      <c r="U228" s="11"/>
      <c r="V228" s="47"/>
      <c r="W228" s="9">
        <v>2.1669</v>
      </c>
      <c r="X228" s="9">
        <v>2.6964999999999999</v>
      </c>
      <c r="Y228" s="47"/>
      <c r="Z228" s="47">
        <v>1.1499999999999999</v>
      </c>
      <c r="AA228" s="47">
        <v>11.71</v>
      </c>
      <c r="AB228" s="47">
        <v>73.569999999999993</v>
      </c>
      <c r="AC228" s="47">
        <v>13.57</v>
      </c>
      <c r="AD228" s="47"/>
    </row>
    <row r="229" spans="1:30" ht="21" customHeight="1" x14ac:dyDescent="0.2">
      <c r="A229" s="22" t="s">
        <v>94</v>
      </c>
      <c r="B229" s="12">
        <v>80587</v>
      </c>
      <c r="C229" s="9">
        <v>906.9</v>
      </c>
      <c r="D229" s="9">
        <v>918.6</v>
      </c>
      <c r="E229" s="9">
        <v>10.060000000000059</v>
      </c>
      <c r="F229" s="9">
        <v>11.7</v>
      </c>
      <c r="G229" s="13"/>
      <c r="H229" s="13"/>
      <c r="I229" s="47">
        <f t="shared" si="6"/>
        <v>916.96</v>
      </c>
      <c r="J229" s="11" t="s">
        <v>121</v>
      </c>
      <c r="K229" s="12" t="s">
        <v>102</v>
      </c>
      <c r="L229" s="47"/>
      <c r="M229" s="9"/>
      <c r="N229" s="47"/>
      <c r="O229" s="9">
        <v>32.950000000000003</v>
      </c>
      <c r="P229" s="9">
        <v>28.480445000000003</v>
      </c>
      <c r="Q229" s="1">
        <v>28.480445000000003</v>
      </c>
      <c r="R229" s="9">
        <v>0.39678469999999999</v>
      </c>
      <c r="S229" s="47"/>
      <c r="T229" s="9">
        <v>6.0580480000000003</v>
      </c>
      <c r="U229" s="11"/>
      <c r="V229" s="47"/>
      <c r="W229" s="9">
        <v>2.1551</v>
      </c>
      <c r="X229" s="9">
        <v>2.7179000000000002</v>
      </c>
      <c r="Y229" s="47"/>
      <c r="Z229" s="47">
        <v>0</v>
      </c>
      <c r="AA229" s="47">
        <v>0.38</v>
      </c>
      <c r="AB229" s="47">
        <v>67.14</v>
      </c>
      <c r="AC229" s="47">
        <v>32.479999999999997</v>
      </c>
      <c r="AD229" s="47"/>
    </row>
    <row r="230" spans="1:30" ht="21" customHeight="1" x14ac:dyDescent="0.2">
      <c r="A230" s="22" t="s">
        <v>94</v>
      </c>
      <c r="B230" s="12">
        <v>80589</v>
      </c>
      <c r="C230" s="9">
        <v>906.9</v>
      </c>
      <c r="D230" s="9">
        <v>918.6</v>
      </c>
      <c r="E230" s="9">
        <v>10.590000000000032</v>
      </c>
      <c r="F230" s="9">
        <v>11.7</v>
      </c>
      <c r="G230" s="13"/>
      <c r="H230" s="13"/>
      <c r="I230" s="47">
        <f t="shared" si="6"/>
        <v>917.49</v>
      </c>
      <c r="J230" s="11" t="s">
        <v>71</v>
      </c>
      <c r="K230" s="12"/>
      <c r="L230" s="47"/>
      <c r="M230" s="9"/>
      <c r="N230" s="47"/>
      <c r="O230" s="9">
        <v>33.06</v>
      </c>
      <c r="P230" s="9">
        <v>28.640506000000009</v>
      </c>
      <c r="Q230" s="1">
        <v>28.640506000000009</v>
      </c>
      <c r="R230" s="9">
        <v>34.136310000000002</v>
      </c>
      <c r="S230" s="47"/>
      <c r="T230" s="9">
        <v>5.802486</v>
      </c>
      <c r="U230" s="11"/>
      <c r="V230" s="47"/>
      <c r="W230" s="9">
        <v>2.1488999999999998</v>
      </c>
      <c r="X230" s="9">
        <v>2.7113999999999998</v>
      </c>
      <c r="Y230" s="47"/>
      <c r="Z230" s="47">
        <v>0.05</v>
      </c>
      <c r="AA230" s="47">
        <v>0.66</v>
      </c>
      <c r="AB230" s="47">
        <v>71.760000000000005</v>
      </c>
      <c r="AC230" s="47">
        <v>27.53</v>
      </c>
      <c r="AD230" s="47"/>
    </row>
    <row r="231" spans="1:30" ht="21" customHeight="1" x14ac:dyDescent="0.2">
      <c r="A231" s="22" t="s">
        <v>94</v>
      </c>
      <c r="B231" s="12">
        <v>80591</v>
      </c>
      <c r="C231" s="9">
        <v>906.9</v>
      </c>
      <c r="D231" s="9">
        <v>918.6</v>
      </c>
      <c r="E231" s="9">
        <v>11</v>
      </c>
      <c r="F231" s="9">
        <v>11.7</v>
      </c>
      <c r="G231" s="13"/>
      <c r="H231" s="13"/>
      <c r="I231" s="47">
        <f t="shared" si="6"/>
        <v>917.9</v>
      </c>
      <c r="J231" s="11" t="s">
        <v>71</v>
      </c>
      <c r="K231" s="12"/>
      <c r="L231" s="47"/>
      <c r="M231" s="9"/>
      <c r="N231" s="47"/>
      <c r="O231" s="9">
        <v>32.69</v>
      </c>
      <c r="P231" s="9">
        <v>28.102119000000002</v>
      </c>
      <c r="Q231" s="1">
        <v>28.102119000000002</v>
      </c>
      <c r="R231" s="9">
        <v>7.77386</v>
      </c>
      <c r="S231" s="47"/>
      <c r="T231" s="9">
        <v>6.2447020000000002</v>
      </c>
      <c r="U231" s="11"/>
      <c r="V231" s="47"/>
      <c r="W231" s="9">
        <v>2.1694</v>
      </c>
      <c r="X231" s="9">
        <v>2.7324000000000002</v>
      </c>
      <c r="Y231" s="47"/>
      <c r="Z231" s="47">
        <v>0.05</v>
      </c>
      <c r="AA231" s="47">
        <v>0.84</v>
      </c>
      <c r="AB231" s="47">
        <v>73.739999999999995</v>
      </c>
      <c r="AC231" s="47">
        <v>25.37</v>
      </c>
      <c r="AD231" s="47"/>
    </row>
    <row r="232" spans="1:30" ht="41.25" customHeight="1" x14ac:dyDescent="0.2">
      <c r="A232" s="22" t="s">
        <v>82</v>
      </c>
      <c r="B232" s="12">
        <v>851</v>
      </c>
      <c r="C232" s="9">
        <v>843</v>
      </c>
      <c r="D232" s="9">
        <v>854.7</v>
      </c>
      <c r="E232" s="9">
        <v>0.6</v>
      </c>
      <c r="F232" s="9">
        <v>11.3</v>
      </c>
      <c r="G232" s="10">
        <v>840.8</v>
      </c>
      <c r="H232" s="10">
        <v>843</v>
      </c>
      <c r="I232" s="47">
        <f t="shared" ref="I232:I235" si="7">C232+E232-2.3</f>
        <v>841.30000000000007</v>
      </c>
      <c r="J232" s="12" t="s">
        <v>120</v>
      </c>
      <c r="K232" s="12" t="s">
        <v>103</v>
      </c>
      <c r="L232" s="14" t="s">
        <v>43</v>
      </c>
      <c r="M232" s="9">
        <v>31.037792441511691</v>
      </c>
      <c r="N232" s="47"/>
      <c r="O232" s="9">
        <v>35.369987043930415</v>
      </c>
      <c r="P232" s="9">
        <v>32.001768147623146</v>
      </c>
      <c r="Q232" s="1">
        <v>31.519780294567418</v>
      </c>
      <c r="R232" s="9">
        <v>65.02800691574808</v>
      </c>
      <c r="S232" s="47"/>
      <c r="T232" s="47"/>
      <c r="U232" s="12"/>
      <c r="V232" s="9"/>
      <c r="W232" s="9">
        <v>1.739735821252431</v>
      </c>
      <c r="X232" s="9">
        <v>2.6918388867335787</v>
      </c>
      <c r="Y232" s="47"/>
      <c r="Z232" s="47">
        <v>0.12</v>
      </c>
      <c r="AA232" s="47">
        <v>1.29</v>
      </c>
      <c r="AB232" s="47">
        <v>63.92</v>
      </c>
      <c r="AC232" s="47">
        <v>34.65</v>
      </c>
      <c r="AD232" s="47">
        <v>4.96</v>
      </c>
    </row>
    <row r="233" spans="1:30" ht="38.25" customHeight="1" x14ac:dyDescent="0.2">
      <c r="A233" s="22" t="s">
        <v>82</v>
      </c>
      <c r="B233" s="12">
        <v>891</v>
      </c>
      <c r="C233" s="9">
        <v>843</v>
      </c>
      <c r="D233" s="9">
        <v>854.7</v>
      </c>
      <c r="E233" s="9">
        <v>10.050000000000001</v>
      </c>
      <c r="F233" s="9">
        <v>11.3</v>
      </c>
      <c r="G233" s="10"/>
      <c r="H233" s="10"/>
      <c r="I233" s="47">
        <f t="shared" si="7"/>
        <v>850.75</v>
      </c>
      <c r="J233" s="12" t="s">
        <v>120</v>
      </c>
      <c r="K233" s="12" t="s">
        <v>101</v>
      </c>
      <c r="L233" s="14" t="s">
        <v>43</v>
      </c>
      <c r="M233" s="9">
        <v>26.229103695021909</v>
      </c>
      <c r="N233" s="47"/>
      <c r="O233" s="9"/>
      <c r="P233" s="9"/>
      <c r="Q233" s="1">
        <v>26.229103695021909</v>
      </c>
      <c r="R233" s="12"/>
      <c r="S233" s="47"/>
      <c r="T233" s="47"/>
      <c r="U233" s="11"/>
      <c r="V233" s="10">
        <v>83.702146181041869</v>
      </c>
      <c r="W233" s="12"/>
      <c r="X233" s="12"/>
      <c r="Y233" s="47"/>
      <c r="Z233" s="47">
        <v>0.28000000000000003</v>
      </c>
      <c r="AA233" s="47">
        <v>4.47</v>
      </c>
      <c r="AB233" s="47">
        <v>50.23</v>
      </c>
      <c r="AC233" s="47">
        <v>44.97</v>
      </c>
      <c r="AD233" s="47">
        <v>4.6399999999999997</v>
      </c>
    </row>
    <row r="234" spans="1:30" ht="39.75" customHeight="1" x14ac:dyDescent="0.2">
      <c r="A234" s="22" t="s">
        <v>82</v>
      </c>
      <c r="B234" s="12">
        <v>868</v>
      </c>
      <c r="C234" s="9">
        <v>854.7</v>
      </c>
      <c r="D234" s="9">
        <v>867.2</v>
      </c>
      <c r="E234" s="9">
        <v>5.48</v>
      </c>
      <c r="F234" s="9">
        <v>12.5</v>
      </c>
      <c r="G234" s="10">
        <v>857</v>
      </c>
      <c r="H234" s="10">
        <v>858.8</v>
      </c>
      <c r="I234" s="47">
        <f t="shared" si="7"/>
        <v>857.88000000000011</v>
      </c>
      <c r="J234" s="12" t="s">
        <v>120</v>
      </c>
      <c r="K234" s="12" t="s">
        <v>101</v>
      </c>
      <c r="L234" s="14" t="s">
        <v>43</v>
      </c>
      <c r="M234" s="9"/>
      <c r="N234" s="47"/>
      <c r="O234" s="9">
        <v>32.454933999003593</v>
      </c>
      <c r="P234" s="9">
        <v>32.450000000000003</v>
      </c>
      <c r="Q234" s="1">
        <v>32.450000000000003</v>
      </c>
      <c r="R234" s="9">
        <v>13.101571264111621</v>
      </c>
      <c r="S234" s="47"/>
      <c r="T234" s="47"/>
      <c r="U234" s="11"/>
      <c r="V234" s="9"/>
      <c r="W234" s="9">
        <v>1.837086828705637</v>
      </c>
      <c r="X234" s="9">
        <v>2.7197942610323853</v>
      </c>
      <c r="Y234" s="47"/>
      <c r="Z234" s="47">
        <v>0.14000000000000001</v>
      </c>
      <c r="AA234" s="47">
        <v>7.58</v>
      </c>
      <c r="AB234" s="47">
        <v>61.81</v>
      </c>
      <c r="AC234" s="47">
        <v>30.43</v>
      </c>
      <c r="AD234" s="47">
        <v>11.18</v>
      </c>
    </row>
    <row r="235" spans="1:30" ht="38.25" customHeight="1" x14ac:dyDescent="0.2">
      <c r="A235" s="22" t="s">
        <v>82</v>
      </c>
      <c r="B235" s="12">
        <v>873</v>
      </c>
      <c r="C235" s="9">
        <v>854.7</v>
      </c>
      <c r="D235" s="9">
        <v>867.2</v>
      </c>
      <c r="E235" s="9">
        <v>10.61</v>
      </c>
      <c r="F235" s="9">
        <v>12.5</v>
      </c>
      <c r="G235" s="10">
        <v>862.4</v>
      </c>
      <c r="H235" s="10">
        <v>864.2</v>
      </c>
      <c r="I235" s="47">
        <f t="shared" si="7"/>
        <v>863.0100000000001</v>
      </c>
      <c r="J235" s="12" t="s">
        <v>120</v>
      </c>
      <c r="K235" s="12" t="s">
        <v>104</v>
      </c>
      <c r="L235" s="14" t="s">
        <v>43</v>
      </c>
      <c r="M235" s="9">
        <v>32.451127819548852</v>
      </c>
      <c r="N235" s="47"/>
      <c r="O235" s="9">
        <v>34.88933150506913</v>
      </c>
      <c r="P235" s="9">
        <v>31.302366273026095</v>
      </c>
      <c r="Q235" s="1">
        <v>31.876747046287473</v>
      </c>
      <c r="R235" s="9">
        <v>52.434296793787389</v>
      </c>
      <c r="S235" s="47"/>
      <c r="T235" s="47"/>
      <c r="U235" s="11"/>
      <c r="V235" s="9"/>
      <c r="W235" s="9">
        <v>1.7529596865653556</v>
      </c>
      <c r="X235" s="9">
        <v>2.6922772060032387</v>
      </c>
      <c r="Y235" s="47"/>
      <c r="Z235" s="47">
        <v>0.82</v>
      </c>
      <c r="AA235" s="47">
        <v>10.26</v>
      </c>
      <c r="AB235" s="47">
        <v>55.82</v>
      </c>
      <c r="AC235" s="47">
        <v>32.979999999999997</v>
      </c>
      <c r="AD235" s="47">
        <v>8.9</v>
      </c>
    </row>
    <row r="236" spans="1:30" ht="39.75" customHeight="1" x14ac:dyDescent="0.2">
      <c r="A236" s="22" t="s">
        <v>83</v>
      </c>
      <c r="B236" s="8">
        <v>930</v>
      </c>
      <c r="C236" s="9">
        <v>816</v>
      </c>
      <c r="D236" s="9">
        <v>828</v>
      </c>
      <c r="E236" s="9">
        <v>9.5</v>
      </c>
      <c r="F236" s="9">
        <v>12</v>
      </c>
      <c r="G236" s="10">
        <v>823.3</v>
      </c>
      <c r="H236" s="10">
        <v>825.4</v>
      </c>
      <c r="I236" s="47">
        <f t="shared" ref="I236" si="8">C236+E236-0.3</f>
        <v>825.2</v>
      </c>
      <c r="J236" s="9" t="s">
        <v>121</v>
      </c>
      <c r="K236" s="12" t="s">
        <v>101</v>
      </c>
      <c r="L236" s="47" t="s">
        <v>67</v>
      </c>
      <c r="M236" s="9"/>
      <c r="N236" s="47"/>
      <c r="O236" s="9">
        <v>34.139135895298679</v>
      </c>
      <c r="P236" s="9">
        <v>34.14</v>
      </c>
      <c r="Q236" s="1">
        <v>34.14</v>
      </c>
      <c r="R236" s="9">
        <v>132.9399345771686</v>
      </c>
      <c r="S236" s="47"/>
      <c r="T236" s="47"/>
      <c r="U236" s="9"/>
      <c r="V236" s="9"/>
      <c r="W236" s="9">
        <v>1.7732257132518843</v>
      </c>
      <c r="X236" s="9">
        <v>2.6923814883948762</v>
      </c>
      <c r="Y236" s="47"/>
      <c r="Z236" s="47">
        <v>0.48</v>
      </c>
      <c r="AA236" s="47">
        <v>4.4000000000000004</v>
      </c>
      <c r="AB236" s="47">
        <v>75.239999999999995</v>
      </c>
      <c r="AC236" s="47">
        <v>19.760000000000002</v>
      </c>
      <c r="AD236" s="47">
        <v>9.36</v>
      </c>
    </row>
    <row r="237" spans="1:30" ht="39.75" customHeight="1" x14ac:dyDescent="0.2">
      <c r="A237" s="22" t="s">
        <v>83</v>
      </c>
      <c r="B237" s="8">
        <v>934</v>
      </c>
      <c r="C237" s="9">
        <v>838</v>
      </c>
      <c r="D237" s="9">
        <v>850</v>
      </c>
      <c r="E237" s="9">
        <v>2.12</v>
      </c>
      <c r="F237" s="9">
        <v>11.75</v>
      </c>
      <c r="G237" s="10">
        <v>840.1</v>
      </c>
      <c r="H237" s="10">
        <v>841</v>
      </c>
      <c r="I237" s="47">
        <f t="shared" ref="I237:I238" si="9">C237+E237</f>
        <v>840.12</v>
      </c>
      <c r="J237" s="9" t="s">
        <v>121</v>
      </c>
      <c r="K237" s="12" t="s">
        <v>102</v>
      </c>
      <c r="L237" s="47" t="s">
        <v>67</v>
      </c>
      <c r="M237" s="9">
        <v>30.360467084108972</v>
      </c>
      <c r="N237" s="47"/>
      <c r="O237" s="9">
        <v>33.148525181885049</v>
      </c>
      <c r="P237" s="9">
        <v>33.15</v>
      </c>
      <c r="Q237" s="1">
        <v>31.75</v>
      </c>
      <c r="R237" s="9">
        <v>71.710342818675997</v>
      </c>
      <c r="S237" s="47"/>
      <c r="T237" s="47"/>
      <c r="U237" s="9"/>
      <c r="V237" s="9"/>
      <c r="W237" s="9">
        <v>1.8078365444249052</v>
      </c>
      <c r="X237" s="9">
        <v>2.7042582820252608</v>
      </c>
      <c r="Y237" s="47"/>
      <c r="Z237" s="47">
        <v>0.19</v>
      </c>
      <c r="AA237" s="47">
        <v>5.82</v>
      </c>
      <c r="AB237" s="47">
        <v>71.48</v>
      </c>
      <c r="AC237" s="47">
        <v>22.43</v>
      </c>
      <c r="AD237" s="47">
        <v>7.22</v>
      </c>
    </row>
    <row r="238" spans="1:30" ht="39" customHeight="1" x14ac:dyDescent="0.2">
      <c r="A238" s="22" t="s">
        <v>83</v>
      </c>
      <c r="B238" s="8">
        <v>941</v>
      </c>
      <c r="C238" s="9">
        <v>838</v>
      </c>
      <c r="D238" s="9">
        <v>850</v>
      </c>
      <c r="E238" s="9">
        <v>8.3000000000000007</v>
      </c>
      <c r="F238" s="9">
        <v>11.75</v>
      </c>
      <c r="G238" s="10">
        <v>845</v>
      </c>
      <c r="H238" s="10">
        <v>848.7</v>
      </c>
      <c r="I238" s="47">
        <f t="shared" si="9"/>
        <v>846.3</v>
      </c>
      <c r="J238" s="9" t="s">
        <v>121</v>
      </c>
      <c r="K238" s="12" t="s">
        <v>102</v>
      </c>
      <c r="L238" s="47" t="s">
        <v>98</v>
      </c>
      <c r="M238" s="9"/>
      <c r="N238" s="47"/>
      <c r="O238" s="9">
        <v>33.21147978637994</v>
      </c>
      <c r="P238" s="9">
        <v>28.860924237161456</v>
      </c>
      <c r="Q238" s="1">
        <v>28.860924237161456</v>
      </c>
      <c r="R238" s="9">
        <v>29.693873350007678</v>
      </c>
      <c r="S238" s="47"/>
      <c r="T238" s="47"/>
      <c r="U238" s="9"/>
      <c r="V238" s="9"/>
      <c r="W238" s="9">
        <v>1.8136995399141775</v>
      </c>
      <c r="X238" s="9">
        <v>2.7155857535294112</v>
      </c>
      <c r="Y238" s="47"/>
      <c r="Z238" s="47">
        <v>0.46</v>
      </c>
      <c r="AA238" s="47">
        <v>2.35</v>
      </c>
      <c r="AB238" s="47">
        <v>76.86</v>
      </c>
      <c r="AC238" s="47">
        <v>20.25</v>
      </c>
      <c r="AD238" s="47">
        <v>5.63</v>
      </c>
    </row>
    <row r="239" spans="1:30" ht="39" customHeight="1" x14ac:dyDescent="0.2">
      <c r="A239" s="22" t="s">
        <v>84</v>
      </c>
      <c r="B239" s="12">
        <v>976</v>
      </c>
      <c r="C239" s="9">
        <v>821.6</v>
      </c>
      <c r="D239" s="9">
        <v>833.9</v>
      </c>
      <c r="E239" s="9">
        <v>5.57</v>
      </c>
      <c r="F239" s="47">
        <v>12.3</v>
      </c>
      <c r="G239" s="10">
        <v>829.1</v>
      </c>
      <c r="H239" s="10">
        <v>830.5</v>
      </c>
      <c r="I239" s="47">
        <f t="shared" ref="I239:I240" si="10">C239+E239+2.6</f>
        <v>829.7700000000001</v>
      </c>
      <c r="J239" s="9" t="s">
        <v>121</v>
      </c>
      <c r="K239" s="12" t="s">
        <v>101</v>
      </c>
      <c r="L239" s="14" t="s">
        <v>43</v>
      </c>
      <c r="M239" s="12"/>
      <c r="N239" s="47"/>
      <c r="O239" s="9">
        <v>31.784461147760325</v>
      </c>
      <c r="P239" s="9">
        <v>26.784469416106049</v>
      </c>
      <c r="Q239" s="1">
        <v>26.784469416106049</v>
      </c>
      <c r="R239" s="9">
        <v>10.1</v>
      </c>
      <c r="S239" s="47"/>
      <c r="T239" s="47"/>
      <c r="U239" s="9"/>
      <c r="V239" s="12"/>
      <c r="W239" s="9">
        <v>1.8329576973783932</v>
      </c>
      <c r="X239" s="9">
        <v>2.6870090425419439</v>
      </c>
      <c r="Y239" s="47"/>
      <c r="Z239" s="47">
        <v>0.55000000000000004</v>
      </c>
      <c r="AA239" s="47">
        <v>4.1500000000000004</v>
      </c>
      <c r="AB239" s="47">
        <v>70.8</v>
      </c>
      <c r="AC239" s="47">
        <v>24.45</v>
      </c>
      <c r="AD239" s="47">
        <v>3.98</v>
      </c>
    </row>
    <row r="240" spans="1:30" ht="30.75" customHeight="1" x14ac:dyDescent="0.2">
      <c r="A240" s="22" t="s">
        <v>84</v>
      </c>
      <c r="B240" s="12">
        <v>980</v>
      </c>
      <c r="C240" s="9">
        <v>821.6</v>
      </c>
      <c r="D240" s="9">
        <v>833.9</v>
      </c>
      <c r="E240" s="9">
        <v>9.4499999999999993</v>
      </c>
      <c r="F240" s="47">
        <v>12.3</v>
      </c>
      <c r="G240" s="10">
        <v>832.8</v>
      </c>
      <c r="H240" s="10">
        <v>833.6</v>
      </c>
      <c r="I240" s="47">
        <f t="shared" si="10"/>
        <v>833.65000000000009</v>
      </c>
      <c r="J240" s="9" t="s">
        <v>121</v>
      </c>
      <c r="K240" s="12" t="s">
        <v>101</v>
      </c>
      <c r="L240" s="15" t="s">
        <v>44</v>
      </c>
      <c r="M240" s="9">
        <v>26.859384917200398</v>
      </c>
      <c r="N240" s="47"/>
      <c r="O240" s="9">
        <v>32.482254612002571</v>
      </c>
      <c r="P240" s="9">
        <v>27.799828685924943</v>
      </c>
      <c r="Q240" s="1">
        <v>27.329606801562669</v>
      </c>
      <c r="R240" s="9">
        <v>26.953755625454296</v>
      </c>
      <c r="S240" s="47"/>
      <c r="T240" s="47"/>
      <c r="U240" s="9"/>
      <c r="V240" s="12"/>
      <c r="W240" s="9">
        <v>1.8222582280854609</v>
      </c>
      <c r="X240" s="9">
        <v>2.6989322845626331</v>
      </c>
      <c r="Y240" s="47"/>
      <c r="Z240" s="47">
        <v>0.24</v>
      </c>
      <c r="AA240" s="47">
        <v>2.95</v>
      </c>
      <c r="AB240" s="47">
        <v>61.61</v>
      </c>
      <c r="AC240" s="47">
        <v>35.14</v>
      </c>
      <c r="AD240" s="47">
        <v>6.63</v>
      </c>
    </row>
    <row r="241" spans="1:30" ht="38.25" customHeight="1" x14ac:dyDescent="0.2">
      <c r="A241" s="22" t="s">
        <v>84</v>
      </c>
      <c r="B241" s="12">
        <v>993</v>
      </c>
      <c r="C241" s="9">
        <v>846</v>
      </c>
      <c r="D241" s="9">
        <v>858.3</v>
      </c>
      <c r="E241" s="9">
        <v>10.4</v>
      </c>
      <c r="F241" s="47">
        <v>12.3</v>
      </c>
      <c r="G241" s="10">
        <v>859</v>
      </c>
      <c r="H241" s="10">
        <v>861.8</v>
      </c>
      <c r="I241" s="47">
        <f t="shared" ref="I241" si="11">C241+E241+2.9</f>
        <v>859.3</v>
      </c>
      <c r="J241" s="9" t="s">
        <v>121</v>
      </c>
      <c r="K241" s="12" t="s">
        <v>102</v>
      </c>
      <c r="L241" s="14" t="s">
        <v>22</v>
      </c>
      <c r="M241" s="12"/>
      <c r="N241" s="47"/>
      <c r="O241" s="9">
        <v>32.525661503303716</v>
      </c>
      <c r="P241" s="9">
        <v>27.862990053457239</v>
      </c>
      <c r="Q241" s="1">
        <v>27.862990053457239</v>
      </c>
      <c r="R241" s="9">
        <v>21.505879057164204</v>
      </c>
      <c r="S241" s="47"/>
      <c r="T241" s="47"/>
      <c r="U241" s="9"/>
      <c r="V241" s="12"/>
      <c r="W241" s="9">
        <v>1.8238663099552688</v>
      </c>
      <c r="X241" s="9">
        <v>2.7030517832265519</v>
      </c>
      <c r="Y241" s="47"/>
      <c r="Z241" s="47">
        <v>0.32</v>
      </c>
      <c r="AA241" s="47">
        <v>3.77</v>
      </c>
      <c r="AB241" s="47">
        <v>73.930000000000007</v>
      </c>
      <c r="AC241" s="47">
        <v>21.92</v>
      </c>
      <c r="AD241" s="47">
        <v>7.35</v>
      </c>
    </row>
    <row r="242" spans="1:30" ht="40.5" customHeight="1" x14ac:dyDescent="0.2">
      <c r="A242" s="22" t="s">
        <v>85</v>
      </c>
      <c r="B242" s="12">
        <v>1519</v>
      </c>
      <c r="C242" s="9">
        <v>817</v>
      </c>
      <c r="D242" s="9">
        <v>828.7</v>
      </c>
      <c r="E242" s="9">
        <v>8.6</v>
      </c>
      <c r="F242" s="47">
        <v>11.7</v>
      </c>
      <c r="G242" s="10">
        <v>824.8</v>
      </c>
      <c r="H242" s="10">
        <v>826</v>
      </c>
      <c r="I242" s="47">
        <f t="shared" ref="I242" si="12">C242+E242-0.3</f>
        <v>825.30000000000007</v>
      </c>
      <c r="J242" s="12" t="s">
        <v>121</v>
      </c>
      <c r="K242" s="12" t="s">
        <v>101</v>
      </c>
      <c r="L242" s="14" t="s">
        <v>43</v>
      </c>
      <c r="M242" s="9">
        <v>34.321584345160879</v>
      </c>
      <c r="N242" s="47"/>
      <c r="O242" s="9">
        <v>36.805037433660445</v>
      </c>
      <c r="P242" s="9">
        <v>34.089909969719315</v>
      </c>
      <c r="Q242" s="1">
        <v>34.205747157440101</v>
      </c>
      <c r="R242" s="9">
        <v>133.66372005018397</v>
      </c>
      <c r="S242" s="47"/>
      <c r="T242" s="47"/>
      <c r="U242" s="9"/>
      <c r="V242" s="9"/>
      <c r="W242" s="9">
        <v>1.7108795862383452</v>
      </c>
      <c r="X242" s="9">
        <v>2.7073037418802675</v>
      </c>
      <c r="Y242" s="47"/>
      <c r="Z242" s="47">
        <v>0.13</v>
      </c>
      <c r="AA242" s="47">
        <v>6.86</v>
      </c>
      <c r="AB242" s="47">
        <v>66.7</v>
      </c>
      <c r="AC242" s="47">
        <v>26.28</v>
      </c>
      <c r="AD242" s="47">
        <v>9.82</v>
      </c>
    </row>
    <row r="243" spans="1:30" ht="26.25" customHeight="1" x14ac:dyDescent="0.2">
      <c r="A243" s="22" t="s">
        <v>85</v>
      </c>
      <c r="B243" s="12">
        <v>1528</v>
      </c>
      <c r="C243" s="9">
        <v>842</v>
      </c>
      <c r="D243" s="9">
        <v>854</v>
      </c>
      <c r="E243" s="9">
        <v>5.4</v>
      </c>
      <c r="F243" s="47">
        <v>12</v>
      </c>
      <c r="G243" s="10">
        <v>844.2</v>
      </c>
      <c r="H243" s="10">
        <v>847.6</v>
      </c>
      <c r="I243" s="47">
        <f t="shared" ref="I243:I244" si="13">C243+E243-1.9</f>
        <v>845.5</v>
      </c>
      <c r="J243" s="12" t="s">
        <v>121</v>
      </c>
      <c r="K243" s="12" t="s">
        <v>102</v>
      </c>
      <c r="L243" s="15" t="s">
        <v>44</v>
      </c>
      <c r="M243" s="9">
        <v>28.685351502013003</v>
      </c>
      <c r="N243" s="47"/>
      <c r="O243" s="9">
        <v>34.735424819485189</v>
      </c>
      <c r="P243" s="9">
        <v>31.0784166548329</v>
      </c>
      <c r="Q243" s="1">
        <v>29.881884078422949</v>
      </c>
      <c r="R243" s="9">
        <v>54.362122821095987</v>
      </c>
      <c r="S243" s="47"/>
      <c r="T243" s="47"/>
      <c r="U243" s="9"/>
      <c r="V243" s="9"/>
      <c r="W243" s="9">
        <v>1.767276420997882</v>
      </c>
      <c r="X243" s="9">
        <v>2.7078647430245049</v>
      </c>
      <c r="Y243" s="47"/>
      <c r="Z243" s="47">
        <v>0.13</v>
      </c>
      <c r="AA243" s="47">
        <v>0.89</v>
      </c>
      <c r="AB243" s="47">
        <v>61.76</v>
      </c>
      <c r="AC243" s="47">
        <v>37.19</v>
      </c>
      <c r="AD243" s="47">
        <v>5.24</v>
      </c>
    </row>
    <row r="244" spans="1:30" ht="39" customHeight="1" x14ac:dyDescent="0.2">
      <c r="A244" s="22" t="s">
        <v>85</v>
      </c>
      <c r="B244" s="12">
        <v>1531</v>
      </c>
      <c r="C244" s="9">
        <v>842</v>
      </c>
      <c r="D244" s="9">
        <v>854</v>
      </c>
      <c r="E244" s="9">
        <v>8.52</v>
      </c>
      <c r="F244" s="47">
        <v>12</v>
      </c>
      <c r="G244" s="10">
        <v>848.4</v>
      </c>
      <c r="H244" s="10">
        <v>849</v>
      </c>
      <c r="I244" s="47">
        <f t="shared" si="13"/>
        <v>848.62</v>
      </c>
      <c r="J244" s="12" t="s">
        <v>121</v>
      </c>
      <c r="K244" s="12" t="s">
        <v>102</v>
      </c>
      <c r="L244" s="14" t="s">
        <v>43</v>
      </c>
      <c r="M244" s="9"/>
      <c r="N244" s="47"/>
      <c r="O244" s="9">
        <v>32.211243173442917</v>
      </c>
      <c r="P244" s="9">
        <v>27.405479941676788</v>
      </c>
      <c r="Q244" s="1">
        <v>27.405479941676788</v>
      </c>
      <c r="R244" s="9">
        <v>17.820451490910457</v>
      </c>
      <c r="S244" s="47"/>
      <c r="T244" s="47"/>
      <c r="U244" s="9"/>
      <c r="V244" s="12"/>
      <c r="W244" s="9">
        <v>1.8381054840791085</v>
      </c>
      <c r="X244" s="9">
        <v>2.7115196828023373</v>
      </c>
      <c r="Y244" s="47"/>
      <c r="Z244" s="47">
        <v>0.28999999999999998</v>
      </c>
      <c r="AA244" s="47">
        <v>3.16</v>
      </c>
      <c r="AB244" s="47">
        <v>48.46</v>
      </c>
      <c r="AC244" s="47">
        <v>48.05</v>
      </c>
      <c r="AD244" s="47">
        <v>6.09</v>
      </c>
    </row>
    <row r="245" spans="1:30" ht="39" customHeight="1" x14ac:dyDescent="0.2">
      <c r="A245" s="22" t="s">
        <v>86</v>
      </c>
      <c r="B245" s="12">
        <v>831</v>
      </c>
      <c r="C245" s="9">
        <v>824</v>
      </c>
      <c r="D245" s="9">
        <v>836</v>
      </c>
      <c r="E245" s="9">
        <v>7.08</v>
      </c>
      <c r="F245" s="47">
        <v>11.9</v>
      </c>
      <c r="G245" s="10">
        <v>830.8</v>
      </c>
      <c r="H245" s="10">
        <v>832.9</v>
      </c>
      <c r="I245" s="47">
        <f t="shared" ref="I245" si="14">C245+E245+0.7+0.1</f>
        <v>831.88000000000011</v>
      </c>
      <c r="J245" s="12" t="s">
        <v>121</v>
      </c>
      <c r="K245" s="12" t="s">
        <v>103</v>
      </c>
      <c r="L245" s="14" t="s">
        <v>43</v>
      </c>
      <c r="M245" s="9"/>
      <c r="N245" s="47"/>
      <c r="O245" s="9">
        <v>31.964537678240546</v>
      </c>
      <c r="P245" s="9">
        <v>27.046498775607823</v>
      </c>
      <c r="Q245" s="1">
        <v>27.046498775607823</v>
      </c>
      <c r="R245" s="9">
        <v>37.979471553702432</v>
      </c>
      <c r="S245" s="47"/>
      <c r="T245" s="47"/>
      <c r="U245" s="9"/>
      <c r="V245" s="12"/>
      <c r="W245" s="9">
        <v>1.8875882568734614</v>
      </c>
      <c r="X245" s="9">
        <v>2.7744182114123195</v>
      </c>
      <c r="Y245" s="47"/>
      <c r="Z245" s="47">
        <v>2.06</v>
      </c>
      <c r="AA245" s="47">
        <v>12.27</v>
      </c>
      <c r="AB245" s="47">
        <v>65.739999999999995</v>
      </c>
      <c r="AC245" s="47">
        <v>19.82</v>
      </c>
      <c r="AD245" s="47">
        <v>0</v>
      </c>
    </row>
    <row r="246" spans="1:30" ht="42" customHeight="1" x14ac:dyDescent="0.2">
      <c r="A246" s="22" t="s">
        <v>86</v>
      </c>
      <c r="B246" s="12">
        <v>839</v>
      </c>
      <c r="C246" s="9">
        <v>836</v>
      </c>
      <c r="D246" s="9">
        <v>848.2</v>
      </c>
      <c r="E246" s="9">
        <v>2.21</v>
      </c>
      <c r="F246" s="47">
        <v>12.2</v>
      </c>
      <c r="G246" s="10">
        <v>837.8</v>
      </c>
      <c r="H246" s="10">
        <v>840</v>
      </c>
      <c r="I246" s="47">
        <f t="shared" ref="I246:I247" si="15">C246+E246+0.7</f>
        <v>838.91000000000008</v>
      </c>
      <c r="J246" s="12" t="s">
        <v>121</v>
      </c>
      <c r="K246" s="12" t="s">
        <v>101</v>
      </c>
      <c r="L246" s="14" t="s">
        <v>43</v>
      </c>
      <c r="M246" s="9">
        <v>28.573102842074409</v>
      </c>
      <c r="N246" s="47"/>
      <c r="O246" s="9">
        <v>33.860606656341083</v>
      </c>
      <c r="P246" s="9">
        <v>29.80546874564191</v>
      </c>
      <c r="Q246" s="1">
        <v>29.189285793858161</v>
      </c>
      <c r="R246" s="9">
        <v>65.930567482488968</v>
      </c>
      <c r="S246" s="47"/>
      <c r="T246" s="47"/>
      <c r="U246" s="9"/>
      <c r="V246" s="12"/>
      <c r="W246" s="9">
        <v>1.7913333446655779</v>
      </c>
      <c r="X246" s="9">
        <v>2.7084211906175901</v>
      </c>
      <c r="Y246" s="47"/>
      <c r="Z246" s="47">
        <v>0</v>
      </c>
      <c r="AA246" s="47">
        <v>12.04</v>
      </c>
      <c r="AB246" s="47">
        <v>62.71</v>
      </c>
      <c r="AC246" s="47">
        <v>25.25</v>
      </c>
      <c r="AD246" s="47">
        <v>0</v>
      </c>
    </row>
    <row r="247" spans="1:30" ht="37.5" customHeight="1" x14ac:dyDescent="0.2">
      <c r="A247" s="22" t="s">
        <v>86</v>
      </c>
      <c r="B247" s="12">
        <v>845</v>
      </c>
      <c r="C247" s="9">
        <v>836</v>
      </c>
      <c r="D247" s="9">
        <v>848.2</v>
      </c>
      <c r="E247" s="9">
        <v>8.3000000000000007</v>
      </c>
      <c r="F247" s="47">
        <v>12.2</v>
      </c>
      <c r="G247" s="10">
        <v>844.2</v>
      </c>
      <c r="H247" s="10">
        <v>845.2</v>
      </c>
      <c r="I247" s="47">
        <f t="shared" si="15"/>
        <v>845</v>
      </c>
      <c r="J247" s="12" t="s">
        <v>121</v>
      </c>
      <c r="K247" s="12" t="s">
        <v>101</v>
      </c>
      <c r="L247" s="14" t="s">
        <v>43</v>
      </c>
      <c r="M247" s="9">
        <v>30.389671638271537</v>
      </c>
      <c r="N247" s="47"/>
      <c r="O247" s="9">
        <v>34.801815358117437</v>
      </c>
      <c r="P247" s="9">
        <v>31.175021527596684</v>
      </c>
      <c r="Q247" s="1">
        <v>30.78234658293411</v>
      </c>
      <c r="R247" s="9">
        <v>93.012914184685073</v>
      </c>
      <c r="S247" s="47"/>
      <c r="T247" s="47"/>
      <c r="U247" s="9"/>
      <c r="V247" s="12"/>
      <c r="W247" s="9">
        <v>1.7612642832749064</v>
      </c>
      <c r="X247" s="9">
        <v>2.7014008027203422</v>
      </c>
      <c r="Y247" s="47"/>
      <c r="Z247" s="47">
        <v>2.84</v>
      </c>
      <c r="AA247" s="47">
        <v>18.239999999999998</v>
      </c>
      <c r="AB247" s="47">
        <v>55.36</v>
      </c>
      <c r="AC247" s="47">
        <v>23.56</v>
      </c>
      <c r="AD247" s="47">
        <v>0</v>
      </c>
    </row>
    <row r="248" spans="1:30" ht="39.75" customHeight="1" x14ac:dyDescent="0.2">
      <c r="A248" s="22" t="s">
        <v>87</v>
      </c>
      <c r="B248" s="12">
        <v>485</v>
      </c>
      <c r="C248" s="9">
        <v>870</v>
      </c>
      <c r="D248" s="9">
        <v>882</v>
      </c>
      <c r="E248" s="9">
        <v>4.22</v>
      </c>
      <c r="F248" s="47">
        <v>12</v>
      </c>
      <c r="G248" s="10">
        <v>873.4</v>
      </c>
      <c r="H248" s="10">
        <v>875.3</v>
      </c>
      <c r="I248" s="47">
        <f t="shared" ref="I248:I249" si="16">C248+E248-0.8</f>
        <v>873.42000000000007</v>
      </c>
      <c r="J248" s="12" t="s">
        <v>121</v>
      </c>
      <c r="K248" s="12" t="s">
        <v>101</v>
      </c>
      <c r="L248" s="14" t="s">
        <v>99</v>
      </c>
      <c r="M248" s="11"/>
      <c r="N248" s="47"/>
      <c r="O248" s="9">
        <v>32.288575089566805</v>
      </c>
      <c r="P248" s="9">
        <v>27.518005612828659</v>
      </c>
      <c r="Q248" s="1">
        <v>27.518005612828659</v>
      </c>
      <c r="R248" s="9"/>
      <c r="S248" s="47"/>
      <c r="T248" s="47"/>
      <c r="U248" s="9"/>
      <c r="V248" s="11"/>
      <c r="W248" s="9">
        <v>1.8371033249640809</v>
      </c>
      <c r="X248" s="9">
        <v>2.7131364129379207</v>
      </c>
      <c r="Y248" s="47"/>
      <c r="Z248" s="47">
        <v>0.43</v>
      </c>
      <c r="AA248" s="47">
        <v>15.77</v>
      </c>
      <c r="AB248" s="47">
        <v>60.71</v>
      </c>
      <c r="AC248" s="47">
        <v>23.05</v>
      </c>
      <c r="AD248" s="47">
        <v>4.4000000000000004</v>
      </c>
    </row>
    <row r="249" spans="1:30" ht="29.25" customHeight="1" x14ac:dyDescent="0.2">
      <c r="A249" s="22" t="s">
        <v>87</v>
      </c>
      <c r="B249" s="12">
        <v>491</v>
      </c>
      <c r="C249" s="9">
        <v>870</v>
      </c>
      <c r="D249" s="9">
        <v>882</v>
      </c>
      <c r="E249" s="9">
        <v>10.33</v>
      </c>
      <c r="F249" s="47">
        <v>12</v>
      </c>
      <c r="G249" s="10">
        <v>877.4</v>
      </c>
      <c r="H249" s="10">
        <v>880.4</v>
      </c>
      <c r="I249" s="47">
        <f t="shared" si="16"/>
        <v>879.53000000000009</v>
      </c>
      <c r="J249" s="12" t="s">
        <v>121</v>
      </c>
      <c r="K249" s="12" t="s">
        <v>101</v>
      </c>
      <c r="L249" s="15" t="s">
        <v>44</v>
      </c>
      <c r="M249" s="9">
        <v>29.611071343354805</v>
      </c>
      <c r="N249" s="47"/>
      <c r="O249" s="9">
        <v>33.720524408574484</v>
      </c>
      <c r="P249" s="9">
        <v>29.601635066916735</v>
      </c>
      <c r="Q249" s="1">
        <v>29.606353205135768</v>
      </c>
      <c r="R249" s="9">
        <v>75.460934900825876</v>
      </c>
      <c r="S249" s="47"/>
      <c r="T249" s="47"/>
      <c r="U249" s="9"/>
      <c r="V249" s="11"/>
      <c r="W249" s="9">
        <v>1.7974551119485072</v>
      </c>
      <c r="X249" s="9">
        <v>2.7119332129734612</v>
      </c>
      <c r="Y249" s="47"/>
      <c r="Z249" s="47">
        <v>0.1</v>
      </c>
      <c r="AA249" s="47">
        <v>1.88</v>
      </c>
      <c r="AB249" s="47">
        <v>91.61</v>
      </c>
      <c r="AC249" s="47">
        <v>6.36</v>
      </c>
      <c r="AD249" s="47">
        <v>6.55</v>
      </c>
    </row>
    <row r="250" spans="1:30" ht="40.5" customHeight="1" x14ac:dyDescent="0.2">
      <c r="A250" s="22" t="s">
        <v>87</v>
      </c>
      <c r="B250" s="12">
        <v>498</v>
      </c>
      <c r="C250" s="9">
        <v>890</v>
      </c>
      <c r="D250" s="9">
        <v>902</v>
      </c>
      <c r="E250" s="9">
        <v>5.33</v>
      </c>
      <c r="F250" s="47">
        <v>12</v>
      </c>
      <c r="G250" s="13"/>
      <c r="H250" s="13"/>
      <c r="I250" s="47">
        <f t="shared" ref="I250:I252" si="17">C250+E250+1.2</f>
        <v>896.53000000000009</v>
      </c>
      <c r="J250" s="12" t="s">
        <v>121</v>
      </c>
      <c r="K250" s="12" t="s">
        <v>104</v>
      </c>
      <c r="L250" s="14" t="s">
        <v>43</v>
      </c>
      <c r="M250" s="11"/>
      <c r="N250" s="47"/>
      <c r="O250" s="9">
        <v>31.876377873556631</v>
      </c>
      <c r="P250" s="9">
        <v>26.918217443812253</v>
      </c>
      <c r="Q250" s="1">
        <v>26.918217443812253</v>
      </c>
      <c r="R250" s="9"/>
      <c r="S250" s="47"/>
      <c r="T250" s="47"/>
      <c r="U250" s="9"/>
      <c r="V250" s="11"/>
      <c r="W250" s="9">
        <v>1.8417778073237927</v>
      </c>
      <c r="X250" s="9">
        <v>2.7035817383657212</v>
      </c>
      <c r="Y250" s="47"/>
      <c r="Z250" s="47">
        <v>0.14000000000000001</v>
      </c>
      <c r="AA250" s="47">
        <v>2.95</v>
      </c>
      <c r="AB250" s="47">
        <v>91.76</v>
      </c>
      <c r="AC250" s="47"/>
      <c r="AD250" s="47"/>
    </row>
    <row r="251" spans="1:30" ht="40.5" customHeight="1" x14ac:dyDescent="0.2">
      <c r="A251" s="22" t="s">
        <v>87</v>
      </c>
      <c r="B251" s="12">
        <v>499</v>
      </c>
      <c r="C251" s="9">
        <v>890</v>
      </c>
      <c r="D251" s="9">
        <v>902</v>
      </c>
      <c r="E251" s="9">
        <v>6.18</v>
      </c>
      <c r="F251" s="47">
        <v>12</v>
      </c>
      <c r="G251" s="13"/>
      <c r="H251" s="13"/>
      <c r="I251" s="47">
        <f t="shared" si="17"/>
        <v>897.38</v>
      </c>
      <c r="J251" s="12" t="s">
        <v>121</v>
      </c>
      <c r="K251" s="12" t="s">
        <v>104</v>
      </c>
      <c r="L251" s="14" t="s">
        <v>43</v>
      </c>
      <c r="M251" s="9">
        <v>29.09243345210648</v>
      </c>
      <c r="N251" s="47"/>
      <c r="O251" s="9">
        <v>33.351095042431176</v>
      </c>
      <c r="P251" s="9">
        <v>29.064078396241605</v>
      </c>
      <c r="Q251" s="1">
        <v>29.078255924174044</v>
      </c>
      <c r="R251" s="9">
        <v>60.584385156081289</v>
      </c>
      <c r="S251" s="47"/>
      <c r="T251" s="47"/>
      <c r="U251" s="47"/>
      <c r="V251" s="11"/>
      <c r="W251" s="9">
        <v>1.7986274061592575</v>
      </c>
      <c r="X251" s="9">
        <v>2.6986601014740312</v>
      </c>
      <c r="Y251" s="47"/>
      <c r="Z251" s="47"/>
      <c r="AA251" s="47"/>
      <c r="AB251" s="47"/>
      <c r="AC251" s="47"/>
      <c r="AD251" s="47"/>
    </row>
    <row r="252" spans="1:30" ht="38.25" customHeight="1" x14ac:dyDescent="0.2">
      <c r="A252" s="22" t="s">
        <v>87</v>
      </c>
      <c r="B252" s="12">
        <v>502</v>
      </c>
      <c r="C252" s="9">
        <v>890</v>
      </c>
      <c r="D252" s="9">
        <v>902</v>
      </c>
      <c r="E252" s="9">
        <v>9.25</v>
      </c>
      <c r="F252" s="47">
        <v>12</v>
      </c>
      <c r="G252" s="13"/>
      <c r="H252" s="13"/>
      <c r="I252" s="47">
        <f t="shared" si="17"/>
        <v>900.45</v>
      </c>
      <c r="J252" s="12" t="s">
        <v>121</v>
      </c>
      <c r="K252" s="12" t="s">
        <v>104</v>
      </c>
      <c r="L252" s="14" t="s">
        <v>68</v>
      </c>
      <c r="M252" s="11"/>
      <c r="N252" s="47"/>
      <c r="O252" s="9">
        <v>32.666041744425591</v>
      </c>
      <c r="P252" s="9">
        <v>28.067257342313681</v>
      </c>
      <c r="Q252" s="1">
        <v>28.067257342313681</v>
      </c>
      <c r="R252" s="9">
        <v>75.328546640822765</v>
      </c>
      <c r="S252" s="47"/>
      <c r="T252" s="47"/>
      <c r="U252" s="47"/>
      <c r="V252" s="11"/>
      <c r="W252" s="9">
        <v>1.8231913330441594</v>
      </c>
      <c r="X252" s="9">
        <v>2.707684770474966</v>
      </c>
      <c r="Y252" s="47"/>
      <c r="Z252" s="47"/>
      <c r="AA252" s="47"/>
      <c r="AB252" s="47"/>
      <c r="AC252" s="47"/>
      <c r="AD252" s="47"/>
    </row>
    <row r="253" spans="1:30" ht="38.25" x14ac:dyDescent="0.2">
      <c r="A253" s="16" t="s">
        <v>117</v>
      </c>
      <c r="B253" s="8">
        <v>1732</v>
      </c>
      <c r="C253" s="9">
        <v>846</v>
      </c>
      <c r="D253" s="9">
        <v>852.7</v>
      </c>
      <c r="E253" s="9">
        <v>1.85</v>
      </c>
      <c r="F253" s="9">
        <v>6.7</v>
      </c>
      <c r="G253" s="10">
        <v>846.2</v>
      </c>
      <c r="H253" s="10">
        <v>847.6</v>
      </c>
      <c r="I253" s="9">
        <f t="shared" ref="I253" si="18">C253+E253-1.2</f>
        <v>846.65</v>
      </c>
      <c r="J253" s="9" t="s">
        <v>120</v>
      </c>
      <c r="K253" s="12" t="s">
        <v>102</v>
      </c>
      <c r="L253" s="47" t="s">
        <v>88</v>
      </c>
      <c r="M253" s="9">
        <v>28.02630832908093</v>
      </c>
      <c r="N253" s="9"/>
      <c r="O253" s="9"/>
      <c r="P253" s="9"/>
      <c r="Q253" s="1">
        <v>28.02630832908093</v>
      </c>
      <c r="R253" s="9"/>
      <c r="S253" s="9"/>
      <c r="T253" s="9">
        <v>0.87924694458005326</v>
      </c>
      <c r="U253" s="9"/>
      <c r="V253" s="9">
        <v>82.39754680937483</v>
      </c>
      <c r="W253" s="9">
        <v>1.9413580540908311</v>
      </c>
      <c r="X253" s="9">
        <v>2.6973162123838033</v>
      </c>
      <c r="Y253" s="9"/>
      <c r="Z253" s="9"/>
      <c r="AA253" s="9"/>
      <c r="AB253" s="9"/>
      <c r="AC253" s="9"/>
      <c r="AD253" s="9"/>
    </row>
    <row r="254" spans="1:30" ht="38.25" x14ac:dyDescent="0.2">
      <c r="A254" s="16" t="s">
        <v>117</v>
      </c>
      <c r="B254" s="12">
        <v>2086</v>
      </c>
      <c r="C254" s="10">
        <v>921.2</v>
      </c>
      <c r="D254" s="10">
        <v>927.5</v>
      </c>
      <c r="E254" s="1">
        <v>0.77</v>
      </c>
      <c r="F254" s="9">
        <v>6.3</v>
      </c>
      <c r="G254" s="10">
        <v>921.2</v>
      </c>
      <c r="H254" s="10">
        <v>923.2</v>
      </c>
      <c r="I254" s="9">
        <v>921.97</v>
      </c>
      <c r="J254" s="9" t="s">
        <v>235</v>
      </c>
      <c r="K254" s="12"/>
      <c r="L254" s="38" t="s">
        <v>141</v>
      </c>
      <c r="M254" s="10"/>
      <c r="N254" s="10"/>
      <c r="O254" s="10">
        <v>32.057029614959873</v>
      </c>
      <c r="P254" s="32"/>
      <c r="Q254" s="32"/>
      <c r="R254" s="9"/>
      <c r="S254" s="10"/>
      <c r="T254" s="10"/>
      <c r="U254" s="10"/>
      <c r="V254" s="10"/>
      <c r="W254" s="9">
        <v>1.8282306824181278</v>
      </c>
      <c r="X254" s="9">
        <v>2.6908312545909423</v>
      </c>
      <c r="Y254" s="10"/>
      <c r="Z254" s="9"/>
      <c r="AA254" s="9"/>
      <c r="AB254" s="9"/>
      <c r="AC254" s="9"/>
      <c r="AD254" s="9"/>
    </row>
    <row r="255" spans="1:30" ht="38.25" x14ac:dyDescent="0.2">
      <c r="A255" s="16" t="s">
        <v>117</v>
      </c>
      <c r="B255" s="12">
        <v>1762</v>
      </c>
      <c r="C255" s="10">
        <v>921.2</v>
      </c>
      <c r="D255" s="10">
        <v>927.5</v>
      </c>
      <c r="E255" s="1">
        <v>1.85</v>
      </c>
      <c r="F255" s="9">
        <v>6.3</v>
      </c>
      <c r="G255" s="10">
        <v>921.2</v>
      </c>
      <c r="H255" s="10">
        <v>923.2</v>
      </c>
      <c r="I255" s="9">
        <v>923.05</v>
      </c>
      <c r="J255" s="9" t="s">
        <v>235</v>
      </c>
      <c r="K255" s="12"/>
      <c r="L255" s="38" t="s">
        <v>143</v>
      </c>
      <c r="M255" s="10">
        <v>28.450480140917083</v>
      </c>
      <c r="N255" s="10"/>
      <c r="O255" s="10"/>
      <c r="P255" s="32"/>
      <c r="Q255" s="32">
        <v>34</v>
      </c>
      <c r="R255" s="9"/>
      <c r="S255" s="10"/>
      <c r="T255" s="10">
        <v>5.9945488081391174</v>
      </c>
      <c r="U255" s="10"/>
      <c r="V255" s="10">
        <v>66.237065784512467</v>
      </c>
      <c r="W255" s="9">
        <v>1.9226010000568214</v>
      </c>
      <c r="X255" s="9">
        <v>2.6870914072426935</v>
      </c>
      <c r="Y255" s="10"/>
      <c r="Z255" s="9"/>
      <c r="AA255" s="9"/>
      <c r="AB255" s="9"/>
      <c r="AC255" s="9"/>
      <c r="AD255" s="9"/>
    </row>
    <row r="256" spans="1:30" ht="38.25" x14ac:dyDescent="0.2">
      <c r="A256" s="16" t="s">
        <v>117</v>
      </c>
      <c r="B256" s="12">
        <v>2089</v>
      </c>
      <c r="C256" s="10">
        <v>921.2</v>
      </c>
      <c r="D256" s="10">
        <v>927.5</v>
      </c>
      <c r="E256" s="1">
        <v>4.8499999999999996</v>
      </c>
      <c r="F256" s="9">
        <v>6.3</v>
      </c>
      <c r="G256" s="10"/>
      <c r="H256" s="10"/>
      <c r="I256" s="9">
        <v>926.05</v>
      </c>
      <c r="J256" s="9" t="s">
        <v>235</v>
      </c>
      <c r="K256" s="12"/>
      <c r="L256" s="38" t="s">
        <v>144</v>
      </c>
      <c r="M256" s="10"/>
      <c r="N256" s="10"/>
      <c r="O256" s="10">
        <v>29.926361873459001</v>
      </c>
      <c r="P256" s="32"/>
      <c r="Q256" s="32"/>
      <c r="R256" s="9"/>
      <c r="S256" s="10"/>
      <c r="T256" s="10"/>
      <c r="U256" s="10"/>
      <c r="V256" s="10"/>
      <c r="W256" s="9">
        <v>1.9062877425248059</v>
      </c>
      <c r="X256" s="9">
        <v>2.7204064088728721</v>
      </c>
      <c r="Y256" s="10"/>
      <c r="Z256" s="9"/>
      <c r="AA256" s="9"/>
      <c r="AB256" s="9"/>
      <c r="AC256" s="9"/>
      <c r="AD256" s="9"/>
    </row>
    <row r="257" spans="1:30" ht="38.25" x14ac:dyDescent="0.2">
      <c r="A257" s="16" t="s">
        <v>117</v>
      </c>
      <c r="B257" s="12">
        <v>1767</v>
      </c>
      <c r="C257" s="32">
        <v>927.5</v>
      </c>
      <c r="D257" s="32">
        <v>933.6</v>
      </c>
      <c r="E257" s="1">
        <v>0.8</v>
      </c>
      <c r="F257" s="9">
        <v>6.1</v>
      </c>
      <c r="G257" s="10">
        <v>927.6</v>
      </c>
      <c r="H257" s="10">
        <v>928.8</v>
      </c>
      <c r="I257" s="9">
        <v>928.3</v>
      </c>
      <c r="J257" s="9" t="s">
        <v>235</v>
      </c>
      <c r="K257" s="12"/>
      <c r="L257" s="38" t="s">
        <v>145</v>
      </c>
      <c r="M257" s="10">
        <v>34.567364432573441</v>
      </c>
      <c r="N257" s="10"/>
      <c r="O257" s="10"/>
      <c r="P257" s="32"/>
      <c r="Q257" s="32">
        <v>36.200000000000003</v>
      </c>
      <c r="R257" s="9"/>
      <c r="S257" s="10"/>
      <c r="T257" s="10">
        <v>18.776597431425326</v>
      </c>
      <c r="U257" s="10"/>
      <c r="V257" s="10">
        <v>36.460536015888088</v>
      </c>
      <c r="W257" s="9">
        <v>1.7561111870302504</v>
      </c>
      <c r="X257" s="9">
        <v>2.6838460224036451</v>
      </c>
      <c r="Y257" s="10"/>
      <c r="Z257" s="9"/>
      <c r="AA257" s="9"/>
      <c r="AB257" s="9"/>
      <c r="AC257" s="9"/>
      <c r="AD257" s="9"/>
    </row>
    <row r="258" spans="1:30" ht="38.25" x14ac:dyDescent="0.2">
      <c r="A258" s="16" t="s">
        <v>117</v>
      </c>
      <c r="B258" s="12">
        <v>2091</v>
      </c>
      <c r="C258" s="10">
        <v>927.5</v>
      </c>
      <c r="D258" s="10">
        <v>933.6</v>
      </c>
      <c r="E258" s="1">
        <v>0.8</v>
      </c>
      <c r="F258" s="9">
        <v>6.1</v>
      </c>
      <c r="G258" s="10">
        <v>927.6</v>
      </c>
      <c r="H258" s="10">
        <v>928.8</v>
      </c>
      <c r="I258" s="9">
        <v>928.3</v>
      </c>
      <c r="J258" s="9" t="s">
        <v>235</v>
      </c>
      <c r="K258" s="12"/>
      <c r="L258" s="38" t="s">
        <v>146</v>
      </c>
      <c r="M258" s="10"/>
      <c r="N258" s="10"/>
      <c r="O258" s="10">
        <v>37.793729316952387</v>
      </c>
      <c r="P258" s="32"/>
      <c r="Q258" s="32"/>
      <c r="R258" s="9">
        <v>315.81286224569851</v>
      </c>
      <c r="S258" s="9"/>
      <c r="T258" s="10"/>
      <c r="U258" s="10"/>
      <c r="V258" s="10"/>
      <c r="W258" s="9">
        <v>1.6978450310519433</v>
      </c>
      <c r="X258" s="9">
        <v>2.7293792288285146</v>
      </c>
      <c r="Y258" s="10"/>
      <c r="Z258" s="9"/>
      <c r="AA258" s="9"/>
      <c r="AB258" s="9"/>
      <c r="AC258" s="9"/>
      <c r="AD258" s="9"/>
    </row>
    <row r="259" spans="1:30" ht="38.25" x14ac:dyDescent="0.2">
      <c r="A259" s="16" t="s">
        <v>117</v>
      </c>
      <c r="B259" s="12">
        <v>2093</v>
      </c>
      <c r="C259" s="10">
        <v>927.5</v>
      </c>
      <c r="D259" s="10">
        <v>933.6</v>
      </c>
      <c r="E259" s="1">
        <v>4.8600000000000003</v>
      </c>
      <c r="F259" s="9">
        <v>6.1</v>
      </c>
      <c r="G259" s="10"/>
      <c r="H259" s="10"/>
      <c r="I259" s="9">
        <v>932.36</v>
      </c>
      <c r="J259" s="9" t="s">
        <v>235</v>
      </c>
      <c r="K259" s="12"/>
      <c r="L259" s="38" t="s">
        <v>13</v>
      </c>
      <c r="M259" s="10"/>
      <c r="N259" s="10"/>
      <c r="O259" s="10">
        <v>33.278087943387327</v>
      </c>
      <c r="P259" s="32"/>
      <c r="Q259" s="32"/>
      <c r="R259" s="9"/>
      <c r="S259" s="10"/>
      <c r="T259" s="10"/>
      <c r="U259" s="10"/>
      <c r="V259" s="10"/>
      <c r="W259" s="9">
        <v>1.8070803807016309</v>
      </c>
      <c r="X259" s="9">
        <v>2.7083761915700904</v>
      </c>
      <c r="Y259" s="10"/>
      <c r="Z259" s="9"/>
      <c r="AA259" s="9"/>
      <c r="AB259" s="9"/>
      <c r="AC259" s="9"/>
      <c r="AD259" s="9"/>
    </row>
    <row r="260" spans="1:30" ht="38.25" x14ac:dyDescent="0.2">
      <c r="A260" s="16" t="s">
        <v>117</v>
      </c>
      <c r="B260" s="12">
        <v>2095</v>
      </c>
      <c r="C260" s="10">
        <v>933.6</v>
      </c>
      <c r="D260" s="10">
        <v>939.9</v>
      </c>
      <c r="E260" s="1">
        <v>0.83</v>
      </c>
      <c r="F260" s="9">
        <v>6.3</v>
      </c>
      <c r="G260" s="10">
        <v>934</v>
      </c>
      <c r="H260" s="10">
        <v>935.6</v>
      </c>
      <c r="I260" s="9">
        <v>934.43</v>
      </c>
      <c r="J260" s="9" t="s">
        <v>235</v>
      </c>
      <c r="K260" s="12"/>
      <c r="L260" s="38" t="s">
        <v>141</v>
      </c>
      <c r="M260" s="10"/>
      <c r="N260" s="10"/>
      <c r="O260" s="10">
        <v>31.683835671286275</v>
      </c>
      <c r="P260" s="32"/>
      <c r="Q260" s="32"/>
      <c r="R260" s="9">
        <v>50.935558761566426</v>
      </c>
      <c r="S260" s="9"/>
      <c r="T260" s="10"/>
      <c r="U260" s="10"/>
      <c r="V260" s="10"/>
      <c r="W260" s="9">
        <v>1.8346355136816372</v>
      </c>
      <c r="X260" s="9">
        <v>2.6855072027375639</v>
      </c>
      <c r="Y260" s="10"/>
      <c r="Z260" s="9"/>
      <c r="AA260" s="9"/>
      <c r="AB260" s="9"/>
      <c r="AC260" s="9"/>
      <c r="AD260" s="9"/>
    </row>
    <row r="261" spans="1:30" ht="38.25" x14ac:dyDescent="0.2">
      <c r="A261" s="16" t="s">
        <v>117</v>
      </c>
      <c r="B261" s="12">
        <v>1777</v>
      </c>
      <c r="C261" s="10">
        <v>933.6</v>
      </c>
      <c r="D261" s="10">
        <v>939.9</v>
      </c>
      <c r="E261" s="1">
        <v>4.8499999999999996</v>
      </c>
      <c r="F261" s="9">
        <v>6.3</v>
      </c>
      <c r="G261" s="10"/>
      <c r="H261" s="10"/>
      <c r="I261" s="9">
        <v>938.45</v>
      </c>
      <c r="J261" s="9" t="s">
        <v>235</v>
      </c>
      <c r="K261" s="12"/>
      <c r="L261" s="38" t="s">
        <v>142</v>
      </c>
      <c r="M261" s="10">
        <v>24.278612650705693</v>
      </c>
      <c r="N261" s="10"/>
      <c r="O261" s="10"/>
      <c r="P261" s="32"/>
      <c r="Q261" s="32">
        <v>27.2</v>
      </c>
      <c r="R261" s="9">
        <v>1.3471155749359753</v>
      </c>
      <c r="S261" s="9"/>
      <c r="T261" s="10">
        <v>3.0288926114103591</v>
      </c>
      <c r="U261" s="10"/>
      <c r="V261" s="10">
        <v>89.938612712038946</v>
      </c>
      <c r="W261" s="9">
        <v>2.0129860007999545</v>
      </c>
      <c r="X261" s="9">
        <v>2.658411409598552</v>
      </c>
      <c r="Y261" s="10"/>
      <c r="Z261" s="9"/>
      <c r="AA261" s="9"/>
      <c r="AB261" s="9"/>
      <c r="AC261" s="9"/>
      <c r="AD261" s="9"/>
    </row>
    <row r="262" spans="1:30" ht="38.25" x14ac:dyDescent="0.2">
      <c r="A262" s="16" t="s">
        <v>117</v>
      </c>
      <c r="B262" s="12">
        <v>2098</v>
      </c>
      <c r="C262" s="10">
        <v>933.6</v>
      </c>
      <c r="D262" s="10">
        <v>939.9</v>
      </c>
      <c r="E262" s="1">
        <v>4.8499999999999996</v>
      </c>
      <c r="F262" s="9">
        <v>6.3</v>
      </c>
      <c r="G262" s="10"/>
      <c r="H262" s="10"/>
      <c r="I262" s="9">
        <v>938.45</v>
      </c>
      <c r="J262" s="9" t="s">
        <v>235</v>
      </c>
      <c r="K262" s="12"/>
      <c r="L262" s="38" t="s">
        <v>147</v>
      </c>
      <c r="M262" s="10"/>
      <c r="N262" s="10"/>
      <c r="O262" s="10">
        <v>30.155911560929738</v>
      </c>
      <c r="P262" s="32"/>
      <c r="Q262" s="32"/>
      <c r="R262" s="9">
        <v>9.0305509808345032</v>
      </c>
      <c r="S262" s="10"/>
      <c r="T262" s="10"/>
      <c r="U262" s="10"/>
      <c r="V262" s="10"/>
      <c r="W262" s="9">
        <v>1.890225926074252</v>
      </c>
      <c r="X262" s="9">
        <v>2.7063506279750853</v>
      </c>
      <c r="Y262" s="10"/>
      <c r="Z262" s="9"/>
      <c r="AA262" s="9"/>
      <c r="AB262" s="9"/>
      <c r="AC262" s="9"/>
      <c r="AD262" s="9"/>
    </row>
    <row r="263" spans="1:30" ht="38.25" x14ac:dyDescent="0.2">
      <c r="A263" s="16" t="s">
        <v>117</v>
      </c>
      <c r="B263" s="12">
        <v>2101</v>
      </c>
      <c r="C263" s="10">
        <v>939.9</v>
      </c>
      <c r="D263" s="10">
        <v>946.5</v>
      </c>
      <c r="E263" s="1">
        <v>3.75</v>
      </c>
      <c r="F263" s="9">
        <v>6.6</v>
      </c>
      <c r="G263" s="10">
        <v>942.8</v>
      </c>
      <c r="H263" s="10">
        <v>944.2</v>
      </c>
      <c r="I263" s="9">
        <v>943.65</v>
      </c>
      <c r="J263" s="9" t="s">
        <v>235</v>
      </c>
      <c r="K263" s="12"/>
      <c r="L263" s="38" t="s">
        <v>141</v>
      </c>
      <c r="M263" s="10"/>
      <c r="N263" s="10"/>
      <c r="O263" s="10">
        <v>30.311844286844785</v>
      </c>
      <c r="P263" s="32"/>
      <c r="Q263" s="32"/>
      <c r="R263" s="9">
        <v>13.113607161222271</v>
      </c>
      <c r="S263" s="10"/>
      <c r="T263" s="10"/>
      <c r="U263" s="10"/>
      <c r="V263" s="10"/>
      <c r="W263" s="9">
        <v>1.8661657447243523</v>
      </c>
      <c r="X263" s="9">
        <v>2.6778808043158921</v>
      </c>
      <c r="Y263" s="10"/>
      <c r="Z263" s="9"/>
      <c r="AA263" s="9"/>
      <c r="AB263" s="9"/>
      <c r="AC263" s="9"/>
      <c r="AD263" s="9"/>
    </row>
    <row r="264" spans="1:30" ht="51" x14ac:dyDescent="0.2">
      <c r="A264" s="16" t="s">
        <v>117</v>
      </c>
      <c r="B264" s="12">
        <v>1786</v>
      </c>
      <c r="C264" s="10">
        <v>946.5</v>
      </c>
      <c r="D264" s="10">
        <v>952.6</v>
      </c>
      <c r="E264" s="1">
        <v>0.85</v>
      </c>
      <c r="F264" s="9">
        <v>6.1</v>
      </c>
      <c r="G264" s="10">
        <v>946.4</v>
      </c>
      <c r="H264" s="10">
        <v>948.8</v>
      </c>
      <c r="I264" s="9">
        <v>947.35</v>
      </c>
      <c r="J264" s="9" t="s">
        <v>235</v>
      </c>
      <c r="K264" s="12"/>
      <c r="L264" s="38" t="s">
        <v>148</v>
      </c>
      <c r="M264" s="10">
        <v>28.279033252957998</v>
      </c>
      <c r="N264" s="10"/>
      <c r="O264" s="10"/>
      <c r="P264" s="32"/>
      <c r="Q264" s="32">
        <v>30.8</v>
      </c>
      <c r="R264" s="9"/>
      <c r="S264" s="10"/>
      <c r="T264" s="10">
        <v>10.208022768893482</v>
      </c>
      <c r="U264" s="10"/>
      <c r="V264" s="10">
        <v>54.346435446326161</v>
      </c>
      <c r="W264" s="9">
        <v>1.9812470139628779</v>
      </c>
      <c r="X264" s="9">
        <v>2.762437685691947</v>
      </c>
      <c r="Y264" s="10"/>
      <c r="Z264" s="9"/>
      <c r="AA264" s="9"/>
      <c r="AB264" s="9"/>
      <c r="AC264" s="9"/>
      <c r="AD264" s="9"/>
    </row>
    <row r="265" spans="1:30" ht="38.25" x14ac:dyDescent="0.2">
      <c r="A265" s="16" t="s">
        <v>117</v>
      </c>
      <c r="B265" s="12">
        <v>2104</v>
      </c>
      <c r="C265" s="10">
        <v>946.5</v>
      </c>
      <c r="D265" s="10">
        <v>952.6</v>
      </c>
      <c r="E265" s="1">
        <v>0.85</v>
      </c>
      <c r="F265" s="9">
        <v>6.1</v>
      </c>
      <c r="G265" s="10">
        <v>946.4</v>
      </c>
      <c r="H265" s="10">
        <v>948.8</v>
      </c>
      <c r="I265" s="9">
        <v>947.35</v>
      </c>
      <c r="J265" s="9" t="s">
        <v>235</v>
      </c>
      <c r="K265" s="12"/>
      <c r="L265" s="38" t="s">
        <v>149</v>
      </c>
      <c r="M265" s="10"/>
      <c r="N265" s="10"/>
      <c r="O265" s="10">
        <v>33.296216015521495</v>
      </c>
      <c r="P265" s="32"/>
      <c r="Q265" s="32"/>
      <c r="R265" s="9">
        <v>21.843573737857024</v>
      </c>
      <c r="S265" s="9"/>
      <c r="T265" s="10"/>
      <c r="U265" s="10"/>
      <c r="V265" s="10"/>
      <c r="W265" s="9">
        <v>1.8057454716754215</v>
      </c>
      <c r="X265" s="9">
        <v>2.7071109970247051</v>
      </c>
      <c r="Y265" s="10"/>
      <c r="Z265" s="9"/>
      <c r="AA265" s="9"/>
      <c r="AB265" s="9"/>
      <c r="AC265" s="9"/>
      <c r="AD265" s="9"/>
    </row>
    <row r="266" spans="1:30" ht="51" x14ac:dyDescent="0.2">
      <c r="A266" s="16" t="s">
        <v>117</v>
      </c>
      <c r="B266" s="12">
        <v>2107</v>
      </c>
      <c r="C266" s="10">
        <v>946.5</v>
      </c>
      <c r="D266" s="10">
        <v>952.6</v>
      </c>
      <c r="E266" s="1">
        <v>5.83</v>
      </c>
      <c r="F266" s="9">
        <v>6.1</v>
      </c>
      <c r="G266" s="10">
        <v>952.2</v>
      </c>
      <c r="H266" s="10">
        <v>954.2</v>
      </c>
      <c r="I266" s="9">
        <v>952.33</v>
      </c>
      <c r="J266" s="9" t="s">
        <v>235</v>
      </c>
      <c r="K266" s="12"/>
      <c r="L266" s="38" t="s">
        <v>150</v>
      </c>
      <c r="M266" s="10"/>
      <c r="N266" s="10"/>
      <c r="O266" s="10">
        <v>28.942265438245464</v>
      </c>
      <c r="P266" s="32"/>
      <c r="Q266" s="32"/>
      <c r="R266" s="9">
        <v>48.525187566067871</v>
      </c>
      <c r="S266" s="9"/>
      <c r="T266" s="10"/>
      <c r="U266" s="10"/>
      <c r="V266" s="10"/>
      <c r="W266" s="9">
        <v>1.9192802177956398</v>
      </c>
      <c r="X266" s="9">
        <v>2.7010152091573372</v>
      </c>
      <c r="Y266" s="10"/>
      <c r="Z266" s="9"/>
      <c r="AA266" s="9"/>
      <c r="AB266" s="9"/>
      <c r="AC266" s="9"/>
      <c r="AD266" s="9"/>
    </row>
    <row r="267" spans="1:30" ht="25.5" x14ac:dyDescent="0.2">
      <c r="A267" s="16" t="s">
        <v>117</v>
      </c>
      <c r="B267" s="12">
        <v>2116</v>
      </c>
      <c r="C267" s="10">
        <v>958.9</v>
      </c>
      <c r="D267" s="10">
        <v>961.8</v>
      </c>
      <c r="E267" s="1">
        <v>2.77</v>
      </c>
      <c r="F267" s="9">
        <v>2.9</v>
      </c>
      <c r="G267" s="10"/>
      <c r="H267" s="10"/>
      <c r="I267" s="9">
        <v>961.67</v>
      </c>
      <c r="J267" s="9" t="s">
        <v>235</v>
      </c>
      <c r="K267" s="12"/>
      <c r="L267" s="38" t="s">
        <v>140</v>
      </c>
      <c r="M267" s="10"/>
      <c r="N267" s="10"/>
      <c r="O267" s="10">
        <v>29.231662055867254</v>
      </c>
      <c r="P267" s="32"/>
      <c r="Q267" s="32"/>
      <c r="R267" s="9">
        <v>36.561797447465331</v>
      </c>
      <c r="S267" s="9"/>
      <c r="T267" s="10"/>
      <c r="U267" s="10"/>
      <c r="V267" s="10"/>
      <c r="W267" s="9">
        <v>1.8806381257411131</v>
      </c>
      <c r="X267" s="9">
        <v>2.6574569650424196</v>
      </c>
      <c r="Y267" s="10"/>
      <c r="Z267" s="9"/>
      <c r="AA267" s="9"/>
      <c r="AB267" s="9"/>
      <c r="AC267" s="9"/>
      <c r="AD267" s="9"/>
    </row>
    <row r="268" spans="1:30" ht="25.5" x14ac:dyDescent="0.2">
      <c r="A268" s="16" t="s">
        <v>117</v>
      </c>
      <c r="B268" s="12">
        <v>2117</v>
      </c>
      <c r="C268" s="10">
        <v>961.8</v>
      </c>
      <c r="D268" s="10">
        <v>968.1</v>
      </c>
      <c r="E268" s="1">
        <v>0.75</v>
      </c>
      <c r="F268" s="9">
        <v>6.3</v>
      </c>
      <c r="G268" s="10"/>
      <c r="H268" s="10"/>
      <c r="I268" s="9">
        <v>962.86699999999996</v>
      </c>
      <c r="J268" s="9" t="s">
        <v>235</v>
      </c>
      <c r="K268" s="12"/>
      <c r="L268" s="38" t="s">
        <v>140</v>
      </c>
      <c r="M268" s="10"/>
      <c r="N268" s="10"/>
      <c r="O268" s="10">
        <v>32.533837394468684</v>
      </c>
      <c r="P268" s="32"/>
      <c r="Q268" s="32"/>
      <c r="R268" s="9">
        <v>11.053500434131935</v>
      </c>
      <c r="S268" s="10"/>
      <c r="T268" s="10"/>
      <c r="U268" s="10"/>
      <c r="V268" s="10"/>
      <c r="W268" s="9">
        <v>1.8764494635248079</v>
      </c>
      <c r="X268" s="9">
        <v>2.7813193919094554</v>
      </c>
      <c r="Y268" s="10"/>
      <c r="Z268" s="9"/>
      <c r="AA268" s="9"/>
      <c r="AB268" s="9"/>
      <c r="AC268" s="9"/>
      <c r="AD268" s="9"/>
    </row>
    <row r="269" spans="1:30" ht="51" x14ac:dyDescent="0.2">
      <c r="A269" s="16" t="s">
        <v>117</v>
      </c>
      <c r="B269" s="12">
        <v>2119</v>
      </c>
      <c r="C269" s="10">
        <v>961.8</v>
      </c>
      <c r="D269" s="10">
        <v>968.1</v>
      </c>
      <c r="E269" s="1">
        <v>2.85</v>
      </c>
      <c r="F269" s="9">
        <v>6.3</v>
      </c>
      <c r="G269" s="10"/>
      <c r="H269" s="10"/>
      <c r="I269" s="9">
        <v>964.96699999999998</v>
      </c>
      <c r="J269" s="9" t="s">
        <v>235</v>
      </c>
      <c r="K269" s="12"/>
      <c r="L269" s="38" t="s">
        <v>151</v>
      </c>
      <c r="M269" s="10">
        <v>17.519829386648002</v>
      </c>
      <c r="N269" s="10"/>
      <c r="O269" s="10">
        <v>18.569638617786108</v>
      </c>
      <c r="P269" s="32"/>
      <c r="Q269" s="32"/>
      <c r="R269" s="9">
        <v>21.001782454814844</v>
      </c>
      <c r="S269" s="10"/>
      <c r="T269" s="10"/>
      <c r="U269" s="10"/>
      <c r="V269" s="10"/>
      <c r="W269" s="9">
        <v>2.2385208189544836</v>
      </c>
      <c r="X269" s="9">
        <v>2.7490002266444855</v>
      </c>
      <c r="Y269" s="10"/>
      <c r="Z269" s="9"/>
      <c r="AA269" s="9"/>
      <c r="AB269" s="9"/>
      <c r="AC269" s="9"/>
      <c r="AD269" s="9"/>
    </row>
    <row r="270" spans="1:30" ht="25.5" x14ac:dyDescent="0.2">
      <c r="A270" s="16" t="s">
        <v>117</v>
      </c>
      <c r="B270" s="12">
        <v>2125</v>
      </c>
      <c r="C270" s="10">
        <v>968.1</v>
      </c>
      <c r="D270" s="10">
        <v>974</v>
      </c>
      <c r="E270" s="1">
        <v>4.8499999999999996</v>
      </c>
      <c r="F270" s="9">
        <v>5.9</v>
      </c>
      <c r="G270" s="10">
        <v>970.2</v>
      </c>
      <c r="H270" s="10">
        <v>973</v>
      </c>
      <c r="I270" s="9">
        <v>972.95</v>
      </c>
      <c r="J270" s="9" t="s">
        <v>235</v>
      </c>
      <c r="K270" s="12"/>
      <c r="L270" s="38" t="s">
        <v>152</v>
      </c>
      <c r="M270" s="10"/>
      <c r="N270" s="10"/>
      <c r="O270" s="10">
        <v>28.478266713296584</v>
      </c>
      <c r="P270" s="32"/>
      <c r="Q270" s="32"/>
      <c r="R270" s="9">
        <v>11.564959391509007</v>
      </c>
      <c r="S270" s="10"/>
      <c r="T270" s="10"/>
      <c r="U270" s="10"/>
      <c r="V270" s="10"/>
      <c r="W270" s="9">
        <v>2.0486776654926704</v>
      </c>
      <c r="X270" s="9">
        <v>2.8644127754570787</v>
      </c>
      <c r="Y270" s="10"/>
      <c r="Z270" s="9"/>
      <c r="AA270" s="9"/>
      <c r="AB270" s="9"/>
      <c r="AC270" s="9"/>
      <c r="AD270" s="9"/>
    </row>
    <row r="271" spans="1:30" ht="29.25" customHeight="1" x14ac:dyDescent="0.2">
      <c r="A271" s="16" t="s">
        <v>118</v>
      </c>
      <c r="B271" s="8">
        <v>1165</v>
      </c>
      <c r="C271" s="9">
        <v>781</v>
      </c>
      <c r="D271" s="9">
        <v>787.4</v>
      </c>
      <c r="E271" s="9">
        <v>3.9</v>
      </c>
      <c r="F271" s="9">
        <v>6.4</v>
      </c>
      <c r="G271" s="10"/>
      <c r="H271" s="10"/>
      <c r="I271" s="9">
        <f t="shared" ref="I271:I272" si="19">C271+E271-2.5</f>
        <v>782.4</v>
      </c>
      <c r="J271" s="9" t="s">
        <v>120</v>
      </c>
      <c r="K271" s="12" t="s">
        <v>103</v>
      </c>
      <c r="L271" s="47" t="s">
        <v>16</v>
      </c>
      <c r="M271" s="9">
        <v>30.179530860961883</v>
      </c>
      <c r="N271" s="9"/>
      <c r="O271" s="9"/>
      <c r="P271" s="9"/>
      <c r="Q271" s="1">
        <v>30.179530860961883</v>
      </c>
      <c r="R271" s="9"/>
      <c r="S271" s="9"/>
      <c r="T271" s="9">
        <v>3.9697325738807181</v>
      </c>
      <c r="U271" s="9"/>
      <c r="V271" s="9">
        <v>76.145846170813982</v>
      </c>
      <c r="W271" s="9">
        <v>1.8987685100248985</v>
      </c>
      <c r="X271" s="9">
        <v>2.7195012199699709</v>
      </c>
      <c r="Y271" s="9"/>
      <c r="Z271" s="9">
        <v>0</v>
      </c>
      <c r="AA271" s="9">
        <v>0.52653748946925027</v>
      </c>
      <c r="AB271" s="9">
        <v>44.292333614153328</v>
      </c>
      <c r="AC271" s="9">
        <v>55.181128896377423</v>
      </c>
      <c r="AD271" s="9"/>
    </row>
    <row r="272" spans="1:30" ht="40.5" customHeight="1" x14ac:dyDescent="0.2">
      <c r="A272" s="16" t="s">
        <v>118</v>
      </c>
      <c r="B272" s="8">
        <v>1572</v>
      </c>
      <c r="C272" s="9">
        <v>787.4</v>
      </c>
      <c r="D272" s="9">
        <v>793.8</v>
      </c>
      <c r="E272" s="9">
        <v>3.37</v>
      </c>
      <c r="F272" s="9">
        <v>6.4</v>
      </c>
      <c r="G272" s="10">
        <v>787.6</v>
      </c>
      <c r="H272" s="10">
        <v>788.5</v>
      </c>
      <c r="I272" s="9">
        <f t="shared" si="19"/>
        <v>788.27</v>
      </c>
      <c r="J272" s="9" t="s">
        <v>120</v>
      </c>
      <c r="K272" s="12" t="s">
        <v>103</v>
      </c>
      <c r="L272" s="47" t="s">
        <v>18</v>
      </c>
      <c r="M272" s="9"/>
      <c r="N272" s="9"/>
      <c r="O272" s="9">
        <v>33.590010938814125</v>
      </c>
      <c r="P272" s="9">
        <v>29.411724917068433</v>
      </c>
      <c r="Q272" s="1">
        <v>29.411724917068433</v>
      </c>
      <c r="R272" s="9">
        <v>44.345419529212904</v>
      </c>
      <c r="S272" s="9"/>
      <c r="T272" s="9"/>
      <c r="U272" s="9"/>
      <c r="V272" s="9"/>
      <c r="W272" s="9">
        <v>1.7896284166312701</v>
      </c>
      <c r="X272" s="9">
        <v>2.6948181168685665</v>
      </c>
      <c r="Y272" s="9"/>
      <c r="Z272" s="9">
        <v>0.62583817612874382</v>
      </c>
      <c r="AA272" s="9">
        <v>2.3658058526185481</v>
      </c>
      <c r="AB272" s="9">
        <v>67.607716378391387</v>
      </c>
      <c r="AC272" s="9">
        <v>29.400639592861317</v>
      </c>
      <c r="AD272" s="23"/>
    </row>
    <row r="273" spans="1:31" ht="26.25" customHeight="1" x14ac:dyDescent="0.2">
      <c r="A273" s="16" t="s">
        <v>118</v>
      </c>
      <c r="B273" s="8">
        <v>1198</v>
      </c>
      <c r="C273" s="9">
        <v>829</v>
      </c>
      <c r="D273" s="9">
        <v>840.7</v>
      </c>
      <c r="E273" s="9">
        <v>7.9</v>
      </c>
      <c r="F273" s="9">
        <v>11.7</v>
      </c>
      <c r="G273" s="10"/>
      <c r="H273" s="10"/>
      <c r="I273" s="9">
        <f t="shared" ref="I273" si="20">C273+E273-4.4</f>
        <v>832.5</v>
      </c>
      <c r="J273" s="9" t="s">
        <v>120</v>
      </c>
      <c r="K273" s="12" t="s">
        <v>102</v>
      </c>
      <c r="L273" s="47" t="s">
        <v>16</v>
      </c>
      <c r="M273" s="9">
        <v>26.50661742074487</v>
      </c>
      <c r="N273" s="9"/>
      <c r="O273" s="9"/>
      <c r="P273" s="9"/>
      <c r="Q273" s="1">
        <v>26.50661742074487</v>
      </c>
      <c r="R273" s="9">
        <v>0.80099849583964855</v>
      </c>
      <c r="S273" s="9"/>
      <c r="T273" s="9">
        <v>4.5605311330292704</v>
      </c>
      <c r="U273" s="9"/>
      <c r="V273" s="9">
        <v>69.439774831323007</v>
      </c>
      <c r="W273" s="9">
        <v>1.992373037857802</v>
      </c>
      <c r="X273" s="9">
        <v>2.7109556914314434</v>
      </c>
      <c r="Y273" s="9"/>
      <c r="Z273" s="9">
        <v>0.62599835945257531</v>
      </c>
      <c r="AA273" s="9">
        <v>2.9184475240685575</v>
      </c>
      <c r="AB273" s="9">
        <v>49.786297111773081</v>
      </c>
      <c r="AC273" s="9">
        <v>46.669257004705777</v>
      </c>
      <c r="AD273" s="23"/>
    </row>
    <row r="274" spans="1:31" ht="30" customHeight="1" x14ac:dyDescent="0.2">
      <c r="A274" s="16" t="s">
        <v>118</v>
      </c>
      <c r="B274" s="12">
        <v>1580</v>
      </c>
      <c r="C274" s="32">
        <v>897</v>
      </c>
      <c r="D274" s="32">
        <v>903.3</v>
      </c>
      <c r="E274" s="9">
        <v>0.52</v>
      </c>
      <c r="F274" s="9"/>
      <c r="G274" s="10">
        <v>892.4</v>
      </c>
      <c r="H274" s="10">
        <v>893.4</v>
      </c>
      <c r="I274" s="9">
        <v>893.02</v>
      </c>
      <c r="J274" s="9" t="s">
        <v>235</v>
      </c>
      <c r="K274" s="12"/>
      <c r="L274" s="38" t="s">
        <v>153</v>
      </c>
      <c r="M274" s="10">
        <v>40.698052956208812</v>
      </c>
      <c r="N274" s="10"/>
      <c r="O274" s="10">
        <v>41.2781033497455</v>
      </c>
      <c r="P274" s="9"/>
      <c r="Q274" s="32">
        <v>41</v>
      </c>
      <c r="R274" s="9"/>
      <c r="S274" s="9"/>
      <c r="T274" s="10"/>
      <c r="U274" s="10"/>
      <c r="V274" s="10"/>
      <c r="W274" s="9">
        <v>1.572653190034236</v>
      </c>
      <c r="X274" s="9">
        <v>2.6649634477679616</v>
      </c>
      <c r="Y274" s="10"/>
      <c r="Z274" s="9">
        <v>0.61286652721200774</v>
      </c>
      <c r="AA274" s="9">
        <v>20.624610077434035</v>
      </c>
      <c r="AB274" s="9">
        <v>73.110939851003707</v>
      </c>
      <c r="AC274" s="9">
        <v>5.6515835443502516</v>
      </c>
      <c r="AD274" s="23"/>
      <c r="AE274" s="48"/>
    </row>
    <row r="275" spans="1:31" ht="30" customHeight="1" x14ac:dyDescent="0.2">
      <c r="A275" s="16" t="s">
        <v>118</v>
      </c>
      <c r="B275" s="12">
        <v>1590</v>
      </c>
      <c r="C275" s="10">
        <v>903.3</v>
      </c>
      <c r="D275" s="10">
        <v>909.7</v>
      </c>
      <c r="E275" s="9">
        <v>4.55</v>
      </c>
      <c r="F275" s="9"/>
      <c r="G275" s="10">
        <v>902.8</v>
      </c>
      <c r="H275" s="10">
        <v>903.8</v>
      </c>
      <c r="I275" s="9">
        <v>903.35</v>
      </c>
      <c r="J275" s="9" t="s">
        <v>235</v>
      </c>
      <c r="K275" s="12"/>
      <c r="L275" s="38" t="s">
        <v>19</v>
      </c>
      <c r="M275" s="10"/>
      <c r="N275" s="10"/>
      <c r="O275" s="10">
        <v>36.909004232361369</v>
      </c>
      <c r="P275" s="9"/>
      <c r="Q275" s="32">
        <v>36.909004232361369</v>
      </c>
      <c r="R275" s="9"/>
      <c r="S275" s="10"/>
      <c r="T275" s="10"/>
      <c r="U275" s="10"/>
      <c r="V275" s="10"/>
      <c r="W275" s="9">
        <v>1.6830753560143819</v>
      </c>
      <c r="X275" s="9">
        <v>2.6676950261065375</v>
      </c>
      <c r="Y275" s="10"/>
      <c r="Z275" s="9">
        <v>0.47799422799422797</v>
      </c>
      <c r="AA275" s="9">
        <v>26.614357864357864</v>
      </c>
      <c r="AB275" s="9">
        <v>53.57744107744108</v>
      </c>
      <c r="AC275" s="9">
        <v>19.33020683020683</v>
      </c>
      <c r="AD275" s="23"/>
      <c r="AE275" s="48"/>
    </row>
    <row r="276" spans="1:31" ht="30" customHeight="1" x14ac:dyDescent="0.2">
      <c r="A276" s="16" t="s">
        <v>118</v>
      </c>
      <c r="B276" s="12">
        <v>1595</v>
      </c>
      <c r="C276" s="10">
        <v>909.7</v>
      </c>
      <c r="D276" s="10">
        <v>916</v>
      </c>
      <c r="E276" s="9">
        <v>4.6500000000000004</v>
      </c>
      <c r="F276" s="9"/>
      <c r="G276" s="10">
        <v>909.4</v>
      </c>
      <c r="H276" s="10">
        <v>911.8</v>
      </c>
      <c r="I276" s="9">
        <v>909.85</v>
      </c>
      <c r="J276" s="9" t="s">
        <v>235</v>
      </c>
      <c r="K276" s="12"/>
      <c r="L276" s="38" t="s">
        <v>19</v>
      </c>
      <c r="M276" s="10">
        <v>32.503380736989342</v>
      </c>
      <c r="N276" s="10"/>
      <c r="O276" s="10">
        <v>34.217764814786477</v>
      </c>
      <c r="P276" s="9"/>
      <c r="Q276" s="32">
        <v>33.4</v>
      </c>
      <c r="R276" s="9">
        <v>109.01021723336316</v>
      </c>
      <c r="S276" s="10"/>
      <c r="T276" s="10"/>
      <c r="U276" s="10"/>
      <c r="V276" s="10"/>
      <c r="W276" s="9">
        <v>1.7759705962210601</v>
      </c>
      <c r="X276" s="9">
        <v>2.6650271393081493</v>
      </c>
      <c r="Y276" s="10"/>
      <c r="Z276" s="9">
        <v>0.2177040003110057</v>
      </c>
      <c r="AA276" s="9">
        <v>9.8433308712047598</v>
      </c>
      <c r="AB276" s="9">
        <v>74.349803677642583</v>
      </c>
      <c r="AC276" s="9">
        <v>15.589161450841662</v>
      </c>
      <c r="AD276" s="23"/>
      <c r="AE276" s="48"/>
    </row>
    <row r="277" spans="1:31" ht="30" customHeight="1" x14ac:dyDescent="0.2">
      <c r="A277" s="16" t="s">
        <v>118</v>
      </c>
      <c r="B277" s="12">
        <v>1602</v>
      </c>
      <c r="C277" s="10">
        <v>916</v>
      </c>
      <c r="D277" s="10">
        <v>922.4</v>
      </c>
      <c r="E277" s="9">
        <v>5.27</v>
      </c>
      <c r="F277" s="9"/>
      <c r="G277" s="10">
        <v>915</v>
      </c>
      <c r="H277" s="10">
        <v>917.2</v>
      </c>
      <c r="I277" s="9">
        <v>916.77</v>
      </c>
      <c r="J277" s="9" t="s">
        <v>235</v>
      </c>
      <c r="K277" s="12"/>
      <c r="L277" s="38" t="s">
        <v>158</v>
      </c>
      <c r="M277" s="10"/>
      <c r="N277" s="10"/>
      <c r="O277" s="10">
        <v>34.085882317223067</v>
      </c>
      <c r="P277" s="9"/>
      <c r="Q277" s="32">
        <v>34.1</v>
      </c>
      <c r="R277" s="9">
        <v>356.70198963665263</v>
      </c>
      <c r="S277" s="10"/>
      <c r="T277" s="10"/>
      <c r="U277" s="10"/>
      <c r="V277" s="10"/>
      <c r="W277" s="9">
        <v>1.7677773584997232</v>
      </c>
      <c r="X277" s="9">
        <v>2.6819404107136151</v>
      </c>
      <c r="Y277" s="10"/>
      <c r="Z277" s="9">
        <v>0.20164847629370097</v>
      </c>
      <c r="AA277" s="9">
        <v>68.280694679000831</v>
      </c>
      <c r="AB277" s="9">
        <v>26.55206311597307</v>
      </c>
      <c r="AC277" s="9">
        <v>4.9655937287323866</v>
      </c>
      <c r="AD277" s="23"/>
      <c r="AE277" s="48"/>
    </row>
    <row r="278" spans="1:31" ht="30" customHeight="1" x14ac:dyDescent="0.2">
      <c r="A278" s="16" t="s">
        <v>118</v>
      </c>
      <c r="B278" s="12">
        <v>1604</v>
      </c>
      <c r="C278" s="32">
        <v>922.4</v>
      </c>
      <c r="D278" s="32">
        <v>928.8</v>
      </c>
      <c r="E278" s="9">
        <v>0.68</v>
      </c>
      <c r="F278" s="9"/>
      <c r="G278" s="10">
        <v>921</v>
      </c>
      <c r="H278" s="10">
        <v>922.4</v>
      </c>
      <c r="I278" s="9">
        <v>921.31527000000006</v>
      </c>
      <c r="J278" s="9" t="s">
        <v>235</v>
      </c>
      <c r="K278" s="12"/>
      <c r="L278" s="38" t="s">
        <v>20</v>
      </c>
      <c r="M278" s="10"/>
      <c r="N278" s="10"/>
      <c r="O278" s="10">
        <v>33.468290741922203</v>
      </c>
      <c r="P278" s="9"/>
      <c r="Q278" s="32">
        <v>33.5</v>
      </c>
      <c r="R278" s="9">
        <v>46.950191880659226</v>
      </c>
      <c r="S278" s="10"/>
      <c r="T278" s="10"/>
      <c r="U278" s="10"/>
      <c r="V278" s="10"/>
      <c r="W278" s="9">
        <v>1.7987023033674705</v>
      </c>
      <c r="X278" s="9">
        <v>2.7035263687428639</v>
      </c>
      <c r="Y278" s="10"/>
      <c r="Z278" s="9"/>
      <c r="AA278" s="9"/>
      <c r="AB278" s="9"/>
      <c r="AC278" s="9"/>
      <c r="AD278" s="9"/>
      <c r="AE278" s="48"/>
    </row>
    <row r="279" spans="1:31" ht="30" customHeight="1" x14ac:dyDescent="0.2">
      <c r="A279" s="16" t="s">
        <v>118</v>
      </c>
      <c r="B279" s="12">
        <v>1606</v>
      </c>
      <c r="C279" s="10">
        <v>922.4</v>
      </c>
      <c r="D279" s="10">
        <v>928.8</v>
      </c>
      <c r="E279" s="9">
        <v>2.61</v>
      </c>
      <c r="F279" s="9"/>
      <c r="G279" s="10">
        <v>922.4</v>
      </c>
      <c r="H279" s="10">
        <v>923.6</v>
      </c>
      <c r="I279" s="9">
        <v>923.24527</v>
      </c>
      <c r="J279" s="9" t="s">
        <v>235</v>
      </c>
      <c r="K279" s="12"/>
      <c r="L279" s="38" t="s">
        <v>159</v>
      </c>
      <c r="M279" s="10"/>
      <c r="N279" s="10"/>
      <c r="O279" s="10">
        <v>39.311684645242387</v>
      </c>
      <c r="P279" s="9"/>
      <c r="Q279" s="32">
        <v>39.299999999999997</v>
      </c>
      <c r="R279" s="9"/>
      <c r="S279" s="10"/>
      <c r="T279" s="10"/>
      <c r="U279" s="10"/>
      <c r="V279" s="10"/>
      <c r="W279" s="9">
        <v>1.6140198273491437</v>
      </c>
      <c r="X279" s="9">
        <v>2.659523201318545</v>
      </c>
      <c r="Y279" s="10"/>
      <c r="Z279" s="9">
        <v>0.54884350832175066</v>
      </c>
      <c r="AA279" s="9">
        <v>29.338180263017215</v>
      </c>
      <c r="AB279" s="9">
        <v>58.886631740261599</v>
      </c>
      <c r="AC279" s="9">
        <v>11.226344488399443</v>
      </c>
      <c r="AD279" s="23"/>
      <c r="AE279" s="48"/>
    </row>
    <row r="280" spans="1:31" ht="30" customHeight="1" x14ac:dyDescent="0.2">
      <c r="A280" s="16" t="s">
        <v>118</v>
      </c>
      <c r="B280" s="12">
        <v>1608</v>
      </c>
      <c r="C280" s="10">
        <v>922.4</v>
      </c>
      <c r="D280" s="10">
        <v>928.8</v>
      </c>
      <c r="E280" s="9">
        <v>4.5999999999999996</v>
      </c>
      <c r="F280" s="9"/>
      <c r="G280" s="10">
        <v>924.2</v>
      </c>
      <c r="H280" s="10">
        <v>925.8</v>
      </c>
      <c r="I280" s="9">
        <v>925.23527000000001</v>
      </c>
      <c r="J280" s="9" t="s">
        <v>235</v>
      </c>
      <c r="K280" s="12"/>
      <c r="L280" s="38" t="s">
        <v>160</v>
      </c>
      <c r="M280" s="10"/>
      <c r="N280" s="10"/>
      <c r="O280" s="10">
        <v>38.948940303329813</v>
      </c>
      <c r="P280" s="9"/>
      <c r="Q280" s="32">
        <v>38.9</v>
      </c>
      <c r="R280" s="9">
        <v>881.2084886038142</v>
      </c>
      <c r="S280" s="10"/>
      <c r="T280" s="10"/>
      <c r="U280" s="10"/>
      <c r="V280" s="10"/>
      <c r="W280" s="9">
        <v>1.6251991842182263</v>
      </c>
      <c r="X280" s="9">
        <v>2.6620327186669077</v>
      </c>
      <c r="Y280" s="10"/>
      <c r="Z280" s="9">
        <v>0.2773705274002457</v>
      </c>
      <c r="AA280" s="9">
        <v>49.649324404643977</v>
      </c>
      <c r="AB280" s="9">
        <v>43.337163688235535</v>
      </c>
      <c r="AC280" s="9">
        <v>6.7361413797202525</v>
      </c>
      <c r="AD280" s="23"/>
      <c r="AE280" s="48"/>
    </row>
    <row r="281" spans="1:31" ht="30" customHeight="1" x14ac:dyDescent="0.2">
      <c r="A281" s="16" t="s">
        <v>118</v>
      </c>
      <c r="B281" s="12">
        <v>1610</v>
      </c>
      <c r="C281" s="10">
        <v>928.8</v>
      </c>
      <c r="D281" s="10">
        <v>935</v>
      </c>
      <c r="E281" s="9">
        <v>0.5</v>
      </c>
      <c r="F281" s="9"/>
      <c r="G281" s="10"/>
      <c r="H281" s="10"/>
      <c r="I281" s="9">
        <v>927.53993000000003</v>
      </c>
      <c r="J281" s="9" t="s">
        <v>235</v>
      </c>
      <c r="K281" s="12"/>
      <c r="L281" s="38" t="s">
        <v>155</v>
      </c>
      <c r="M281" s="10"/>
      <c r="N281" s="10"/>
      <c r="O281" s="10">
        <v>24.90974542573375</v>
      </c>
      <c r="P281" s="9"/>
      <c r="Q281" s="32">
        <v>24.9</v>
      </c>
      <c r="R281" s="9">
        <v>492.21355224498961</v>
      </c>
      <c r="S281" s="10"/>
      <c r="T281" s="10"/>
      <c r="U281" s="10"/>
      <c r="V281" s="10"/>
      <c r="W281" s="9">
        <v>2.0059997715336371</v>
      </c>
      <c r="X281" s="9">
        <v>2.6714515524110389</v>
      </c>
      <c r="Y281" s="10"/>
      <c r="Z281" s="9">
        <v>0.35797925727668117</v>
      </c>
      <c r="AA281" s="9">
        <v>39.729006356641015</v>
      </c>
      <c r="AB281" s="9">
        <v>53.957845433255265</v>
      </c>
      <c r="AC281" s="9">
        <v>5.955168952827032</v>
      </c>
      <c r="AD281" s="23"/>
      <c r="AE281" s="48"/>
    </row>
    <row r="282" spans="1:31" ht="30" customHeight="1" x14ac:dyDescent="0.2">
      <c r="A282" s="16" t="s">
        <v>118</v>
      </c>
      <c r="B282" s="12">
        <v>1613</v>
      </c>
      <c r="C282" s="10">
        <v>928.8</v>
      </c>
      <c r="D282" s="10">
        <v>935</v>
      </c>
      <c r="E282" s="9">
        <v>3.6</v>
      </c>
      <c r="F282" s="9"/>
      <c r="G282" s="10">
        <v>930.4</v>
      </c>
      <c r="H282" s="10">
        <v>931.4</v>
      </c>
      <c r="I282" s="9">
        <v>930.63993000000005</v>
      </c>
      <c r="J282" s="9" t="s">
        <v>235</v>
      </c>
      <c r="K282" s="12"/>
      <c r="L282" s="38" t="s">
        <v>162</v>
      </c>
      <c r="M282" s="10"/>
      <c r="N282" s="10"/>
      <c r="O282" s="10">
        <v>37.409115118424076</v>
      </c>
      <c r="P282" s="9"/>
      <c r="Q282" s="32">
        <v>37.4</v>
      </c>
      <c r="R282" s="9"/>
      <c r="S282" s="10"/>
      <c r="T282" s="10"/>
      <c r="U282" s="10"/>
      <c r="V282" s="10"/>
      <c r="W282" s="9">
        <v>1.6596771967304176</v>
      </c>
      <c r="X282" s="9">
        <v>2.6516276289600045</v>
      </c>
      <c r="Y282" s="10"/>
      <c r="Z282" s="9">
        <v>0.6173611980144329</v>
      </c>
      <c r="AA282" s="9">
        <v>56.55112001001126</v>
      </c>
      <c r="AB282" s="9">
        <v>34.947649438952133</v>
      </c>
      <c r="AC282" s="9">
        <v>7.88386935302215</v>
      </c>
      <c r="AD282" s="23"/>
      <c r="AE282" s="48"/>
    </row>
    <row r="283" spans="1:31" ht="30" customHeight="1" x14ac:dyDescent="0.2">
      <c r="A283" s="16" t="s">
        <v>118</v>
      </c>
      <c r="B283" s="12">
        <v>1615</v>
      </c>
      <c r="C283" s="10">
        <v>928.8</v>
      </c>
      <c r="D283" s="10">
        <v>935</v>
      </c>
      <c r="E283" s="9">
        <v>5.48</v>
      </c>
      <c r="F283" s="9"/>
      <c r="G283" s="10">
        <v>932.4</v>
      </c>
      <c r="H283" s="10">
        <v>934.2</v>
      </c>
      <c r="I283" s="9">
        <v>932.51993000000004</v>
      </c>
      <c r="J283" s="9" t="s">
        <v>235</v>
      </c>
      <c r="K283" s="12"/>
      <c r="L283" s="38" t="s">
        <v>153</v>
      </c>
      <c r="M283" s="10"/>
      <c r="N283" s="10"/>
      <c r="O283" s="10">
        <v>35.444571672099748</v>
      </c>
      <c r="P283" s="9"/>
      <c r="Q283" s="32">
        <v>35.4</v>
      </c>
      <c r="R283" s="9">
        <v>1977.7458043942709</v>
      </c>
      <c r="S283" s="10"/>
      <c r="T283" s="10"/>
      <c r="U283" s="10"/>
      <c r="V283" s="10"/>
      <c r="W283" s="9">
        <v>1.6978740118328826</v>
      </c>
      <c r="X283" s="9">
        <v>2.6301026200442346</v>
      </c>
      <c r="Y283" s="10"/>
      <c r="Z283" s="9"/>
      <c r="AA283" s="9"/>
      <c r="AB283" s="9"/>
      <c r="AC283" s="9"/>
      <c r="AD283" s="9"/>
      <c r="AE283" s="48"/>
    </row>
    <row r="284" spans="1:31" ht="30" customHeight="1" x14ac:dyDescent="0.2">
      <c r="A284" s="16" t="s">
        <v>118</v>
      </c>
      <c r="B284" s="12">
        <v>1618</v>
      </c>
      <c r="C284" s="10">
        <v>941.2</v>
      </c>
      <c r="D284" s="10">
        <v>947.4</v>
      </c>
      <c r="E284" s="9">
        <v>0.54</v>
      </c>
      <c r="F284" s="9"/>
      <c r="G284" s="10">
        <v>939</v>
      </c>
      <c r="H284" s="10">
        <v>941.2</v>
      </c>
      <c r="I284" s="9">
        <v>939.97527000000002</v>
      </c>
      <c r="J284" s="9" t="s">
        <v>235</v>
      </c>
      <c r="K284" s="12"/>
      <c r="L284" s="38" t="s">
        <v>155</v>
      </c>
      <c r="M284" s="10"/>
      <c r="N284" s="10"/>
      <c r="O284" s="10">
        <v>39.268204629473807</v>
      </c>
      <c r="P284" s="9"/>
      <c r="Q284" s="32">
        <v>39.299999999999997</v>
      </c>
      <c r="R284" s="9">
        <v>2514.0731570787252</v>
      </c>
      <c r="S284" s="10"/>
      <c r="T284" s="10"/>
      <c r="U284" s="10"/>
      <c r="V284" s="10"/>
      <c r="W284" s="9">
        <v>1.6113542347648688</v>
      </c>
      <c r="X284" s="9">
        <v>2.653230033681627</v>
      </c>
      <c r="Y284" s="10"/>
      <c r="Z284" s="9">
        <v>0.92894646907136424</v>
      </c>
      <c r="AA284" s="9">
        <v>58.943051542548247</v>
      </c>
      <c r="AB284" s="9">
        <v>32.951191474819026</v>
      </c>
      <c r="AC284" s="9">
        <v>7.1768105135613762</v>
      </c>
      <c r="AD284" s="23"/>
      <c r="AE284" s="48"/>
    </row>
    <row r="285" spans="1:31" ht="30" customHeight="1" x14ac:dyDescent="0.2">
      <c r="A285" s="16" t="s">
        <v>118</v>
      </c>
      <c r="B285" s="12">
        <v>1621</v>
      </c>
      <c r="C285" s="10">
        <v>941.2</v>
      </c>
      <c r="D285" s="10">
        <v>947.4</v>
      </c>
      <c r="E285" s="9">
        <v>3.6</v>
      </c>
      <c r="F285" s="9"/>
      <c r="G285" s="10">
        <v>942.8</v>
      </c>
      <c r="H285" s="10">
        <v>943.6</v>
      </c>
      <c r="I285" s="9">
        <v>943.03526999999997</v>
      </c>
      <c r="J285" s="9" t="s">
        <v>235</v>
      </c>
      <c r="K285" s="12"/>
      <c r="L285" s="38" t="s">
        <v>73</v>
      </c>
      <c r="M285" s="10"/>
      <c r="N285" s="10"/>
      <c r="O285" s="10"/>
      <c r="P285" s="9"/>
      <c r="Q285" s="32"/>
      <c r="R285" s="9">
        <v>2931.502551043332</v>
      </c>
      <c r="S285" s="10"/>
      <c r="T285" s="10"/>
      <c r="U285" s="10"/>
      <c r="V285" s="10"/>
      <c r="W285" s="9"/>
      <c r="X285" s="9"/>
      <c r="Y285" s="10"/>
      <c r="Z285" s="9">
        <v>0.39142216720752065</v>
      </c>
      <c r="AA285" s="9">
        <v>71.998260345923526</v>
      </c>
      <c r="AB285" s="9">
        <v>21.220434244421384</v>
      </c>
      <c r="AC285" s="9">
        <v>6.38988324244756</v>
      </c>
      <c r="AD285" s="23"/>
      <c r="AE285" s="48"/>
    </row>
    <row r="286" spans="1:31" ht="30" customHeight="1" x14ac:dyDescent="0.2">
      <c r="A286" s="16" t="s">
        <v>118</v>
      </c>
      <c r="B286" s="12">
        <v>1622</v>
      </c>
      <c r="C286" s="10">
        <v>941.2</v>
      </c>
      <c r="D286" s="10">
        <v>947.4</v>
      </c>
      <c r="E286" s="9">
        <v>4.59</v>
      </c>
      <c r="F286" s="9"/>
      <c r="G286" s="10">
        <v>943.6</v>
      </c>
      <c r="H286" s="10">
        <v>945</v>
      </c>
      <c r="I286" s="9">
        <v>944.02526999999998</v>
      </c>
      <c r="J286" s="9" t="s">
        <v>235</v>
      </c>
      <c r="K286" s="12"/>
      <c r="L286" s="38" t="s">
        <v>153</v>
      </c>
      <c r="M286" s="10"/>
      <c r="N286" s="10"/>
      <c r="O286" s="10">
        <v>38.323809514418372</v>
      </c>
      <c r="P286" s="9"/>
      <c r="Q286" s="32">
        <v>38.299999999999997</v>
      </c>
      <c r="R286" s="9">
        <v>2073.7136061209899</v>
      </c>
      <c r="S286" s="10"/>
      <c r="T286" s="10"/>
      <c r="U286" s="10"/>
      <c r="V286" s="10"/>
      <c r="W286" s="9">
        <v>1.6325484046971994</v>
      </c>
      <c r="X286" s="9">
        <v>2.6469669930065622</v>
      </c>
      <c r="Y286" s="10"/>
      <c r="Z286" s="9"/>
      <c r="AA286" s="9"/>
      <c r="AB286" s="9"/>
      <c r="AC286" s="9"/>
      <c r="AD286" s="9"/>
      <c r="AE286" s="48"/>
    </row>
    <row r="287" spans="1:31" ht="30" customHeight="1" x14ac:dyDescent="0.2">
      <c r="A287" s="16" t="s">
        <v>118</v>
      </c>
      <c r="B287" s="12">
        <v>1265</v>
      </c>
      <c r="C287" s="10">
        <v>947.4</v>
      </c>
      <c r="D287" s="10">
        <v>953.7</v>
      </c>
      <c r="E287" s="9">
        <v>4.9000000000000004</v>
      </c>
      <c r="F287" s="9"/>
      <c r="G287" s="10">
        <v>950</v>
      </c>
      <c r="H287" s="10">
        <v>951.4</v>
      </c>
      <c r="I287" s="9">
        <v>950.53526999999997</v>
      </c>
      <c r="J287" s="9" t="s">
        <v>235</v>
      </c>
      <c r="K287" s="12"/>
      <c r="L287" s="38" t="s">
        <v>156</v>
      </c>
      <c r="M287" s="10">
        <v>32.493081458308282</v>
      </c>
      <c r="N287" s="10"/>
      <c r="O287" s="10"/>
      <c r="P287" s="9"/>
      <c r="Q287" s="32">
        <v>32.5</v>
      </c>
      <c r="R287" s="9"/>
      <c r="S287" s="10"/>
      <c r="T287" s="10">
        <v>1.5481011141727741</v>
      </c>
      <c r="U287" s="10"/>
      <c r="V287" s="10">
        <v>60.541487479349357</v>
      </c>
      <c r="W287" s="9">
        <v>1.8060918662014196</v>
      </c>
      <c r="X287" s="9">
        <v>2.6754174316014616</v>
      </c>
      <c r="Y287" s="10"/>
      <c r="Z287" s="9"/>
      <c r="AA287" s="9"/>
      <c r="AB287" s="9"/>
      <c r="AC287" s="9"/>
      <c r="AD287" s="9"/>
      <c r="AE287" s="48" t="s">
        <v>165</v>
      </c>
    </row>
    <row r="288" spans="1:31" ht="30" customHeight="1" x14ac:dyDescent="0.2">
      <c r="A288" s="16" t="s">
        <v>118</v>
      </c>
      <c r="B288" s="12">
        <v>1267</v>
      </c>
      <c r="C288" s="10">
        <v>953.7</v>
      </c>
      <c r="D288" s="10">
        <v>959.9</v>
      </c>
      <c r="E288" s="9">
        <v>0.9</v>
      </c>
      <c r="F288" s="9"/>
      <c r="G288" s="10">
        <v>952.4</v>
      </c>
      <c r="H288" s="10">
        <v>953</v>
      </c>
      <c r="I288" s="9">
        <v>952.83527000000004</v>
      </c>
      <c r="J288" s="9" t="s">
        <v>235</v>
      </c>
      <c r="K288" s="12"/>
      <c r="L288" s="38" t="s">
        <v>93</v>
      </c>
      <c r="M288" s="10">
        <v>25.40027305448676</v>
      </c>
      <c r="N288" s="10"/>
      <c r="O288" s="10"/>
      <c r="P288" s="9"/>
      <c r="Q288" s="32">
        <v>25.4</v>
      </c>
      <c r="R288" s="9">
        <v>20.624999467841125</v>
      </c>
      <c r="S288" s="10"/>
      <c r="T288" s="10">
        <v>10.317126801856752</v>
      </c>
      <c r="U288" s="10"/>
      <c r="V288" s="10">
        <v>76.02991752698037</v>
      </c>
      <c r="W288" s="9">
        <v>2.0207085763931989</v>
      </c>
      <c r="X288" s="9">
        <v>2.7087345478745526</v>
      </c>
      <c r="Y288" s="10"/>
      <c r="Z288" s="9"/>
      <c r="AA288" s="9"/>
      <c r="AB288" s="9"/>
      <c r="AC288" s="9"/>
      <c r="AD288" s="9"/>
      <c r="AE288" s="48"/>
    </row>
    <row r="289" spans="1:31" ht="30" customHeight="1" x14ac:dyDescent="0.2">
      <c r="A289" s="16" t="s">
        <v>118</v>
      </c>
      <c r="B289" s="12">
        <v>1628</v>
      </c>
      <c r="C289" s="10">
        <v>953.7</v>
      </c>
      <c r="D289" s="10">
        <v>959.9</v>
      </c>
      <c r="E289" s="9">
        <v>2.35</v>
      </c>
      <c r="F289" s="9"/>
      <c r="G289" s="10">
        <v>953.6</v>
      </c>
      <c r="H289" s="10">
        <v>954.8</v>
      </c>
      <c r="I289" s="9">
        <v>954.28526999999997</v>
      </c>
      <c r="J289" s="9" t="s">
        <v>235</v>
      </c>
      <c r="K289" s="12"/>
      <c r="L289" s="38" t="s">
        <v>153</v>
      </c>
      <c r="M289" s="10"/>
      <c r="N289" s="10"/>
      <c r="O289" s="10">
        <v>36.197090159724581</v>
      </c>
      <c r="P289" s="9"/>
      <c r="Q289" s="32">
        <v>36.200000000000003</v>
      </c>
      <c r="R289" s="9">
        <v>784.36674490445091</v>
      </c>
      <c r="S289" s="10"/>
      <c r="T289" s="10"/>
      <c r="U289" s="10"/>
      <c r="V289" s="10"/>
      <c r="W289" s="9">
        <v>1.6902034652469096</v>
      </c>
      <c r="X289" s="9">
        <v>2.6491009100966947</v>
      </c>
      <c r="Y289" s="10"/>
      <c r="Z289" s="9">
        <v>0.54650141504830685</v>
      </c>
      <c r="AA289" s="9">
        <v>53.583162551641124</v>
      </c>
      <c r="AB289" s="9">
        <v>37.412576038515326</v>
      </c>
      <c r="AC289" s="9">
        <v>8.4577599947952251</v>
      </c>
      <c r="AD289" s="23"/>
      <c r="AE289" s="48"/>
    </row>
    <row r="290" spans="1:31" ht="30" customHeight="1" x14ac:dyDescent="0.2">
      <c r="A290" s="16" t="s">
        <v>118</v>
      </c>
      <c r="B290" s="12">
        <v>1269</v>
      </c>
      <c r="C290" s="10">
        <v>953.7</v>
      </c>
      <c r="D290" s="10">
        <v>959.9</v>
      </c>
      <c r="E290" s="9">
        <v>2.9</v>
      </c>
      <c r="F290" s="9"/>
      <c r="G290" s="10">
        <v>954.8</v>
      </c>
      <c r="H290" s="10">
        <v>957.6</v>
      </c>
      <c r="I290" s="9">
        <v>954.83527000000004</v>
      </c>
      <c r="J290" s="9" t="s">
        <v>235</v>
      </c>
      <c r="K290" s="12"/>
      <c r="L290" s="38" t="s">
        <v>164</v>
      </c>
      <c r="M290" s="10">
        <v>26.088300766757367</v>
      </c>
      <c r="N290" s="10"/>
      <c r="O290" s="10"/>
      <c r="P290" s="9"/>
      <c r="Q290" s="32">
        <v>26.1</v>
      </c>
      <c r="R290" s="9"/>
      <c r="S290" s="10"/>
      <c r="T290" s="10">
        <v>6.4899125803438595</v>
      </c>
      <c r="U290" s="10"/>
      <c r="V290" s="10">
        <v>71.834753413757923</v>
      </c>
      <c r="W290" s="9">
        <v>1.966360190452634</v>
      </c>
      <c r="X290" s="9">
        <v>2.6604180540450098</v>
      </c>
      <c r="Y290" s="10"/>
      <c r="Z290" s="9"/>
      <c r="AA290" s="9"/>
      <c r="AB290" s="9"/>
      <c r="AC290" s="9"/>
      <c r="AD290" s="9"/>
      <c r="AE290" s="48" t="s">
        <v>165</v>
      </c>
    </row>
    <row r="291" spans="1:31" ht="30" customHeight="1" x14ac:dyDescent="0.2">
      <c r="A291" s="16" t="s">
        <v>118</v>
      </c>
      <c r="B291" s="12">
        <v>1634</v>
      </c>
      <c r="C291" s="10">
        <v>959.9</v>
      </c>
      <c r="D291" s="10">
        <v>966.2</v>
      </c>
      <c r="E291" s="9">
        <v>1.35</v>
      </c>
      <c r="F291" s="9"/>
      <c r="G291" s="10"/>
      <c r="H291" s="10"/>
      <c r="I291" s="9">
        <v>959.48527000000001</v>
      </c>
      <c r="J291" s="9" t="s">
        <v>235</v>
      </c>
      <c r="K291" s="12"/>
      <c r="L291" s="38" t="s">
        <v>155</v>
      </c>
      <c r="M291" s="10"/>
      <c r="N291" s="10"/>
      <c r="O291" s="10">
        <v>32.565058327028638</v>
      </c>
      <c r="P291" s="9"/>
      <c r="Q291" s="32">
        <v>32.6</v>
      </c>
      <c r="R291" s="9">
        <v>399.50452935990126</v>
      </c>
      <c r="S291" s="10"/>
      <c r="T291" s="10"/>
      <c r="U291" s="10"/>
      <c r="V291" s="10"/>
      <c r="W291" s="9">
        <v>1.7836691256996944</v>
      </c>
      <c r="X291" s="9">
        <v>2.6450221227293031</v>
      </c>
      <c r="Y291" s="10"/>
      <c r="Z291" s="9">
        <v>0.22395960583109373</v>
      </c>
      <c r="AA291" s="9">
        <v>52.202948122811307</v>
      </c>
      <c r="AB291" s="9">
        <v>38.248228683117532</v>
      </c>
      <c r="AC291" s="9">
        <v>9.3248635882400848</v>
      </c>
      <c r="AD291" s="23"/>
      <c r="AE291" s="48"/>
    </row>
    <row r="292" spans="1:31" ht="38.25" x14ac:dyDescent="0.2">
      <c r="A292" s="16" t="s">
        <v>105</v>
      </c>
      <c r="B292" s="8">
        <v>2333</v>
      </c>
      <c r="C292" s="9">
        <v>788</v>
      </c>
      <c r="D292" s="9">
        <v>800</v>
      </c>
      <c r="E292" s="9">
        <v>2.8</v>
      </c>
      <c r="F292" s="9">
        <v>12</v>
      </c>
      <c r="G292" s="10">
        <v>791.6</v>
      </c>
      <c r="H292" s="10">
        <v>793.8</v>
      </c>
      <c r="I292" s="9">
        <f t="shared" ref="I292:I293" si="21">C292+E292+1</f>
        <v>791.8</v>
      </c>
      <c r="J292" s="9" t="s">
        <v>120</v>
      </c>
      <c r="K292" s="12" t="s">
        <v>103</v>
      </c>
      <c r="L292" s="47" t="s">
        <v>23</v>
      </c>
      <c r="M292" s="9">
        <v>28.76944671891448</v>
      </c>
      <c r="N292" s="9"/>
      <c r="O292" s="9"/>
      <c r="P292" s="9"/>
      <c r="Q292" s="1">
        <v>28.76944671891448</v>
      </c>
      <c r="R292" s="9"/>
      <c r="S292" s="9"/>
      <c r="T292" s="9">
        <v>3.1017782189110514</v>
      </c>
      <c r="U292" s="9"/>
      <c r="V292" s="9">
        <v>57.926966551820037</v>
      </c>
      <c r="W292" s="9">
        <v>1.930614223885835</v>
      </c>
      <c r="X292" s="9">
        <v>2.7103737581082195</v>
      </c>
      <c r="Y292" s="9"/>
      <c r="Z292" s="9"/>
      <c r="AA292" s="9"/>
      <c r="AB292" s="9"/>
      <c r="AC292" s="9"/>
      <c r="AD292" s="9"/>
    </row>
    <row r="293" spans="1:31" ht="51" customHeight="1" x14ac:dyDescent="0.2">
      <c r="A293" s="16" t="s">
        <v>105</v>
      </c>
      <c r="B293" s="8">
        <v>2341</v>
      </c>
      <c r="C293" s="9">
        <v>788</v>
      </c>
      <c r="D293" s="9">
        <v>800</v>
      </c>
      <c r="E293" s="9">
        <v>10.8</v>
      </c>
      <c r="F293" s="9">
        <v>12</v>
      </c>
      <c r="G293" s="10"/>
      <c r="H293" s="10"/>
      <c r="I293" s="9">
        <f t="shared" si="21"/>
        <v>799.8</v>
      </c>
      <c r="J293" s="9" t="s">
        <v>120</v>
      </c>
      <c r="K293" s="12" t="s">
        <v>103</v>
      </c>
      <c r="L293" s="47" t="s">
        <v>24</v>
      </c>
      <c r="M293" s="9">
        <v>4.2509191176470704</v>
      </c>
      <c r="N293" s="9"/>
      <c r="O293" s="9"/>
      <c r="P293" s="9"/>
      <c r="Q293" s="1">
        <v>4.2509191176470704</v>
      </c>
      <c r="R293" s="9">
        <v>0.10411247574471477</v>
      </c>
      <c r="S293" s="9"/>
      <c r="T293" s="9">
        <v>27.241335453100529</v>
      </c>
      <c r="U293" s="9"/>
      <c r="V293" s="9">
        <v>73.965709690423395</v>
      </c>
      <c r="W293" s="9">
        <v>2.6055213694852939</v>
      </c>
      <c r="X293" s="9">
        <v>2.7211972642188624</v>
      </c>
      <c r="Y293" s="9"/>
      <c r="Z293" s="9"/>
      <c r="AA293" s="9"/>
      <c r="AB293" s="9"/>
      <c r="AC293" s="9"/>
      <c r="AD293" s="9"/>
    </row>
    <row r="294" spans="1:31" ht="44.25" customHeight="1" x14ac:dyDescent="0.2">
      <c r="A294" s="16" t="s">
        <v>105</v>
      </c>
      <c r="B294" s="8">
        <v>2533</v>
      </c>
      <c r="C294" s="9">
        <v>811.6</v>
      </c>
      <c r="D294" s="9">
        <v>824</v>
      </c>
      <c r="E294" s="9">
        <v>3.4</v>
      </c>
      <c r="F294" s="9">
        <v>12.4</v>
      </c>
      <c r="G294" s="10">
        <v>815.4</v>
      </c>
      <c r="H294" s="10">
        <v>816.8</v>
      </c>
      <c r="I294" s="9">
        <f>C294+E294+1</f>
        <v>816</v>
      </c>
      <c r="J294" s="9" t="s">
        <v>120</v>
      </c>
      <c r="K294" s="12" t="s">
        <v>101</v>
      </c>
      <c r="L294" s="47" t="s">
        <v>95</v>
      </c>
      <c r="M294" s="9"/>
      <c r="N294" s="9"/>
      <c r="O294" s="9">
        <v>33.355906090642726</v>
      </c>
      <c r="P294" s="9">
        <v>33.36</v>
      </c>
      <c r="Q294" s="1">
        <v>33.36</v>
      </c>
      <c r="R294" s="9">
        <v>77.222995651231045</v>
      </c>
      <c r="S294" s="9"/>
      <c r="T294" s="9"/>
      <c r="U294" s="9"/>
      <c r="V294" s="9"/>
      <c r="W294" s="9">
        <v>1.8791841174038295</v>
      </c>
      <c r="X294" s="9">
        <v>2.8197309126292729</v>
      </c>
      <c r="Y294" s="9"/>
      <c r="Z294" s="9">
        <v>1.4638518223461463</v>
      </c>
      <c r="AA294" s="9">
        <v>15.034355706034656</v>
      </c>
      <c r="AB294" s="9">
        <v>68.913065126468823</v>
      </c>
      <c r="AC294" s="9">
        <v>14.588727345150367</v>
      </c>
      <c r="AD294" s="24"/>
    </row>
    <row r="295" spans="1:31" ht="45" customHeight="1" x14ac:dyDescent="0.2">
      <c r="A295" s="16" t="s">
        <v>105</v>
      </c>
      <c r="B295" s="8">
        <v>2534</v>
      </c>
      <c r="C295" s="9">
        <v>811.6</v>
      </c>
      <c r="D295" s="9">
        <v>824</v>
      </c>
      <c r="E295" s="9">
        <v>8.5299999999999994</v>
      </c>
      <c r="F295" s="9">
        <v>12.4</v>
      </c>
      <c r="G295" s="10">
        <v>821</v>
      </c>
      <c r="H295" s="10">
        <v>823.4</v>
      </c>
      <c r="I295" s="9">
        <f t="shared" ref="I295" si="22">C295+E295+1</f>
        <v>821.13</v>
      </c>
      <c r="J295" s="9" t="s">
        <v>120</v>
      </c>
      <c r="K295" s="12" t="s">
        <v>104</v>
      </c>
      <c r="L295" s="47" t="s">
        <v>95</v>
      </c>
      <c r="M295" s="9"/>
      <c r="N295" s="9"/>
      <c r="O295" s="9">
        <v>35.421808828744958</v>
      </c>
      <c r="P295" s="9">
        <v>32.077174026706793</v>
      </c>
      <c r="Q295" s="1">
        <v>32.077174026706793</v>
      </c>
      <c r="R295" s="9">
        <v>182.3805684568531</v>
      </c>
      <c r="S295" s="9"/>
      <c r="T295" s="9"/>
      <c r="U295" s="9"/>
      <c r="V295" s="9"/>
      <c r="W295" s="9">
        <v>1.7480525906527866</v>
      </c>
      <c r="X295" s="9">
        <v>2.7068775989979685</v>
      </c>
      <c r="Y295" s="9"/>
      <c r="Z295" s="9">
        <v>1.1070375961469339</v>
      </c>
      <c r="AA295" s="9">
        <v>16.156279203508017</v>
      </c>
      <c r="AB295" s="9">
        <v>70.623966645100992</v>
      </c>
      <c r="AC295" s="9">
        <v>12.112716555244052</v>
      </c>
      <c r="AD295" s="9"/>
    </row>
    <row r="296" spans="1:31" ht="51" x14ac:dyDescent="0.2">
      <c r="A296" s="16" t="s">
        <v>105</v>
      </c>
      <c r="B296" s="12">
        <v>2536</v>
      </c>
      <c r="C296" s="10">
        <v>897</v>
      </c>
      <c r="D296" s="10">
        <v>909</v>
      </c>
      <c r="E296" s="9">
        <v>8.4</v>
      </c>
      <c r="F296" s="9">
        <v>12</v>
      </c>
      <c r="G296" s="10">
        <v>904.8</v>
      </c>
      <c r="H296" s="10">
        <v>906.4</v>
      </c>
      <c r="I296" s="9">
        <v>905.71799999999996</v>
      </c>
      <c r="J296" s="9" t="s">
        <v>235</v>
      </c>
      <c r="K296" s="12"/>
      <c r="L296" s="38" t="s">
        <v>166</v>
      </c>
      <c r="M296" s="10"/>
      <c r="N296" s="10"/>
      <c r="O296" s="10">
        <v>39.437833782701468</v>
      </c>
      <c r="P296" s="9"/>
      <c r="Q296" s="1">
        <v>39.437833782701468</v>
      </c>
      <c r="R296" s="9">
        <v>1401.6402223817022</v>
      </c>
      <c r="S296" s="10"/>
      <c r="T296" s="10"/>
      <c r="U296" s="10"/>
      <c r="V296" s="10"/>
      <c r="W296" s="45">
        <v>1.5855665993679084</v>
      </c>
      <c r="X296" s="45">
        <v>2.6180810535720549</v>
      </c>
      <c r="Y296" s="9"/>
      <c r="Z296" s="9">
        <v>0.5067333055671247</v>
      </c>
      <c r="AA296" s="9">
        <v>25.635152019991668</v>
      </c>
      <c r="AB296" s="9">
        <v>67.29834791059281</v>
      </c>
      <c r="AC296" s="9">
        <v>6.5597667638483959</v>
      </c>
      <c r="AD296" s="9"/>
    </row>
    <row r="297" spans="1:31" ht="38.25" x14ac:dyDescent="0.2">
      <c r="A297" s="16" t="s">
        <v>105</v>
      </c>
      <c r="B297" s="12">
        <v>2540</v>
      </c>
      <c r="C297" s="10">
        <v>909</v>
      </c>
      <c r="D297" s="10">
        <v>921.4</v>
      </c>
      <c r="E297" s="9">
        <v>1.4</v>
      </c>
      <c r="F297" s="9">
        <v>12.4</v>
      </c>
      <c r="G297" s="10">
        <v>910.2</v>
      </c>
      <c r="H297" s="10">
        <v>911.8</v>
      </c>
      <c r="I297" s="9">
        <v>910.71799999999996</v>
      </c>
      <c r="J297" s="9" t="s">
        <v>235</v>
      </c>
      <c r="K297" s="12"/>
      <c r="L297" s="38" t="s">
        <v>161</v>
      </c>
      <c r="M297" s="10">
        <v>38.050439611945329</v>
      </c>
      <c r="N297" s="10"/>
      <c r="O297" s="10">
        <v>39.094453393286749</v>
      </c>
      <c r="P297" s="9"/>
      <c r="Q297" s="1">
        <v>38.572446502616039</v>
      </c>
      <c r="R297" s="9">
        <v>2535.6702280924969</v>
      </c>
      <c r="S297" s="10"/>
      <c r="T297" s="10"/>
      <c r="U297" s="10"/>
      <c r="V297" s="10"/>
      <c r="W297" s="45">
        <v>1.6224114306869237</v>
      </c>
      <c r="X297" s="45">
        <v>2.6411872798289444</v>
      </c>
      <c r="Y297" s="9"/>
      <c r="Z297" s="9">
        <v>2.2552376166096053</v>
      </c>
      <c r="AA297" s="9">
        <v>78.100951722838218</v>
      </c>
      <c r="AB297" s="9">
        <v>13.581681691114117</v>
      </c>
      <c r="AC297" s="9">
        <v>6.062128969438076</v>
      </c>
      <c r="AD297" s="9"/>
    </row>
    <row r="298" spans="1:31" ht="38.25" x14ac:dyDescent="0.2">
      <c r="A298" s="16" t="s">
        <v>105</v>
      </c>
      <c r="B298" s="12">
        <v>2542</v>
      </c>
      <c r="C298" s="10">
        <v>909</v>
      </c>
      <c r="D298" s="10">
        <v>921.4</v>
      </c>
      <c r="E298" s="9">
        <v>3.4</v>
      </c>
      <c r="F298" s="9">
        <v>12.4</v>
      </c>
      <c r="G298" s="10">
        <v>911.8</v>
      </c>
      <c r="H298" s="10">
        <v>913.2</v>
      </c>
      <c r="I298" s="9">
        <v>912.71799999999996</v>
      </c>
      <c r="J298" s="9" t="s">
        <v>235</v>
      </c>
      <c r="K298" s="12"/>
      <c r="L298" s="38" t="s">
        <v>161</v>
      </c>
      <c r="M298" s="10"/>
      <c r="N298" s="10"/>
      <c r="O298" s="10">
        <v>37.602858408386624</v>
      </c>
      <c r="P298" s="9"/>
      <c r="Q298" s="1">
        <v>37.602858408386624</v>
      </c>
      <c r="R298" s="9">
        <v>2499.9748111634512</v>
      </c>
      <c r="S298" s="10"/>
      <c r="T298" s="10"/>
      <c r="U298" s="10"/>
      <c r="V298" s="10"/>
      <c r="W298" s="45">
        <v>1.6192798050072927</v>
      </c>
      <c r="X298" s="45">
        <v>2.5951185642531667</v>
      </c>
      <c r="Y298" s="9"/>
      <c r="Z298" s="9">
        <v>2.0261143628995946</v>
      </c>
      <c r="AA298" s="9">
        <v>86.13558885958706</v>
      </c>
      <c r="AB298" s="9">
        <v>9.5548980510709267</v>
      </c>
      <c r="AC298" s="9">
        <v>2.2833987264424001</v>
      </c>
      <c r="AD298" s="9"/>
    </row>
    <row r="299" spans="1:31" ht="14.25" x14ac:dyDescent="0.2">
      <c r="A299" s="16" t="s">
        <v>105</v>
      </c>
      <c r="B299" s="12">
        <v>2544</v>
      </c>
      <c r="C299" s="10">
        <v>909</v>
      </c>
      <c r="D299" s="10">
        <v>921.4</v>
      </c>
      <c r="E299" s="9">
        <v>5.4</v>
      </c>
      <c r="F299" s="9">
        <v>12.4</v>
      </c>
      <c r="G299" s="10">
        <v>913.2</v>
      </c>
      <c r="H299" s="10">
        <v>916</v>
      </c>
      <c r="I299" s="9">
        <v>914.71799999999996</v>
      </c>
      <c r="J299" s="9" t="s">
        <v>235</v>
      </c>
      <c r="K299" s="12"/>
      <c r="L299" s="38"/>
      <c r="M299" s="10"/>
      <c r="N299" s="10"/>
      <c r="O299" s="10"/>
      <c r="P299" s="9"/>
      <c r="Q299" s="1"/>
      <c r="R299" s="9"/>
      <c r="S299" s="10"/>
      <c r="T299" s="10"/>
      <c r="U299" s="10"/>
      <c r="V299" s="10"/>
      <c r="W299" s="45"/>
      <c r="X299" s="45"/>
      <c r="Y299" s="9"/>
      <c r="Z299" s="9">
        <v>2.6244693168660751</v>
      </c>
      <c r="AA299" s="9">
        <v>76.939405634890008</v>
      </c>
      <c r="AB299" s="9">
        <v>18.056091599125185</v>
      </c>
      <c r="AC299" s="9">
        <v>2.3800334491187445</v>
      </c>
      <c r="AD299" s="9"/>
    </row>
    <row r="300" spans="1:31" ht="38.25" x14ac:dyDescent="0.2">
      <c r="A300" s="16" t="s">
        <v>105</v>
      </c>
      <c r="B300" s="12">
        <v>2546</v>
      </c>
      <c r="C300" s="10">
        <v>909</v>
      </c>
      <c r="D300" s="10">
        <v>921.4</v>
      </c>
      <c r="E300" s="9">
        <v>7.4</v>
      </c>
      <c r="F300" s="9">
        <v>12.4</v>
      </c>
      <c r="G300" s="10">
        <v>916</v>
      </c>
      <c r="H300" s="10">
        <v>919</v>
      </c>
      <c r="I300" s="9">
        <v>916.71799999999996</v>
      </c>
      <c r="J300" s="9" t="s">
        <v>235</v>
      </c>
      <c r="K300" s="12"/>
      <c r="L300" s="38" t="s">
        <v>154</v>
      </c>
      <c r="M300" s="10"/>
      <c r="N300" s="10"/>
      <c r="O300" s="10">
        <v>39.650527542364216</v>
      </c>
      <c r="P300" s="9"/>
      <c r="Q300" s="1">
        <v>39.650527542364216</v>
      </c>
      <c r="R300" s="9"/>
      <c r="S300" s="10"/>
      <c r="T300" s="10"/>
      <c r="U300" s="10"/>
      <c r="V300" s="10"/>
      <c r="W300" s="45">
        <v>1.539345931625316</v>
      </c>
      <c r="X300" s="45">
        <v>2.5507197808662014</v>
      </c>
      <c r="Y300" s="9"/>
      <c r="Z300" s="9">
        <v>2.2588142861819493</v>
      </c>
      <c r="AA300" s="9">
        <v>91.170982420532297</v>
      </c>
      <c r="AB300" s="9">
        <v>5.4571643696598784</v>
      </c>
      <c r="AC300" s="9">
        <v>1.113038923625888</v>
      </c>
      <c r="AD300" s="9"/>
    </row>
    <row r="301" spans="1:31" ht="38.25" x14ac:dyDescent="0.2">
      <c r="A301" s="16" t="s">
        <v>105</v>
      </c>
      <c r="B301" s="12">
        <v>2549</v>
      </c>
      <c r="C301" s="10">
        <v>909</v>
      </c>
      <c r="D301" s="10">
        <v>921.4</v>
      </c>
      <c r="E301" s="9">
        <v>10.35</v>
      </c>
      <c r="F301" s="9">
        <v>12.4</v>
      </c>
      <c r="G301" s="10">
        <v>919</v>
      </c>
      <c r="H301" s="10">
        <v>920.2</v>
      </c>
      <c r="I301" s="9">
        <v>919.66800000000001</v>
      </c>
      <c r="J301" s="9" t="s">
        <v>235</v>
      </c>
      <c r="K301" s="12"/>
      <c r="L301" s="38" t="s">
        <v>167</v>
      </c>
      <c r="M301" s="10"/>
      <c r="N301" s="10"/>
      <c r="O301" s="10">
        <v>37.319528385288677</v>
      </c>
      <c r="P301" s="9"/>
      <c r="Q301" s="1">
        <v>37.319528385288677</v>
      </c>
      <c r="R301" s="9">
        <v>2574.2710049147558</v>
      </c>
      <c r="S301" s="10"/>
      <c r="T301" s="10"/>
      <c r="U301" s="10"/>
      <c r="V301" s="10"/>
      <c r="W301" s="45">
        <v>1.657740425192328</v>
      </c>
      <c r="X301" s="45">
        <v>2.64474784966878</v>
      </c>
      <c r="Y301" s="9"/>
      <c r="Z301" s="9">
        <v>1.6296822297177349</v>
      </c>
      <c r="AA301" s="9">
        <v>76.019882833303754</v>
      </c>
      <c r="AB301" s="9">
        <v>18.657908751997152</v>
      </c>
      <c r="AC301" s="9">
        <v>3.69252618498136</v>
      </c>
      <c r="AD301" s="9"/>
    </row>
    <row r="302" spans="1:31" ht="38.25" x14ac:dyDescent="0.2">
      <c r="A302" s="16" t="s">
        <v>105</v>
      </c>
      <c r="B302" s="12">
        <v>2551</v>
      </c>
      <c r="C302" s="32">
        <v>921.4</v>
      </c>
      <c r="D302" s="32">
        <v>933.5</v>
      </c>
      <c r="E302" s="9">
        <v>0.8</v>
      </c>
      <c r="F302" s="9">
        <v>12.1</v>
      </c>
      <c r="G302" s="10">
        <v>922.4</v>
      </c>
      <c r="H302" s="10">
        <v>924.8</v>
      </c>
      <c r="I302" s="9">
        <v>922.51799999999992</v>
      </c>
      <c r="J302" s="9" t="s">
        <v>235</v>
      </c>
      <c r="K302" s="12"/>
      <c r="L302" s="38" t="s">
        <v>167</v>
      </c>
      <c r="M302" s="10"/>
      <c r="N302" s="10"/>
      <c r="O302" s="10">
        <v>38.160772471627098</v>
      </c>
      <c r="P302" s="9"/>
      <c r="Q302" s="1">
        <v>38.160772471627098</v>
      </c>
      <c r="R302" s="9"/>
      <c r="S302" s="10"/>
      <c r="T302" s="10"/>
      <c r="U302" s="10"/>
      <c r="V302" s="10"/>
      <c r="W302" s="45">
        <v>1.6378531543364869</v>
      </c>
      <c r="X302" s="45">
        <v>2.6485666457994026</v>
      </c>
      <c r="Y302" s="1"/>
      <c r="Z302" s="1">
        <v>2.8438279759283724</v>
      </c>
      <c r="AA302" s="9">
        <v>79.832672831351829</v>
      </c>
      <c r="AB302" s="9">
        <v>14.828269484808459</v>
      </c>
      <c r="AC302" s="9">
        <v>2.4952297079113461</v>
      </c>
      <c r="AD302" s="9"/>
    </row>
    <row r="303" spans="1:31" ht="38.25" x14ac:dyDescent="0.2">
      <c r="A303" s="16" t="s">
        <v>105</v>
      </c>
      <c r="B303" s="12">
        <v>2563</v>
      </c>
      <c r="C303" s="10">
        <v>945.5</v>
      </c>
      <c r="D303" s="10">
        <v>956.5</v>
      </c>
      <c r="E303" s="9">
        <v>10.199999999999999</v>
      </c>
      <c r="F303" s="9">
        <v>11</v>
      </c>
      <c r="G303" s="10">
        <v>953.2</v>
      </c>
      <c r="H303" s="10">
        <v>959.2</v>
      </c>
      <c r="I303" s="9">
        <v>959.25</v>
      </c>
      <c r="J303" s="9" t="s">
        <v>235</v>
      </c>
      <c r="K303" s="12"/>
      <c r="L303" s="38" t="s">
        <v>168</v>
      </c>
      <c r="M303" s="10"/>
      <c r="N303" s="10"/>
      <c r="O303" s="10">
        <v>34.439018430364591</v>
      </c>
      <c r="P303" s="9"/>
      <c r="Q303" s="1">
        <v>34.439018430364591</v>
      </c>
      <c r="R303" s="9">
        <v>923.18038006446386</v>
      </c>
      <c r="S303" s="10"/>
      <c r="T303" s="10"/>
      <c r="U303" s="10"/>
      <c r="V303" s="10"/>
      <c r="W303" s="45">
        <v>1.7445446034346248</v>
      </c>
      <c r="X303" s="45">
        <v>2.6609494880452051</v>
      </c>
      <c r="Y303" s="9"/>
      <c r="Z303" s="9">
        <v>9.273871180784873</v>
      </c>
      <c r="AA303" s="9">
        <v>62.598630470297891</v>
      </c>
      <c r="AB303" s="9">
        <v>21.349369112586462</v>
      </c>
      <c r="AC303" s="9">
        <v>6.7781292363307735</v>
      </c>
      <c r="AD303" s="9"/>
    </row>
    <row r="304" spans="1:31" ht="38.25" x14ac:dyDescent="0.2">
      <c r="A304" s="16" t="s">
        <v>105</v>
      </c>
      <c r="B304" s="12">
        <v>2569</v>
      </c>
      <c r="C304" s="10">
        <v>956.5</v>
      </c>
      <c r="D304" s="10">
        <v>962.5</v>
      </c>
      <c r="E304" s="9">
        <v>4.4000000000000004</v>
      </c>
      <c r="F304" s="9">
        <v>6</v>
      </c>
      <c r="G304" s="10">
        <v>960.8</v>
      </c>
      <c r="H304" s="10">
        <v>966</v>
      </c>
      <c r="I304" s="9">
        <v>964.44999999999993</v>
      </c>
      <c r="J304" s="9" t="s">
        <v>235</v>
      </c>
      <c r="K304" s="12"/>
      <c r="L304" s="38" t="s">
        <v>163</v>
      </c>
      <c r="M304" s="10"/>
      <c r="N304" s="10"/>
      <c r="O304" s="10">
        <v>33.024835267217235</v>
      </c>
      <c r="P304" s="9"/>
      <c r="Q304" s="1">
        <v>33.024835267217235</v>
      </c>
      <c r="R304" s="9">
        <v>731.92313164326231</v>
      </c>
      <c r="S304" s="10"/>
      <c r="T304" s="10"/>
      <c r="U304" s="10"/>
      <c r="V304" s="10"/>
      <c r="W304" s="45">
        <v>1.7706318387574933</v>
      </c>
      <c r="X304" s="45">
        <v>2.6437140480683441</v>
      </c>
      <c r="Y304" s="9"/>
      <c r="Z304" s="9">
        <v>1.1543677438560513</v>
      </c>
      <c r="AA304" s="9">
        <v>59.441669698673643</v>
      </c>
      <c r="AB304" s="9">
        <v>31.597922799589846</v>
      </c>
      <c r="AC304" s="9">
        <v>7.8060397578804617</v>
      </c>
      <c r="AD304" s="9"/>
    </row>
    <row r="305" spans="1:30" ht="38.25" x14ac:dyDescent="0.2">
      <c r="A305" s="16" t="s">
        <v>106</v>
      </c>
      <c r="B305" s="8">
        <v>1762</v>
      </c>
      <c r="C305" s="9">
        <v>784.3</v>
      </c>
      <c r="D305" s="9">
        <v>790.6</v>
      </c>
      <c r="E305" s="9">
        <v>4</v>
      </c>
      <c r="F305" s="9">
        <v>6.3</v>
      </c>
      <c r="G305" s="10">
        <v>786.6</v>
      </c>
      <c r="H305" s="10">
        <v>788.6</v>
      </c>
      <c r="I305" s="9">
        <f t="shared" ref="I305:I307" si="23">C305+E305-0.7</f>
        <v>787.59999999999991</v>
      </c>
      <c r="J305" s="9" t="s">
        <v>120</v>
      </c>
      <c r="K305" s="12" t="s">
        <v>101</v>
      </c>
      <c r="L305" s="47" t="s">
        <v>26</v>
      </c>
      <c r="M305" s="9">
        <v>27.071532846715339</v>
      </c>
      <c r="N305" s="9"/>
      <c r="O305" s="9"/>
      <c r="P305" s="9"/>
      <c r="Q305" s="1">
        <v>27.071532846715339</v>
      </c>
      <c r="R305" s="9">
        <v>130.55104941743502</v>
      </c>
      <c r="S305" s="9"/>
      <c r="T305" s="9"/>
      <c r="U305" s="9"/>
      <c r="V305" s="9">
        <v>57.942722215870205</v>
      </c>
      <c r="W305" s="9">
        <v>1.9573060437956202</v>
      </c>
      <c r="X305" s="9">
        <v>2.6838710865561697</v>
      </c>
      <c r="Y305" s="9"/>
      <c r="Z305" s="9"/>
      <c r="AA305" s="9"/>
      <c r="AB305" s="9"/>
      <c r="AC305" s="9"/>
      <c r="AD305" s="9"/>
    </row>
    <row r="306" spans="1:30" ht="36.75" customHeight="1" x14ac:dyDescent="0.2">
      <c r="A306" s="16" t="s">
        <v>106</v>
      </c>
      <c r="B306" s="8">
        <v>1767</v>
      </c>
      <c r="C306" s="9">
        <v>790.6</v>
      </c>
      <c r="D306" s="9">
        <v>796.5</v>
      </c>
      <c r="E306" s="9">
        <v>2</v>
      </c>
      <c r="F306" s="9">
        <v>5.9</v>
      </c>
      <c r="G306" s="10"/>
      <c r="H306" s="10"/>
      <c r="I306" s="9">
        <f t="shared" si="23"/>
        <v>791.9</v>
      </c>
      <c r="J306" s="9" t="s">
        <v>120</v>
      </c>
      <c r="K306" s="12" t="s">
        <v>101</v>
      </c>
      <c r="L306" s="47" t="s">
        <v>28</v>
      </c>
      <c r="M306" s="9">
        <v>27.085510542816738</v>
      </c>
      <c r="N306" s="9"/>
      <c r="O306" s="9"/>
      <c r="P306" s="9"/>
      <c r="Q306" s="1">
        <v>27.085510542816738</v>
      </c>
      <c r="R306" s="9">
        <v>4.7554929150215646</v>
      </c>
      <c r="S306" s="9"/>
      <c r="T306" s="9"/>
      <c r="U306" s="9"/>
      <c r="V306" s="9">
        <v>65.378327335096074</v>
      </c>
      <c r="W306" s="9">
        <v>1.9739166410524374</v>
      </c>
      <c r="X306" s="9">
        <v>2.7071665120984738</v>
      </c>
      <c r="Y306" s="9"/>
      <c r="Z306" s="9"/>
      <c r="AA306" s="9"/>
      <c r="AB306" s="9"/>
      <c r="AC306" s="9"/>
      <c r="AD306" s="9"/>
    </row>
    <row r="307" spans="1:30" ht="30" customHeight="1" x14ac:dyDescent="0.2">
      <c r="A307" s="16" t="s">
        <v>106</v>
      </c>
      <c r="B307" s="8">
        <v>1777</v>
      </c>
      <c r="C307" s="9">
        <v>802.7</v>
      </c>
      <c r="D307" s="9">
        <v>808.9</v>
      </c>
      <c r="E307" s="9">
        <v>1</v>
      </c>
      <c r="F307" s="9">
        <v>6.2</v>
      </c>
      <c r="G307" s="10"/>
      <c r="H307" s="10"/>
      <c r="I307" s="9">
        <f t="shared" si="23"/>
        <v>803</v>
      </c>
      <c r="J307" s="9" t="s">
        <v>120</v>
      </c>
      <c r="K307" s="12" t="s">
        <v>102</v>
      </c>
      <c r="L307" s="47" t="s">
        <v>27</v>
      </c>
      <c r="M307" s="9">
        <v>32.304292929292949</v>
      </c>
      <c r="N307" s="9"/>
      <c r="O307" s="9"/>
      <c r="P307" s="9"/>
      <c r="Q307" s="1">
        <v>32.304292929292949</v>
      </c>
      <c r="R307" s="9">
        <v>46.955495895859627</v>
      </c>
      <c r="S307" s="9"/>
      <c r="T307" s="9"/>
      <c r="U307" s="9"/>
      <c r="V307" s="9">
        <v>52.781351521343645</v>
      </c>
      <c r="W307" s="9">
        <v>1.8354290404040399</v>
      </c>
      <c r="X307" s="9">
        <v>2.7112931082719389</v>
      </c>
      <c r="Y307" s="9"/>
      <c r="Z307" s="9"/>
      <c r="AA307" s="9"/>
      <c r="AB307" s="9"/>
      <c r="AC307" s="9"/>
      <c r="AD307" s="9"/>
    </row>
    <row r="308" spans="1:30" ht="29.25" customHeight="1" x14ac:dyDescent="0.2">
      <c r="A308" s="16" t="s">
        <v>106</v>
      </c>
      <c r="B308" s="8">
        <v>1786</v>
      </c>
      <c r="C308" s="9">
        <v>808.9</v>
      </c>
      <c r="D308" s="9">
        <v>815</v>
      </c>
      <c r="E308" s="9">
        <v>4.9000000000000004</v>
      </c>
      <c r="F308" s="9">
        <v>6.1</v>
      </c>
      <c r="G308" s="10"/>
      <c r="H308" s="10"/>
      <c r="I308" s="9">
        <f t="shared" ref="I308" si="24">C308+E308-0.7</f>
        <v>813.09999999999991</v>
      </c>
      <c r="J308" s="9" t="s">
        <v>120</v>
      </c>
      <c r="K308" s="12" t="s">
        <v>102</v>
      </c>
      <c r="L308" s="47" t="s">
        <v>17</v>
      </c>
      <c r="M308" s="9">
        <v>27.103631532329477</v>
      </c>
      <c r="N308" s="9"/>
      <c r="O308" s="9"/>
      <c r="P308" s="9"/>
      <c r="Q308" s="1">
        <v>27.103631532329477</v>
      </c>
      <c r="R308" s="9">
        <v>1.4103337665310107</v>
      </c>
      <c r="S308" s="9"/>
      <c r="T308" s="9"/>
      <c r="U308" s="9"/>
      <c r="V308" s="9">
        <v>76.681553859438367</v>
      </c>
      <c r="W308" s="9">
        <v>1.9876699143785066</v>
      </c>
      <c r="X308" s="9">
        <v>2.7267063588497367</v>
      </c>
      <c r="Y308" s="9"/>
      <c r="Z308" s="9"/>
      <c r="AA308" s="9"/>
      <c r="AB308" s="9"/>
      <c r="AC308" s="9"/>
      <c r="AD308" s="9"/>
    </row>
    <row r="309" spans="1:30" ht="39.75" customHeight="1" x14ac:dyDescent="0.2">
      <c r="A309" s="16" t="s">
        <v>106</v>
      </c>
      <c r="B309" s="12">
        <v>2086</v>
      </c>
      <c r="C309" s="10">
        <v>875</v>
      </c>
      <c r="D309" s="10">
        <v>887</v>
      </c>
      <c r="E309" s="9">
        <v>6.64</v>
      </c>
      <c r="F309" s="9">
        <v>11.8</v>
      </c>
      <c r="G309" s="10">
        <v>880.4</v>
      </c>
      <c r="H309" s="10">
        <v>883.6</v>
      </c>
      <c r="I309" s="9">
        <v>881.15224999999998</v>
      </c>
      <c r="J309" s="9" t="s">
        <v>235</v>
      </c>
      <c r="K309" s="12"/>
      <c r="L309" s="38" t="s">
        <v>171</v>
      </c>
      <c r="M309" s="10">
        <v>33.898947051301541</v>
      </c>
      <c r="N309" s="10"/>
      <c r="O309" s="10">
        <v>35.475496021634626</v>
      </c>
      <c r="P309" s="9"/>
      <c r="Q309" s="33">
        <v>34.687221536468087</v>
      </c>
      <c r="R309" s="9">
        <v>695.83783879415989</v>
      </c>
      <c r="S309" s="10"/>
      <c r="T309" s="10"/>
      <c r="U309" s="10"/>
      <c r="V309" s="10"/>
      <c r="W309" s="45">
        <v>1.821458106658828</v>
      </c>
      <c r="X309" s="45">
        <v>2.6889495828546219</v>
      </c>
      <c r="Y309" s="10"/>
      <c r="Z309" s="9">
        <v>2.178294761893198</v>
      </c>
      <c r="AA309" s="9">
        <v>66.410063381820834</v>
      </c>
      <c r="AB309" s="9">
        <v>26.214818232594283</v>
      </c>
      <c r="AC309" s="9">
        <v>5.1968236236916878</v>
      </c>
      <c r="AD309" s="9"/>
    </row>
    <row r="310" spans="1:30" ht="39.75" customHeight="1" x14ac:dyDescent="0.2">
      <c r="A310" s="16" t="s">
        <v>106</v>
      </c>
      <c r="B310" s="12">
        <v>2088</v>
      </c>
      <c r="C310" s="10">
        <v>875</v>
      </c>
      <c r="D310" s="10">
        <v>887</v>
      </c>
      <c r="E310" s="9">
        <v>8.5</v>
      </c>
      <c r="F310" s="9">
        <v>11.8</v>
      </c>
      <c r="G310" s="10">
        <v>880.4</v>
      </c>
      <c r="H310" s="10">
        <v>883.6</v>
      </c>
      <c r="I310" s="9">
        <v>883.01224999999999</v>
      </c>
      <c r="J310" s="9" t="s">
        <v>235</v>
      </c>
      <c r="K310" s="12"/>
      <c r="L310" s="38" t="s">
        <v>170</v>
      </c>
      <c r="M310" s="10">
        <v>34.023074331361101</v>
      </c>
      <c r="N310" s="10"/>
      <c r="O310" s="10">
        <v>34.247457928389231</v>
      </c>
      <c r="P310" s="9"/>
      <c r="Q310" s="33">
        <v>34.135266129875163</v>
      </c>
      <c r="R310" s="9">
        <v>469.81708330255611</v>
      </c>
      <c r="S310" s="10"/>
      <c r="T310" s="10"/>
      <c r="U310" s="10"/>
      <c r="V310" s="10">
        <v>60.520892940248444</v>
      </c>
      <c r="W310" s="45">
        <v>1.9028374170045244</v>
      </c>
      <c r="X310" s="45">
        <v>2.7284851293285022</v>
      </c>
      <c r="Y310" s="10"/>
      <c r="Z310" s="9">
        <v>1.3017751479289941</v>
      </c>
      <c r="AA310" s="9">
        <v>58.725345167652854</v>
      </c>
      <c r="AB310" s="9">
        <v>33.85848126232743</v>
      </c>
      <c r="AC310" s="9">
        <v>6.1143984220907299</v>
      </c>
      <c r="AD310" s="9"/>
    </row>
    <row r="311" spans="1:30" ht="39.75" customHeight="1" x14ac:dyDescent="0.2">
      <c r="A311" s="16" t="s">
        <v>106</v>
      </c>
      <c r="B311" s="12">
        <v>2089</v>
      </c>
      <c r="C311" s="10">
        <v>875</v>
      </c>
      <c r="D311" s="10">
        <v>887</v>
      </c>
      <c r="E311" s="9">
        <v>9.4600000000000009</v>
      </c>
      <c r="F311" s="9">
        <v>11.8</v>
      </c>
      <c r="G311" s="34"/>
      <c r="H311" s="34"/>
      <c r="I311" s="9">
        <v>883.97225000000003</v>
      </c>
      <c r="J311" s="9" t="s">
        <v>235</v>
      </c>
      <c r="K311" s="12"/>
      <c r="L311" s="38" t="s">
        <v>172</v>
      </c>
      <c r="M311" s="10">
        <v>35.061327293155642</v>
      </c>
      <c r="N311" s="10"/>
      <c r="O311" s="10">
        <v>36.579743753928476</v>
      </c>
      <c r="P311" s="9"/>
      <c r="Q311" s="33">
        <v>35.820535523542063</v>
      </c>
      <c r="R311" s="9">
        <v>1048.3576166520484</v>
      </c>
      <c r="S311" s="10"/>
      <c r="T311" s="10"/>
      <c r="U311" s="10"/>
      <c r="V311" s="10">
        <v>26.158436076580916</v>
      </c>
      <c r="W311" s="45">
        <v>1.7769865044783348</v>
      </c>
      <c r="X311" s="45">
        <v>2.6727585108319678</v>
      </c>
      <c r="Y311" s="10"/>
      <c r="Z311" s="9">
        <v>3.7610137301908528</v>
      </c>
      <c r="AA311" s="9">
        <v>71.412559544195034</v>
      </c>
      <c r="AB311" s="9">
        <v>18.288240605249221</v>
      </c>
      <c r="AC311" s="9">
        <v>6.5381861203648928</v>
      </c>
      <c r="AD311" s="9"/>
    </row>
    <row r="312" spans="1:30" ht="39.75" customHeight="1" x14ac:dyDescent="0.2">
      <c r="A312" s="16" t="s">
        <v>106</v>
      </c>
      <c r="B312" s="12">
        <v>2091</v>
      </c>
      <c r="C312" s="10">
        <v>887</v>
      </c>
      <c r="D312" s="10">
        <v>899.2</v>
      </c>
      <c r="E312" s="9">
        <v>0.53</v>
      </c>
      <c r="F312" s="9">
        <v>12.2</v>
      </c>
      <c r="G312" s="10">
        <v>886.4</v>
      </c>
      <c r="H312" s="10">
        <v>889.2</v>
      </c>
      <c r="I312" s="9">
        <v>886.89515999999992</v>
      </c>
      <c r="J312" s="9" t="s">
        <v>235</v>
      </c>
      <c r="K312" s="12"/>
      <c r="L312" s="38" t="s">
        <v>174</v>
      </c>
      <c r="M312" s="10"/>
      <c r="N312" s="10"/>
      <c r="O312" s="10">
        <v>35.258077472328509</v>
      </c>
      <c r="P312" s="9"/>
      <c r="Q312" s="33">
        <v>35.258077472328509</v>
      </c>
      <c r="R312" s="9"/>
      <c r="S312" s="10"/>
      <c r="T312" s="10"/>
      <c r="U312" s="10"/>
      <c r="V312" s="10"/>
      <c r="W312" s="45">
        <v>1.7802756151649657</v>
      </c>
      <c r="X312" s="45">
        <v>2.7029205594655918</v>
      </c>
      <c r="Y312" s="10"/>
      <c r="Z312" s="9">
        <v>0.42154707777543587</v>
      </c>
      <c r="AA312" s="9">
        <v>50.16109120472133</v>
      </c>
      <c r="AB312" s="9">
        <v>41.980066845322341</v>
      </c>
      <c r="AC312" s="9">
        <v>7.437294872180904</v>
      </c>
      <c r="AD312" s="9"/>
    </row>
    <row r="313" spans="1:30" ht="39.75" customHeight="1" x14ac:dyDescent="0.2">
      <c r="A313" s="16" t="s">
        <v>106</v>
      </c>
      <c r="B313" s="12">
        <v>2093</v>
      </c>
      <c r="C313" s="10">
        <v>887</v>
      </c>
      <c r="D313" s="10">
        <v>899.2</v>
      </c>
      <c r="E313" s="9">
        <v>2.58</v>
      </c>
      <c r="F313" s="9">
        <v>12.2</v>
      </c>
      <c r="G313" s="10">
        <v>886.4</v>
      </c>
      <c r="H313" s="10">
        <v>889.2</v>
      </c>
      <c r="I313" s="9">
        <v>888.94515999999999</v>
      </c>
      <c r="J313" s="9" t="s">
        <v>235</v>
      </c>
      <c r="K313" s="12"/>
      <c r="L313" s="38" t="s">
        <v>175</v>
      </c>
      <c r="M313" s="10">
        <v>31.410369830319794</v>
      </c>
      <c r="N313" s="10"/>
      <c r="O313" s="10">
        <v>31.800928656109328</v>
      </c>
      <c r="P313" s="9"/>
      <c r="Q313" s="33">
        <v>31.605649243214561</v>
      </c>
      <c r="R313" s="9">
        <v>1198.9398488154375</v>
      </c>
      <c r="S313" s="10"/>
      <c r="T313" s="10"/>
      <c r="U313" s="10"/>
      <c r="V313" s="10">
        <v>35.329828587127601</v>
      </c>
      <c r="W313" s="45">
        <v>2.413861997584958</v>
      </c>
      <c r="X313" s="45">
        <v>2.728597595060124</v>
      </c>
      <c r="Y313" s="10"/>
      <c r="Z313" s="9">
        <v>4.0726516242598816</v>
      </c>
      <c r="AA313" s="9">
        <v>70.91801354883448</v>
      </c>
      <c r="AB313" s="9">
        <v>22.528937963407479</v>
      </c>
      <c r="AC313" s="9">
        <v>2.4803968634981599</v>
      </c>
      <c r="AD313" s="9"/>
    </row>
    <row r="314" spans="1:30" ht="39.75" customHeight="1" x14ac:dyDescent="0.2">
      <c r="A314" s="16" t="s">
        <v>106</v>
      </c>
      <c r="B314" s="12">
        <v>2095</v>
      </c>
      <c r="C314" s="10">
        <v>887</v>
      </c>
      <c r="D314" s="10">
        <v>899.2</v>
      </c>
      <c r="E314" s="9">
        <v>4.7</v>
      </c>
      <c r="F314" s="9">
        <v>12.2</v>
      </c>
      <c r="G314" s="10">
        <v>889.6</v>
      </c>
      <c r="H314" s="10">
        <v>891</v>
      </c>
      <c r="I314" s="9">
        <v>891.06515999999999</v>
      </c>
      <c r="J314" s="9" t="s">
        <v>235</v>
      </c>
      <c r="K314" s="12"/>
      <c r="L314" s="38" t="s">
        <v>176</v>
      </c>
      <c r="M314" s="10">
        <v>33.999255361453187</v>
      </c>
      <c r="N314" s="10"/>
      <c r="O314" s="10">
        <v>34.379604442785308</v>
      </c>
      <c r="P314" s="9"/>
      <c r="Q314" s="33">
        <v>34.189429902119244</v>
      </c>
      <c r="R314" s="9">
        <v>454.22276443988147</v>
      </c>
      <c r="S314" s="10"/>
      <c r="T314" s="10"/>
      <c r="U314" s="10"/>
      <c r="V314" s="10">
        <v>12.72138324086759</v>
      </c>
      <c r="W314" s="45">
        <v>1.7022397875300368</v>
      </c>
      <c r="X314" s="45">
        <v>2.6249848854217452</v>
      </c>
      <c r="Y314" s="10"/>
      <c r="Z314" s="9">
        <v>0.92133238837703768</v>
      </c>
      <c r="AA314" s="9">
        <v>39.995275218521144</v>
      </c>
      <c r="AB314" s="9">
        <v>51.641861563902665</v>
      </c>
      <c r="AC314" s="9">
        <v>7.4415308291991504</v>
      </c>
      <c r="AD314" s="9"/>
    </row>
    <row r="315" spans="1:30" ht="39.75" customHeight="1" x14ac:dyDescent="0.2">
      <c r="A315" s="16" t="s">
        <v>106</v>
      </c>
      <c r="B315" s="12">
        <v>2101</v>
      </c>
      <c r="C315" s="10">
        <v>887</v>
      </c>
      <c r="D315" s="10">
        <v>899.2</v>
      </c>
      <c r="E315" s="9">
        <v>10.57</v>
      </c>
      <c r="F315" s="9">
        <v>12.2</v>
      </c>
      <c r="G315" s="10">
        <v>896.2</v>
      </c>
      <c r="H315" s="10">
        <v>899.2</v>
      </c>
      <c r="I315" s="9">
        <v>896.93516</v>
      </c>
      <c r="J315" s="9" t="s">
        <v>235</v>
      </c>
      <c r="K315" s="12"/>
      <c r="L315" s="38" t="s">
        <v>157</v>
      </c>
      <c r="M315" s="10"/>
      <c r="N315" s="10"/>
      <c r="O315" s="10">
        <v>37.938927162285047</v>
      </c>
      <c r="P315" s="9"/>
      <c r="Q315" s="33">
        <v>37.938927162285047</v>
      </c>
      <c r="R315" s="9">
        <v>1929.1730202258266</v>
      </c>
      <c r="S315" s="10"/>
      <c r="T315" s="10"/>
      <c r="U315" s="10"/>
      <c r="V315" s="10"/>
      <c r="W315" s="45">
        <v>1.7076602219801174</v>
      </c>
      <c r="X315" s="45">
        <v>2.6480161866765242</v>
      </c>
      <c r="Y315" s="10"/>
      <c r="Z315" s="9">
        <v>1.9648906683092089</v>
      </c>
      <c r="AA315" s="9">
        <v>56.365876193409299</v>
      </c>
      <c r="AB315" s="9">
        <v>36.2796427471512</v>
      </c>
      <c r="AC315" s="9">
        <v>5.389590391130274</v>
      </c>
      <c r="AD315" s="9"/>
    </row>
    <row r="316" spans="1:30" ht="39.75" customHeight="1" x14ac:dyDescent="0.2">
      <c r="A316" s="16" t="s">
        <v>106</v>
      </c>
      <c r="B316" s="12">
        <v>2104</v>
      </c>
      <c r="C316" s="10">
        <v>899.2</v>
      </c>
      <c r="D316" s="10">
        <v>911.2</v>
      </c>
      <c r="E316" s="9">
        <v>1.35</v>
      </c>
      <c r="F316" s="9">
        <v>12</v>
      </c>
      <c r="G316" s="10">
        <v>899.8</v>
      </c>
      <c r="H316" s="10">
        <v>903.8</v>
      </c>
      <c r="I316" s="9">
        <v>899.91516000000001</v>
      </c>
      <c r="J316" s="9" t="s">
        <v>235</v>
      </c>
      <c r="K316" s="12"/>
      <c r="L316" s="38" t="s">
        <v>157</v>
      </c>
      <c r="M316" s="10">
        <v>35.814894740151175</v>
      </c>
      <c r="N316" s="10"/>
      <c r="O316" s="10">
        <v>35.474742536293249</v>
      </c>
      <c r="P316" s="9"/>
      <c r="Q316" s="33">
        <v>35.644818638222212</v>
      </c>
      <c r="R316" s="9"/>
      <c r="S316" s="10"/>
      <c r="T316" s="10"/>
      <c r="U316" s="10"/>
      <c r="V316" s="10">
        <v>11.432515598950785</v>
      </c>
      <c r="W316" s="45">
        <v>1.6856164383561643</v>
      </c>
      <c r="X316" s="45">
        <v>2.5928728070175424</v>
      </c>
      <c r="Y316" s="10"/>
      <c r="Z316" s="9">
        <v>0.4007033930064286</v>
      </c>
      <c r="AA316" s="9">
        <v>53.812447750007202</v>
      </c>
      <c r="AB316" s="9">
        <v>40.021332410850704</v>
      </c>
      <c r="AC316" s="9">
        <v>5.7655164461356634</v>
      </c>
      <c r="AD316" s="9"/>
    </row>
    <row r="317" spans="1:30" ht="39.75" customHeight="1" x14ac:dyDescent="0.2">
      <c r="A317" s="16" t="s">
        <v>106</v>
      </c>
      <c r="B317" s="12">
        <v>2112</v>
      </c>
      <c r="C317" s="10">
        <v>899.2</v>
      </c>
      <c r="D317" s="10">
        <v>911.2</v>
      </c>
      <c r="E317" s="9">
        <v>6.35</v>
      </c>
      <c r="F317" s="9">
        <v>12</v>
      </c>
      <c r="G317" s="34"/>
      <c r="H317" s="34"/>
      <c r="I317" s="9">
        <v>904.91516000000001</v>
      </c>
      <c r="J317" s="9" t="s">
        <v>235</v>
      </c>
      <c r="K317" s="12"/>
      <c r="L317" s="38" t="s">
        <v>177</v>
      </c>
      <c r="M317" s="10">
        <v>38.412815854976451</v>
      </c>
      <c r="N317" s="10"/>
      <c r="O317" s="10">
        <v>38.581443867630583</v>
      </c>
      <c r="P317" s="9"/>
      <c r="Q317" s="33">
        <v>38.49712986130352</v>
      </c>
      <c r="R317" s="9"/>
      <c r="S317" s="10"/>
      <c r="T317" s="10"/>
      <c r="U317" s="10"/>
      <c r="V317" s="10"/>
      <c r="W317" s="45">
        <v>1.5929096161808831</v>
      </c>
      <c r="X317" s="45">
        <v>2.6434945669014644</v>
      </c>
      <c r="Y317" s="10"/>
      <c r="Z317" s="9">
        <v>1.9913844248974644</v>
      </c>
      <c r="AA317" s="9">
        <v>55.137101142724475</v>
      </c>
      <c r="AB317" s="9">
        <v>36.706477158407935</v>
      </c>
      <c r="AC317" s="9">
        <v>6.1650372739701282</v>
      </c>
      <c r="AD317" s="9"/>
    </row>
    <row r="318" spans="1:30" ht="39.75" customHeight="1" x14ac:dyDescent="0.2">
      <c r="A318" s="16" t="s">
        <v>106</v>
      </c>
      <c r="B318" s="12">
        <v>2115</v>
      </c>
      <c r="C318" s="10">
        <v>911.2</v>
      </c>
      <c r="D318" s="10">
        <v>923.2</v>
      </c>
      <c r="E318" s="9">
        <v>0.31</v>
      </c>
      <c r="F318" s="9">
        <v>11.2</v>
      </c>
      <c r="G318" s="10">
        <v>910</v>
      </c>
      <c r="H318" s="10">
        <v>915.6</v>
      </c>
      <c r="I318" s="9">
        <v>910.87515999999994</v>
      </c>
      <c r="J318" s="9" t="s">
        <v>235</v>
      </c>
      <c r="K318" s="12"/>
      <c r="L318" s="38" t="s">
        <v>177</v>
      </c>
      <c r="M318" s="10">
        <v>39.038211576091818</v>
      </c>
      <c r="N318" s="10"/>
      <c r="O318" s="10">
        <v>39.410954613024181</v>
      </c>
      <c r="P318" s="9"/>
      <c r="Q318" s="33">
        <v>39.224583094558</v>
      </c>
      <c r="R318" s="9"/>
      <c r="S318" s="10"/>
      <c r="T318" s="10"/>
      <c r="U318" s="10"/>
      <c r="V318" s="10">
        <v>57.345812698268929</v>
      </c>
      <c r="W318" s="45">
        <v>1.8905548821548823</v>
      </c>
      <c r="X318" s="45">
        <v>2.7107019407164246</v>
      </c>
      <c r="Y318" s="10"/>
      <c r="Z318" s="9">
        <v>1.591729072552527</v>
      </c>
      <c r="AA318" s="9">
        <v>72.024982566776828</v>
      </c>
      <c r="AB318" s="9">
        <v>22.259952096534573</v>
      </c>
      <c r="AC318" s="9">
        <v>4.1233362641360705</v>
      </c>
      <c r="AD318" s="9"/>
    </row>
    <row r="319" spans="1:30" ht="39.75" customHeight="1" x14ac:dyDescent="0.2">
      <c r="A319" s="16" t="s">
        <v>106</v>
      </c>
      <c r="B319" s="12">
        <v>2116</v>
      </c>
      <c r="C319" s="10">
        <v>911.2</v>
      </c>
      <c r="D319" s="10">
        <v>923.2</v>
      </c>
      <c r="E319" s="9">
        <v>2.62</v>
      </c>
      <c r="F319" s="9">
        <v>11.2</v>
      </c>
      <c r="G319" s="10">
        <v>910</v>
      </c>
      <c r="H319" s="10">
        <v>915.6</v>
      </c>
      <c r="I319" s="9">
        <v>913.18516</v>
      </c>
      <c r="J319" s="9" t="s">
        <v>235</v>
      </c>
      <c r="K319" s="12"/>
      <c r="L319" s="38" t="s">
        <v>25</v>
      </c>
      <c r="M319" s="10">
        <v>35.580101144296677</v>
      </c>
      <c r="N319" s="10"/>
      <c r="O319" s="10">
        <v>35.523856473349333</v>
      </c>
      <c r="P319" s="9"/>
      <c r="Q319" s="33">
        <v>35.551978808823009</v>
      </c>
      <c r="R319" s="9"/>
      <c r="S319" s="10"/>
      <c r="T319" s="10"/>
      <c r="U319" s="10"/>
      <c r="V319" s="10"/>
      <c r="W319" s="45">
        <v>1.7231338969248085</v>
      </c>
      <c r="X319" s="45">
        <v>2.6387452140007452</v>
      </c>
      <c r="Y319" s="10"/>
      <c r="Z319" s="9">
        <v>0.15925872303460259</v>
      </c>
      <c r="AA319" s="9">
        <v>51.74460692051543</v>
      </c>
      <c r="AB319" s="9">
        <v>43.926451426089464</v>
      </c>
      <c r="AC319" s="9">
        <v>4.1696829303605041</v>
      </c>
      <c r="AD319" s="9"/>
    </row>
    <row r="320" spans="1:30" ht="39.75" customHeight="1" x14ac:dyDescent="0.2">
      <c r="A320" s="16" t="s">
        <v>106</v>
      </c>
      <c r="B320" s="12">
        <v>2117</v>
      </c>
      <c r="C320" s="10">
        <v>911.2</v>
      </c>
      <c r="D320" s="10">
        <v>923.2</v>
      </c>
      <c r="E320" s="9">
        <v>4.5999999999999996</v>
      </c>
      <c r="F320" s="9">
        <v>11.2</v>
      </c>
      <c r="G320" s="10">
        <v>910</v>
      </c>
      <c r="H320" s="10">
        <v>915.6</v>
      </c>
      <c r="I320" s="9">
        <v>915.16516000000001</v>
      </c>
      <c r="J320" s="9" t="s">
        <v>235</v>
      </c>
      <c r="K320" s="12"/>
      <c r="L320" s="38" t="s">
        <v>25</v>
      </c>
      <c r="M320" s="10">
        <v>37.635164758878005</v>
      </c>
      <c r="N320" s="10"/>
      <c r="O320" s="10">
        <v>37.682255514438765</v>
      </c>
      <c r="P320" s="9"/>
      <c r="Q320" s="33">
        <v>37.658710136658385</v>
      </c>
      <c r="R320" s="9"/>
      <c r="S320" s="10"/>
      <c r="T320" s="10"/>
      <c r="U320" s="10"/>
      <c r="V320" s="10"/>
      <c r="W320" s="45">
        <v>1.6091694797639207</v>
      </c>
      <c r="X320" s="45">
        <v>2.6477227281832669</v>
      </c>
      <c r="Y320" s="10"/>
      <c r="Z320" s="9">
        <v>0.89342490143711051</v>
      </c>
      <c r="AA320" s="9">
        <v>61.792572809360294</v>
      </c>
      <c r="AB320" s="9">
        <v>32.354063334605137</v>
      </c>
      <c r="AC320" s="9">
        <v>4.9599389545974812</v>
      </c>
      <c r="AD320" s="9"/>
    </row>
    <row r="321" spans="1:30" ht="39.75" customHeight="1" x14ac:dyDescent="0.2">
      <c r="A321" s="16" t="s">
        <v>106</v>
      </c>
      <c r="B321" s="12">
        <v>2119</v>
      </c>
      <c r="C321" s="10">
        <v>911.2</v>
      </c>
      <c r="D321" s="10">
        <v>923.2</v>
      </c>
      <c r="E321" s="9">
        <v>8.5</v>
      </c>
      <c r="F321" s="9">
        <v>11.2</v>
      </c>
      <c r="G321" s="10">
        <v>917.8</v>
      </c>
      <c r="H321" s="10">
        <v>922</v>
      </c>
      <c r="I321" s="9">
        <v>919.06515999999999</v>
      </c>
      <c r="J321" s="9" t="s">
        <v>235</v>
      </c>
      <c r="K321" s="12"/>
      <c r="L321" s="38" t="s">
        <v>157</v>
      </c>
      <c r="M321" s="10">
        <v>35.499074880375034</v>
      </c>
      <c r="N321" s="10"/>
      <c r="O321" s="10">
        <v>35.380289653158634</v>
      </c>
      <c r="P321" s="9"/>
      <c r="Q321" s="33">
        <v>35.439682266766837</v>
      </c>
      <c r="R321" s="9">
        <v>1220.9941294142607</v>
      </c>
      <c r="S321" s="10"/>
      <c r="T321" s="10"/>
      <c r="U321" s="10"/>
      <c r="V321" s="10"/>
      <c r="W321" s="45">
        <v>1.6457123299462599</v>
      </c>
      <c r="X321" s="45">
        <v>2.6398406450701213</v>
      </c>
      <c r="Y321" s="10"/>
      <c r="Z321" s="9">
        <v>0.49859043358728827</v>
      </c>
      <c r="AA321" s="9">
        <v>58.856969781691944</v>
      </c>
      <c r="AB321" s="9">
        <v>35.821625777591393</v>
      </c>
      <c r="AC321" s="9">
        <v>4.8228140071293772</v>
      </c>
      <c r="AD321" s="9"/>
    </row>
    <row r="322" spans="1:30" ht="39.75" customHeight="1" x14ac:dyDescent="0.2">
      <c r="A322" s="16" t="s">
        <v>106</v>
      </c>
      <c r="B322" s="12">
        <v>2125</v>
      </c>
      <c r="C322" s="10">
        <v>923.2</v>
      </c>
      <c r="D322" s="10">
        <v>935.4</v>
      </c>
      <c r="E322" s="9">
        <v>10.5</v>
      </c>
      <c r="F322" s="9">
        <v>12.2</v>
      </c>
      <c r="G322" s="10"/>
      <c r="H322" s="10"/>
      <c r="I322" s="9">
        <v>933.06515999999999</v>
      </c>
      <c r="J322" s="9" t="s">
        <v>235</v>
      </c>
      <c r="K322" s="12"/>
      <c r="L322" s="38" t="s">
        <v>25</v>
      </c>
      <c r="M322" s="10">
        <v>35.018386966656266</v>
      </c>
      <c r="N322" s="10"/>
      <c r="O322" s="10">
        <v>34.857315884195025</v>
      </c>
      <c r="P322" s="9"/>
      <c r="Q322" s="33">
        <v>34.937851425425649</v>
      </c>
      <c r="R322" s="9">
        <v>1206.1584368661443</v>
      </c>
      <c r="S322" s="10"/>
      <c r="T322" s="10"/>
      <c r="U322" s="10"/>
      <c r="V322" s="10">
        <v>81.551706088924263</v>
      </c>
      <c r="W322" s="45">
        <v>2.0306185862935058</v>
      </c>
      <c r="X322" s="45">
        <v>2.7177848567312317</v>
      </c>
      <c r="Y322" s="10"/>
      <c r="Z322" s="9">
        <v>0.14261266400456363</v>
      </c>
      <c r="AA322" s="9">
        <v>55.435127083729483</v>
      </c>
      <c r="AB322" s="9">
        <v>38.147303036065153</v>
      </c>
      <c r="AC322" s="9">
        <v>6.2749572162007992</v>
      </c>
      <c r="AD322" s="9"/>
    </row>
    <row r="323" spans="1:30" ht="39.75" customHeight="1" x14ac:dyDescent="0.2">
      <c r="A323" s="16" t="s">
        <v>106</v>
      </c>
      <c r="B323" s="12">
        <v>2127</v>
      </c>
      <c r="C323" s="10">
        <v>935.4</v>
      </c>
      <c r="D323" s="10">
        <v>947.6</v>
      </c>
      <c r="E323" s="9">
        <v>1.5</v>
      </c>
      <c r="F323" s="9">
        <v>12.2</v>
      </c>
      <c r="G323" s="10">
        <v>934.8</v>
      </c>
      <c r="H323" s="10">
        <v>938</v>
      </c>
      <c r="I323" s="9">
        <v>936.26515999999992</v>
      </c>
      <c r="J323" s="9" t="s">
        <v>235</v>
      </c>
      <c r="K323" s="12"/>
      <c r="L323" s="38" t="s">
        <v>157</v>
      </c>
      <c r="M323" s="10">
        <v>57.131136045111361</v>
      </c>
      <c r="N323" s="10"/>
      <c r="O323" s="10">
        <v>34.857373046081939</v>
      </c>
      <c r="P323" s="9"/>
      <c r="Q323" s="33">
        <v>45.994254545596647</v>
      </c>
      <c r="R323" s="9">
        <v>1186.0765877489787</v>
      </c>
      <c r="S323" s="10"/>
      <c r="T323" s="10"/>
      <c r="U323" s="10"/>
      <c r="V323" s="10">
        <v>13.261026911633815</v>
      </c>
      <c r="W323" s="45">
        <v>1.6712925988509635</v>
      </c>
      <c r="X323" s="45">
        <v>2.6000813880126183</v>
      </c>
      <c r="Y323" s="10"/>
      <c r="Z323" s="9">
        <v>0.17756148888596607</v>
      </c>
      <c r="AA323" s="9">
        <v>55.658950414310134</v>
      </c>
      <c r="AB323" s="9">
        <v>36.600683940549771</v>
      </c>
      <c r="AC323" s="9">
        <v>7.5628041562541108</v>
      </c>
      <c r="AD323" s="9"/>
    </row>
    <row r="324" spans="1:30" ht="39.75" customHeight="1" x14ac:dyDescent="0.2">
      <c r="A324" s="16" t="s">
        <v>106</v>
      </c>
      <c r="B324" s="12">
        <v>2130</v>
      </c>
      <c r="C324" s="10">
        <v>935.4</v>
      </c>
      <c r="D324" s="10">
        <v>947.6</v>
      </c>
      <c r="E324" s="9">
        <v>4.55</v>
      </c>
      <c r="F324" s="9">
        <v>12.2</v>
      </c>
      <c r="G324" s="10">
        <v>938.8</v>
      </c>
      <c r="H324" s="10">
        <v>940.8</v>
      </c>
      <c r="I324" s="9">
        <v>939.31515999999988</v>
      </c>
      <c r="J324" s="9" t="s">
        <v>235</v>
      </c>
      <c r="K324" s="12"/>
      <c r="L324" s="38" t="s">
        <v>178</v>
      </c>
      <c r="M324" s="10">
        <v>35.236579930047881</v>
      </c>
      <c r="N324" s="10"/>
      <c r="O324" s="10">
        <v>34.530482532284864</v>
      </c>
      <c r="P324" s="9"/>
      <c r="Q324" s="33">
        <v>34.883531231166373</v>
      </c>
      <c r="R324" s="9"/>
      <c r="S324" s="10"/>
      <c r="T324" s="10"/>
      <c r="U324" s="10"/>
      <c r="V324" s="10"/>
      <c r="W324" s="45">
        <v>1.7401907125437512</v>
      </c>
      <c r="X324" s="45">
        <v>2.6486681131037209</v>
      </c>
      <c r="Y324" s="10"/>
      <c r="Z324" s="9">
        <v>0.31147449802547417</v>
      </c>
      <c r="AA324" s="9">
        <v>60.392680349296398</v>
      </c>
      <c r="AB324" s="9">
        <v>34.929640135713882</v>
      </c>
      <c r="AC324" s="9">
        <v>4.3662050169642361</v>
      </c>
      <c r="AD324" s="9"/>
    </row>
    <row r="325" spans="1:30" ht="39.75" customHeight="1" x14ac:dyDescent="0.2">
      <c r="A325" s="16" t="s">
        <v>106</v>
      </c>
      <c r="B325" s="12">
        <v>2133</v>
      </c>
      <c r="C325" s="10">
        <v>935.4</v>
      </c>
      <c r="D325" s="10">
        <v>947.6</v>
      </c>
      <c r="E325" s="9">
        <v>7.6</v>
      </c>
      <c r="F325" s="9">
        <v>12.2</v>
      </c>
      <c r="G325" s="10">
        <v>942</v>
      </c>
      <c r="H325" s="10">
        <v>944.6</v>
      </c>
      <c r="I325" s="9">
        <v>942.36515999999995</v>
      </c>
      <c r="J325" s="9" t="s">
        <v>235</v>
      </c>
      <c r="K325" s="12"/>
      <c r="L325" s="38" t="s">
        <v>179</v>
      </c>
      <c r="M325" s="10">
        <v>37.675229649100253</v>
      </c>
      <c r="N325" s="10"/>
      <c r="O325" s="10">
        <v>35.418469318438319</v>
      </c>
      <c r="P325" s="9"/>
      <c r="Q325" s="33">
        <v>36.546849483769286</v>
      </c>
      <c r="R325" s="9">
        <v>2156.863805060028</v>
      </c>
      <c r="S325" s="10"/>
      <c r="T325" s="10"/>
      <c r="U325" s="10"/>
      <c r="V325" s="10">
        <v>21.160443238869782</v>
      </c>
      <c r="W325" s="45">
        <v>2.5882937196391396</v>
      </c>
      <c r="X325" s="45">
        <v>2.7352426205463551</v>
      </c>
      <c r="Y325" s="10"/>
      <c r="Z325" s="9">
        <v>3.7524764013518239</v>
      </c>
      <c r="AA325" s="9">
        <v>60.744668453560195</v>
      </c>
      <c r="AB325" s="9">
        <v>29.268150565202198</v>
      </c>
      <c r="AC325" s="9">
        <v>6.2347045798857943</v>
      </c>
      <c r="AD325" s="9"/>
    </row>
    <row r="326" spans="1:30" ht="39.75" customHeight="1" x14ac:dyDescent="0.2">
      <c r="A326" s="16" t="s">
        <v>106</v>
      </c>
      <c r="B326" s="12">
        <v>2136</v>
      </c>
      <c r="C326" s="10">
        <v>935.4</v>
      </c>
      <c r="D326" s="10">
        <v>947.6</v>
      </c>
      <c r="E326" s="9">
        <v>10.6</v>
      </c>
      <c r="F326" s="9">
        <v>12.2</v>
      </c>
      <c r="G326" s="10">
        <v>944.6</v>
      </c>
      <c r="H326" s="10">
        <v>947.2</v>
      </c>
      <c r="I326" s="9">
        <v>945.36515999999995</v>
      </c>
      <c r="J326" s="9" t="s">
        <v>235</v>
      </c>
      <c r="K326" s="12"/>
      <c r="L326" s="38" t="s">
        <v>180</v>
      </c>
      <c r="M326" s="10">
        <v>37.712339478318121</v>
      </c>
      <c r="N326" s="10"/>
      <c r="O326" s="10">
        <v>37.358946244410241</v>
      </c>
      <c r="P326" s="9"/>
      <c r="Q326" s="33">
        <v>37.535642861364181</v>
      </c>
      <c r="R326" s="9">
        <v>2669.6942036350101</v>
      </c>
      <c r="S326" s="10"/>
      <c r="T326" s="10"/>
      <c r="U326" s="10"/>
      <c r="V326" s="10"/>
      <c r="W326" s="45">
        <v>1.6614037570636755</v>
      </c>
      <c r="X326" s="45">
        <v>2.618624536794592</v>
      </c>
      <c r="Y326" s="10"/>
      <c r="Z326" s="9">
        <v>3.8005621410240744</v>
      </c>
      <c r="AA326" s="9">
        <v>68.019063912990347</v>
      </c>
      <c r="AB326" s="9">
        <v>23.353293413173649</v>
      </c>
      <c r="AC326" s="9">
        <v>4.8270805328119275</v>
      </c>
      <c r="AD326" s="9"/>
    </row>
    <row r="327" spans="1:30" ht="39.75" customHeight="1" x14ac:dyDescent="0.2">
      <c r="A327" s="16" t="s">
        <v>106</v>
      </c>
      <c r="B327" s="12">
        <v>2142</v>
      </c>
      <c r="C327" s="10">
        <v>947.6</v>
      </c>
      <c r="D327" s="10">
        <v>959.8</v>
      </c>
      <c r="E327" s="9">
        <v>7.63</v>
      </c>
      <c r="F327" s="9">
        <v>12.2</v>
      </c>
      <c r="G327" s="10">
        <v>953.6</v>
      </c>
      <c r="H327" s="10">
        <v>955.2</v>
      </c>
      <c r="I327" s="9">
        <v>954.59515999999996</v>
      </c>
      <c r="J327" s="9" t="s">
        <v>235</v>
      </c>
      <c r="K327" s="12"/>
      <c r="L327" s="38" t="s">
        <v>181</v>
      </c>
      <c r="M327" s="10">
        <v>35.150438075430053</v>
      </c>
      <c r="N327" s="10"/>
      <c r="O327" s="10">
        <v>35.696827466473628</v>
      </c>
      <c r="P327" s="9"/>
      <c r="Q327" s="33">
        <v>35.423632770951841</v>
      </c>
      <c r="R327" s="9"/>
      <c r="S327" s="10"/>
      <c r="T327" s="10"/>
      <c r="U327" s="10"/>
      <c r="V327" s="10">
        <v>67.254396880722538</v>
      </c>
      <c r="W327" s="45">
        <v>1.8308862478777592</v>
      </c>
      <c r="X327" s="45">
        <v>2.6574921821889865</v>
      </c>
      <c r="Y327" s="10"/>
      <c r="Z327" s="9">
        <v>0.51252655359611554</v>
      </c>
      <c r="AA327" s="9">
        <v>37.751626934619146</v>
      </c>
      <c r="AB327" s="9">
        <v>54.486293286576533</v>
      </c>
      <c r="AC327" s="9">
        <v>7.2495532252082135</v>
      </c>
      <c r="AD327" s="9"/>
    </row>
    <row r="328" spans="1:30" ht="40.5" customHeight="1" x14ac:dyDescent="0.2">
      <c r="A328" s="16" t="s">
        <v>107</v>
      </c>
      <c r="B328" s="8">
        <v>2832</v>
      </c>
      <c r="C328" s="9">
        <v>793</v>
      </c>
      <c r="D328" s="9">
        <v>799</v>
      </c>
      <c r="E328" s="9">
        <v>2.61</v>
      </c>
      <c r="F328" s="9">
        <v>6</v>
      </c>
      <c r="G328" s="10">
        <v>795.8</v>
      </c>
      <c r="H328" s="10">
        <v>797.4</v>
      </c>
      <c r="I328" s="9">
        <f t="shared" ref="I328:I329" si="25">C328+E328+1.5</f>
        <v>797.11</v>
      </c>
      <c r="J328" s="9" t="s">
        <v>120</v>
      </c>
      <c r="K328" s="12" t="s">
        <v>103</v>
      </c>
      <c r="L328" s="47" t="s">
        <v>23</v>
      </c>
      <c r="M328" s="9">
        <v>31.272383786375325</v>
      </c>
      <c r="N328" s="9"/>
      <c r="O328" s="9"/>
      <c r="P328" s="9"/>
      <c r="Q328" s="1">
        <v>31.272383786375325</v>
      </c>
      <c r="R328" s="9">
        <v>34.58484398060056</v>
      </c>
      <c r="S328" s="9"/>
      <c r="T328" s="9"/>
      <c r="U328" s="9"/>
      <c r="V328" s="41">
        <v>32.169279202193756</v>
      </c>
      <c r="W328" s="42">
        <v>1.7673154094511305</v>
      </c>
      <c r="X328" s="42">
        <v>2.5758228952772071</v>
      </c>
      <c r="Y328" s="9"/>
      <c r="Z328" s="9">
        <v>3.8104471473059531</v>
      </c>
      <c r="AA328" s="9">
        <v>12.900287913508434</v>
      </c>
      <c r="AB328" s="9">
        <v>62.342088254304016</v>
      </c>
      <c r="AC328" s="9">
        <v>20.947176684881605</v>
      </c>
      <c r="AD328" s="9"/>
    </row>
    <row r="329" spans="1:30" ht="44.25" customHeight="1" x14ac:dyDescent="0.2">
      <c r="A329" s="16" t="s">
        <v>107</v>
      </c>
      <c r="B329" s="8">
        <v>2837</v>
      </c>
      <c r="C329" s="9">
        <v>799</v>
      </c>
      <c r="D329" s="9">
        <v>805.5</v>
      </c>
      <c r="E329" s="9">
        <v>5.53</v>
      </c>
      <c r="F329" s="9">
        <v>6.5</v>
      </c>
      <c r="G329" s="10">
        <v>806</v>
      </c>
      <c r="H329" s="10">
        <v>806.4</v>
      </c>
      <c r="I329" s="9">
        <f t="shared" si="25"/>
        <v>806.03</v>
      </c>
      <c r="J329" s="9" t="s">
        <v>120</v>
      </c>
      <c r="K329" s="12" t="s">
        <v>101</v>
      </c>
      <c r="L329" s="47" t="s">
        <v>30</v>
      </c>
      <c r="M329" s="9">
        <v>24.453098443101357</v>
      </c>
      <c r="N329" s="9"/>
      <c r="O329" s="9">
        <v>24.910441361156618</v>
      </c>
      <c r="P329" s="9"/>
      <c r="Q329" s="1">
        <v>24.681549221550679</v>
      </c>
      <c r="R329" s="9">
        <v>39.181856289087754</v>
      </c>
      <c r="S329" s="9"/>
      <c r="T329" s="9"/>
      <c r="U329" s="9"/>
      <c r="V329" s="9"/>
      <c r="W329" s="9">
        <v>2.292556319227439</v>
      </c>
      <c r="X329" s="9">
        <v>3.0438289041076541</v>
      </c>
      <c r="Y329" s="9"/>
      <c r="Z329" s="9">
        <v>58.338199229242086</v>
      </c>
      <c r="AA329" s="9">
        <v>5.7894429522363655</v>
      </c>
      <c r="AB329" s="9">
        <v>27.113745182763068</v>
      </c>
      <c r="AC329" s="9">
        <v>8.7586126357584959</v>
      </c>
      <c r="AD329" s="9"/>
    </row>
    <row r="330" spans="1:30" ht="51" x14ac:dyDescent="0.2">
      <c r="A330" s="16" t="s">
        <v>107</v>
      </c>
      <c r="B330" s="12">
        <v>2856</v>
      </c>
      <c r="C330" s="10">
        <v>893</v>
      </c>
      <c r="D330" s="10">
        <v>905</v>
      </c>
      <c r="E330" s="9">
        <v>1.61</v>
      </c>
      <c r="F330" s="9">
        <v>11.4</v>
      </c>
      <c r="G330" s="10">
        <v>895.4</v>
      </c>
      <c r="H330" s="10">
        <v>897.6</v>
      </c>
      <c r="I330" s="9">
        <v>896.46181000000001</v>
      </c>
      <c r="J330" s="9" t="s">
        <v>235</v>
      </c>
      <c r="K330" s="12"/>
      <c r="L330" s="40" t="s">
        <v>182</v>
      </c>
      <c r="M330" s="10"/>
      <c r="N330" s="10"/>
      <c r="O330" s="10">
        <v>37.487608171444329</v>
      </c>
      <c r="P330" s="9"/>
      <c r="Q330" s="33">
        <v>37.487608171444329</v>
      </c>
      <c r="R330" s="9"/>
      <c r="S330" s="10"/>
      <c r="T330" s="10"/>
      <c r="U330" s="10"/>
      <c r="V330" s="10"/>
      <c r="W330" s="9">
        <v>1.661172854200929</v>
      </c>
      <c r="X330" s="9">
        <v>2.6573496959719671</v>
      </c>
      <c r="Y330" s="10"/>
      <c r="Z330" s="9">
        <v>1.1858565574882636</v>
      </c>
      <c r="AA330" s="9">
        <v>54.302461262923664</v>
      </c>
      <c r="AB330" s="9">
        <v>35.502428699356848</v>
      </c>
      <c r="AC330" s="9">
        <v>9.0092534802312016</v>
      </c>
      <c r="AD330" s="9"/>
    </row>
    <row r="331" spans="1:30" ht="38.25" x14ac:dyDescent="0.2">
      <c r="A331" s="16" t="s">
        <v>107</v>
      </c>
      <c r="B331" s="12">
        <v>2866</v>
      </c>
      <c r="C331" s="10">
        <v>905</v>
      </c>
      <c r="D331" s="10">
        <v>917</v>
      </c>
      <c r="E331" s="9">
        <v>7.65</v>
      </c>
      <c r="F331" s="9">
        <v>12</v>
      </c>
      <c r="G331" s="10">
        <v>913.6</v>
      </c>
      <c r="H331" s="10">
        <v>915.4</v>
      </c>
      <c r="I331" s="9">
        <v>915.06605000000002</v>
      </c>
      <c r="J331" s="9" t="s">
        <v>235</v>
      </c>
      <c r="K331" s="12"/>
      <c r="L331" s="40" t="s">
        <v>169</v>
      </c>
      <c r="M331" s="10"/>
      <c r="N331" s="10"/>
      <c r="O331" s="10"/>
      <c r="P331" s="9"/>
      <c r="Q331" s="33"/>
      <c r="R331" s="9">
        <v>865.94951631866149</v>
      </c>
      <c r="S331" s="10"/>
      <c r="T331" s="10"/>
      <c r="U331" s="10"/>
      <c r="V331" s="10"/>
      <c r="W331" s="9"/>
      <c r="X331" s="9"/>
      <c r="Y331" s="10"/>
      <c r="Z331" s="9">
        <v>1.0693947821480598</v>
      </c>
      <c r="AA331" s="9">
        <v>44.331876572639388</v>
      </c>
      <c r="AB331" s="9">
        <v>49.665607204343793</v>
      </c>
      <c r="AC331" s="9">
        <v>4.9331214408687583</v>
      </c>
      <c r="AD331" s="9"/>
    </row>
    <row r="332" spans="1:30" ht="38.25" x14ac:dyDescent="0.2">
      <c r="A332" s="16" t="s">
        <v>107</v>
      </c>
      <c r="B332" s="12">
        <v>2869</v>
      </c>
      <c r="C332" s="10">
        <v>917</v>
      </c>
      <c r="D332" s="10">
        <v>929</v>
      </c>
      <c r="E332" s="9">
        <v>0.7</v>
      </c>
      <c r="F332" s="9">
        <v>12</v>
      </c>
      <c r="G332" s="10">
        <v>919.2</v>
      </c>
      <c r="H332" s="10">
        <v>920.4</v>
      </c>
      <c r="I332" s="9">
        <v>920.11604999999997</v>
      </c>
      <c r="J332" s="9" t="s">
        <v>235</v>
      </c>
      <c r="K332" s="12"/>
      <c r="L332" s="40" t="s">
        <v>169</v>
      </c>
      <c r="M332" s="10"/>
      <c r="N332" s="10"/>
      <c r="O332" s="10">
        <v>34.340420613074343</v>
      </c>
      <c r="P332" s="9"/>
      <c r="Q332" s="33">
        <v>34.340420613074343</v>
      </c>
      <c r="R332" s="9">
        <v>1703.983862781055</v>
      </c>
      <c r="S332" s="10"/>
      <c r="T332" s="10"/>
      <c r="U332" s="10"/>
      <c r="V332" s="10"/>
      <c r="W332" s="9">
        <v>1.747101538210905</v>
      </c>
      <c r="X332" s="9">
        <v>2.6608478983933197</v>
      </c>
      <c r="Y332" s="10"/>
      <c r="Z332" s="9">
        <v>2.3745790518953456</v>
      </c>
      <c r="AA332" s="9">
        <v>58.906830152836534</v>
      </c>
      <c r="AB332" s="9">
        <v>30.860892841723516</v>
      </c>
      <c r="AC332" s="9">
        <v>7.8576979535445997</v>
      </c>
      <c r="AD332" s="9"/>
    </row>
    <row r="333" spans="1:30" ht="38.25" x14ac:dyDescent="0.2">
      <c r="A333" s="16" t="s">
        <v>107</v>
      </c>
      <c r="B333" s="12">
        <v>2876</v>
      </c>
      <c r="C333" s="10">
        <v>917</v>
      </c>
      <c r="D333" s="10">
        <v>929</v>
      </c>
      <c r="E333" s="9">
        <v>10.66</v>
      </c>
      <c r="F333" s="9">
        <v>12</v>
      </c>
      <c r="G333" s="10">
        <v>929.8</v>
      </c>
      <c r="H333" s="10">
        <v>931.6</v>
      </c>
      <c r="I333" s="9">
        <v>930.07605000000001</v>
      </c>
      <c r="J333" s="9" t="s">
        <v>235</v>
      </c>
      <c r="K333" s="12"/>
      <c r="L333" s="40" t="s">
        <v>154</v>
      </c>
      <c r="M333" s="10">
        <v>38.939616601237667</v>
      </c>
      <c r="N333" s="10"/>
      <c r="O333" s="10"/>
      <c r="P333" s="9"/>
      <c r="Q333" s="33">
        <v>38.939616601237667</v>
      </c>
      <c r="R333" s="9">
        <v>1595.1773447272383</v>
      </c>
      <c r="S333" s="10"/>
      <c r="T333" s="10"/>
      <c r="U333" s="10"/>
      <c r="V333" s="10">
        <v>51.739006276230214</v>
      </c>
      <c r="W333" s="9">
        <v>1.6225734598972044</v>
      </c>
      <c r="X333" s="9">
        <v>2.6573260264364689</v>
      </c>
      <c r="Y333" s="10"/>
      <c r="Z333" s="9">
        <v>1.5733563020384727</v>
      </c>
      <c r="AA333" s="9">
        <v>62.95722078667815</v>
      </c>
      <c r="AB333" s="9">
        <v>28.865920183749651</v>
      </c>
      <c r="AC333" s="9">
        <v>6.6035027275337361</v>
      </c>
      <c r="AD333" s="9"/>
    </row>
    <row r="334" spans="1:30" ht="38.25" x14ac:dyDescent="0.2">
      <c r="A334" s="16" t="s">
        <v>107</v>
      </c>
      <c r="B334" s="12">
        <v>2879</v>
      </c>
      <c r="C334" s="10">
        <v>929</v>
      </c>
      <c r="D334" s="10">
        <v>941</v>
      </c>
      <c r="E334" s="9">
        <v>1.57</v>
      </c>
      <c r="F334" s="9">
        <v>12</v>
      </c>
      <c r="G334" s="10">
        <v>933</v>
      </c>
      <c r="H334" s="10">
        <v>933.8</v>
      </c>
      <c r="I334" s="9">
        <v>932.98604999999998</v>
      </c>
      <c r="J334" s="9" t="s">
        <v>235</v>
      </c>
      <c r="K334" s="12"/>
      <c r="L334" s="40" t="s">
        <v>172</v>
      </c>
      <c r="M334" s="10"/>
      <c r="N334" s="10"/>
      <c r="O334" s="10">
        <v>37.578873182267273</v>
      </c>
      <c r="P334" s="9"/>
      <c r="Q334" s="33">
        <v>37.578873182267273</v>
      </c>
      <c r="R334" s="9">
        <v>1127.0970439698606</v>
      </c>
      <c r="S334" s="10"/>
      <c r="T334" s="10"/>
      <c r="U334" s="10"/>
      <c r="V334" s="10">
        <v>11.557803370459569</v>
      </c>
      <c r="W334" s="9">
        <v>1.6592117617538551</v>
      </c>
      <c r="X334" s="9">
        <v>2.6580932551869645</v>
      </c>
      <c r="Y334" s="10"/>
      <c r="Z334" s="9">
        <v>2.4133904242896067</v>
      </c>
      <c r="AA334" s="9">
        <v>64.894622699215915</v>
      </c>
      <c r="AB334" s="9">
        <v>24.76783628982929</v>
      </c>
      <c r="AC334" s="9">
        <v>7.9241505866651831</v>
      </c>
      <c r="AD334" s="9"/>
    </row>
    <row r="335" spans="1:30" ht="38.25" x14ac:dyDescent="0.2">
      <c r="A335" s="16" t="s">
        <v>107</v>
      </c>
      <c r="B335" s="12">
        <v>2881</v>
      </c>
      <c r="C335" s="10">
        <v>929</v>
      </c>
      <c r="D335" s="10">
        <v>941</v>
      </c>
      <c r="E335" s="9">
        <v>3.6</v>
      </c>
      <c r="F335" s="9">
        <v>12</v>
      </c>
      <c r="G335" s="10">
        <v>934.4</v>
      </c>
      <c r="H335" s="10">
        <v>935.8</v>
      </c>
      <c r="I335" s="9">
        <v>935.01604999999995</v>
      </c>
      <c r="J335" s="9" t="s">
        <v>235</v>
      </c>
      <c r="K335" s="12"/>
      <c r="L335" s="40" t="s">
        <v>173</v>
      </c>
      <c r="M335" s="10"/>
      <c r="N335" s="10"/>
      <c r="O335" s="10">
        <v>32.563658812420336</v>
      </c>
      <c r="P335" s="9"/>
      <c r="Q335" s="33">
        <v>32.563658812420336</v>
      </c>
      <c r="R335" s="9"/>
      <c r="S335" s="10"/>
      <c r="T335" s="10"/>
      <c r="U335" s="10"/>
      <c r="V335" s="10">
        <v>31.83270993689306</v>
      </c>
      <c r="W335" s="9">
        <v>1.8164952605100144</v>
      </c>
      <c r="X335" s="9">
        <v>2.6936444482616357</v>
      </c>
      <c r="Y335" s="10"/>
      <c r="Z335" s="9">
        <v>4.4354700708443131</v>
      </c>
      <c r="AA335" s="9">
        <v>63.345768164550464</v>
      </c>
      <c r="AB335" s="9">
        <v>21.130086587494453</v>
      </c>
      <c r="AC335" s="9">
        <v>11.088675177110783</v>
      </c>
      <c r="AD335" s="9"/>
    </row>
    <row r="336" spans="1:30" ht="38.25" x14ac:dyDescent="0.2">
      <c r="A336" s="16" t="s">
        <v>107</v>
      </c>
      <c r="B336" s="12">
        <v>2884</v>
      </c>
      <c r="C336" s="10">
        <v>929</v>
      </c>
      <c r="D336" s="10">
        <v>941</v>
      </c>
      <c r="E336" s="9">
        <v>6.62</v>
      </c>
      <c r="F336" s="9">
        <v>12</v>
      </c>
      <c r="G336" s="10">
        <v>936.8</v>
      </c>
      <c r="H336" s="10">
        <v>938.6</v>
      </c>
      <c r="I336" s="9">
        <v>938.03605000000005</v>
      </c>
      <c r="J336" s="9" t="s">
        <v>235</v>
      </c>
      <c r="K336" s="12"/>
      <c r="L336" s="40" t="s">
        <v>172</v>
      </c>
      <c r="M336" s="10"/>
      <c r="N336" s="10"/>
      <c r="O336" s="10">
        <v>34.75001046788045</v>
      </c>
      <c r="P336" s="9"/>
      <c r="Q336" s="33">
        <v>34.75001046788045</v>
      </c>
      <c r="R336" s="9">
        <v>1023.4636081872624</v>
      </c>
      <c r="S336" s="10"/>
      <c r="T336" s="10"/>
      <c r="U336" s="10"/>
      <c r="V336" s="10"/>
      <c r="W336" s="9">
        <v>1.768209726010046</v>
      </c>
      <c r="X336" s="9">
        <v>2.7099003979757543</v>
      </c>
      <c r="Y336" s="10"/>
      <c r="Z336" s="9">
        <v>10.378652764439567</v>
      </c>
      <c r="AA336" s="9">
        <v>58.718617094251613</v>
      </c>
      <c r="AB336" s="9">
        <v>21.505007545616692</v>
      </c>
      <c r="AC336" s="9">
        <v>9.3977225956921409</v>
      </c>
      <c r="AD336" s="9"/>
    </row>
    <row r="337" spans="1:30" ht="38.25" x14ac:dyDescent="0.2">
      <c r="A337" s="16" t="s">
        <v>107</v>
      </c>
      <c r="B337" s="39">
        <v>2889</v>
      </c>
      <c r="C337" s="35">
        <v>929</v>
      </c>
      <c r="D337" s="35">
        <v>941</v>
      </c>
      <c r="E337" s="36">
        <v>11.55</v>
      </c>
      <c r="F337" s="9">
        <v>12</v>
      </c>
      <c r="G337" s="10">
        <v>942.2</v>
      </c>
      <c r="H337" s="10">
        <v>943.2</v>
      </c>
      <c r="I337" s="9">
        <v>942.96605</v>
      </c>
      <c r="J337" s="36" t="s">
        <v>235</v>
      </c>
      <c r="K337" s="12"/>
      <c r="L337" s="43" t="s">
        <v>95</v>
      </c>
      <c r="M337" s="35"/>
      <c r="N337" s="35"/>
      <c r="O337" s="35">
        <v>33.756678302531007</v>
      </c>
      <c r="P337" s="9"/>
      <c r="Q337" s="33">
        <v>33.756678302531007</v>
      </c>
      <c r="R337" s="36">
        <v>238.86879871265742</v>
      </c>
      <c r="S337" s="35"/>
      <c r="T337" s="35"/>
      <c r="U337" s="35"/>
      <c r="V337" s="35"/>
      <c r="W337" s="36">
        <v>1.7601921562120402</v>
      </c>
      <c r="X337" s="36">
        <v>2.6571616747281759</v>
      </c>
      <c r="Y337" s="35"/>
      <c r="Z337" s="36">
        <v>0.42807717117222771</v>
      </c>
      <c r="AA337" s="36">
        <v>24.174632029554921</v>
      </c>
      <c r="AB337" s="36">
        <v>61.470122559080508</v>
      </c>
      <c r="AC337" s="36">
        <v>13.927168240192341</v>
      </c>
      <c r="AD337" s="36"/>
    </row>
    <row r="338" spans="1:30" ht="38.25" customHeight="1" x14ac:dyDescent="0.2">
      <c r="A338" s="16" t="s">
        <v>108</v>
      </c>
      <c r="B338" s="8">
        <v>993</v>
      </c>
      <c r="C338" s="9">
        <v>793</v>
      </c>
      <c r="D338" s="9">
        <v>805.3</v>
      </c>
      <c r="E338" s="9">
        <v>2.8</v>
      </c>
      <c r="F338" s="9">
        <v>12.3</v>
      </c>
      <c r="G338" s="10"/>
      <c r="H338" s="10"/>
      <c r="I338" s="9">
        <f t="shared" ref="I338:I340" si="26">C338+E338-0.4</f>
        <v>795.4</v>
      </c>
      <c r="J338" s="9" t="s">
        <v>120</v>
      </c>
      <c r="K338" s="12" t="s">
        <v>103</v>
      </c>
      <c r="L338" s="47" t="s">
        <v>21</v>
      </c>
      <c r="M338" s="9">
        <v>26.751857355126283</v>
      </c>
      <c r="N338" s="9"/>
      <c r="O338" s="9"/>
      <c r="P338" s="9"/>
      <c r="Q338" s="1">
        <v>26.751857355126283</v>
      </c>
      <c r="R338" s="9"/>
      <c r="S338" s="9"/>
      <c r="T338" s="9">
        <v>12.238692055360234</v>
      </c>
      <c r="U338" s="9"/>
      <c r="V338" s="9">
        <v>78.761905917871331</v>
      </c>
      <c r="W338" s="9">
        <v>2.0032234769687967</v>
      </c>
      <c r="X338" s="9">
        <v>2.7348454235637778</v>
      </c>
      <c r="Y338" s="9"/>
      <c r="Z338" s="9"/>
      <c r="AA338" s="9"/>
      <c r="AB338" s="9"/>
      <c r="AC338" s="9"/>
      <c r="AD338" s="9"/>
    </row>
    <row r="339" spans="1:30" ht="39.75" customHeight="1" x14ac:dyDescent="0.2">
      <c r="A339" s="16" t="s">
        <v>108</v>
      </c>
      <c r="B339" s="8">
        <v>997</v>
      </c>
      <c r="C339" s="9">
        <v>793</v>
      </c>
      <c r="D339" s="9">
        <v>805.3</v>
      </c>
      <c r="E339" s="9">
        <v>6.8</v>
      </c>
      <c r="F339" s="9">
        <v>12.3</v>
      </c>
      <c r="G339" s="10">
        <v>798.4</v>
      </c>
      <c r="H339" s="10">
        <v>801.3</v>
      </c>
      <c r="I339" s="9">
        <f t="shared" si="26"/>
        <v>799.4</v>
      </c>
      <c r="J339" s="9" t="s">
        <v>120</v>
      </c>
      <c r="K339" s="12" t="s">
        <v>103</v>
      </c>
      <c r="L339" s="47" t="s">
        <v>15</v>
      </c>
      <c r="M339" s="9">
        <v>27.009088734752435</v>
      </c>
      <c r="N339" s="9"/>
      <c r="O339" s="9"/>
      <c r="P339" s="9"/>
      <c r="Q339" s="1">
        <v>27.009088734752435</v>
      </c>
      <c r="R339" s="9"/>
      <c r="S339" s="9"/>
      <c r="T339" s="9">
        <v>2.8754899790334214</v>
      </c>
      <c r="U339" s="9"/>
      <c r="V339" s="9">
        <v>74.283772609835154</v>
      </c>
      <c r="W339" s="9">
        <v>1.9744952762497014</v>
      </c>
      <c r="X339" s="9">
        <v>2.7051248463996065</v>
      </c>
      <c r="Y339" s="9"/>
      <c r="Z339" s="9">
        <v>0.30679076180627363</v>
      </c>
      <c r="AA339" s="9">
        <v>5.7807652533609097</v>
      </c>
      <c r="AB339" s="9">
        <v>55.37400896242675</v>
      </c>
      <c r="AC339" s="9">
        <v>38.538435022406063</v>
      </c>
      <c r="AD339" s="9"/>
    </row>
    <row r="340" spans="1:30" ht="39.75" customHeight="1" x14ac:dyDescent="0.2">
      <c r="A340" s="16" t="s">
        <v>108</v>
      </c>
      <c r="B340" s="8">
        <v>491</v>
      </c>
      <c r="C340" s="9">
        <v>793</v>
      </c>
      <c r="D340" s="9">
        <v>805.3</v>
      </c>
      <c r="E340" s="9">
        <v>7.47</v>
      </c>
      <c r="F340" s="9">
        <v>12.3</v>
      </c>
      <c r="G340" s="10">
        <v>798.4</v>
      </c>
      <c r="H340" s="10">
        <v>801.3</v>
      </c>
      <c r="I340" s="9">
        <f t="shared" si="26"/>
        <v>800.07</v>
      </c>
      <c r="J340" s="9" t="s">
        <v>120</v>
      </c>
      <c r="K340" s="12" t="s">
        <v>103</v>
      </c>
      <c r="L340" s="47" t="s">
        <v>14</v>
      </c>
      <c r="M340" s="9"/>
      <c r="N340" s="9"/>
      <c r="O340" s="9">
        <v>34.307269501095725</v>
      </c>
      <c r="P340" s="9">
        <v>30.455407851044392</v>
      </c>
      <c r="Q340" s="1">
        <v>30.455407851044392</v>
      </c>
      <c r="R340" s="9"/>
      <c r="S340" s="9"/>
      <c r="T340" s="9"/>
      <c r="U340" s="9"/>
      <c r="V340" s="9"/>
      <c r="W340" s="9">
        <v>1.779766301909331</v>
      </c>
      <c r="X340" s="9">
        <v>2.7092286899827016</v>
      </c>
      <c r="Y340" s="9"/>
      <c r="Z340" s="9"/>
      <c r="AA340" s="9"/>
      <c r="AB340" s="9"/>
      <c r="AC340" s="9"/>
      <c r="AD340" s="9"/>
    </row>
    <row r="341" spans="1:30" ht="45" customHeight="1" x14ac:dyDescent="0.2">
      <c r="A341" s="16" t="s">
        <v>108</v>
      </c>
      <c r="B341" s="8">
        <v>498</v>
      </c>
      <c r="C341" s="9">
        <v>805.3</v>
      </c>
      <c r="D341" s="9">
        <v>817.6</v>
      </c>
      <c r="E341" s="9">
        <v>9</v>
      </c>
      <c r="F341" s="9">
        <v>12.3</v>
      </c>
      <c r="G341" s="10"/>
      <c r="H341" s="10"/>
      <c r="I341" s="9">
        <f t="shared" ref="I341:I343" si="27">C341+E341-0.4</f>
        <v>813.9</v>
      </c>
      <c r="J341" s="9" t="s">
        <v>120</v>
      </c>
      <c r="K341" s="12" t="s">
        <v>101</v>
      </c>
      <c r="L341" s="47" t="s">
        <v>33</v>
      </c>
      <c r="M341" s="9"/>
      <c r="N341" s="9"/>
      <c r="O341" s="9">
        <v>2.8496732026143938</v>
      </c>
      <c r="P341" s="9"/>
      <c r="Q341" s="1">
        <v>2.8496732026143938</v>
      </c>
      <c r="R341" s="9">
        <v>4.2924305849847084E-2</v>
      </c>
      <c r="S341" s="9"/>
      <c r="T341" s="9"/>
      <c r="U341" s="9"/>
      <c r="V341" s="9"/>
      <c r="W341" s="9">
        <v>2.6663444008714596</v>
      </c>
      <c r="X341" s="9">
        <v>2.74455525654826</v>
      </c>
      <c r="Y341" s="9"/>
      <c r="Z341" s="9"/>
      <c r="AA341" s="9"/>
      <c r="AB341" s="9"/>
      <c r="AC341" s="9"/>
      <c r="AD341" s="9"/>
    </row>
    <row r="342" spans="1:30" ht="29.25" customHeight="1" x14ac:dyDescent="0.2">
      <c r="A342" s="16" t="s">
        <v>108</v>
      </c>
      <c r="B342" s="8">
        <v>499</v>
      </c>
      <c r="C342" s="9">
        <v>805.3</v>
      </c>
      <c r="D342" s="9">
        <v>817.6</v>
      </c>
      <c r="E342" s="9">
        <v>10.45</v>
      </c>
      <c r="F342" s="9">
        <v>12.3</v>
      </c>
      <c r="G342" s="10">
        <v>814.2</v>
      </c>
      <c r="H342" s="10">
        <v>815.2</v>
      </c>
      <c r="I342" s="9">
        <f t="shared" si="27"/>
        <v>815.35</v>
      </c>
      <c r="J342" s="9" t="s">
        <v>120</v>
      </c>
      <c r="K342" s="12" t="s">
        <v>101</v>
      </c>
      <c r="L342" s="47" t="s">
        <v>32</v>
      </c>
      <c r="M342" s="9">
        <v>37.78</v>
      </c>
      <c r="N342" s="9"/>
      <c r="O342" s="9">
        <v>38.094361298981283</v>
      </c>
      <c r="P342" s="9">
        <v>35.966005126147671</v>
      </c>
      <c r="Q342" s="1">
        <v>36.87300256307384</v>
      </c>
      <c r="R342" s="9">
        <v>505.55068378687474</v>
      </c>
      <c r="S342" s="9"/>
      <c r="T342" s="9"/>
      <c r="U342" s="9"/>
      <c r="V342" s="9"/>
      <c r="W342" s="9">
        <v>1.6648079200823613</v>
      </c>
      <c r="X342" s="9">
        <v>2.6804399623272221</v>
      </c>
      <c r="Y342" s="9"/>
      <c r="Z342" s="9">
        <v>0.63996469160322189</v>
      </c>
      <c r="AA342" s="9">
        <v>11.442127330905882</v>
      </c>
      <c r="AB342" s="9">
        <v>79.017249623009292</v>
      </c>
      <c r="AC342" s="9">
        <v>8.9006583544815925</v>
      </c>
      <c r="AD342" s="9"/>
    </row>
    <row r="343" spans="1:30" ht="40.5" customHeight="1" x14ac:dyDescent="0.2">
      <c r="A343" s="16" t="s">
        <v>108</v>
      </c>
      <c r="B343" s="8">
        <v>502</v>
      </c>
      <c r="C343" s="9">
        <v>817.6</v>
      </c>
      <c r="D343" s="9">
        <v>829.4</v>
      </c>
      <c r="E343" s="9">
        <v>3.27</v>
      </c>
      <c r="F343" s="9">
        <v>11.8</v>
      </c>
      <c r="G343" s="10">
        <v>820.4</v>
      </c>
      <c r="H343" s="10">
        <v>821.4</v>
      </c>
      <c r="I343" s="9">
        <f t="shared" si="27"/>
        <v>820.47</v>
      </c>
      <c r="J343" s="9" t="s">
        <v>120</v>
      </c>
      <c r="K343" s="12" t="s">
        <v>101</v>
      </c>
      <c r="L343" s="47" t="s">
        <v>34</v>
      </c>
      <c r="M343" s="9">
        <v>35.465691102613157</v>
      </c>
      <c r="N343" s="9"/>
      <c r="O343" s="9">
        <v>36.011874449769365</v>
      </c>
      <c r="P343" s="9">
        <v>32.935778511859404</v>
      </c>
      <c r="Q343" s="1">
        <v>34.20073480723628</v>
      </c>
      <c r="R343" s="9">
        <v>183.13809634611906</v>
      </c>
      <c r="S343" s="9"/>
      <c r="T343" s="9"/>
      <c r="U343" s="9"/>
      <c r="V343" s="9"/>
      <c r="W343" s="9">
        <v>1.726399835936941</v>
      </c>
      <c r="X343" s="9">
        <v>2.6865445767044136</v>
      </c>
      <c r="Y343" s="9"/>
      <c r="Z343" s="9">
        <v>0.25814491721559552</v>
      </c>
      <c r="AA343" s="9">
        <v>10.195240638537772</v>
      </c>
      <c r="AB343" s="9">
        <v>73.879888433920826</v>
      </c>
      <c r="AC343" s="9">
        <v>15.666726010325798</v>
      </c>
      <c r="AD343" s="25"/>
    </row>
    <row r="344" spans="1:30" ht="38.25" customHeight="1" x14ac:dyDescent="0.2">
      <c r="A344" s="16" t="s">
        <v>108</v>
      </c>
      <c r="B344" s="8">
        <v>1036</v>
      </c>
      <c r="C344" s="9">
        <v>829.4</v>
      </c>
      <c r="D344" s="9">
        <v>841.4</v>
      </c>
      <c r="E344" s="9">
        <v>9.9</v>
      </c>
      <c r="F344" s="9">
        <v>12</v>
      </c>
      <c r="G344" s="10">
        <v>838.4</v>
      </c>
      <c r="H344" s="10">
        <v>839.4</v>
      </c>
      <c r="I344" s="9">
        <f t="shared" ref="I344" si="28">C344+E344-0.4</f>
        <v>838.9</v>
      </c>
      <c r="J344" s="9" t="s">
        <v>120</v>
      </c>
      <c r="K344" s="12" t="s">
        <v>102</v>
      </c>
      <c r="L344" s="47" t="s">
        <v>14</v>
      </c>
      <c r="M344" s="9">
        <v>28.972498090145159</v>
      </c>
      <c r="N344" s="9"/>
      <c r="O344" s="9"/>
      <c r="P344" s="9"/>
      <c r="Q344" s="1">
        <v>28.972498090145159</v>
      </c>
      <c r="R344" s="9"/>
      <c r="S344" s="9"/>
      <c r="T344" s="9">
        <v>2.4491837605180944</v>
      </c>
      <c r="U344" s="9"/>
      <c r="V344" s="9">
        <v>85.743431155392472</v>
      </c>
      <c r="W344" s="9">
        <v>1.9238032849503437</v>
      </c>
      <c r="X344" s="9">
        <v>2.7085329389620867</v>
      </c>
      <c r="Y344" s="9"/>
      <c r="Z344" s="9">
        <v>0.2485226707903021</v>
      </c>
      <c r="AA344" s="9">
        <v>3.6836582537140332</v>
      </c>
      <c r="AB344" s="9">
        <v>67.4600983045231</v>
      </c>
      <c r="AC344" s="9">
        <v>28.607720770972552</v>
      </c>
      <c r="AD344" s="25"/>
    </row>
    <row r="345" spans="1:30" ht="40.5" customHeight="1" x14ac:dyDescent="0.2">
      <c r="A345" s="16" t="s">
        <v>109</v>
      </c>
      <c r="B345" s="8">
        <v>1262</v>
      </c>
      <c r="C345" s="9">
        <v>787</v>
      </c>
      <c r="D345" s="9">
        <v>799.2</v>
      </c>
      <c r="E345" s="9">
        <v>0.95</v>
      </c>
      <c r="F345" s="9">
        <v>12.2</v>
      </c>
      <c r="G345" s="10"/>
      <c r="H345" s="10"/>
      <c r="I345" s="9">
        <f t="shared" ref="I345:I353" si="29">C345+E345+1</f>
        <v>788.95</v>
      </c>
      <c r="J345" s="9" t="s">
        <v>120</v>
      </c>
      <c r="K345" s="12" t="s">
        <v>103</v>
      </c>
      <c r="L345" s="47" t="s">
        <v>35</v>
      </c>
      <c r="M345" s="9">
        <v>2.6310090948462381</v>
      </c>
      <c r="N345" s="9"/>
      <c r="O345" s="9"/>
      <c r="P345" s="9"/>
      <c r="Q345" s="1">
        <v>2.6310090948462381</v>
      </c>
      <c r="R345" s="9"/>
      <c r="S345" s="9"/>
      <c r="T345" s="9"/>
      <c r="U345" s="9"/>
      <c r="V345" s="9">
        <v>76.983212936719525</v>
      </c>
      <c r="W345" s="9">
        <v>2.6441196405370291</v>
      </c>
      <c r="X345" s="9">
        <v>2.7155664405648836</v>
      </c>
      <c r="Y345" s="9"/>
      <c r="Z345" s="9"/>
      <c r="AA345" s="9"/>
      <c r="AB345" s="9"/>
      <c r="AC345" s="9"/>
      <c r="AD345" s="9"/>
    </row>
    <row r="346" spans="1:30" ht="31.5" customHeight="1" x14ac:dyDescent="0.2">
      <c r="A346" s="16" t="s">
        <v>109</v>
      </c>
      <c r="B346" s="8">
        <v>1595</v>
      </c>
      <c r="C346" s="9">
        <v>787</v>
      </c>
      <c r="D346" s="9">
        <v>799.2</v>
      </c>
      <c r="E346" s="9">
        <v>3.6</v>
      </c>
      <c r="F346" s="9">
        <v>12.2</v>
      </c>
      <c r="G346" s="10">
        <v>791.2</v>
      </c>
      <c r="H346" s="10">
        <v>795.8</v>
      </c>
      <c r="I346" s="9">
        <f t="shared" si="29"/>
        <v>791.6</v>
      </c>
      <c r="J346" s="9" t="s">
        <v>120</v>
      </c>
      <c r="K346" s="12" t="s">
        <v>103</v>
      </c>
      <c r="L346" s="47" t="s">
        <v>91</v>
      </c>
      <c r="M346" s="9"/>
      <c r="N346" s="9"/>
      <c r="O346" s="9">
        <v>32.423411054302207</v>
      </c>
      <c r="P346" s="9">
        <v>27.714205425115146</v>
      </c>
      <c r="Q346" s="1">
        <v>27.714205425115146</v>
      </c>
      <c r="R346" s="9"/>
      <c r="S346" s="9"/>
      <c r="T346" s="9"/>
      <c r="U346" s="9"/>
      <c r="V346" s="9"/>
      <c r="W346" s="9">
        <v>1.8323132248910823</v>
      </c>
      <c r="X346" s="9">
        <v>2.7114615482640971</v>
      </c>
      <c r="Y346" s="9"/>
      <c r="Z346" s="9"/>
      <c r="AA346" s="9"/>
      <c r="AB346" s="9"/>
      <c r="AC346" s="9"/>
      <c r="AD346" s="9"/>
    </row>
    <row r="347" spans="1:30" ht="31.5" customHeight="1" x14ac:dyDescent="0.2">
      <c r="A347" s="16" t="s">
        <v>109</v>
      </c>
      <c r="B347" s="8">
        <v>1265</v>
      </c>
      <c r="C347" s="9">
        <v>787</v>
      </c>
      <c r="D347" s="9">
        <v>799.2</v>
      </c>
      <c r="E347" s="9">
        <v>3.95</v>
      </c>
      <c r="F347" s="9">
        <v>12.2</v>
      </c>
      <c r="G347" s="10">
        <v>791.2</v>
      </c>
      <c r="H347" s="10">
        <v>795.8</v>
      </c>
      <c r="I347" s="9">
        <f t="shared" si="29"/>
        <v>791.95</v>
      </c>
      <c r="J347" s="9" t="s">
        <v>120</v>
      </c>
      <c r="K347" s="12" t="s">
        <v>103</v>
      </c>
      <c r="L347" s="47" t="s">
        <v>36</v>
      </c>
      <c r="M347" s="9">
        <v>24.785048961070004</v>
      </c>
      <c r="N347" s="9"/>
      <c r="O347" s="9"/>
      <c r="P347" s="9"/>
      <c r="Q347" s="1">
        <v>24.785048961070004</v>
      </c>
      <c r="R347" s="9">
        <v>5.2047380507250249</v>
      </c>
      <c r="S347" s="9"/>
      <c r="T347" s="9">
        <v>5.2017231850583112</v>
      </c>
      <c r="U347" s="9"/>
      <c r="V347" s="9">
        <v>68.425072789765352</v>
      </c>
      <c r="W347" s="9">
        <v>2.0506612729878193</v>
      </c>
      <c r="X347" s="9">
        <v>2.7264011272525215</v>
      </c>
      <c r="Y347" s="9"/>
      <c r="Z347" s="9"/>
      <c r="AA347" s="9"/>
      <c r="AB347" s="9"/>
      <c r="AC347" s="9"/>
      <c r="AD347" s="9"/>
    </row>
    <row r="348" spans="1:30" ht="29.25" customHeight="1" x14ac:dyDescent="0.2">
      <c r="A348" s="16" t="s">
        <v>109</v>
      </c>
      <c r="B348" s="8">
        <v>1267</v>
      </c>
      <c r="C348" s="9">
        <v>787</v>
      </c>
      <c r="D348" s="9">
        <v>799.2</v>
      </c>
      <c r="E348" s="9">
        <v>5.95</v>
      </c>
      <c r="F348" s="9">
        <v>12.2</v>
      </c>
      <c r="G348" s="10">
        <v>791.2</v>
      </c>
      <c r="H348" s="10">
        <v>795.8</v>
      </c>
      <c r="I348" s="9">
        <f t="shared" si="29"/>
        <v>793.95</v>
      </c>
      <c r="J348" s="9" t="s">
        <v>120</v>
      </c>
      <c r="K348" s="12" t="s">
        <v>103</v>
      </c>
      <c r="L348" s="47" t="s">
        <v>37</v>
      </c>
      <c r="M348" s="9">
        <v>26.884497567421466</v>
      </c>
      <c r="N348" s="9"/>
      <c r="O348" s="9"/>
      <c r="P348" s="9"/>
      <c r="Q348" s="1">
        <v>26.884497567421466</v>
      </c>
      <c r="R348" s="9">
        <v>1.538186896388039</v>
      </c>
      <c r="S348" s="9"/>
      <c r="T348" s="9">
        <v>5.4809178363034841</v>
      </c>
      <c r="U348" s="9"/>
      <c r="V348" s="9">
        <v>61.554044208133298</v>
      </c>
      <c r="W348" s="9">
        <v>1.9756499489458828</v>
      </c>
      <c r="X348" s="9">
        <v>2.7020944713710673</v>
      </c>
      <c r="Y348" s="9"/>
      <c r="Z348" s="9"/>
      <c r="AA348" s="9"/>
      <c r="AB348" s="9"/>
      <c r="AC348" s="9"/>
      <c r="AD348" s="9"/>
    </row>
    <row r="349" spans="1:30" ht="24.75" customHeight="1" x14ac:dyDescent="0.2">
      <c r="A349" s="16" t="s">
        <v>109</v>
      </c>
      <c r="B349" s="8">
        <v>1269</v>
      </c>
      <c r="C349" s="9">
        <v>787</v>
      </c>
      <c r="D349" s="9">
        <v>799.2</v>
      </c>
      <c r="E349" s="9">
        <v>7.95</v>
      </c>
      <c r="F349" s="9">
        <v>12.2</v>
      </c>
      <c r="G349" s="10">
        <v>795.8</v>
      </c>
      <c r="H349" s="10">
        <v>797.6</v>
      </c>
      <c r="I349" s="9">
        <f t="shared" si="29"/>
        <v>795.95</v>
      </c>
      <c r="J349" s="9" t="s">
        <v>120</v>
      </c>
      <c r="K349" s="12" t="s">
        <v>103</v>
      </c>
      <c r="L349" s="47" t="s">
        <v>36</v>
      </c>
      <c r="M349" s="9">
        <v>28.704322976834657</v>
      </c>
      <c r="N349" s="9"/>
      <c r="O349" s="9"/>
      <c r="P349" s="9"/>
      <c r="Q349" s="1">
        <v>28.704322976834657</v>
      </c>
      <c r="R349" s="9">
        <v>8.6227635359181463</v>
      </c>
      <c r="S349" s="9"/>
      <c r="T349" s="9">
        <v>4.6439313704722132</v>
      </c>
      <c r="U349" s="9"/>
      <c r="V349" s="9">
        <v>59.686679170889015</v>
      </c>
      <c r="W349" s="9">
        <v>1.9295782209521493</v>
      </c>
      <c r="X349" s="9">
        <v>2.7064449087497859</v>
      </c>
      <c r="Y349" s="9"/>
      <c r="Z349" s="9"/>
      <c r="AA349" s="9"/>
      <c r="AB349" s="9"/>
      <c r="AC349" s="9"/>
      <c r="AD349" s="9"/>
    </row>
    <row r="350" spans="1:30" ht="25.5" x14ac:dyDescent="0.2">
      <c r="A350" s="16" t="s">
        <v>109</v>
      </c>
      <c r="B350" s="8">
        <v>1602</v>
      </c>
      <c r="C350" s="9">
        <v>787</v>
      </c>
      <c r="D350" s="9">
        <v>799.2</v>
      </c>
      <c r="E350" s="9">
        <v>8.4499999999999993</v>
      </c>
      <c r="F350" s="9">
        <v>12.2</v>
      </c>
      <c r="G350" s="10">
        <v>795.8</v>
      </c>
      <c r="H350" s="10">
        <v>797.6</v>
      </c>
      <c r="I350" s="9">
        <f t="shared" si="29"/>
        <v>796.45</v>
      </c>
      <c r="J350" s="9" t="s">
        <v>120</v>
      </c>
      <c r="K350" s="12" t="s">
        <v>103</v>
      </c>
      <c r="L350" s="47" t="s">
        <v>97</v>
      </c>
      <c r="M350" s="9"/>
      <c r="N350" s="9"/>
      <c r="O350" s="9">
        <v>34.085958499411014</v>
      </c>
      <c r="P350" s="9">
        <v>30.133378212492971</v>
      </c>
      <c r="Q350" s="1">
        <v>30.133378212492971</v>
      </c>
      <c r="R350" s="9">
        <v>16.042923517021137</v>
      </c>
      <c r="S350" s="9"/>
      <c r="T350" s="9"/>
      <c r="U350" s="9">
        <v>62.210037958667201</v>
      </c>
      <c r="V350" s="9"/>
      <c r="W350" s="9">
        <v>1.7725702357315773</v>
      </c>
      <c r="X350" s="9">
        <v>2.689214915938265</v>
      </c>
      <c r="Y350" s="9"/>
      <c r="Z350" s="9"/>
      <c r="AA350" s="9"/>
      <c r="AB350" s="9"/>
      <c r="AC350" s="9"/>
      <c r="AD350" s="9"/>
    </row>
    <row r="351" spans="1:30" ht="25.5" x14ac:dyDescent="0.2">
      <c r="A351" s="16" t="s">
        <v>109</v>
      </c>
      <c r="B351" s="8">
        <v>1604</v>
      </c>
      <c r="C351" s="9">
        <v>787</v>
      </c>
      <c r="D351" s="9">
        <v>799.2</v>
      </c>
      <c r="E351" s="9">
        <v>9.16</v>
      </c>
      <c r="F351" s="9">
        <v>12.2</v>
      </c>
      <c r="G351" s="10">
        <v>795.8</v>
      </c>
      <c r="H351" s="10">
        <v>797.6</v>
      </c>
      <c r="I351" s="9">
        <f t="shared" si="29"/>
        <v>797.16</v>
      </c>
      <c r="J351" s="9" t="s">
        <v>120</v>
      </c>
      <c r="K351" s="12" t="s">
        <v>103</v>
      </c>
      <c r="L351" s="47" t="s">
        <v>38</v>
      </c>
      <c r="M351" s="9"/>
      <c r="N351" s="9"/>
      <c r="O351" s="9"/>
      <c r="P351" s="9"/>
      <c r="Q351" s="1"/>
      <c r="R351" s="9"/>
      <c r="S351" s="9"/>
      <c r="T351" s="9"/>
      <c r="U351" s="9"/>
      <c r="V351" s="9"/>
      <c r="W351" s="9"/>
      <c r="X351" s="9"/>
      <c r="Y351" s="9"/>
      <c r="Z351" s="9">
        <v>0.16653674438381405</v>
      </c>
      <c r="AA351" s="9">
        <v>1.8212741832612853</v>
      </c>
      <c r="AB351" s="9">
        <v>65.909574091134573</v>
      </c>
      <c r="AC351" s="9">
        <v>32.10261498122032</v>
      </c>
      <c r="AD351" s="9"/>
    </row>
    <row r="352" spans="1:30" ht="25.5" x14ac:dyDescent="0.2">
      <c r="A352" s="16" t="s">
        <v>109</v>
      </c>
      <c r="B352" s="8">
        <v>1606</v>
      </c>
      <c r="C352" s="9">
        <v>787</v>
      </c>
      <c r="D352" s="9">
        <v>799.2</v>
      </c>
      <c r="E352" s="9">
        <v>11.5</v>
      </c>
      <c r="F352" s="9">
        <v>12.2</v>
      </c>
      <c r="G352" s="10"/>
      <c r="H352" s="10"/>
      <c r="I352" s="9">
        <f t="shared" si="29"/>
        <v>799.5</v>
      </c>
      <c r="J352" s="9" t="s">
        <v>120</v>
      </c>
      <c r="K352" s="12" t="s">
        <v>103</v>
      </c>
      <c r="L352" s="47" t="s">
        <v>38</v>
      </c>
      <c r="M352" s="9"/>
      <c r="N352" s="9"/>
      <c r="O352" s="9">
        <v>32.738474662301414</v>
      </c>
      <c r="P352" s="9">
        <v>28.17265448111479</v>
      </c>
      <c r="Q352" s="1">
        <v>28.17265448111479</v>
      </c>
      <c r="R352" s="9"/>
      <c r="S352" s="9"/>
      <c r="T352" s="9"/>
      <c r="U352" s="9"/>
      <c r="V352" s="9"/>
      <c r="W352" s="9">
        <v>1.813985756057886</v>
      </c>
      <c r="X352" s="9">
        <v>2.6969143904341215</v>
      </c>
      <c r="Y352" s="9"/>
      <c r="Z352" s="9"/>
      <c r="AA352" s="9"/>
      <c r="AB352" s="9"/>
      <c r="AC352" s="9"/>
      <c r="AD352" s="9"/>
    </row>
    <row r="353" spans="1:30" ht="21.75" customHeight="1" x14ac:dyDescent="0.2">
      <c r="A353" s="16" t="s">
        <v>109</v>
      </c>
      <c r="B353" s="8">
        <v>1608</v>
      </c>
      <c r="C353" s="9">
        <v>799.2</v>
      </c>
      <c r="D353" s="9">
        <v>811.5</v>
      </c>
      <c r="E353" s="9">
        <v>1.85</v>
      </c>
      <c r="F353" s="9">
        <v>12.3</v>
      </c>
      <c r="G353" s="10"/>
      <c r="H353" s="10"/>
      <c r="I353" s="9">
        <f t="shared" si="29"/>
        <v>802.05000000000007</v>
      </c>
      <c r="J353" s="9" t="s">
        <v>120</v>
      </c>
      <c r="K353" s="12" t="s">
        <v>103</v>
      </c>
      <c r="L353" s="47" t="s">
        <v>38</v>
      </c>
      <c r="M353" s="9"/>
      <c r="N353" s="9"/>
      <c r="O353" s="9">
        <v>31.701666149026241</v>
      </c>
      <c r="P353" s="9">
        <v>26.663994413448087</v>
      </c>
      <c r="Q353" s="1">
        <v>26.663994413448087</v>
      </c>
      <c r="R353" s="9"/>
      <c r="S353" s="9"/>
      <c r="T353" s="9"/>
      <c r="U353" s="9"/>
      <c r="V353" s="9"/>
      <c r="W353" s="9">
        <v>1.8478292563905421</v>
      </c>
      <c r="X353" s="9">
        <v>2.705526111987572</v>
      </c>
      <c r="Y353" s="9"/>
      <c r="Z353" s="9"/>
      <c r="AA353" s="9"/>
      <c r="AB353" s="9"/>
      <c r="AC353" s="9"/>
      <c r="AD353" s="9"/>
    </row>
    <row r="354" spans="1:30" ht="32.25" customHeight="1" x14ac:dyDescent="0.2">
      <c r="A354" s="16" t="s">
        <v>109</v>
      </c>
      <c r="B354" s="8">
        <v>1615</v>
      </c>
      <c r="C354" s="9">
        <v>799.2</v>
      </c>
      <c r="D354" s="9">
        <v>811.5</v>
      </c>
      <c r="E354" s="9">
        <v>6.58</v>
      </c>
      <c r="F354" s="9">
        <v>12.3</v>
      </c>
      <c r="G354" s="10">
        <v>806.4</v>
      </c>
      <c r="H354" s="10">
        <v>808</v>
      </c>
      <c r="I354" s="9">
        <f t="shared" ref="I354:I357" si="30">C354+E354+1</f>
        <v>806.78000000000009</v>
      </c>
      <c r="J354" s="9" t="s">
        <v>120</v>
      </c>
      <c r="K354" s="12" t="s">
        <v>101</v>
      </c>
      <c r="L354" s="47" t="s">
        <v>39</v>
      </c>
      <c r="M354" s="9"/>
      <c r="N354" s="9"/>
      <c r="O354" s="9">
        <v>34.696183685640392</v>
      </c>
      <c r="P354" s="9">
        <v>31.021316880975334</v>
      </c>
      <c r="Q354" s="1">
        <v>31.021316880975334</v>
      </c>
      <c r="R354" s="9">
        <v>330.63639069697371</v>
      </c>
      <c r="S354" s="9"/>
      <c r="T354" s="9"/>
      <c r="U354" s="9"/>
      <c r="V354" s="9"/>
      <c r="W354" s="9">
        <v>1.7507818782660989</v>
      </c>
      <c r="X354" s="9">
        <v>2.6809794236805127</v>
      </c>
      <c r="Y354" s="9"/>
      <c r="Z354" s="9">
        <v>0.14595071617677008</v>
      </c>
      <c r="AA354" s="9">
        <v>2.864707080306836</v>
      </c>
      <c r="AB354" s="9">
        <v>60.094358835109624</v>
      </c>
      <c r="AC354" s="9">
        <v>36.894983368406763</v>
      </c>
      <c r="AD354" s="26"/>
    </row>
    <row r="355" spans="1:30" ht="29.25" customHeight="1" x14ac:dyDescent="0.2">
      <c r="A355" s="16" t="s">
        <v>109</v>
      </c>
      <c r="B355" s="8">
        <v>1621</v>
      </c>
      <c r="C355" s="9">
        <v>799.2</v>
      </c>
      <c r="D355" s="9">
        <v>811.5</v>
      </c>
      <c r="E355" s="9">
        <v>10.68</v>
      </c>
      <c r="F355" s="9">
        <v>12.3</v>
      </c>
      <c r="G355" s="10">
        <v>809.4</v>
      </c>
      <c r="H355" s="10">
        <v>811.4</v>
      </c>
      <c r="I355" s="9">
        <f t="shared" si="30"/>
        <v>810.88</v>
      </c>
      <c r="J355" s="9" t="s">
        <v>120</v>
      </c>
      <c r="K355" s="12" t="s">
        <v>101</v>
      </c>
      <c r="L355" s="47" t="s">
        <v>90</v>
      </c>
      <c r="M355" s="9"/>
      <c r="N355" s="9"/>
      <c r="O355" s="9">
        <v>30.125223920101472</v>
      </c>
      <c r="P355" s="9">
        <v>24.370113326139652</v>
      </c>
      <c r="Q355" s="1">
        <v>24.370113326139652</v>
      </c>
      <c r="R355" s="9"/>
      <c r="S355" s="9"/>
      <c r="T355" s="9"/>
      <c r="U355" s="9"/>
      <c r="V355" s="9"/>
      <c r="W355" s="9">
        <v>1.8973333066083249</v>
      </c>
      <c r="X355" s="9">
        <v>2.7153336483523227</v>
      </c>
      <c r="Y355" s="9"/>
      <c r="Z355" s="9"/>
      <c r="AA355" s="9"/>
      <c r="AB355" s="9"/>
      <c r="AC355" s="9"/>
      <c r="AD355" s="9"/>
    </row>
    <row r="356" spans="1:30" ht="25.5" x14ac:dyDescent="0.2">
      <c r="A356" s="16" t="s">
        <v>109</v>
      </c>
      <c r="B356" s="8">
        <v>1622</v>
      </c>
      <c r="C356" s="9">
        <v>799.2</v>
      </c>
      <c r="D356" s="9">
        <v>811.5</v>
      </c>
      <c r="E356" s="9">
        <v>11.45</v>
      </c>
      <c r="F356" s="9">
        <v>12.3</v>
      </c>
      <c r="G356" s="10">
        <v>811.4</v>
      </c>
      <c r="H356" s="10">
        <v>812.8</v>
      </c>
      <c r="I356" s="9">
        <f t="shared" si="30"/>
        <v>811.65000000000009</v>
      </c>
      <c r="J356" s="9" t="s">
        <v>120</v>
      </c>
      <c r="K356" s="12" t="s">
        <v>101</v>
      </c>
      <c r="L356" s="47" t="s">
        <v>90</v>
      </c>
      <c r="M356" s="9"/>
      <c r="N356" s="9"/>
      <c r="O356" s="9">
        <v>31.487943938535928</v>
      </c>
      <c r="P356" s="9">
        <v>31.49</v>
      </c>
      <c r="Q356" s="1">
        <v>31.49</v>
      </c>
      <c r="R356" s="9">
        <v>33.397809050370192</v>
      </c>
      <c r="S356" s="9"/>
      <c r="T356" s="9"/>
      <c r="U356" s="9"/>
      <c r="V356" s="9"/>
      <c r="W356" s="9">
        <v>1.8487237944274255</v>
      </c>
      <c r="X356" s="9">
        <v>2.6983919337771503</v>
      </c>
      <c r="Y356" s="9"/>
      <c r="Z356" s="9">
        <v>0.47799454732146018</v>
      </c>
      <c r="AA356" s="9">
        <v>5.3889459335056475</v>
      </c>
      <c r="AB356" s="9">
        <v>47.997733951775658</v>
      </c>
      <c r="AC356" s="9">
        <v>46.135325567397231</v>
      </c>
      <c r="AD356" s="9"/>
    </row>
    <row r="357" spans="1:30" ht="25.5" x14ac:dyDescent="0.2">
      <c r="A357" s="16" t="s">
        <v>109</v>
      </c>
      <c r="B357" s="8">
        <v>1628</v>
      </c>
      <c r="C357" s="9">
        <v>811.5</v>
      </c>
      <c r="D357" s="9">
        <v>823.5</v>
      </c>
      <c r="E357" s="9">
        <v>3.55</v>
      </c>
      <c r="F357" s="9">
        <v>12</v>
      </c>
      <c r="G357" s="10"/>
      <c r="H357" s="10"/>
      <c r="I357" s="9">
        <f t="shared" si="30"/>
        <v>816.05</v>
      </c>
      <c r="J357" s="9" t="s">
        <v>120</v>
      </c>
      <c r="K357" s="12" t="s">
        <v>101</v>
      </c>
      <c r="L357" s="47" t="s">
        <v>41</v>
      </c>
      <c r="M357" s="9"/>
      <c r="N357" s="9"/>
      <c r="O357" s="9">
        <v>32.574319276246158</v>
      </c>
      <c r="P357" s="9">
        <v>27.933791978865784</v>
      </c>
      <c r="Q357" s="1">
        <v>27.933791978865784</v>
      </c>
      <c r="R357" s="9"/>
      <c r="S357" s="9"/>
      <c r="T357" s="9"/>
      <c r="U357" s="9"/>
      <c r="V357" s="9"/>
      <c r="W357" s="9">
        <v>1.8174053940832078</v>
      </c>
      <c r="X357" s="9">
        <v>2.6954201642089495</v>
      </c>
      <c r="Y357" s="9"/>
      <c r="Z357" s="9"/>
      <c r="AA357" s="9"/>
      <c r="AB357" s="9"/>
      <c r="AC357" s="9"/>
      <c r="AD357" s="9"/>
    </row>
    <row r="358" spans="1:30" ht="25.5" x14ac:dyDescent="0.2">
      <c r="A358" s="16" t="s">
        <v>109</v>
      </c>
      <c r="B358" s="8">
        <v>1634</v>
      </c>
      <c r="C358" s="9">
        <v>811.5</v>
      </c>
      <c r="D358" s="9">
        <v>823.5</v>
      </c>
      <c r="E358" s="9">
        <v>8.2799999999999994</v>
      </c>
      <c r="F358" s="9">
        <v>12</v>
      </c>
      <c r="G358" s="10"/>
      <c r="H358" s="10"/>
      <c r="I358" s="9">
        <f t="shared" ref="I358:I365" si="31">C358+E358+1</f>
        <v>820.78</v>
      </c>
      <c r="J358" s="9" t="s">
        <v>120</v>
      </c>
      <c r="K358" s="12" t="s">
        <v>101</v>
      </c>
      <c r="L358" s="47" t="s">
        <v>92</v>
      </c>
      <c r="M358" s="9"/>
      <c r="N358" s="9"/>
      <c r="O358" s="9">
        <v>32.901306684294887</v>
      </c>
      <c r="P358" s="9">
        <v>28.409591356317492</v>
      </c>
      <c r="Q358" s="1">
        <v>28.409591356317492</v>
      </c>
      <c r="R358" s="9"/>
      <c r="S358" s="9"/>
      <c r="T358" s="9"/>
      <c r="U358" s="9"/>
      <c r="V358" s="9"/>
      <c r="W358" s="9">
        <v>1.8232257833667125</v>
      </c>
      <c r="X358" s="9">
        <v>2.7172299388726966</v>
      </c>
      <c r="Y358" s="9"/>
      <c r="Z358" s="9"/>
      <c r="AA358" s="9"/>
      <c r="AB358" s="9"/>
      <c r="AC358" s="9"/>
      <c r="AD358" s="9"/>
    </row>
    <row r="359" spans="1:30" ht="31.5" customHeight="1" x14ac:dyDescent="0.2">
      <c r="A359" s="16" t="s">
        <v>109</v>
      </c>
      <c r="B359" s="8">
        <v>1295</v>
      </c>
      <c r="C359" s="9">
        <v>811.5</v>
      </c>
      <c r="D359" s="9">
        <v>823.5</v>
      </c>
      <c r="E359" s="9">
        <v>11.1</v>
      </c>
      <c r="F359" s="9">
        <v>12</v>
      </c>
      <c r="G359" s="10">
        <v>823.6</v>
      </c>
      <c r="H359" s="10">
        <v>824.6</v>
      </c>
      <c r="I359" s="9">
        <f t="shared" si="31"/>
        <v>823.6</v>
      </c>
      <c r="J359" s="9" t="s">
        <v>120</v>
      </c>
      <c r="K359" s="12" t="s">
        <v>104</v>
      </c>
      <c r="L359" s="47" t="s">
        <v>40</v>
      </c>
      <c r="M359" s="9">
        <v>25.248995282194659</v>
      </c>
      <c r="N359" s="9"/>
      <c r="O359" s="9"/>
      <c r="P359" s="9"/>
      <c r="Q359" s="1">
        <v>25.248995282194659</v>
      </c>
      <c r="R359" s="9">
        <v>0.31261843577836196</v>
      </c>
      <c r="S359" s="9"/>
      <c r="T359" s="9">
        <v>4.4836963158965686</v>
      </c>
      <c r="U359" s="9"/>
      <c r="V359" s="9">
        <v>48.943363712246047</v>
      </c>
      <c r="W359" s="9">
        <v>2.0245628167045258</v>
      </c>
      <c r="X359" s="9">
        <v>2.7084088359046286</v>
      </c>
      <c r="Y359" s="9"/>
      <c r="Z359" s="9"/>
      <c r="AA359" s="9"/>
      <c r="AB359" s="9"/>
      <c r="AC359" s="9"/>
      <c r="AD359" s="9"/>
    </row>
    <row r="360" spans="1:30" ht="25.5" x14ac:dyDescent="0.2">
      <c r="A360" s="16" t="s">
        <v>109</v>
      </c>
      <c r="B360" s="8">
        <v>1638</v>
      </c>
      <c r="C360" s="9">
        <v>811.5</v>
      </c>
      <c r="D360" s="9">
        <v>823.5</v>
      </c>
      <c r="E360" s="9">
        <v>11.61</v>
      </c>
      <c r="F360" s="9">
        <v>12</v>
      </c>
      <c r="G360" s="10">
        <v>823.6</v>
      </c>
      <c r="H360" s="10">
        <v>824.6</v>
      </c>
      <c r="I360" s="9">
        <f t="shared" si="31"/>
        <v>824.11</v>
      </c>
      <c r="J360" s="9" t="s">
        <v>120</v>
      </c>
      <c r="K360" s="12" t="s">
        <v>104</v>
      </c>
      <c r="L360" s="47" t="s">
        <v>92</v>
      </c>
      <c r="M360" s="9"/>
      <c r="N360" s="9"/>
      <c r="O360" s="9">
        <v>32.738726774962615</v>
      </c>
      <c r="P360" s="9">
        <v>28.173021330248105</v>
      </c>
      <c r="Q360" s="1">
        <v>28.173021330248105</v>
      </c>
      <c r="R360" s="9">
        <v>10.340589918649798</v>
      </c>
      <c r="S360" s="9"/>
      <c r="T360" s="9"/>
      <c r="U360" s="9">
        <v>76.438140267927452</v>
      </c>
      <c r="V360" s="9"/>
      <c r="W360" s="9">
        <v>1.8226443369884284</v>
      </c>
      <c r="X360" s="9">
        <v>2.7097975545160602</v>
      </c>
      <c r="Y360" s="9"/>
      <c r="Z360" s="9">
        <v>0.22476586888657649</v>
      </c>
      <c r="AA360" s="9">
        <v>3.895941727367326</v>
      </c>
      <c r="AB360" s="9">
        <v>53.75650364203954</v>
      </c>
      <c r="AC360" s="9">
        <v>42.122788761706559</v>
      </c>
      <c r="AD360" s="9"/>
    </row>
    <row r="361" spans="1:30" ht="28.5" customHeight="1" x14ac:dyDescent="0.2">
      <c r="A361" s="16" t="s">
        <v>109</v>
      </c>
      <c r="B361" s="8">
        <v>1296</v>
      </c>
      <c r="C361" s="9">
        <v>823.5</v>
      </c>
      <c r="D361" s="9">
        <v>835.5</v>
      </c>
      <c r="E361" s="9">
        <v>0.9</v>
      </c>
      <c r="F361" s="9">
        <v>11.1</v>
      </c>
      <c r="G361" s="10">
        <v>824.6</v>
      </c>
      <c r="H361" s="10">
        <v>825.8</v>
      </c>
      <c r="I361" s="9">
        <f t="shared" si="31"/>
        <v>825.4</v>
      </c>
      <c r="J361" s="9" t="s">
        <v>120</v>
      </c>
      <c r="K361" s="12" t="s">
        <v>104</v>
      </c>
      <c r="L361" s="47" t="s">
        <v>40</v>
      </c>
      <c r="M361" s="9">
        <v>27.188940092165879</v>
      </c>
      <c r="N361" s="9"/>
      <c r="O361" s="9"/>
      <c r="P361" s="9"/>
      <c r="Q361" s="1">
        <v>27.188940092165879</v>
      </c>
      <c r="R361" s="9">
        <v>3.8499504601361756</v>
      </c>
      <c r="S361" s="9"/>
      <c r="T361" s="9">
        <v>3.8232226397728999</v>
      </c>
      <c r="U361" s="9"/>
      <c r="V361" s="9">
        <v>56.244661061777357</v>
      </c>
      <c r="W361" s="9">
        <v>1.9700827720666434</v>
      </c>
      <c r="X361" s="9">
        <v>2.7057465920155792</v>
      </c>
      <c r="Y361" s="9"/>
      <c r="Z361" s="9"/>
      <c r="AA361" s="9"/>
      <c r="AB361" s="9"/>
      <c r="AC361" s="9"/>
      <c r="AD361" s="9"/>
    </row>
    <row r="362" spans="1:30" ht="27" customHeight="1" x14ac:dyDescent="0.2">
      <c r="A362" s="16" t="s">
        <v>109</v>
      </c>
      <c r="B362" s="8">
        <v>1298</v>
      </c>
      <c r="C362" s="9">
        <v>823.5</v>
      </c>
      <c r="D362" s="9">
        <v>835.5</v>
      </c>
      <c r="E362" s="9">
        <v>2.9</v>
      </c>
      <c r="F362" s="9">
        <v>11.1</v>
      </c>
      <c r="G362" s="10"/>
      <c r="H362" s="10"/>
      <c r="I362" s="9">
        <f t="shared" si="31"/>
        <v>827.4</v>
      </c>
      <c r="J362" s="9" t="s">
        <v>120</v>
      </c>
      <c r="K362" s="12" t="s">
        <v>104</v>
      </c>
      <c r="L362" s="47" t="s">
        <v>40</v>
      </c>
      <c r="M362" s="9">
        <v>26.0580912863071</v>
      </c>
      <c r="N362" s="9"/>
      <c r="O362" s="9"/>
      <c r="P362" s="9"/>
      <c r="Q362" s="1">
        <v>26.0580912863071</v>
      </c>
      <c r="R362" s="9">
        <v>2.9426434313931633</v>
      </c>
      <c r="S362" s="9"/>
      <c r="T362" s="9">
        <v>4.8282128137881095</v>
      </c>
      <c r="U362" s="9"/>
      <c r="V362" s="9">
        <v>74.10822512375141</v>
      </c>
      <c r="W362" s="9">
        <v>1.998424836988737</v>
      </c>
      <c r="X362" s="9">
        <v>2.7026957671957685</v>
      </c>
      <c r="Y362" s="9"/>
      <c r="Z362" s="9"/>
      <c r="AA362" s="9"/>
      <c r="AB362" s="9"/>
      <c r="AC362" s="9"/>
      <c r="AD362" s="9"/>
    </row>
    <row r="363" spans="1:30" ht="31.5" customHeight="1" x14ac:dyDescent="0.2">
      <c r="A363" s="16" t="s">
        <v>109</v>
      </c>
      <c r="B363" s="8">
        <v>1299</v>
      </c>
      <c r="C363" s="9">
        <v>823.5</v>
      </c>
      <c r="D363" s="9">
        <v>835.5</v>
      </c>
      <c r="E363" s="9">
        <v>3.9</v>
      </c>
      <c r="F363" s="9">
        <v>11.1</v>
      </c>
      <c r="G363" s="10">
        <v>828.4</v>
      </c>
      <c r="H363" s="10">
        <v>829.4</v>
      </c>
      <c r="I363" s="9">
        <f t="shared" si="31"/>
        <v>828.4</v>
      </c>
      <c r="J363" s="9" t="s">
        <v>120</v>
      </c>
      <c r="K363" s="12" t="s">
        <v>102</v>
      </c>
      <c r="L363" s="47" t="s">
        <v>40</v>
      </c>
      <c r="M363" s="9">
        <v>27.253618401297196</v>
      </c>
      <c r="N363" s="9"/>
      <c r="O363" s="9"/>
      <c r="P363" s="9"/>
      <c r="Q363" s="1">
        <v>27.253618401297196</v>
      </c>
      <c r="R363" s="9">
        <v>17.102350471391663</v>
      </c>
      <c r="S363" s="9"/>
      <c r="T363" s="9">
        <v>3.8974412153579001</v>
      </c>
      <c r="U363" s="9"/>
      <c r="V363" s="9">
        <v>64.876368596900662</v>
      </c>
      <c r="W363" s="9">
        <v>1.9659408443937303</v>
      </c>
      <c r="X363" s="9">
        <v>2.70245859820028</v>
      </c>
      <c r="Y363" s="9"/>
      <c r="Z363" s="9"/>
      <c r="AA363" s="9"/>
      <c r="AB363" s="9"/>
      <c r="AC363" s="9"/>
      <c r="AD363" s="9"/>
    </row>
    <row r="364" spans="1:30" ht="25.5" customHeight="1" x14ac:dyDescent="0.2">
      <c r="A364" s="16" t="s">
        <v>109</v>
      </c>
      <c r="B364" s="8">
        <v>1300</v>
      </c>
      <c r="C364" s="9">
        <v>823.5</v>
      </c>
      <c r="D364" s="9">
        <v>835.5</v>
      </c>
      <c r="E364" s="9">
        <v>4.9000000000000004</v>
      </c>
      <c r="F364" s="9">
        <v>11.1</v>
      </c>
      <c r="G364" s="10">
        <v>829.4</v>
      </c>
      <c r="H364" s="10">
        <v>830</v>
      </c>
      <c r="I364" s="9">
        <f t="shared" si="31"/>
        <v>829.4</v>
      </c>
      <c r="J364" s="9" t="s">
        <v>120</v>
      </c>
      <c r="K364" s="12" t="s">
        <v>102</v>
      </c>
      <c r="L364" s="47" t="s">
        <v>40</v>
      </c>
      <c r="M364" s="9">
        <v>26.802969596983306</v>
      </c>
      <c r="N364" s="9"/>
      <c r="O364" s="9"/>
      <c r="P364" s="9"/>
      <c r="Q364" s="1">
        <v>26.802969596983306</v>
      </c>
      <c r="R364" s="9">
        <v>5.3100363342657255</v>
      </c>
      <c r="S364" s="9"/>
      <c r="T364" s="9">
        <v>4.5157694645236699</v>
      </c>
      <c r="U364" s="9"/>
      <c r="V364" s="9">
        <v>57.132215793130648</v>
      </c>
      <c r="W364" s="9">
        <v>1.9783990690549136</v>
      </c>
      <c r="X364" s="9">
        <v>2.702840618208163</v>
      </c>
      <c r="Y364" s="9"/>
      <c r="Z364" s="9"/>
      <c r="AA364" s="9"/>
      <c r="AB364" s="9"/>
      <c r="AC364" s="9"/>
      <c r="AD364" s="9"/>
    </row>
    <row r="365" spans="1:30" ht="25.5" x14ac:dyDescent="0.2">
      <c r="A365" s="16" t="s">
        <v>109</v>
      </c>
      <c r="B365" s="8">
        <v>1301</v>
      </c>
      <c r="C365" s="9">
        <v>823.5</v>
      </c>
      <c r="D365" s="9">
        <v>835.5</v>
      </c>
      <c r="E365" s="9">
        <v>5.9</v>
      </c>
      <c r="F365" s="9">
        <v>11.1</v>
      </c>
      <c r="G365" s="10">
        <v>830</v>
      </c>
      <c r="H365" s="10">
        <v>831</v>
      </c>
      <c r="I365" s="9">
        <f t="shared" si="31"/>
        <v>830.4</v>
      </c>
      <c r="J365" s="9" t="s">
        <v>120</v>
      </c>
      <c r="K365" s="12" t="s">
        <v>102</v>
      </c>
      <c r="L365" s="47" t="s">
        <v>37</v>
      </c>
      <c r="M365" s="9">
        <v>29.437331140608485</v>
      </c>
      <c r="N365" s="9"/>
      <c r="O365" s="9"/>
      <c r="P365" s="9"/>
      <c r="Q365" s="1">
        <v>29.437331140608485</v>
      </c>
      <c r="R365" s="9"/>
      <c r="S365" s="9"/>
      <c r="T365" s="9">
        <v>2.370945026055074</v>
      </c>
      <c r="U365" s="9"/>
      <c r="V365" s="9">
        <v>52.417042149468209</v>
      </c>
      <c r="W365" s="9">
        <v>1.9215829907200754</v>
      </c>
      <c r="X365" s="9">
        <v>2.7232288996171139</v>
      </c>
      <c r="Y365" s="9"/>
      <c r="Z365" s="9"/>
      <c r="AA365" s="9"/>
      <c r="AB365" s="9"/>
      <c r="AC365" s="9"/>
      <c r="AD365" s="9"/>
    </row>
    <row r="366" spans="1:30" ht="27.75" customHeight="1" x14ac:dyDescent="0.2">
      <c r="A366" s="16" t="s">
        <v>109</v>
      </c>
      <c r="B366" s="12">
        <v>1658</v>
      </c>
      <c r="C366" s="10">
        <v>892</v>
      </c>
      <c r="D366" s="10">
        <v>904</v>
      </c>
      <c r="E366" s="9">
        <v>3.21</v>
      </c>
      <c r="F366" s="9">
        <v>12</v>
      </c>
      <c r="G366" s="10">
        <v>895.8</v>
      </c>
      <c r="H366" s="10">
        <v>898.4</v>
      </c>
      <c r="I366" s="9">
        <v>896.21</v>
      </c>
      <c r="J366" s="9" t="s">
        <v>235</v>
      </c>
      <c r="K366" s="12"/>
      <c r="L366" s="38" t="s">
        <v>183</v>
      </c>
      <c r="M366" s="10"/>
      <c r="N366" s="10"/>
      <c r="O366" s="10">
        <v>38.705596721192094</v>
      </c>
      <c r="P366" s="9"/>
      <c r="Q366" s="33">
        <v>38.705596721192094</v>
      </c>
      <c r="R366" s="9"/>
      <c r="S366" s="10"/>
      <c r="T366" s="10"/>
      <c r="U366" s="10"/>
      <c r="V366" s="10"/>
      <c r="W366" s="45">
        <v>1.6276293027199529</v>
      </c>
      <c r="X366" s="45">
        <v>2.6554289064801027</v>
      </c>
      <c r="Y366" s="10"/>
      <c r="Z366" s="9">
        <v>0.15599565925122083</v>
      </c>
      <c r="AA366" s="9">
        <v>49.637140531741721</v>
      </c>
      <c r="AB366" s="9">
        <v>43.119234943027685</v>
      </c>
      <c r="AC366" s="9">
        <v>7.0876288659793811</v>
      </c>
      <c r="AD366" s="9"/>
    </row>
    <row r="367" spans="1:30" ht="27.75" customHeight="1" x14ac:dyDescent="0.2">
      <c r="A367" s="16" t="s">
        <v>109</v>
      </c>
      <c r="B367" s="12">
        <v>1670</v>
      </c>
      <c r="C367" s="10">
        <v>892</v>
      </c>
      <c r="D367" s="10">
        <v>904</v>
      </c>
      <c r="E367" s="9">
        <v>10.210000000000001</v>
      </c>
      <c r="F367" s="9">
        <v>12</v>
      </c>
      <c r="G367" s="34"/>
      <c r="H367" s="34"/>
      <c r="I367" s="9">
        <v>903.21576000000005</v>
      </c>
      <c r="J367" s="9" t="s">
        <v>235</v>
      </c>
      <c r="K367" s="12"/>
      <c r="L367" s="38"/>
      <c r="M367" s="10"/>
      <c r="N367" s="10"/>
      <c r="O367" s="10"/>
      <c r="P367" s="9"/>
      <c r="Q367" s="33"/>
      <c r="R367" s="9"/>
      <c r="S367" s="10"/>
      <c r="T367" s="10"/>
      <c r="U367" s="10"/>
      <c r="V367" s="10"/>
      <c r="W367" s="45"/>
      <c r="X367" s="45"/>
      <c r="Y367" s="10"/>
      <c r="Z367" s="9">
        <v>0.52163833075734156</v>
      </c>
      <c r="AA367" s="9">
        <v>63.625386398763524</v>
      </c>
      <c r="AB367" s="9">
        <v>24.647411128284368</v>
      </c>
      <c r="AC367" s="9">
        <v>11.205564142194746</v>
      </c>
      <c r="AD367" s="9"/>
    </row>
    <row r="368" spans="1:30" ht="27.75" customHeight="1" x14ac:dyDescent="0.2">
      <c r="A368" s="16" t="s">
        <v>109</v>
      </c>
      <c r="B368" s="12">
        <v>1677</v>
      </c>
      <c r="C368" s="10">
        <v>904</v>
      </c>
      <c r="D368" s="10">
        <v>915.8</v>
      </c>
      <c r="E368" s="9">
        <v>2.2799999999999998</v>
      </c>
      <c r="F368" s="9">
        <v>11.6</v>
      </c>
      <c r="G368" s="10"/>
      <c r="H368" s="10"/>
      <c r="I368" s="9">
        <v>907.28</v>
      </c>
      <c r="J368" s="9" t="s">
        <v>235</v>
      </c>
      <c r="K368" s="12"/>
      <c r="L368" s="38" t="s">
        <v>185</v>
      </c>
      <c r="M368" s="10"/>
      <c r="N368" s="10"/>
      <c r="O368" s="10">
        <v>22.386921447687154</v>
      </c>
      <c r="P368" s="9"/>
      <c r="Q368" s="33">
        <v>22.386921447687154</v>
      </c>
      <c r="R368" s="9">
        <v>55.002951415003444</v>
      </c>
      <c r="S368" s="10"/>
      <c r="T368" s="10"/>
      <c r="U368" s="10">
        <v>32.84831572652984</v>
      </c>
      <c r="V368" s="10"/>
      <c r="W368" s="45">
        <v>2.1902281411600031</v>
      </c>
      <c r="X368" s="45">
        <v>2.821983333239054</v>
      </c>
      <c r="Y368" s="10"/>
      <c r="Z368" s="9">
        <v>0.68439438226277893</v>
      </c>
      <c r="AA368" s="9">
        <v>36.68639053254438</v>
      </c>
      <c r="AB368" s="9">
        <v>42.952876595137937</v>
      </c>
      <c r="AC368" s="9">
        <v>19.676338490054899</v>
      </c>
      <c r="AD368" s="9"/>
    </row>
    <row r="369" spans="1:30" ht="27.75" customHeight="1" x14ac:dyDescent="0.2">
      <c r="A369" s="16" t="s">
        <v>109</v>
      </c>
      <c r="B369" s="12">
        <v>1691</v>
      </c>
      <c r="C369" s="10">
        <v>904</v>
      </c>
      <c r="D369" s="10">
        <v>915.8</v>
      </c>
      <c r="E369" s="9">
        <v>10.72</v>
      </c>
      <c r="F369" s="9">
        <v>11.6</v>
      </c>
      <c r="G369" s="10">
        <v>914.4</v>
      </c>
      <c r="H369" s="10">
        <v>916.2</v>
      </c>
      <c r="I369" s="9">
        <v>915.72576000000004</v>
      </c>
      <c r="J369" s="9" t="s">
        <v>235</v>
      </c>
      <c r="K369" s="12"/>
      <c r="L369" s="38"/>
      <c r="M369" s="10"/>
      <c r="N369" s="10"/>
      <c r="O369" s="10"/>
      <c r="P369" s="9"/>
      <c r="Q369" s="33"/>
      <c r="R369" s="9"/>
      <c r="S369" s="10"/>
      <c r="T369" s="10"/>
      <c r="U369" s="10"/>
      <c r="V369" s="10"/>
      <c r="W369" s="45"/>
      <c r="X369" s="45"/>
      <c r="Y369" s="10"/>
      <c r="Z369" s="9">
        <v>0</v>
      </c>
      <c r="AA369" s="9">
        <v>0.30623129064446208</v>
      </c>
      <c r="AB369" s="9">
        <v>86.756356879881636</v>
      </c>
      <c r="AC369" s="9">
        <v>12.937411829473902</v>
      </c>
      <c r="AD369" s="9"/>
    </row>
    <row r="370" spans="1:30" ht="27.75" customHeight="1" x14ac:dyDescent="0.2">
      <c r="A370" s="16" t="s">
        <v>109</v>
      </c>
      <c r="B370" s="12">
        <v>1706</v>
      </c>
      <c r="C370" s="10">
        <v>915.8</v>
      </c>
      <c r="D370" s="10">
        <v>927.8</v>
      </c>
      <c r="E370" s="1">
        <v>8.1</v>
      </c>
      <c r="F370" s="9">
        <v>11.5</v>
      </c>
      <c r="G370" s="10">
        <v>924.6</v>
      </c>
      <c r="H370" s="10">
        <v>925</v>
      </c>
      <c r="I370" s="9">
        <v>924.90575999999999</v>
      </c>
      <c r="J370" s="9" t="s">
        <v>235</v>
      </c>
      <c r="K370" s="12"/>
      <c r="L370" s="38"/>
      <c r="M370" s="10"/>
      <c r="N370" s="10"/>
      <c r="O370" s="10"/>
      <c r="P370" s="9"/>
      <c r="Q370" s="33"/>
      <c r="R370" s="9"/>
      <c r="S370" s="10"/>
      <c r="T370" s="10"/>
      <c r="U370" s="10"/>
      <c r="V370" s="10"/>
      <c r="W370" s="45"/>
      <c r="X370" s="45"/>
      <c r="Y370" s="10"/>
      <c r="Z370" s="9">
        <v>0.63565241687622231</v>
      </c>
      <c r="AA370" s="9">
        <v>40.37440625873149</v>
      </c>
      <c r="AB370" s="9">
        <v>42.854149203688181</v>
      </c>
      <c r="AC370" s="9">
        <v>16.135792120704107</v>
      </c>
      <c r="AD370" s="9"/>
    </row>
    <row r="371" spans="1:30" ht="27.75" customHeight="1" x14ac:dyDescent="0.2">
      <c r="A371" s="16" t="s">
        <v>109</v>
      </c>
      <c r="B371" s="12">
        <v>1723</v>
      </c>
      <c r="C371" s="10">
        <v>927.8</v>
      </c>
      <c r="D371" s="10">
        <v>936.8</v>
      </c>
      <c r="E371" s="9">
        <v>4.96</v>
      </c>
      <c r="F371" s="9">
        <v>9</v>
      </c>
      <c r="G371" s="10">
        <v>933.6</v>
      </c>
      <c r="H371" s="10">
        <v>934.2</v>
      </c>
      <c r="I371" s="9">
        <v>933.76</v>
      </c>
      <c r="J371" s="9" t="s">
        <v>235</v>
      </c>
      <c r="K371" s="12"/>
      <c r="L371" s="38" t="s">
        <v>184</v>
      </c>
      <c r="M371" s="10"/>
      <c r="N371" s="10"/>
      <c r="O371" s="10">
        <v>40.721004018125186</v>
      </c>
      <c r="P371" s="9"/>
      <c r="Q371" s="33">
        <v>40.721004018125186</v>
      </c>
      <c r="R371" s="9">
        <v>1670.8858633096495</v>
      </c>
      <c r="S371" s="10"/>
      <c r="T371" s="10"/>
      <c r="U371" s="10"/>
      <c r="V371" s="10"/>
      <c r="W371" s="45">
        <v>1.5728492538102741</v>
      </c>
      <c r="X371" s="45">
        <v>2.6532994153463556</v>
      </c>
      <c r="Y371" s="10"/>
      <c r="Z371" s="9">
        <v>3.4458993797381113E-2</v>
      </c>
      <c r="AA371" s="9">
        <v>2.1881461061337011</v>
      </c>
      <c r="AB371" s="9">
        <v>93.159889731219835</v>
      </c>
      <c r="AC371" s="9">
        <v>4.6175051688490703</v>
      </c>
      <c r="AD371" s="9"/>
    </row>
    <row r="372" spans="1:30" ht="27.75" customHeight="1" x14ac:dyDescent="0.2">
      <c r="A372" s="16" t="s">
        <v>109</v>
      </c>
      <c r="B372" s="12">
        <v>1732</v>
      </c>
      <c r="C372" s="10">
        <v>936.8</v>
      </c>
      <c r="D372" s="10">
        <v>948.6</v>
      </c>
      <c r="E372" s="9">
        <v>2.71</v>
      </c>
      <c r="F372" s="9">
        <v>11.3</v>
      </c>
      <c r="G372" s="10">
        <v>940</v>
      </c>
      <c r="H372" s="10">
        <v>940.6</v>
      </c>
      <c r="I372" s="9">
        <v>940.51</v>
      </c>
      <c r="J372" s="9" t="s">
        <v>235</v>
      </c>
      <c r="K372" s="12"/>
      <c r="L372" s="38" t="s">
        <v>186</v>
      </c>
      <c r="M372" s="10"/>
      <c r="N372" s="10"/>
      <c r="O372" s="10">
        <v>36.010586957728897</v>
      </c>
      <c r="P372" s="9"/>
      <c r="Q372" s="33">
        <v>36.010586957728897</v>
      </c>
      <c r="R372" s="9"/>
      <c r="S372" s="10"/>
      <c r="T372" s="10"/>
      <c r="U372" s="10"/>
      <c r="V372" s="10"/>
      <c r="W372" s="45">
        <v>1.71667267964453</v>
      </c>
      <c r="X372" s="45">
        <v>2.6827448448550451</v>
      </c>
      <c r="Y372" s="10"/>
      <c r="Z372" s="9">
        <v>0.69805700057800901</v>
      </c>
      <c r="AA372" s="9">
        <v>11.586856965008227</v>
      </c>
      <c r="AB372" s="9">
        <v>66.417678182384066</v>
      </c>
      <c r="AC372" s="9">
        <v>21.2974078520297</v>
      </c>
      <c r="AD372" s="9"/>
    </row>
    <row r="373" spans="1:30" ht="27.75" customHeight="1" x14ac:dyDescent="0.2">
      <c r="A373" s="16" t="s">
        <v>109</v>
      </c>
      <c r="B373" s="12">
        <v>1743</v>
      </c>
      <c r="C373" s="10">
        <v>936.8</v>
      </c>
      <c r="D373" s="10">
        <v>948.6</v>
      </c>
      <c r="E373" s="9">
        <v>8.91</v>
      </c>
      <c r="F373" s="9">
        <v>11.3</v>
      </c>
      <c r="G373" s="34"/>
      <c r="H373" s="34"/>
      <c r="I373" s="9">
        <v>946.71</v>
      </c>
      <c r="J373" s="9" t="s">
        <v>235</v>
      </c>
      <c r="K373" s="12"/>
      <c r="L373" s="38" t="s">
        <v>187</v>
      </c>
      <c r="M373" s="10"/>
      <c r="N373" s="10"/>
      <c r="O373" s="10">
        <v>30.84050834673543</v>
      </c>
      <c r="P373" s="9"/>
      <c r="Q373" s="33">
        <v>30.84050834673543</v>
      </c>
      <c r="R373" s="9"/>
      <c r="S373" s="10"/>
      <c r="T373" s="10"/>
      <c r="U373" s="10"/>
      <c r="V373" s="10"/>
      <c r="W373" s="45">
        <v>1.9284580115229699</v>
      </c>
      <c r="X373" s="45">
        <v>2.7884213221106577</v>
      </c>
      <c r="Y373" s="10"/>
      <c r="Z373" s="9">
        <v>0.45891931902294597</v>
      </c>
      <c r="AA373" s="9">
        <v>33.43819393042191</v>
      </c>
      <c r="AB373" s="9">
        <v>48.782383419689126</v>
      </c>
      <c r="AC373" s="9">
        <v>17.320503330866025</v>
      </c>
      <c r="AD373" s="9"/>
    </row>
    <row r="374" spans="1:30" ht="27.75" customHeight="1" x14ac:dyDescent="0.2">
      <c r="A374" s="16" t="s">
        <v>109</v>
      </c>
      <c r="B374" s="12">
        <v>1762</v>
      </c>
      <c r="C374" s="10">
        <v>948.6</v>
      </c>
      <c r="D374" s="10">
        <v>960.6</v>
      </c>
      <c r="E374" s="9">
        <v>7.5</v>
      </c>
      <c r="F374" s="9">
        <v>12</v>
      </c>
      <c r="G374" s="10">
        <v>957</v>
      </c>
      <c r="H374" s="10">
        <v>957.8</v>
      </c>
      <c r="I374" s="9">
        <v>957.1</v>
      </c>
      <c r="J374" s="9" t="s">
        <v>235</v>
      </c>
      <c r="K374" s="12"/>
      <c r="L374" s="38" t="s">
        <v>184</v>
      </c>
      <c r="M374" s="10"/>
      <c r="N374" s="10"/>
      <c r="O374" s="10">
        <v>36.611408121315662</v>
      </c>
      <c r="P374" s="9"/>
      <c r="Q374" s="33">
        <v>36.611408121315662</v>
      </c>
      <c r="R374" s="9">
        <v>1615.724403243242</v>
      </c>
      <c r="S374" s="10"/>
      <c r="T374" s="10"/>
      <c r="U374" s="10"/>
      <c r="V374" s="10"/>
      <c r="W374" s="45">
        <v>1.7160905004922049</v>
      </c>
      <c r="X374" s="45">
        <v>2.7072544911181002</v>
      </c>
      <c r="Y374" s="10"/>
      <c r="Z374" s="9">
        <v>0.73628797040620342</v>
      </c>
      <c r="AA374" s="9">
        <v>50.871451945649852</v>
      </c>
      <c r="AB374" s="9">
        <v>29.718289820018498</v>
      </c>
      <c r="AC374" s="9">
        <v>18.673970263925444</v>
      </c>
      <c r="AD374" s="9"/>
    </row>
    <row r="375" spans="1:30" ht="27.75" customHeight="1" x14ac:dyDescent="0.2">
      <c r="A375" s="16" t="s">
        <v>109</v>
      </c>
      <c r="B375" s="12">
        <v>1767</v>
      </c>
      <c r="C375" s="10">
        <v>948.6</v>
      </c>
      <c r="D375" s="10">
        <v>960.6</v>
      </c>
      <c r="E375" s="9">
        <v>11.1</v>
      </c>
      <c r="F375" s="9">
        <v>12</v>
      </c>
      <c r="G375" s="10">
        <v>960.4</v>
      </c>
      <c r="H375" s="10">
        <v>961.6</v>
      </c>
      <c r="I375" s="9">
        <v>960.7</v>
      </c>
      <c r="J375" s="9" t="s">
        <v>235</v>
      </c>
      <c r="K375" s="12"/>
      <c r="L375" s="38" t="s">
        <v>184</v>
      </c>
      <c r="M375" s="10"/>
      <c r="N375" s="10"/>
      <c r="O375" s="10">
        <v>36.922263909369924</v>
      </c>
      <c r="P375" s="9"/>
      <c r="Q375" s="33">
        <v>36.922263909369924</v>
      </c>
      <c r="R375" s="9">
        <v>1929.0824547070115</v>
      </c>
      <c r="S375" s="10"/>
      <c r="T375" s="10"/>
      <c r="U375" s="10"/>
      <c r="V375" s="10"/>
      <c r="W375" s="45">
        <v>1.6818649102068279</v>
      </c>
      <c r="X375" s="45">
        <v>2.6663368320485135</v>
      </c>
      <c r="Y375" s="10"/>
      <c r="Z375" s="9">
        <v>0.41037251919199069</v>
      </c>
      <c r="AA375" s="9">
        <v>48.459334205964552</v>
      </c>
      <c r="AB375" s="9">
        <v>40.340326175398857</v>
      </c>
      <c r="AC375" s="9">
        <v>10.789967099444581</v>
      </c>
      <c r="AD375" s="9"/>
    </row>
    <row r="376" spans="1:30" ht="27.75" customHeight="1" x14ac:dyDescent="0.2">
      <c r="A376" s="16" t="s">
        <v>109</v>
      </c>
      <c r="B376" s="12">
        <v>1777</v>
      </c>
      <c r="C376" s="10">
        <v>960.6</v>
      </c>
      <c r="D376" s="10">
        <v>972.6</v>
      </c>
      <c r="E376" s="9">
        <v>4.4800000000000004</v>
      </c>
      <c r="F376" s="9">
        <v>12</v>
      </c>
      <c r="G376" s="10">
        <v>965.8</v>
      </c>
      <c r="H376" s="10">
        <v>968.6</v>
      </c>
      <c r="I376" s="9">
        <v>966.08</v>
      </c>
      <c r="J376" s="9" t="s">
        <v>235</v>
      </c>
      <c r="K376" s="12"/>
      <c r="L376" s="38" t="s">
        <v>184</v>
      </c>
      <c r="M376" s="10"/>
      <c r="N376" s="10"/>
      <c r="O376" s="10">
        <v>35.494283027048454</v>
      </c>
      <c r="P376" s="9"/>
      <c r="Q376" s="33">
        <v>35.494283027048454</v>
      </c>
      <c r="R376" s="9">
        <v>1984.4860464720557</v>
      </c>
      <c r="S376" s="10"/>
      <c r="T376" s="10"/>
      <c r="U376" s="10"/>
      <c r="V376" s="10"/>
      <c r="W376" s="45">
        <v>1.7014114805563894</v>
      </c>
      <c r="X376" s="45">
        <v>2.6376134711746912</v>
      </c>
      <c r="Y376" s="10"/>
      <c r="Z376" s="9">
        <v>2.8192887781928877</v>
      </c>
      <c r="AA376" s="9">
        <v>59.66860384668604</v>
      </c>
      <c r="AB376" s="9">
        <v>28.102947281029486</v>
      </c>
      <c r="AC376" s="9">
        <v>9.4091600940916003</v>
      </c>
      <c r="AD376" s="9"/>
    </row>
    <row r="377" spans="1:30" ht="27.75" customHeight="1" x14ac:dyDescent="0.2">
      <c r="A377" s="16" t="s">
        <v>109</v>
      </c>
      <c r="B377" s="12">
        <v>1786</v>
      </c>
      <c r="C377" s="10">
        <v>960.6</v>
      </c>
      <c r="D377" s="10">
        <v>972.6</v>
      </c>
      <c r="E377" s="9">
        <v>9.31</v>
      </c>
      <c r="F377" s="9">
        <v>12</v>
      </c>
      <c r="G377" s="10">
        <v>968.6</v>
      </c>
      <c r="H377" s="10">
        <v>971.4</v>
      </c>
      <c r="I377" s="9">
        <v>970.91</v>
      </c>
      <c r="J377" s="9" t="s">
        <v>235</v>
      </c>
      <c r="K377" s="12"/>
      <c r="L377" s="38" t="s">
        <v>184</v>
      </c>
      <c r="M377" s="10"/>
      <c r="N377" s="10"/>
      <c r="O377" s="10">
        <v>36.729999999999997</v>
      </c>
      <c r="P377" s="9"/>
      <c r="Q377" s="33">
        <v>36.729999999999997</v>
      </c>
      <c r="R377" s="9">
        <v>1243.0862143321349</v>
      </c>
      <c r="S377" s="10"/>
      <c r="T377" s="10"/>
      <c r="U377" s="10"/>
      <c r="V377" s="10"/>
      <c r="W377" s="45">
        <v>1.68</v>
      </c>
      <c r="X377" s="45">
        <v>2.66</v>
      </c>
      <c r="Y377" s="10"/>
      <c r="Z377" s="9">
        <v>2.9569892473118276</v>
      </c>
      <c r="AA377" s="9">
        <v>59.113343909747933</v>
      </c>
      <c r="AB377" s="9">
        <v>28.32275691873788</v>
      </c>
      <c r="AC377" s="9">
        <v>9.6069099242023626</v>
      </c>
      <c r="AD377" s="9"/>
    </row>
    <row r="378" spans="1:30" ht="15.6" customHeight="1" x14ac:dyDescent="0.2">
      <c r="A378" s="16" t="s">
        <v>110</v>
      </c>
      <c r="B378" s="12">
        <v>73693</v>
      </c>
      <c r="C378" s="9">
        <v>845</v>
      </c>
      <c r="D378" s="17">
        <v>857.30000000000007</v>
      </c>
      <c r="E378" s="9">
        <v>9.0000000000031832E-2</v>
      </c>
      <c r="F378" s="9">
        <v>12.3</v>
      </c>
      <c r="G378" s="10"/>
      <c r="H378" s="10"/>
      <c r="I378" s="9">
        <f t="shared" ref="I378:I392" si="32">C378+E378+0.4</f>
        <v>845.49</v>
      </c>
      <c r="J378" s="9" t="s">
        <v>120</v>
      </c>
      <c r="K378" s="12" t="s">
        <v>103</v>
      </c>
      <c r="L378" s="47"/>
      <c r="M378" s="9"/>
      <c r="N378" s="9"/>
      <c r="O378" s="9">
        <v>32.61</v>
      </c>
      <c r="P378" s="9">
        <v>27.985711000000002</v>
      </c>
      <c r="Q378" s="1">
        <v>27.985711000000002</v>
      </c>
      <c r="R378" s="9"/>
      <c r="S378" s="9"/>
      <c r="T378" s="9"/>
      <c r="U378" s="9"/>
      <c r="V378" s="9"/>
      <c r="W378" s="9">
        <v>2.15</v>
      </c>
      <c r="X378" s="9">
        <v>2.71</v>
      </c>
      <c r="Y378" s="9"/>
      <c r="Z378" s="9">
        <v>0.06</v>
      </c>
      <c r="AA378" s="10">
        <v>0</v>
      </c>
      <c r="AB378" s="9">
        <v>78.540000000000006</v>
      </c>
      <c r="AC378" s="9">
        <v>21.4</v>
      </c>
      <c r="AD378" s="9"/>
    </row>
    <row r="379" spans="1:30" ht="15.6" customHeight="1" x14ac:dyDescent="0.2">
      <c r="A379" s="16" t="s">
        <v>110</v>
      </c>
      <c r="B379" s="12">
        <v>73697</v>
      </c>
      <c r="C379" s="9">
        <v>845</v>
      </c>
      <c r="D379" s="17">
        <v>857.30000000000007</v>
      </c>
      <c r="E379" s="9">
        <v>0.69000000000005457</v>
      </c>
      <c r="F379" s="9">
        <v>12.3</v>
      </c>
      <c r="G379" s="10"/>
      <c r="H379" s="10"/>
      <c r="I379" s="9">
        <f t="shared" si="32"/>
        <v>846.09</v>
      </c>
      <c r="J379" s="9" t="s">
        <v>120</v>
      </c>
      <c r="K379" s="12" t="s">
        <v>103</v>
      </c>
      <c r="L379" s="47"/>
      <c r="M379" s="9"/>
      <c r="N379" s="9"/>
      <c r="O379" s="9">
        <v>31.4</v>
      </c>
      <c r="P379" s="9">
        <v>26.22504</v>
      </c>
      <c r="Q379" s="1">
        <v>26.22504</v>
      </c>
      <c r="R379" s="9"/>
      <c r="S379" s="9"/>
      <c r="T379" s="9"/>
      <c r="U379" s="9"/>
      <c r="V379" s="9"/>
      <c r="W379" s="9">
        <v>2.1800000000000002</v>
      </c>
      <c r="X379" s="9">
        <v>2.71</v>
      </c>
      <c r="Y379" s="9"/>
      <c r="Z379" s="9">
        <v>0.24</v>
      </c>
      <c r="AA379" s="10">
        <v>0</v>
      </c>
      <c r="AB379" s="9">
        <v>81.12</v>
      </c>
      <c r="AC379" s="9">
        <v>18.64</v>
      </c>
      <c r="AD379" s="9"/>
    </row>
    <row r="380" spans="1:30" ht="15.6" customHeight="1" x14ac:dyDescent="0.2">
      <c r="A380" s="16" t="s">
        <v>110</v>
      </c>
      <c r="B380" s="12">
        <v>73702</v>
      </c>
      <c r="C380" s="9">
        <v>845</v>
      </c>
      <c r="D380" s="17">
        <v>857.3</v>
      </c>
      <c r="E380" s="9">
        <v>1.6699999999999591</v>
      </c>
      <c r="F380" s="9">
        <v>12.3</v>
      </c>
      <c r="G380" s="10"/>
      <c r="H380" s="10"/>
      <c r="I380" s="9">
        <f t="shared" si="32"/>
        <v>847.06999999999994</v>
      </c>
      <c r="J380" s="9" t="s">
        <v>120</v>
      </c>
      <c r="K380" s="12" t="s">
        <v>103</v>
      </c>
      <c r="L380" s="47"/>
      <c r="M380" s="9"/>
      <c r="N380" s="9"/>
      <c r="O380" s="9">
        <v>30.85</v>
      </c>
      <c r="P380" s="9">
        <v>25.424735000000005</v>
      </c>
      <c r="Q380" s="1">
        <v>25.424735000000005</v>
      </c>
      <c r="R380" s="9"/>
      <c r="S380" s="9"/>
      <c r="T380" s="9"/>
      <c r="U380" s="9"/>
      <c r="V380" s="9"/>
      <c r="W380" s="9">
        <v>2.1800000000000002</v>
      </c>
      <c r="X380" s="9">
        <v>2.71</v>
      </c>
      <c r="Y380" s="9"/>
      <c r="Z380" s="9"/>
      <c r="AA380" s="9"/>
      <c r="AB380" s="9"/>
      <c r="AC380" s="9"/>
      <c r="AD380" s="9"/>
    </row>
    <row r="381" spans="1:30" ht="15.6" customHeight="1" x14ac:dyDescent="0.2">
      <c r="A381" s="16" t="s">
        <v>110</v>
      </c>
      <c r="B381" s="12">
        <v>73705</v>
      </c>
      <c r="C381" s="9">
        <v>845</v>
      </c>
      <c r="D381" s="17">
        <v>857.3</v>
      </c>
      <c r="E381" s="9">
        <v>2.17999999999995</v>
      </c>
      <c r="F381" s="9">
        <v>12.3</v>
      </c>
      <c r="G381" s="10"/>
      <c r="H381" s="10"/>
      <c r="I381" s="9">
        <f t="shared" si="32"/>
        <v>847.57999999999993</v>
      </c>
      <c r="J381" s="9" t="s">
        <v>121</v>
      </c>
      <c r="K381" s="12" t="s">
        <v>103</v>
      </c>
      <c r="L381" s="47"/>
      <c r="M381" s="9"/>
      <c r="N381" s="9"/>
      <c r="O381" s="9">
        <v>31.03</v>
      </c>
      <c r="P381" s="9">
        <v>25.686653000000007</v>
      </c>
      <c r="Q381" s="1">
        <v>25.686653000000007</v>
      </c>
      <c r="R381" s="9"/>
      <c r="S381" s="9"/>
      <c r="T381" s="9"/>
      <c r="U381" s="9"/>
      <c r="V381" s="9"/>
      <c r="W381" s="9">
        <v>2.1800000000000002</v>
      </c>
      <c r="X381" s="9">
        <v>2.7</v>
      </c>
      <c r="Y381" s="9"/>
      <c r="Z381" s="9">
        <v>0.45</v>
      </c>
      <c r="AA381" s="8">
        <v>0</v>
      </c>
      <c r="AB381" s="9">
        <v>78.62</v>
      </c>
      <c r="AC381" s="9">
        <v>20.93</v>
      </c>
      <c r="AD381" s="9"/>
    </row>
    <row r="382" spans="1:30" ht="15.6" customHeight="1" x14ac:dyDescent="0.2">
      <c r="A382" s="16" t="s">
        <v>110</v>
      </c>
      <c r="B382" s="12">
        <v>73708</v>
      </c>
      <c r="C382" s="9">
        <v>845</v>
      </c>
      <c r="D382" s="17">
        <v>857.3</v>
      </c>
      <c r="E382" s="9">
        <v>2.6399999999999864</v>
      </c>
      <c r="F382" s="9">
        <v>12.3</v>
      </c>
      <c r="G382" s="10"/>
      <c r="H382" s="10"/>
      <c r="I382" s="9">
        <f t="shared" si="32"/>
        <v>848.04</v>
      </c>
      <c r="J382" s="9" t="s">
        <v>121</v>
      </c>
      <c r="K382" s="12" t="s">
        <v>103</v>
      </c>
      <c r="L382" s="47"/>
      <c r="M382" s="9"/>
      <c r="N382" s="9"/>
      <c r="O382" s="9">
        <v>31.54</v>
      </c>
      <c r="P382" s="9">
        <v>26.428753999999998</v>
      </c>
      <c r="Q382" s="1">
        <v>26.428753999999998</v>
      </c>
      <c r="R382" s="9"/>
      <c r="S382" s="9"/>
      <c r="T382" s="9"/>
      <c r="U382" s="9"/>
      <c r="V382" s="9"/>
      <c r="W382" s="9">
        <v>2.16</v>
      </c>
      <c r="X382" s="9">
        <v>2.69</v>
      </c>
      <c r="Y382" s="9"/>
      <c r="Z382" s="9">
        <v>0.39</v>
      </c>
      <c r="AA382" s="8">
        <v>0</v>
      </c>
      <c r="AB382" s="9">
        <v>79.61</v>
      </c>
      <c r="AC382" s="9">
        <v>20</v>
      </c>
      <c r="AD382" s="9"/>
    </row>
    <row r="383" spans="1:30" ht="15.6" customHeight="1" x14ac:dyDescent="0.2">
      <c r="A383" s="16" t="s">
        <v>110</v>
      </c>
      <c r="B383" s="12">
        <v>73714</v>
      </c>
      <c r="C383" s="9">
        <v>845</v>
      </c>
      <c r="D383" s="17">
        <v>857.3</v>
      </c>
      <c r="E383" s="9">
        <v>3.6599999999999682</v>
      </c>
      <c r="F383" s="9">
        <v>12.3</v>
      </c>
      <c r="G383" s="10"/>
      <c r="H383" s="10"/>
      <c r="I383" s="9">
        <f t="shared" si="32"/>
        <v>849.06</v>
      </c>
      <c r="J383" s="9" t="s">
        <v>121</v>
      </c>
      <c r="K383" s="12" t="s">
        <v>103</v>
      </c>
      <c r="L383" s="47"/>
      <c r="M383" s="9"/>
      <c r="N383" s="9"/>
      <c r="O383" s="9">
        <v>30.56</v>
      </c>
      <c r="P383" s="9">
        <v>25.002755999999998</v>
      </c>
      <c r="Q383" s="1">
        <v>25.002755999999998</v>
      </c>
      <c r="R383" s="9"/>
      <c r="S383" s="9"/>
      <c r="T383" s="9"/>
      <c r="U383" s="9"/>
      <c r="V383" s="9"/>
      <c r="W383" s="12">
        <v>2.1800000000000002</v>
      </c>
      <c r="X383" s="9">
        <v>2.7</v>
      </c>
      <c r="Y383" s="9"/>
      <c r="Z383" s="9">
        <v>1.59</v>
      </c>
      <c r="AA383" s="8">
        <v>0</v>
      </c>
      <c r="AB383" s="9">
        <v>76.349999999999994</v>
      </c>
      <c r="AC383" s="9">
        <v>22.05</v>
      </c>
      <c r="AD383" s="9"/>
    </row>
    <row r="384" spans="1:30" ht="15.6" customHeight="1" x14ac:dyDescent="0.2">
      <c r="A384" s="16" t="s">
        <v>110</v>
      </c>
      <c r="B384" s="12">
        <v>73718</v>
      </c>
      <c r="C384" s="9">
        <v>845</v>
      </c>
      <c r="D384" s="17">
        <v>857.3</v>
      </c>
      <c r="E384" s="9">
        <v>4.4600000000000364</v>
      </c>
      <c r="F384" s="9">
        <v>12.3</v>
      </c>
      <c r="G384" s="10"/>
      <c r="H384" s="10"/>
      <c r="I384" s="9">
        <f t="shared" si="32"/>
        <v>849.86</v>
      </c>
      <c r="J384" s="9" t="s">
        <v>121</v>
      </c>
      <c r="K384" s="12" t="s">
        <v>103</v>
      </c>
      <c r="L384" s="47"/>
      <c r="M384" s="9"/>
      <c r="N384" s="9"/>
      <c r="O384" s="9">
        <v>33.01</v>
      </c>
      <c r="P384" s="9">
        <v>28.567751000000001</v>
      </c>
      <c r="Q384" s="1">
        <v>28.567751000000001</v>
      </c>
      <c r="R384" s="9"/>
      <c r="S384" s="9"/>
      <c r="T384" s="9"/>
      <c r="U384" s="9"/>
      <c r="V384" s="9">
        <v>86.6</v>
      </c>
      <c r="W384" s="9">
        <v>2.15</v>
      </c>
      <c r="X384" s="9">
        <v>2.71</v>
      </c>
      <c r="Y384" s="9">
        <v>0.6</v>
      </c>
      <c r="Z384" s="9">
        <v>0</v>
      </c>
      <c r="AA384" s="8">
        <v>0</v>
      </c>
      <c r="AB384" s="9">
        <v>81.95</v>
      </c>
      <c r="AC384" s="9">
        <v>18.05</v>
      </c>
      <c r="AD384" s="9"/>
    </row>
    <row r="385" spans="1:30" ht="15.6" customHeight="1" x14ac:dyDescent="0.2">
      <c r="A385" s="16" t="s">
        <v>110</v>
      </c>
      <c r="B385" s="12">
        <v>73721</v>
      </c>
      <c r="C385" s="9">
        <v>845</v>
      </c>
      <c r="D385" s="17">
        <v>857.3</v>
      </c>
      <c r="E385" s="9">
        <v>4.8999999999999773</v>
      </c>
      <c r="F385" s="9">
        <v>12.3</v>
      </c>
      <c r="G385" s="10"/>
      <c r="H385" s="10"/>
      <c r="I385" s="9">
        <f t="shared" si="32"/>
        <v>850.3</v>
      </c>
      <c r="J385" s="9" t="s">
        <v>121</v>
      </c>
      <c r="K385" s="12" t="s">
        <v>103</v>
      </c>
      <c r="L385" s="47"/>
      <c r="M385" s="9"/>
      <c r="N385" s="9"/>
      <c r="O385" s="9">
        <v>32.46</v>
      </c>
      <c r="P385" s="9">
        <v>27.767446000000007</v>
      </c>
      <c r="Q385" s="1">
        <v>27.767446000000007</v>
      </c>
      <c r="R385" s="9"/>
      <c r="S385" s="9"/>
      <c r="T385" s="9"/>
      <c r="U385" s="9"/>
      <c r="V385" s="9"/>
      <c r="W385" s="12">
        <v>2.15</v>
      </c>
      <c r="X385" s="9">
        <v>2.69</v>
      </c>
      <c r="Y385" s="9"/>
      <c r="Z385" s="9"/>
      <c r="AA385" s="9"/>
      <c r="AB385" s="9"/>
      <c r="AC385" s="9"/>
      <c r="AD385" s="9"/>
    </row>
    <row r="386" spans="1:30" ht="15.6" customHeight="1" x14ac:dyDescent="0.2">
      <c r="A386" s="16" t="s">
        <v>110</v>
      </c>
      <c r="B386" s="12">
        <v>73726</v>
      </c>
      <c r="C386" s="9">
        <v>845</v>
      </c>
      <c r="D386" s="17">
        <v>857.3</v>
      </c>
      <c r="E386" s="9">
        <v>5.6900000000000546</v>
      </c>
      <c r="F386" s="9">
        <v>12.3</v>
      </c>
      <c r="G386" s="10"/>
      <c r="H386" s="10"/>
      <c r="I386" s="9">
        <f t="shared" si="32"/>
        <v>851.09</v>
      </c>
      <c r="J386" s="9" t="s">
        <v>121</v>
      </c>
      <c r="K386" s="12" t="s">
        <v>103</v>
      </c>
      <c r="L386" s="47"/>
      <c r="M386" s="9"/>
      <c r="N386" s="9"/>
      <c r="O386" s="9">
        <v>31</v>
      </c>
      <c r="P386" s="9">
        <v>25.643000000000001</v>
      </c>
      <c r="Q386" s="1">
        <v>25.643000000000001</v>
      </c>
      <c r="R386" s="9"/>
      <c r="S386" s="9"/>
      <c r="T386" s="9"/>
      <c r="U386" s="9"/>
      <c r="V386" s="9"/>
      <c r="W386" s="9">
        <v>2.17</v>
      </c>
      <c r="X386" s="9">
        <v>2.69</v>
      </c>
      <c r="Y386" s="9"/>
      <c r="Z386" s="9"/>
      <c r="AA386" s="9"/>
      <c r="AB386" s="9"/>
      <c r="AC386" s="9"/>
      <c r="AD386" s="9"/>
    </row>
    <row r="387" spans="1:30" ht="15.6" customHeight="1" x14ac:dyDescent="0.2">
      <c r="A387" s="16" t="s">
        <v>110</v>
      </c>
      <c r="B387" s="12">
        <v>73729</v>
      </c>
      <c r="C387" s="9">
        <v>845</v>
      </c>
      <c r="D387" s="17">
        <v>857.3</v>
      </c>
      <c r="E387" s="9">
        <v>6.1399999999999864</v>
      </c>
      <c r="F387" s="9">
        <v>12.3</v>
      </c>
      <c r="G387" s="10"/>
      <c r="H387" s="10"/>
      <c r="I387" s="9">
        <f t="shared" si="32"/>
        <v>851.54</v>
      </c>
      <c r="J387" s="9" t="s">
        <v>121</v>
      </c>
      <c r="K387" s="12" t="s">
        <v>103</v>
      </c>
      <c r="L387" s="47"/>
      <c r="M387" s="9"/>
      <c r="N387" s="9"/>
      <c r="O387" s="9">
        <v>30.77</v>
      </c>
      <c r="P387" s="9">
        <v>25.308326999999998</v>
      </c>
      <c r="Q387" s="1">
        <v>25.308326999999998</v>
      </c>
      <c r="R387" s="9"/>
      <c r="S387" s="9"/>
      <c r="T387" s="9"/>
      <c r="U387" s="9"/>
      <c r="V387" s="9"/>
      <c r="W387" s="12">
        <v>2.17</v>
      </c>
      <c r="X387" s="9">
        <v>2.68</v>
      </c>
      <c r="Y387" s="9"/>
      <c r="Z387" s="9">
        <v>0.22</v>
      </c>
      <c r="AA387" s="8">
        <v>0</v>
      </c>
      <c r="AB387" s="9">
        <v>75.22</v>
      </c>
      <c r="AC387" s="9">
        <v>25.56</v>
      </c>
      <c r="AD387" s="9"/>
    </row>
    <row r="388" spans="1:30" ht="15.6" customHeight="1" x14ac:dyDescent="0.2">
      <c r="A388" s="16" t="s">
        <v>110</v>
      </c>
      <c r="B388" s="12">
        <v>73732</v>
      </c>
      <c r="C388" s="9">
        <v>845</v>
      </c>
      <c r="D388" s="17">
        <v>857.3</v>
      </c>
      <c r="E388" s="9">
        <v>6.6299999999999955</v>
      </c>
      <c r="F388" s="9">
        <v>12.3</v>
      </c>
      <c r="G388" s="10">
        <v>852.1</v>
      </c>
      <c r="H388" s="10">
        <v>852.7</v>
      </c>
      <c r="I388" s="9">
        <f t="shared" si="32"/>
        <v>852.03</v>
      </c>
      <c r="J388" s="9" t="s">
        <v>121</v>
      </c>
      <c r="K388" s="12" t="s">
        <v>103</v>
      </c>
      <c r="L388" s="47"/>
      <c r="M388" s="9"/>
      <c r="N388" s="9"/>
      <c r="O388" s="9">
        <v>30.89</v>
      </c>
      <c r="P388" s="9">
        <v>25.482939000000002</v>
      </c>
      <c r="Q388" s="1">
        <v>25.482939000000002</v>
      </c>
      <c r="R388" s="9"/>
      <c r="S388" s="9"/>
      <c r="T388" s="9"/>
      <c r="U388" s="9"/>
      <c r="V388" s="9"/>
      <c r="W388" s="9">
        <v>2.1800000000000002</v>
      </c>
      <c r="X388" s="9">
        <v>2.7</v>
      </c>
      <c r="Y388" s="9">
        <v>1.4</v>
      </c>
      <c r="Z388" s="9">
        <v>0.14000000000000001</v>
      </c>
      <c r="AA388" s="8">
        <v>0</v>
      </c>
      <c r="AB388" s="9">
        <v>83.16</v>
      </c>
      <c r="AC388" s="9">
        <v>16.7</v>
      </c>
      <c r="AD388" s="9"/>
    </row>
    <row r="389" spans="1:30" ht="15.6" customHeight="1" x14ac:dyDescent="0.2">
      <c r="A389" s="16" t="s">
        <v>110</v>
      </c>
      <c r="B389" s="12">
        <v>73735</v>
      </c>
      <c r="C389" s="9">
        <v>845</v>
      </c>
      <c r="D389" s="17">
        <v>857.3</v>
      </c>
      <c r="E389" s="9">
        <v>7.17999999999995</v>
      </c>
      <c r="F389" s="9">
        <v>12.3</v>
      </c>
      <c r="G389" s="10">
        <v>852.1</v>
      </c>
      <c r="H389" s="10">
        <v>852.7</v>
      </c>
      <c r="I389" s="9">
        <f t="shared" si="32"/>
        <v>852.57999999999993</v>
      </c>
      <c r="J389" s="9" t="s">
        <v>121</v>
      </c>
      <c r="K389" s="12" t="s">
        <v>101</v>
      </c>
      <c r="L389" s="47"/>
      <c r="M389" s="9"/>
      <c r="N389" s="9"/>
      <c r="O389" s="9">
        <v>32.1</v>
      </c>
      <c r="P389" s="9">
        <v>27.243610000000004</v>
      </c>
      <c r="Q389" s="1">
        <v>27.243610000000004</v>
      </c>
      <c r="R389" s="9"/>
      <c r="S389" s="9"/>
      <c r="T389" s="9"/>
      <c r="U389" s="9"/>
      <c r="V389" s="9"/>
      <c r="W389" s="9">
        <v>2.19</v>
      </c>
      <c r="X389" s="9">
        <v>2.68</v>
      </c>
      <c r="Y389" s="9"/>
      <c r="Z389" s="9"/>
      <c r="AA389" s="8"/>
      <c r="AB389" s="9"/>
      <c r="AC389" s="9"/>
      <c r="AD389" s="9"/>
    </row>
    <row r="390" spans="1:30" ht="15.6" customHeight="1" x14ac:dyDescent="0.2">
      <c r="A390" s="16" t="s">
        <v>110</v>
      </c>
      <c r="B390" s="12">
        <v>73738</v>
      </c>
      <c r="C390" s="9">
        <v>845</v>
      </c>
      <c r="D390" s="17">
        <v>857.3</v>
      </c>
      <c r="E390" s="9">
        <v>7.6699999999999591</v>
      </c>
      <c r="F390" s="9">
        <v>12.3</v>
      </c>
      <c r="G390" s="10"/>
      <c r="H390" s="10"/>
      <c r="I390" s="9">
        <f t="shared" si="32"/>
        <v>853.06999999999994</v>
      </c>
      <c r="J390" s="9" t="s">
        <v>121</v>
      </c>
      <c r="K390" s="12" t="s">
        <v>101</v>
      </c>
      <c r="L390" s="47"/>
      <c r="M390" s="9"/>
      <c r="N390" s="9"/>
      <c r="O390" s="9">
        <v>31.21</v>
      </c>
      <c r="P390" s="9">
        <v>25.948571000000001</v>
      </c>
      <c r="Q390" s="1">
        <v>25.948571000000001</v>
      </c>
      <c r="R390" s="9"/>
      <c r="S390" s="9"/>
      <c r="T390" s="9"/>
      <c r="U390" s="9"/>
      <c r="V390" s="9"/>
      <c r="W390" s="9">
        <v>2.19</v>
      </c>
      <c r="X390" s="9">
        <v>2.7</v>
      </c>
      <c r="Y390" s="9"/>
      <c r="Z390" s="9">
        <v>0.61</v>
      </c>
      <c r="AA390" s="8">
        <v>0</v>
      </c>
      <c r="AB390" s="9">
        <v>80.66</v>
      </c>
      <c r="AC390" s="9">
        <v>18.73</v>
      </c>
      <c r="AD390" s="9"/>
    </row>
    <row r="391" spans="1:30" ht="15.6" customHeight="1" x14ac:dyDescent="0.2">
      <c r="A391" s="16" t="s">
        <v>110</v>
      </c>
      <c r="B391" s="12">
        <v>73742</v>
      </c>
      <c r="C391" s="9">
        <v>845</v>
      </c>
      <c r="D391" s="17">
        <v>857.3</v>
      </c>
      <c r="E391" s="9">
        <v>8.42999999999995</v>
      </c>
      <c r="F391" s="9">
        <v>12.3</v>
      </c>
      <c r="G391" s="10"/>
      <c r="H391" s="10"/>
      <c r="I391" s="9">
        <f t="shared" si="32"/>
        <v>853.82999999999993</v>
      </c>
      <c r="J391" s="9" t="s">
        <v>121</v>
      </c>
      <c r="K391" s="12" t="s">
        <v>101</v>
      </c>
      <c r="L391" s="47"/>
      <c r="M391" s="9"/>
      <c r="N391" s="9"/>
      <c r="O391" s="9">
        <v>30.16</v>
      </c>
      <c r="P391" s="9">
        <v>24.420716000000006</v>
      </c>
      <c r="Q391" s="1">
        <v>24.420716000000006</v>
      </c>
      <c r="R391" s="9"/>
      <c r="S391" s="9"/>
      <c r="T391" s="9"/>
      <c r="U391" s="9"/>
      <c r="V391" s="9"/>
      <c r="W391" s="9">
        <v>2.19</v>
      </c>
      <c r="X391" s="9">
        <v>2.7</v>
      </c>
      <c r="Y391" s="9">
        <v>0.8</v>
      </c>
      <c r="Z391" s="9">
        <v>0.44</v>
      </c>
      <c r="AA391" s="8">
        <v>0</v>
      </c>
      <c r="AB391" s="9">
        <v>84.14</v>
      </c>
      <c r="AC391" s="9">
        <v>15.42</v>
      </c>
      <c r="AD391" s="9"/>
    </row>
    <row r="392" spans="1:30" ht="15.6" customHeight="1" x14ac:dyDescent="0.2">
      <c r="A392" s="16" t="s">
        <v>110</v>
      </c>
      <c r="B392" s="12">
        <v>73744</v>
      </c>
      <c r="C392" s="9">
        <v>845</v>
      </c>
      <c r="D392" s="17">
        <v>857.3</v>
      </c>
      <c r="E392" s="9">
        <v>8.9500000000000455</v>
      </c>
      <c r="F392" s="9">
        <v>12.3</v>
      </c>
      <c r="G392" s="10">
        <v>854.4</v>
      </c>
      <c r="H392" s="10">
        <v>855.1</v>
      </c>
      <c r="I392" s="9">
        <f t="shared" si="32"/>
        <v>854.35</v>
      </c>
      <c r="J392" s="9" t="s">
        <v>121</v>
      </c>
      <c r="K392" s="12" t="s">
        <v>101</v>
      </c>
      <c r="L392" s="47"/>
      <c r="M392" s="9"/>
      <c r="N392" s="9"/>
      <c r="O392" s="9">
        <v>30.85</v>
      </c>
      <c r="P392" s="9">
        <v>30.85</v>
      </c>
      <c r="Q392" s="1">
        <v>30.85</v>
      </c>
      <c r="R392" s="9"/>
      <c r="S392" s="9"/>
      <c r="T392" s="9"/>
      <c r="U392" s="9"/>
      <c r="V392" s="9"/>
      <c r="W392" s="9">
        <v>2.1800000000000002</v>
      </c>
      <c r="X392" s="9">
        <v>2.71</v>
      </c>
      <c r="Y392" s="9"/>
      <c r="Z392" s="9">
        <v>0.42</v>
      </c>
      <c r="AA392" s="8">
        <v>0</v>
      </c>
      <c r="AB392" s="9">
        <v>79.73</v>
      </c>
      <c r="AC392" s="9">
        <v>19.850000000000001</v>
      </c>
      <c r="AD392" s="9"/>
    </row>
    <row r="393" spans="1:30" ht="15.6" customHeight="1" x14ac:dyDescent="0.2">
      <c r="A393" s="16" t="s">
        <v>110</v>
      </c>
      <c r="B393" s="12">
        <v>73748</v>
      </c>
      <c r="C393" s="9">
        <v>845</v>
      </c>
      <c r="D393" s="17">
        <v>857.3</v>
      </c>
      <c r="E393" s="9">
        <v>9.6399999999999864</v>
      </c>
      <c r="F393" s="9">
        <v>12.3</v>
      </c>
      <c r="G393" s="10">
        <v>854.4</v>
      </c>
      <c r="H393" s="10">
        <v>855.1</v>
      </c>
      <c r="I393" s="9">
        <f t="shared" ref="I393:I410" si="33">C393+E393+0.4</f>
        <v>855.04</v>
      </c>
      <c r="J393" s="9" t="s">
        <v>121</v>
      </c>
      <c r="K393" s="12" t="s">
        <v>101</v>
      </c>
      <c r="L393" s="47"/>
      <c r="M393" s="9"/>
      <c r="N393" s="9"/>
      <c r="O393" s="9">
        <v>30.97</v>
      </c>
      <c r="P393" s="9">
        <v>30.97</v>
      </c>
      <c r="Q393" s="1">
        <v>30.97</v>
      </c>
      <c r="R393" s="9"/>
      <c r="S393" s="9"/>
      <c r="T393" s="9"/>
      <c r="U393" s="9"/>
      <c r="V393" s="9">
        <v>70.44</v>
      </c>
      <c r="W393" s="9">
        <v>2.1800000000000002</v>
      </c>
      <c r="X393" s="9">
        <v>2.7</v>
      </c>
      <c r="Y393" s="9"/>
      <c r="Z393" s="9">
        <v>0.73</v>
      </c>
      <c r="AA393" s="8">
        <v>0</v>
      </c>
      <c r="AB393" s="9">
        <v>81.290000000000006</v>
      </c>
      <c r="AC393" s="9">
        <v>17.97</v>
      </c>
      <c r="AD393" s="9"/>
    </row>
    <row r="394" spans="1:30" ht="15.6" customHeight="1" x14ac:dyDescent="0.2">
      <c r="A394" s="16" t="s">
        <v>110</v>
      </c>
      <c r="B394" s="12">
        <v>73749</v>
      </c>
      <c r="C394" s="9">
        <v>845</v>
      </c>
      <c r="D394" s="17">
        <v>857.3</v>
      </c>
      <c r="E394" s="9">
        <v>9.9400000000000546</v>
      </c>
      <c r="F394" s="9">
        <v>12.3</v>
      </c>
      <c r="G394" s="10"/>
      <c r="H394" s="10"/>
      <c r="I394" s="9">
        <f t="shared" si="33"/>
        <v>855.34</v>
      </c>
      <c r="J394" s="9" t="s">
        <v>121</v>
      </c>
      <c r="K394" s="12" t="s">
        <v>101</v>
      </c>
      <c r="L394" s="47"/>
      <c r="M394" s="9"/>
      <c r="N394" s="9"/>
      <c r="O394" s="9">
        <v>38.68</v>
      </c>
      <c r="P394" s="9">
        <v>36.818168</v>
      </c>
      <c r="Q394" s="1">
        <v>36.818168</v>
      </c>
      <c r="R394" s="9"/>
      <c r="S394" s="9"/>
      <c r="T394" s="9"/>
      <c r="U394" s="9"/>
      <c r="V394" s="9"/>
      <c r="W394" s="9">
        <v>2.0099999999999998</v>
      </c>
      <c r="X394" s="9">
        <v>2.41</v>
      </c>
      <c r="Y394" s="9">
        <v>0.4</v>
      </c>
      <c r="Z394" s="9">
        <v>1.4</v>
      </c>
      <c r="AA394" s="8">
        <v>0</v>
      </c>
      <c r="AB394" s="9">
        <v>90.24</v>
      </c>
      <c r="AC394" s="9">
        <v>8.36</v>
      </c>
      <c r="AD394" s="9"/>
    </row>
    <row r="395" spans="1:30" ht="15.6" customHeight="1" x14ac:dyDescent="0.2">
      <c r="A395" s="16" t="s">
        <v>110</v>
      </c>
      <c r="B395" s="12">
        <v>73751</v>
      </c>
      <c r="C395" s="9">
        <v>845</v>
      </c>
      <c r="D395" s="17">
        <v>857.3</v>
      </c>
      <c r="E395" s="9">
        <v>10.200000000000045</v>
      </c>
      <c r="F395" s="9">
        <v>12.3</v>
      </c>
      <c r="G395" s="10">
        <v>855.5</v>
      </c>
      <c r="H395" s="10">
        <v>855.8</v>
      </c>
      <c r="I395" s="9">
        <f t="shared" si="33"/>
        <v>855.6</v>
      </c>
      <c r="J395" s="9" t="s">
        <v>121</v>
      </c>
      <c r="K395" s="12" t="s">
        <v>101</v>
      </c>
      <c r="L395" s="47"/>
      <c r="M395" s="9"/>
      <c r="N395" s="9"/>
      <c r="O395" s="9">
        <v>32</v>
      </c>
      <c r="P395" s="9">
        <v>32</v>
      </c>
      <c r="Q395" s="1">
        <v>32</v>
      </c>
      <c r="R395" s="9"/>
      <c r="S395" s="9"/>
      <c r="T395" s="9"/>
      <c r="U395" s="9"/>
      <c r="V395" s="9"/>
      <c r="W395" s="9">
        <v>2.19</v>
      </c>
      <c r="X395" s="9">
        <v>2.71</v>
      </c>
      <c r="Y395" s="9">
        <v>5</v>
      </c>
      <c r="Z395" s="9">
        <v>0.21</v>
      </c>
      <c r="AA395" s="8">
        <v>0</v>
      </c>
      <c r="AB395" s="9">
        <v>80.19</v>
      </c>
      <c r="AC395" s="9">
        <v>19.61</v>
      </c>
      <c r="AD395" s="9"/>
    </row>
    <row r="396" spans="1:30" ht="15.6" customHeight="1" x14ac:dyDescent="0.2">
      <c r="A396" s="16" t="s">
        <v>110</v>
      </c>
      <c r="B396" s="12">
        <v>73753</v>
      </c>
      <c r="C396" s="9">
        <v>845</v>
      </c>
      <c r="D396" s="17">
        <v>857.3</v>
      </c>
      <c r="E396" s="9">
        <v>10.730000000000018</v>
      </c>
      <c r="F396" s="9">
        <v>12.3</v>
      </c>
      <c r="G396" s="10"/>
      <c r="H396" s="10"/>
      <c r="I396" s="9">
        <f t="shared" si="33"/>
        <v>856.13</v>
      </c>
      <c r="J396" s="9" t="s">
        <v>121</v>
      </c>
      <c r="K396" s="12" t="s">
        <v>101</v>
      </c>
      <c r="L396" s="47"/>
      <c r="M396" s="9"/>
      <c r="N396" s="9"/>
      <c r="O396" s="9">
        <v>31.08</v>
      </c>
      <c r="P396" s="9">
        <v>25.759408000000001</v>
      </c>
      <c r="Q396" s="1">
        <v>25.759408000000001</v>
      </c>
      <c r="R396" s="9"/>
      <c r="S396" s="9"/>
      <c r="T396" s="9"/>
      <c r="U396" s="9"/>
      <c r="V396" s="9"/>
      <c r="W396" s="9">
        <v>2.2000000000000002</v>
      </c>
      <c r="X396" s="9">
        <v>2.71</v>
      </c>
      <c r="Y396" s="9"/>
      <c r="Z396" s="9"/>
      <c r="AA396" s="9"/>
      <c r="AB396" s="9"/>
      <c r="AC396" s="9"/>
      <c r="AD396" s="9"/>
    </row>
    <row r="397" spans="1:30" ht="15.6" customHeight="1" x14ac:dyDescent="0.2">
      <c r="A397" s="16" t="s">
        <v>110</v>
      </c>
      <c r="B397" s="12">
        <v>73756</v>
      </c>
      <c r="C397" s="9">
        <v>845</v>
      </c>
      <c r="D397" s="17">
        <v>857.3</v>
      </c>
      <c r="E397" s="9">
        <v>11.200000000000045</v>
      </c>
      <c r="F397" s="9">
        <v>12.3</v>
      </c>
      <c r="G397" s="10"/>
      <c r="H397" s="10"/>
      <c r="I397" s="9">
        <f t="shared" si="33"/>
        <v>856.6</v>
      </c>
      <c r="J397" s="9" t="s">
        <v>121</v>
      </c>
      <c r="K397" s="12" t="s">
        <v>101</v>
      </c>
      <c r="L397" s="47"/>
      <c r="M397" s="9"/>
      <c r="N397" s="9"/>
      <c r="O397" s="9">
        <v>31.09</v>
      </c>
      <c r="P397" s="9">
        <v>25.773959000000005</v>
      </c>
      <c r="Q397" s="1">
        <v>25.773959000000005</v>
      </c>
      <c r="R397" s="9"/>
      <c r="S397" s="9"/>
      <c r="T397" s="9"/>
      <c r="U397" s="9"/>
      <c r="V397" s="9"/>
      <c r="W397" s="9">
        <v>2.1800000000000002</v>
      </c>
      <c r="X397" s="9">
        <v>2.71</v>
      </c>
      <c r="Y397" s="9"/>
      <c r="Z397" s="9">
        <v>1.85</v>
      </c>
      <c r="AA397" s="8">
        <v>0</v>
      </c>
      <c r="AB397" s="9">
        <v>75.760000000000005</v>
      </c>
      <c r="AC397" s="9">
        <v>22.39</v>
      </c>
      <c r="AD397" s="9"/>
    </row>
    <row r="398" spans="1:30" ht="15.6" customHeight="1" x14ac:dyDescent="0.2">
      <c r="A398" s="16" t="s">
        <v>110</v>
      </c>
      <c r="B398" s="12">
        <v>73757</v>
      </c>
      <c r="C398" s="9">
        <v>845</v>
      </c>
      <c r="D398" s="17">
        <v>857.3</v>
      </c>
      <c r="E398" s="9">
        <v>11.409999999999968</v>
      </c>
      <c r="F398" s="9">
        <v>12.3</v>
      </c>
      <c r="G398" s="10"/>
      <c r="H398" s="10"/>
      <c r="I398" s="9">
        <f t="shared" si="33"/>
        <v>856.81</v>
      </c>
      <c r="J398" s="9" t="s">
        <v>121</v>
      </c>
      <c r="K398" s="12" t="s">
        <v>101</v>
      </c>
      <c r="L398" s="47"/>
      <c r="M398" s="9"/>
      <c r="N398" s="9"/>
      <c r="O398" s="9">
        <v>29.39</v>
      </c>
      <c r="P398" s="9">
        <v>23.300289000000006</v>
      </c>
      <c r="Q398" s="1">
        <v>23.300289000000006</v>
      </c>
      <c r="R398" s="9"/>
      <c r="S398" s="9"/>
      <c r="T398" s="9"/>
      <c r="U398" s="9"/>
      <c r="V398" s="9"/>
      <c r="W398" s="9">
        <v>2.2200000000000002</v>
      </c>
      <c r="X398" s="9">
        <v>2.72</v>
      </c>
      <c r="Y398" s="9"/>
      <c r="Z398" s="9">
        <v>0.94</v>
      </c>
      <c r="AA398" s="8">
        <v>0</v>
      </c>
      <c r="AB398" s="9">
        <v>86.02</v>
      </c>
      <c r="AC398" s="9">
        <v>13.04</v>
      </c>
      <c r="AD398" s="9"/>
    </row>
    <row r="399" spans="1:30" ht="15.6" customHeight="1" x14ac:dyDescent="0.2">
      <c r="A399" s="16" t="s">
        <v>110</v>
      </c>
      <c r="B399" s="12">
        <v>73759</v>
      </c>
      <c r="C399" s="9">
        <v>845</v>
      </c>
      <c r="D399" s="17">
        <v>857.3</v>
      </c>
      <c r="E399" s="9">
        <v>11.870000000000005</v>
      </c>
      <c r="F399" s="9">
        <v>12.3</v>
      </c>
      <c r="G399" s="10"/>
      <c r="H399" s="10"/>
      <c r="I399" s="9">
        <f t="shared" si="33"/>
        <v>857.27</v>
      </c>
      <c r="J399" s="9" t="s">
        <v>121</v>
      </c>
      <c r="K399" s="12" t="s">
        <v>101</v>
      </c>
      <c r="L399" s="47"/>
      <c r="M399" s="9"/>
      <c r="N399" s="9"/>
      <c r="O399" s="9">
        <v>30.87</v>
      </c>
      <c r="P399" s="9">
        <v>25.453837000000007</v>
      </c>
      <c r="Q399" s="1">
        <v>25.453837000000007</v>
      </c>
      <c r="R399" s="9"/>
      <c r="S399" s="9"/>
      <c r="T399" s="9"/>
      <c r="U399" s="9"/>
      <c r="V399" s="9"/>
      <c r="W399" s="9">
        <v>2.19</v>
      </c>
      <c r="X399" s="9">
        <v>2.72</v>
      </c>
      <c r="Y399" s="9"/>
      <c r="Z399" s="9">
        <v>1.79</v>
      </c>
      <c r="AA399" s="8">
        <v>0</v>
      </c>
      <c r="AB399" s="9">
        <v>81.63</v>
      </c>
      <c r="AC399" s="9">
        <v>16.579999999999998</v>
      </c>
      <c r="AD399" s="9"/>
    </row>
    <row r="400" spans="1:30" ht="15.6" customHeight="1" x14ac:dyDescent="0.2">
      <c r="A400" s="16" t="s">
        <v>110</v>
      </c>
      <c r="B400" s="12">
        <v>73761</v>
      </c>
      <c r="C400" s="9">
        <v>845</v>
      </c>
      <c r="D400" s="17">
        <v>857.3</v>
      </c>
      <c r="E400" s="9">
        <v>12.080000000000041</v>
      </c>
      <c r="F400" s="9">
        <v>12.3</v>
      </c>
      <c r="G400" s="10">
        <v>857.6</v>
      </c>
      <c r="H400" s="10">
        <v>858</v>
      </c>
      <c r="I400" s="9">
        <f t="shared" si="33"/>
        <v>857.48</v>
      </c>
      <c r="J400" s="9" t="s">
        <v>121</v>
      </c>
      <c r="K400" s="12" t="s">
        <v>101</v>
      </c>
      <c r="L400" s="47"/>
      <c r="M400" s="9"/>
      <c r="N400" s="9"/>
      <c r="O400" s="9">
        <v>31.51</v>
      </c>
      <c r="P400" s="9">
        <v>31.51</v>
      </c>
      <c r="Q400" s="1">
        <v>31.51</v>
      </c>
      <c r="R400" s="9"/>
      <c r="S400" s="9"/>
      <c r="T400" s="9"/>
      <c r="U400" s="9"/>
      <c r="V400" s="9"/>
      <c r="W400" s="12">
        <v>2.19</v>
      </c>
      <c r="X400" s="9">
        <v>2.71</v>
      </c>
      <c r="Y400" s="9">
        <v>0.6</v>
      </c>
      <c r="Z400" s="9">
        <v>1.1399999999999999</v>
      </c>
      <c r="AA400" s="8">
        <v>0</v>
      </c>
      <c r="AB400" s="9">
        <v>81.099999999999994</v>
      </c>
      <c r="AC400" s="9">
        <v>17.760000000000002</v>
      </c>
      <c r="AD400" s="9"/>
    </row>
    <row r="401" spans="1:30" ht="15.6" customHeight="1" x14ac:dyDescent="0.2">
      <c r="A401" s="16" t="s">
        <v>110</v>
      </c>
      <c r="B401" s="12">
        <v>73765</v>
      </c>
      <c r="C401" s="17">
        <v>857.30000000000007</v>
      </c>
      <c r="D401" s="17">
        <v>869.30000000000007</v>
      </c>
      <c r="E401" s="9">
        <v>0.38999999999998636</v>
      </c>
      <c r="F401" s="9">
        <v>10.4</v>
      </c>
      <c r="G401" s="10">
        <v>857.6</v>
      </c>
      <c r="H401" s="10">
        <v>858</v>
      </c>
      <c r="I401" s="9">
        <f t="shared" si="33"/>
        <v>858.09</v>
      </c>
      <c r="J401" s="9" t="s">
        <v>121</v>
      </c>
      <c r="K401" s="12" t="s">
        <v>101</v>
      </c>
      <c r="L401" s="47"/>
      <c r="M401" s="9"/>
      <c r="N401" s="9"/>
      <c r="O401" s="9">
        <v>29.88</v>
      </c>
      <c r="P401" s="9">
        <v>29.88</v>
      </c>
      <c r="Q401" s="1">
        <v>29.88</v>
      </c>
      <c r="R401" s="9"/>
      <c r="S401" s="9"/>
      <c r="T401" s="9"/>
      <c r="U401" s="9"/>
      <c r="V401" s="9"/>
      <c r="W401" s="9">
        <v>2.19</v>
      </c>
      <c r="X401" s="9">
        <v>2.69</v>
      </c>
      <c r="Y401" s="9"/>
      <c r="Z401" s="9">
        <v>0.9</v>
      </c>
      <c r="AA401" s="8">
        <v>0</v>
      </c>
      <c r="AB401" s="9">
        <v>77.86</v>
      </c>
      <c r="AC401" s="9">
        <v>21.24</v>
      </c>
      <c r="AD401" s="9"/>
    </row>
    <row r="402" spans="1:30" ht="15.6" customHeight="1" x14ac:dyDescent="0.2">
      <c r="A402" s="16" t="s">
        <v>110</v>
      </c>
      <c r="B402" s="12">
        <v>73767</v>
      </c>
      <c r="C402" s="17">
        <v>857.30000000000007</v>
      </c>
      <c r="D402" s="17">
        <v>869.30000000000007</v>
      </c>
      <c r="E402" s="9">
        <v>0.89999999999997726</v>
      </c>
      <c r="F402" s="9">
        <v>10.4</v>
      </c>
      <c r="G402" s="10">
        <v>858.4</v>
      </c>
      <c r="H402" s="10">
        <v>859.5</v>
      </c>
      <c r="I402" s="9">
        <f t="shared" si="33"/>
        <v>858.6</v>
      </c>
      <c r="J402" s="9" t="s">
        <v>121</v>
      </c>
      <c r="K402" s="12" t="s">
        <v>101</v>
      </c>
      <c r="L402" s="47"/>
      <c r="M402" s="9"/>
      <c r="N402" s="9"/>
      <c r="O402" s="9">
        <v>30.51</v>
      </c>
      <c r="P402" s="9">
        <v>30.51</v>
      </c>
      <c r="Q402" s="1">
        <v>30.51</v>
      </c>
      <c r="R402" s="9"/>
      <c r="S402" s="9"/>
      <c r="T402" s="9"/>
      <c r="U402" s="9"/>
      <c r="V402" s="9"/>
      <c r="W402" s="12">
        <v>2.19</v>
      </c>
      <c r="X402" s="9">
        <v>2.7</v>
      </c>
      <c r="Y402" s="9">
        <v>1.3</v>
      </c>
      <c r="Z402" s="9">
        <v>1.37</v>
      </c>
      <c r="AA402" s="8">
        <v>0</v>
      </c>
      <c r="AB402" s="9">
        <v>81.290000000000006</v>
      </c>
      <c r="AC402" s="9">
        <v>17.34</v>
      </c>
      <c r="AD402" s="9"/>
    </row>
    <row r="403" spans="1:30" ht="15.6" customHeight="1" x14ac:dyDescent="0.2">
      <c r="A403" s="16" t="s">
        <v>110</v>
      </c>
      <c r="B403" s="12">
        <v>73771</v>
      </c>
      <c r="C403" s="17">
        <v>857.3</v>
      </c>
      <c r="D403" s="17">
        <v>869.3</v>
      </c>
      <c r="E403" s="9">
        <v>1.6400000000001</v>
      </c>
      <c r="F403" s="9">
        <v>10.4</v>
      </c>
      <c r="G403" s="10">
        <v>858.4</v>
      </c>
      <c r="H403" s="10">
        <v>859.5</v>
      </c>
      <c r="I403" s="9">
        <f t="shared" si="33"/>
        <v>859.34</v>
      </c>
      <c r="J403" s="9" t="s">
        <v>121</v>
      </c>
      <c r="K403" s="12" t="s">
        <v>101</v>
      </c>
      <c r="L403" s="47"/>
      <c r="M403" s="9"/>
      <c r="N403" s="9"/>
      <c r="O403" s="9">
        <v>32.56</v>
      </c>
      <c r="P403" s="9">
        <v>32.56</v>
      </c>
      <c r="Q403" s="1">
        <v>32.56</v>
      </c>
      <c r="R403" s="9"/>
      <c r="S403" s="9"/>
      <c r="T403" s="9"/>
      <c r="U403" s="9"/>
      <c r="V403" s="9"/>
      <c r="W403" s="12">
        <v>2.16</v>
      </c>
      <c r="X403" s="9">
        <v>2.72</v>
      </c>
      <c r="Y403" s="9"/>
      <c r="Z403" s="9">
        <v>1.57</v>
      </c>
      <c r="AA403" s="8">
        <v>0</v>
      </c>
      <c r="AB403" s="9">
        <v>80.23</v>
      </c>
      <c r="AC403" s="9">
        <v>18.190000000000001</v>
      </c>
      <c r="AD403" s="9"/>
    </row>
    <row r="404" spans="1:30" ht="15.6" customHeight="1" x14ac:dyDescent="0.2">
      <c r="A404" s="16" t="s">
        <v>110</v>
      </c>
      <c r="B404" s="12">
        <v>73777</v>
      </c>
      <c r="C404" s="17">
        <v>857.3</v>
      </c>
      <c r="D404" s="17">
        <v>869.3</v>
      </c>
      <c r="E404" s="9">
        <v>2.7300000000000182</v>
      </c>
      <c r="F404" s="9">
        <v>10.4</v>
      </c>
      <c r="G404" s="10">
        <v>860.6</v>
      </c>
      <c r="H404" s="10">
        <v>861.6</v>
      </c>
      <c r="I404" s="9">
        <f t="shared" si="33"/>
        <v>860.43</v>
      </c>
      <c r="J404" s="9" t="s">
        <v>121</v>
      </c>
      <c r="K404" s="12" t="s">
        <v>101</v>
      </c>
      <c r="L404" s="47"/>
      <c r="M404" s="9"/>
      <c r="N404" s="9"/>
      <c r="O404" s="9">
        <v>32.74</v>
      </c>
      <c r="P404" s="9">
        <v>32.74</v>
      </c>
      <c r="Q404" s="1">
        <v>32.74</v>
      </c>
      <c r="R404" s="9"/>
      <c r="S404" s="9"/>
      <c r="T404" s="9"/>
      <c r="U404" s="9"/>
      <c r="V404" s="9"/>
      <c r="W404" s="9">
        <v>2.17</v>
      </c>
      <c r="X404" s="9">
        <v>2.72</v>
      </c>
      <c r="Y404" s="9">
        <v>0.3</v>
      </c>
      <c r="Z404" s="9">
        <v>0.89</v>
      </c>
      <c r="AA404" s="8">
        <v>0</v>
      </c>
      <c r="AB404" s="9">
        <v>84.23</v>
      </c>
      <c r="AC404" s="9">
        <v>14.87</v>
      </c>
      <c r="AD404" s="9"/>
    </row>
    <row r="405" spans="1:30" ht="15.6" customHeight="1" x14ac:dyDescent="0.2">
      <c r="A405" s="16" t="s">
        <v>110</v>
      </c>
      <c r="B405" s="12">
        <v>73782</v>
      </c>
      <c r="C405" s="17">
        <v>857.3</v>
      </c>
      <c r="D405" s="17">
        <v>869.3</v>
      </c>
      <c r="E405" s="9">
        <v>3.4300000000000637</v>
      </c>
      <c r="F405" s="9">
        <v>10.4</v>
      </c>
      <c r="G405" s="10">
        <v>860.6</v>
      </c>
      <c r="H405" s="10">
        <v>861.6</v>
      </c>
      <c r="I405" s="9">
        <f t="shared" si="33"/>
        <v>861.13</v>
      </c>
      <c r="J405" s="9" t="s">
        <v>121</v>
      </c>
      <c r="K405" s="12" t="s">
        <v>101</v>
      </c>
      <c r="L405" s="47"/>
      <c r="M405" s="9"/>
      <c r="N405" s="9"/>
      <c r="O405" s="9">
        <v>31.08</v>
      </c>
      <c r="P405" s="9">
        <v>31.08</v>
      </c>
      <c r="Q405" s="1">
        <v>31.08</v>
      </c>
      <c r="R405" s="9"/>
      <c r="S405" s="9"/>
      <c r="T405" s="9"/>
      <c r="U405" s="9"/>
      <c r="V405" s="9">
        <v>66.7</v>
      </c>
      <c r="W405" s="9">
        <v>2.1800000000000002</v>
      </c>
      <c r="X405" s="9">
        <v>2.7</v>
      </c>
      <c r="Y405" s="9"/>
      <c r="Z405" s="9">
        <v>0.98</v>
      </c>
      <c r="AA405" s="8">
        <v>0</v>
      </c>
      <c r="AB405" s="9">
        <v>78.55</v>
      </c>
      <c r="AC405" s="9">
        <v>20.47</v>
      </c>
      <c r="AD405" s="9"/>
    </row>
    <row r="406" spans="1:30" ht="15.6" customHeight="1" x14ac:dyDescent="0.2">
      <c r="A406" s="16" t="s">
        <v>110</v>
      </c>
      <c r="B406" s="12">
        <v>73784</v>
      </c>
      <c r="C406" s="17">
        <v>857.3</v>
      </c>
      <c r="D406" s="17">
        <v>869.3</v>
      </c>
      <c r="E406" s="9">
        <v>3.9000000000000909</v>
      </c>
      <c r="F406" s="9">
        <v>10.4</v>
      </c>
      <c r="G406" s="10">
        <v>860.6</v>
      </c>
      <c r="H406" s="10">
        <v>861.6</v>
      </c>
      <c r="I406" s="9">
        <f t="shared" si="33"/>
        <v>861.6</v>
      </c>
      <c r="J406" s="9" t="s">
        <v>121</v>
      </c>
      <c r="K406" s="12" t="s">
        <v>101</v>
      </c>
      <c r="L406" s="47"/>
      <c r="M406" s="9"/>
      <c r="N406" s="9"/>
      <c r="O406" s="9">
        <v>31.66</v>
      </c>
      <c r="P406" s="9">
        <v>31.66</v>
      </c>
      <c r="Q406" s="1">
        <v>31.66</v>
      </c>
      <c r="R406" s="9"/>
      <c r="S406" s="9"/>
      <c r="T406" s="9"/>
      <c r="U406" s="9"/>
      <c r="V406" s="9"/>
      <c r="W406" s="9">
        <v>2.16</v>
      </c>
      <c r="X406" s="9">
        <v>2.7</v>
      </c>
      <c r="Y406" s="9">
        <v>0.8</v>
      </c>
      <c r="Z406" s="9">
        <v>0.09</v>
      </c>
      <c r="AA406" s="8">
        <v>0</v>
      </c>
      <c r="AB406" s="9">
        <v>78.569999999999993</v>
      </c>
      <c r="AC406" s="9">
        <v>21.33</v>
      </c>
      <c r="AD406" s="9"/>
    </row>
    <row r="407" spans="1:30" ht="15.6" customHeight="1" x14ac:dyDescent="0.2">
      <c r="A407" s="16" t="s">
        <v>110</v>
      </c>
      <c r="B407" s="12">
        <v>73787</v>
      </c>
      <c r="C407" s="17">
        <v>857.3</v>
      </c>
      <c r="D407" s="17">
        <v>869.3</v>
      </c>
      <c r="E407" s="9">
        <v>4.3900000000001</v>
      </c>
      <c r="F407" s="9">
        <v>10.4</v>
      </c>
      <c r="G407" s="10"/>
      <c r="H407" s="10"/>
      <c r="I407" s="9">
        <f t="shared" si="33"/>
        <v>862.09</v>
      </c>
      <c r="J407" s="9" t="s">
        <v>121</v>
      </c>
      <c r="K407" s="12" t="s">
        <v>101</v>
      </c>
      <c r="L407" s="47"/>
      <c r="M407" s="9"/>
      <c r="N407" s="9"/>
      <c r="O407" s="9">
        <v>32.69</v>
      </c>
      <c r="P407" s="9">
        <v>28.102119000000002</v>
      </c>
      <c r="Q407" s="1">
        <v>28.102119000000002</v>
      </c>
      <c r="R407" s="9"/>
      <c r="S407" s="9"/>
      <c r="T407" s="9"/>
      <c r="U407" s="9"/>
      <c r="V407" s="9"/>
      <c r="W407" s="9">
        <v>2.16</v>
      </c>
      <c r="X407" s="9">
        <v>2.71</v>
      </c>
      <c r="Y407" s="9"/>
      <c r="Z407" s="9"/>
      <c r="AA407" s="9"/>
      <c r="AB407" s="9"/>
      <c r="AC407" s="9"/>
      <c r="AD407" s="9"/>
    </row>
    <row r="408" spans="1:30" ht="15.6" customHeight="1" x14ac:dyDescent="0.2">
      <c r="A408" s="16" t="s">
        <v>110</v>
      </c>
      <c r="B408" s="12">
        <v>73791</v>
      </c>
      <c r="C408" s="17">
        <v>857.3</v>
      </c>
      <c r="D408" s="17">
        <v>869.3</v>
      </c>
      <c r="E408" s="9">
        <v>5.1500000000000909</v>
      </c>
      <c r="F408" s="9">
        <v>10.4</v>
      </c>
      <c r="G408" s="10"/>
      <c r="H408" s="10"/>
      <c r="I408" s="9">
        <f t="shared" si="33"/>
        <v>862.85</v>
      </c>
      <c r="J408" s="9" t="s">
        <v>121</v>
      </c>
      <c r="K408" s="12" t="s">
        <v>101</v>
      </c>
      <c r="L408" s="47"/>
      <c r="M408" s="9"/>
      <c r="N408" s="9"/>
      <c r="O408" s="9">
        <v>32.79</v>
      </c>
      <c r="P408" s="9">
        <v>28.247629000000003</v>
      </c>
      <c r="Q408" s="1">
        <v>28.247629000000003</v>
      </c>
      <c r="R408" s="9"/>
      <c r="S408" s="9"/>
      <c r="T408" s="9"/>
      <c r="U408" s="9"/>
      <c r="V408" s="9"/>
      <c r="W408" s="9">
        <v>2.13</v>
      </c>
      <c r="X408" s="9">
        <v>2.68</v>
      </c>
      <c r="Y408" s="9">
        <v>0.6</v>
      </c>
      <c r="Z408" s="9">
        <v>0.06</v>
      </c>
      <c r="AA408" s="8">
        <v>0</v>
      </c>
      <c r="AB408" s="9">
        <v>73.040000000000006</v>
      </c>
      <c r="AC408" s="9">
        <v>26.9</v>
      </c>
      <c r="AD408" s="9"/>
    </row>
    <row r="409" spans="1:30" ht="15.6" customHeight="1" x14ac:dyDescent="0.2">
      <c r="A409" s="16" t="s">
        <v>110</v>
      </c>
      <c r="B409" s="12">
        <v>73794</v>
      </c>
      <c r="C409" s="17">
        <v>857.3</v>
      </c>
      <c r="D409" s="17">
        <v>869.3</v>
      </c>
      <c r="E409" s="9">
        <v>5.8700000000000045</v>
      </c>
      <c r="F409" s="9">
        <v>10.4</v>
      </c>
      <c r="G409" s="10"/>
      <c r="H409" s="10"/>
      <c r="I409" s="9">
        <f t="shared" si="33"/>
        <v>863.56999999999994</v>
      </c>
      <c r="J409" s="9" t="s">
        <v>121</v>
      </c>
      <c r="K409" s="12" t="s">
        <v>101</v>
      </c>
      <c r="L409" s="47"/>
      <c r="M409" s="9"/>
      <c r="N409" s="9"/>
      <c r="O409" s="9">
        <v>32.47</v>
      </c>
      <c r="P409" s="9">
        <v>27.781997000000004</v>
      </c>
      <c r="Q409" s="1">
        <v>27.781997000000004</v>
      </c>
      <c r="R409" s="9"/>
      <c r="S409" s="9"/>
      <c r="T409" s="9"/>
      <c r="U409" s="9"/>
      <c r="V409" s="9"/>
      <c r="W409" s="9">
        <v>2.19</v>
      </c>
      <c r="X409" s="9">
        <v>2.75</v>
      </c>
      <c r="Y409" s="9"/>
      <c r="Z409" s="9"/>
      <c r="AA409" s="8"/>
      <c r="AB409" s="9"/>
      <c r="AC409" s="9"/>
      <c r="AD409" s="9"/>
    </row>
    <row r="410" spans="1:30" ht="15.6" customHeight="1" x14ac:dyDescent="0.2">
      <c r="A410" s="16" t="s">
        <v>110</v>
      </c>
      <c r="B410" s="12">
        <v>73798</v>
      </c>
      <c r="C410" s="17">
        <v>857.3</v>
      </c>
      <c r="D410" s="17">
        <v>869.3</v>
      </c>
      <c r="E410" s="9">
        <v>6.6299999999999955</v>
      </c>
      <c r="F410" s="9">
        <v>10.4</v>
      </c>
      <c r="G410" s="10"/>
      <c r="H410" s="10"/>
      <c r="I410" s="9">
        <f t="shared" si="33"/>
        <v>864.32999999999993</v>
      </c>
      <c r="J410" s="9" t="s">
        <v>121</v>
      </c>
      <c r="K410" s="12" t="s">
        <v>101</v>
      </c>
      <c r="L410" s="47"/>
      <c r="M410" s="9"/>
      <c r="N410" s="9"/>
      <c r="O410" s="9">
        <v>33.340000000000003</v>
      </c>
      <c r="P410" s="9">
        <v>29.047934000000005</v>
      </c>
      <c r="Q410" s="1">
        <v>29.047934000000005</v>
      </c>
      <c r="R410" s="9"/>
      <c r="S410" s="9"/>
      <c r="T410" s="9"/>
      <c r="U410" s="9"/>
      <c r="V410" s="9"/>
      <c r="W410" s="12">
        <v>2.13</v>
      </c>
      <c r="X410" s="9">
        <v>2.69</v>
      </c>
      <c r="Y410" s="9">
        <v>1.6</v>
      </c>
      <c r="Z410" s="9">
        <v>0</v>
      </c>
      <c r="AA410" s="8">
        <v>0</v>
      </c>
      <c r="AB410" s="9">
        <v>74.7</v>
      </c>
      <c r="AC410" s="9">
        <v>25.3</v>
      </c>
      <c r="AD410" s="9"/>
    </row>
    <row r="411" spans="1:30" ht="15.6" customHeight="1" x14ac:dyDescent="0.2">
      <c r="A411" s="16" t="s">
        <v>110</v>
      </c>
      <c r="B411" s="12">
        <v>73804</v>
      </c>
      <c r="C411" s="17">
        <v>857.3</v>
      </c>
      <c r="D411" s="17">
        <v>869.3</v>
      </c>
      <c r="E411" s="9">
        <v>7.9200000000000728</v>
      </c>
      <c r="F411" s="9">
        <v>10.4</v>
      </c>
      <c r="G411" s="10"/>
      <c r="H411" s="10"/>
      <c r="I411" s="9">
        <f t="shared" ref="I411:I425" si="34">C411+E411+0.4</f>
        <v>865.62</v>
      </c>
      <c r="J411" s="9" t="s">
        <v>121</v>
      </c>
      <c r="K411" s="12" t="s">
        <v>101</v>
      </c>
      <c r="L411" s="47"/>
      <c r="M411" s="9"/>
      <c r="N411" s="9"/>
      <c r="O411" s="9">
        <v>34.159999999999997</v>
      </c>
      <c r="P411" s="9">
        <v>30.241115999999998</v>
      </c>
      <c r="Q411" s="1">
        <v>30.241115999999998</v>
      </c>
      <c r="R411" s="9"/>
      <c r="S411" s="9"/>
      <c r="T411" s="9"/>
      <c r="U411" s="9"/>
      <c r="V411" s="9"/>
      <c r="W411" s="9">
        <v>2.12</v>
      </c>
      <c r="X411" s="9">
        <v>2.7</v>
      </c>
      <c r="Y411" s="9">
        <v>0.2</v>
      </c>
      <c r="Z411" s="9">
        <v>0</v>
      </c>
      <c r="AA411" s="8">
        <v>0</v>
      </c>
      <c r="AB411" s="9">
        <v>78.45</v>
      </c>
      <c r="AC411" s="9">
        <v>21.55</v>
      </c>
      <c r="AD411" s="9"/>
    </row>
    <row r="412" spans="1:30" ht="15.6" customHeight="1" x14ac:dyDescent="0.2">
      <c r="A412" s="16" t="s">
        <v>110</v>
      </c>
      <c r="B412" s="12">
        <v>73809</v>
      </c>
      <c r="C412" s="17">
        <v>857.3</v>
      </c>
      <c r="D412" s="17">
        <v>869.3</v>
      </c>
      <c r="E412" s="9">
        <v>8.9500000000000455</v>
      </c>
      <c r="F412" s="9">
        <v>10.4</v>
      </c>
      <c r="G412" s="10"/>
      <c r="H412" s="10"/>
      <c r="I412" s="9">
        <f t="shared" si="34"/>
        <v>866.65</v>
      </c>
      <c r="J412" s="9" t="s">
        <v>121</v>
      </c>
      <c r="K412" s="12" t="s">
        <v>101</v>
      </c>
      <c r="L412" s="47"/>
      <c r="M412" s="9"/>
      <c r="N412" s="9"/>
      <c r="O412" s="9">
        <v>34.08</v>
      </c>
      <c r="P412" s="9">
        <v>30.124707999999998</v>
      </c>
      <c r="Q412" s="1">
        <v>30.124707999999998</v>
      </c>
      <c r="R412" s="9"/>
      <c r="S412" s="9"/>
      <c r="T412" s="9"/>
      <c r="U412" s="9"/>
      <c r="V412" s="9"/>
      <c r="W412" s="9">
        <v>2.13</v>
      </c>
      <c r="X412" s="9">
        <v>2.7</v>
      </c>
      <c r="Y412" s="9"/>
      <c r="Z412" s="9"/>
      <c r="AA412" s="8"/>
      <c r="AB412" s="9"/>
      <c r="AC412" s="9"/>
      <c r="AD412" s="9"/>
    </row>
    <row r="413" spans="1:30" ht="15.6" customHeight="1" x14ac:dyDescent="0.2">
      <c r="A413" s="16" t="s">
        <v>110</v>
      </c>
      <c r="B413" s="12">
        <v>73815</v>
      </c>
      <c r="C413" s="17">
        <v>857.3</v>
      </c>
      <c r="D413" s="17">
        <v>869.3</v>
      </c>
      <c r="E413" s="9">
        <v>9.9000000000000909</v>
      </c>
      <c r="F413" s="9">
        <v>10.4</v>
      </c>
      <c r="G413" s="10"/>
      <c r="H413" s="10"/>
      <c r="I413" s="9">
        <f t="shared" si="34"/>
        <v>867.6</v>
      </c>
      <c r="J413" s="9" t="s">
        <v>121</v>
      </c>
      <c r="K413" s="12" t="s">
        <v>101</v>
      </c>
      <c r="L413" s="47"/>
      <c r="M413" s="9"/>
      <c r="N413" s="9"/>
      <c r="O413" s="9">
        <v>34.36</v>
      </c>
      <c r="P413" s="9">
        <v>30.532136000000001</v>
      </c>
      <c r="Q413" s="1">
        <v>30.532136000000001</v>
      </c>
      <c r="R413" s="9"/>
      <c r="S413" s="9"/>
      <c r="T413" s="9"/>
      <c r="U413" s="9"/>
      <c r="V413" s="9"/>
      <c r="W413" s="9">
        <v>2.13</v>
      </c>
      <c r="X413" s="9">
        <v>2.71</v>
      </c>
      <c r="Y413" s="9"/>
      <c r="Z413" s="9">
        <v>0.03</v>
      </c>
      <c r="AA413" s="8">
        <v>0</v>
      </c>
      <c r="AB413" s="9">
        <v>66.13</v>
      </c>
      <c r="AC413" s="9">
        <v>33.840000000000003</v>
      </c>
      <c r="AD413" s="9"/>
    </row>
    <row r="414" spans="1:30" ht="15.6" customHeight="1" x14ac:dyDescent="0.2">
      <c r="A414" s="16" t="s">
        <v>110</v>
      </c>
      <c r="B414" s="12">
        <v>73821</v>
      </c>
      <c r="C414" s="17">
        <v>876.3</v>
      </c>
      <c r="D414" s="17">
        <v>887.5</v>
      </c>
      <c r="E414" s="9">
        <v>0.50999999999987722</v>
      </c>
      <c r="F414" s="9">
        <v>11.2</v>
      </c>
      <c r="G414" s="10">
        <v>876.6</v>
      </c>
      <c r="H414" s="10">
        <v>878</v>
      </c>
      <c r="I414" s="9">
        <f t="shared" si="34"/>
        <v>877.20999999999981</v>
      </c>
      <c r="J414" s="9" t="s">
        <v>121</v>
      </c>
      <c r="K414" s="12" t="s">
        <v>102</v>
      </c>
      <c r="L414" s="47"/>
      <c r="M414" s="9"/>
      <c r="N414" s="9"/>
      <c r="O414" s="9">
        <v>33.5</v>
      </c>
      <c r="P414" s="9">
        <v>29.280750000000005</v>
      </c>
      <c r="Q414" s="1">
        <v>29.280750000000005</v>
      </c>
      <c r="R414" s="9"/>
      <c r="S414" s="9"/>
      <c r="T414" s="9"/>
      <c r="U414" s="9"/>
      <c r="V414" s="9"/>
      <c r="W414" s="9">
        <v>2.13</v>
      </c>
      <c r="X414" s="9">
        <v>2.7</v>
      </c>
      <c r="Y414" s="9">
        <v>0.5</v>
      </c>
      <c r="Z414" s="9">
        <v>0.22</v>
      </c>
      <c r="AA414" s="8">
        <v>0</v>
      </c>
      <c r="AB414" s="9">
        <v>81.290000000000006</v>
      </c>
      <c r="AC414" s="9">
        <v>18.489999999999998</v>
      </c>
      <c r="AD414" s="9"/>
    </row>
    <row r="415" spans="1:30" ht="15.6" customHeight="1" x14ac:dyDescent="0.2">
      <c r="A415" s="16" t="s">
        <v>110</v>
      </c>
      <c r="B415" s="12">
        <v>73826</v>
      </c>
      <c r="C415" s="17">
        <v>876.3</v>
      </c>
      <c r="D415" s="17">
        <v>887.5</v>
      </c>
      <c r="E415" s="9">
        <v>1.1800000000000637</v>
      </c>
      <c r="F415" s="9">
        <v>11.2</v>
      </c>
      <c r="G415" s="10">
        <v>876.6</v>
      </c>
      <c r="H415" s="10">
        <v>878</v>
      </c>
      <c r="I415" s="9">
        <f t="shared" si="34"/>
        <v>877.88</v>
      </c>
      <c r="J415" s="9" t="s">
        <v>121</v>
      </c>
      <c r="K415" s="12" t="s">
        <v>102</v>
      </c>
      <c r="L415" s="47"/>
      <c r="M415" s="9"/>
      <c r="N415" s="9"/>
      <c r="O415" s="9">
        <v>31.98</v>
      </c>
      <c r="P415" s="9">
        <v>27.068998000000001</v>
      </c>
      <c r="Q415" s="1">
        <v>27.068998000000001</v>
      </c>
      <c r="R415" s="9"/>
      <c r="S415" s="9"/>
      <c r="T415" s="9"/>
      <c r="U415" s="9"/>
      <c r="V415" s="9"/>
      <c r="W415" s="12">
        <v>2.17</v>
      </c>
      <c r="X415" s="9">
        <v>2.81</v>
      </c>
      <c r="Y415" s="9"/>
      <c r="Z415" s="9">
        <v>0.17</v>
      </c>
      <c r="AA415" s="8">
        <v>0</v>
      </c>
      <c r="AB415" s="9">
        <v>81.56</v>
      </c>
      <c r="AC415" s="9">
        <v>18.27</v>
      </c>
      <c r="AD415" s="9"/>
    </row>
    <row r="416" spans="1:30" ht="15.6" customHeight="1" x14ac:dyDescent="0.2">
      <c r="A416" s="16" t="s">
        <v>110</v>
      </c>
      <c r="B416" s="12">
        <v>73829</v>
      </c>
      <c r="C416" s="17">
        <v>876.3</v>
      </c>
      <c r="D416" s="17">
        <v>887.5</v>
      </c>
      <c r="E416" s="9">
        <v>1.6700000000000728</v>
      </c>
      <c r="F416" s="17">
        <v>11.2</v>
      </c>
      <c r="G416" s="10"/>
      <c r="H416" s="10"/>
      <c r="I416" s="9">
        <f t="shared" si="34"/>
        <v>878.37</v>
      </c>
      <c r="J416" s="9" t="s">
        <v>121</v>
      </c>
      <c r="K416" s="12" t="s">
        <v>102</v>
      </c>
      <c r="L416" s="47"/>
      <c r="M416" s="9"/>
      <c r="N416" s="9"/>
      <c r="O416" s="9">
        <v>29.71</v>
      </c>
      <c r="P416" s="9">
        <v>23.765921000000006</v>
      </c>
      <c r="Q416" s="1">
        <v>23.765921000000006</v>
      </c>
      <c r="R416" s="9"/>
      <c r="S416" s="9"/>
      <c r="T416" s="9"/>
      <c r="U416" s="9"/>
      <c r="V416" s="9"/>
      <c r="W416" s="9">
        <v>2.2000000000000002</v>
      </c>
      <c r="X416" s="9">
        <v>2.71</v>
      </c>
      <c r="Y416" s="9"/>
      <c r="Z416" s="9">
        <v>0.83</v>
      </c>
      <c r="AA416" s="8">
        <v>0</v>
      </c>
      <c r="AB416" s="9">
        <v>76.13</v>
      </c>
      <c r="AC416" s="9">
        <v>23.04</v>
      </c>
      <c r="AD416" s="9"/>
    </row>
    <row r="417" spans="1:30" ht="15.6" customHeight="1" x14ac:dyDescent="0.2">
      <c r="A417" s="16" t="s">
        <v>110</v>
      </c>
      <c r="B417" s="12">
        <v>73832</v>
      </c>
      <c r="C417" s="17">
        <v>876.3</v>
      </c>
      <c r="D417" s="17">
        <v>887.5</v>
      </c>
      <c r="E417" s="9">
        <v>2.2400000000000091</v>
      </c>
      <c r="F417" s="17">
        <v>11.2</v>
      </c>
      <c r="G417" s="10">
        <v>878.6</v>
      </c>
      <c r="H417" s="10">
        <v>881.6</v>
      </c>
      <c r="I417" s="9">
        <f t="shared" si="34"/>
        <v>878.93999999999994</v>
      </c>
      <c r="J417" s="9" t="s">
        <v>121</v>
      </c>
      <c r="K417" s="12" t="s">
        <v>102</v>
      </c>
      <c r="L417" s="47"/>
      <c r="M417" s="9"/>
      <c r="N417" s="9"/>
      <c r="O417" s="9">
        <v>32.44</v>
      </c>
      <c r="P417" s="9">
        <v>27.738343999999998</v>
      </c>
      <c r="Q417" s="1">
        <v>27.738343999999998</v>
      </c>
      <c r="R417" s="9"/>
      <c r="S417" s="9"/>
      <c r="T417" s="9"/>
      <c r="U417" s="9"/>
      <c r="V417" s="9">
        <v>70.87</v>
      </c>
      <c r="W417" s="12">
        <v>2.13</v>
      </c>
      <c r="X417" s="9">
        <v>2.67</v>
      </c>
      <c r="Y417" s="9"/>
      <c r="Z417" s="9">
        <v>0.19</v>
      </c>
      <c r="AA417" s="8">
        <v>0</v>
      </c>
      <c r="AB417" s="9">
        <v>80.69</v>
      </c>
      <c r="AC417" s="9">
        <v>19.13</v>
      </c>
      <c r="AD417" s="9"/>
    </row>
    <row r="418" spans="1:30" ht="15.6" customHeight="1" x14ac:dyDescent="0.2">
      <c r="A418" s="16" t="s">
        <v>110</v>
      </c>
      <c r="B418" s="12">
        <v>73835</v>
      </c>
      <c r="C418" s="17">
        <v>876.3</v>
      </c>
      <c r="D418" s="17">
        <v>887.5</v>
      </c>
      <c r="E418" s="9">
        <v>2.7300000000000182</v>
      </c>
      <c r="F418" s="17">
        <v>11.2</v>
      </c>
      <c r="G418" s="10">
        <v>878.6</v>
      </c>
      <c r="H418" s="10">
        <v>881.6</v>
      </c>
      <c r="I418" s="9">
        <f t="shared" si="34"/>
        <v>879.43</v>
      </c>
      <c r="J418" s="9" t="s">
        <v>121</v>
      </c>
      <c r="K418" s="12" t="s">
        <v>102</v>
      </c>
      <c r="L418" s="47"/>
      <c r="M418" s="9"/>
      <c r="N418" s="9"/>
      <c r="O418" s="9">
        <v>32.69</v>
      </c>
      <c r="P418" s="9">
        <v>28.102119000000002</v>
      </c>
      <c r="Q418" s="1">
        <v>28.102119000000002</v>
      </c>
      <c r="R418" s="9"/>
      <c r="S418" s="9"/>
      <c r="T418" s="9"/>
      <c r="U418" s="9"/>
      <c r="V418" s="9"/>
      <c r="W418" s="9">
        <v>2.16</v>
      </c>
      <c r="X418" s="9">
        <v>2.7</v>
      </c>
      <c r="Y418" s="9"/>
      <c r="Z418" s="9"/>
      <c r="AA418" s="8"/>
      <c r="AB418" s="9"/>
      <c r="AC418" s="9"/>
      <c r="AD418" s="9"/>
    </row>
    <row r="419" spans="1:30" ht="15.6" customHeight="1" x14ac:dyDescent="0.2">
      <c r="A419" s="16" t="s">
        <v>110</v>
      </c>
      <c r="B419" s="12">
        <v>73839</v>
      </c>
      <c r="C419" s="17">
        <v>876.3</v>
      </c>
      <c r="D419" s="17">
        <v>887.5</v>
      </c>
      <c r="E419" s="9">
        <v>3.4000000000000909</v>
      </c>
      <c r="F419" s="9">
        <v>11.2</v>
      </c>
      <c r="G419" s="10">
        <v>878.6</v>
      </c>
      <c r="H419" s="10">
        <v>881.6</v>
      </c>
      <c r="I419" s="9">
        <f t="shared" si="34"/>
        <v>880.1</v>
      </c>
      <c r="J419" s="9" t="s">
        <v>121</v>
      </c>
      <c r="K419" s="12" t="s">
        <v>102</v>
      </c>
      <c r="L419" s="47"/>
      <c r="M419" s="9"/>
      <c r="N419" s="9"/>
      <c r="O419" s="9">
        <v>32.700000000000003</v>
      </c>
      <c r="P419" s="9">
        <v>28.116670000000006</v>
      </c>
      <c r="Q419" s="1">
        <v>28.116670000000006</v>
      </c>
      <c r="R419" s="9"/>
      <c r="S419" s="9"/>
      <c r="T419" s="9"/>
      <c r="U419" s="9"/>
      <c r="V419" s="9"/>
      <c r="W419" s="9">
        <v>2.15</v>
      </c>
      <c r="X419" s="9">
        <v>2.71</v>
      </c>
      <c r="Y419" s="9">
        <v>0.5</v>
      </c>
      <c r="Z419" s="9">
        <v>0.03</v>
      </c>
      <c r="AA419" s="8">
        <v>0</v>
      </c>
      <c r="AB419" s="9">
        <v>88.79</v>
      </c>
      <c r="AC419" s="9">
        <v>11.19</v>
      </c>
      <c r="AD419" s="9"/>
    </row>
    <row r="420" spans="1:30" ht="15.6" customHeight="1" x14ac:dyDescent="0.2">
      <c r="A420" s="16" t="s">
        <v>110</v>
      </c>
      <c r="B420" s="12">
        <v>73842</v>
      </c>
      <c r="C420" s="17">
        <v>876.3</v>
      </c>
      <c r="D420" s="17">
        <v>887.5</v>
      </c>
      <c r="E420" s="9">
        <v>3.8900000000001</v>
      </c>
      <c r="F420" s="9">
        <v>11.200000000000101</v>
      </c>
      <c r="G420" s="10">
        <v>878.6</v>
      </c>
      <c r="H420" s="10">
        <v>881.6</v>
      </c>
      <c r="I420" s="9">
        <f t="shared" si="34"/>
        <v>880.59</v>
      </c>
      <c r="J420" s="9" t="s">
        <v>121</v>
      </c>
      <c r="K420" s="12" t="s">
        <v>102</v>
      </c>
      <c r="L420" s="47"/>
      <c r="M420" s="9"/>
      <c r="N420" s="9"/>
      <c r="O420" s="9">
        <v>32.18</v>
      </c>
      <c r="P420" s="9">
        <v>27.360018000000004</v>
      </c>
      <c r="Q420" s="1">
        <v>27.360018000000004</v>
      </c>
      <c r="R420" s="9"/>
      <c r="S420" s="9"/>
      <c r="T420" s="9"/>
      <c r="U420" s="9"/>
      <c r="V420" s="9"/>
      <c r="W420" s="9">
        <v>2.16</v>
      </c>
      <c r="X420" s="9">
        <v>2.7</v>
      </c>
      <c r="Y420" s="9"/>
      <c r="Z420" s="9"/>
      <c r="AA420" s="8"/>
      <c r="AB420" s="9"/>
      <c r="AC420" s="9"/>
      <c r="AD420" s="9"/>
    </row>
    <row r="421" spans="1:30" ht="15.6" customHeight="1" x14ac:dyDescent="0.2">
      <c r="A421" s="16" t="s">
        <v>110</v>
      </c>
      <c r="B421" s="12">
        <v>73845</v>
      </c>
      <c r="C421" s="17">
        <v>876.3</v>
      </c>
      <c r="D421" s="17">
        <v>887.5</v>
      </c>
      <c r="E421" s="9">
        <v>4.3799999999999955</v>
      </c>
      <c r="F421" s="9">
        <v>11.200000000000101</v>
      </c>
      <c r="G421" s="10">
        <v>878.6</v>
      </c>
      <c r="H421" s="10">
        <v>881.6</v>
      </c>
      <c r="I421" s="9">
        <f t="shared" si="34"/>
        <v>881.07999999999993</v>
      </c>
      <c r="J421" s="9" t="s">
        <v>121</v>
      </c>
      <c r="K421" s="12" t="s">
        <v>102</v>
      </c>
      <c r="L421" s="47"/>
      <c r="M421" s="9"/>
      <c r="N421" s="9"/>
      <c r="O421" s="9">
        <v>31.23</v>
      </c>
      <c r="P421" s="9">
        <v>25.977673000000003</v>
      </c>
      <c r="Q421" s="1">
        <v>25.977673000000003</v>
      </c>
      <c r="R421" s="9"/>
      <c r="S421" s="9"/>
      <c r="T421" s="9"/>
      <c r="U421" s="9"/>
      <c r="V421" s="9"/>
      <c r="W421" s="9">
        <v>2.1800000000000002</v>
      </c>
      <c r="X421" s="9">
        <v>2.71</v>
      </c>
      <c r="Y421" s="9"/>
      <c r="Z421" s="9">
        <v>0.05</v>
      </c>
      <c r="AA421" s="8">
        <v>0</v>
      </c>
      <c r="AB421" s="9">
        <v>89.52</v>
      </c>
      <c r="AC421" s="9">
        <v>10.43</v>
      </c>
      <c r="AD421" s="9"/>
    </row>
    <row r="422" spans="1:30" ht="15.6" customHeight="1" x14ac:dyDescent="0.2">
      <c r="A422" s="16" t="s">
        <v>110</v>
      </c>
      <c r="B422" s="12">
        <v>73847</v>
      </c>
      <c r="C422" s="17">
        <v>876.3</v>
      </c>
      <c r="D422" s="17">
        <v>887.5</v>
      </c>
      <c r="E422" s="9">
        <v>4.8900000000001</v>
      </c>
      <c r="F422" s="17">
        <v>11.200000000000101</v>
      </c>
      <c r="G422" s="10">
        <v>878.6</v>
      </c>
      <c r="H422" s="10">
        <v>881.6</v>
      </c>
      <c r="I422" s="9">
        <f t="shared" si="34"/>
        <v>881.59</v>
      </c>
      <c r="J422" s="9" t="s">
        <v>121</v>
      </c>
      <c r="K422" s="12" t="s">
        <v>102</v>
      </c>
      <c r="L422" s="47"/>
      <c r="M422" s="9"/>
      <c r="N422" s="9"/>
      <c r="O422" s="9">
        <v>32.130000000000003</v>
      </c>
      <c r="P422" s="9">
        <v>27.287263000000003</v>
      </c>
      <c r="Q422" s="1">
        <v>27.287263000000003</v>
      </c>
      <c r="R422" s="9"/>
      <c r="S422" s="9"/>
      <c r="T422" s="9"/>
      <c r="U422" s="9"/>
      <c r="V422" s="9"/>
      <c r="W422" s="9">
        <v>2.15</v>
      </c>
      <c r="X422" s="9">
        <v>2.69</v>
      </c>
      <c r="Y422" s="9">
        <v>0.6</v>
      </c>
      <c r="Z422" s="9">
        <v>0.09</v>
      </c>
      <c r="AA422" s="8">
        <v>0</v>
      </c>
      <c r="AB422" s="9">
        <v>81.25</v>
      </c>
      <c r="AC422" s="9">
        <v>18.649999999999999</v>
      </c>
      <c r="AD422" s="9"/>
    </row>
    <row r="423" spans="1:30" ht="15.6" customHeight="1" x14ac:dyDescent="0.2">
      <c r="A423" s="16" t="s">
        <v>110</v>
      </c>
      <c r="B423" s="12">
        <v>73849</v>
      </c>
      <c r="C423" s="17">
        <v>876.3</v>
      </c>
      <c r="D423" s="17">
        <v>887.5</v>
      </c>
      <c r="E423" s="9">
        <v>5.1500000000000909</v>
      </c>
      <c r="F423" s="17">
        <v>11.200000000000101</v>
      </c>
      <c r="G423" s="10"/>
      <c r="H423" s="10"/>
      <c r="I423" s="9">
        <f t="shared" si="34"/>
        <v>881.85</v>
      </c>
      <c r="J423" s="9" t="s">
        <v>121</v>
      </c>
      <c r="K423" s="12" t="s">
        <v>102</v>
      </c>
      <c r="L423" s="47"/>
      <c r="M423" s="9"/>
      <c r="N423" s="9"/>
      <c r="O423" s="9">
        <v>32.11</v>
      </c>
      <c r="P423" s="9">
        <v>27.258161000000001</v>
      </c>
      <c r="Q423" s="1">
        <v>27.258161000000001</v>
      </c>
      <c r="R423" s="9"/>
      <c r="S423" s="9"/>
      <c r="T423" s="9"/>
      <c r="U423" s="9"/>
      <c r="V423" s="9"/>
      <c r="W423" s="9">
        <v>2.19</v>
      </c>
      <c r="X423" s="9">
        <v>2.68</v>
      </c>
      <c r="Y423" s="9"/>
      <c r="Z423" s="9">
        <v>0.21</v>
      </c>
      <c r="AA423" s="8">
        <v>0</v>
      </c>
      <c r="AB423" s="9">
        <v>76.09</v>
      </c>
      <c r="AC423" s="9">
        <v>23.7</v>
      </c>
      <c r="AD423" s="9"/>
    </row>
    <row r="424" spans="1:30" ht="15.6" customHeight="1" x14ac:dyDescent="0.2">
      <c r="A424" s="16" t="s">
        <v>110</v>
      </c>
      <c r="B424" s="12">
        <v>73851</v>
      </c>
      <c r="C424" s="17">
        <v>876.3</v>
      </c>
      <c r="D424" s="17">
        <v>887.5</v>
      </c>
      <c r="E424" s="9">
        <v>5.6299999999999955</v>
      </c>
      <c r="F424" s="17">
        <v>11.200000000000101</v>
      </c>
      <c r="G424" s="10"/>
      <c r="H424" s="10"/>
      <c r="I424" s="9">
        <f t="shared" si="34"/>
        <v>882.32999999999993</v>
      </c>
      <c r="J424" s="9" t="s">
        <v>121</v>
      </c>
      <c r="K424" s="12" t="s">
        <v>102</v>
      </c>
      <c r="L424" s="47"/>
      <c r="M424" s="9"/>
      <c r="N424" s="9"/>
      <c r="O424" s="9">
        <v>29.26</v>
      </c>
      <c r="P424" s="9">
        <v>23.111126000000006</v>
      </c>
      <c r="Q424" s="1">
        <v>23.111126000000006</v>
      </c>
      <c r="R424" s="9"/>
      <c r="S424" s="9"/>
      <c r="T424" s="9"/>
      <c r="U424" s="9"/>
      <c r="V424" s="9"/>
      <c r="W424" s="9">
        <v>2.21</v>
      </c>
      <c r="X424" s="9">
        <v>2.71</v>
      </c>
      <c r="Y424" s="9"/>
      <c r="Z424" s="9"/>
      <c r="AA424" s="8"/>
      <c r="AB424" s="9"/>
      <c r="AC424" s="9"/>
      <c r="AD424" s="9"/>
    </row>
    <row r="425" spans="1:30" ht="15.6" customHeight="1" x14ac:dyDescent="0.2">
      <c r="A425" s="16" t="s">
        <v>110</v>
      </c>
      <c r="B425" s="12">
        <v>73854</v>
      </c>
      <c r="C425" s="17">
        <v>876.3</v>
      </c>
      <c r="D425" s="17">
        <v>887.5</v>
      </c>
      <c r="E425" s="9">
        <v>6.1500000000000909</v>
      </c>
      <c r="F425" s="17">
        <v>11.200000000000101</v>
      </c>
      <c r="G425" s="10"/>
      <c r="H425" s="10"/>
      <c r="I425" s="9">
        <f t="shared" si="34"/>
        <v>882.85</v>
      </c>
      <c r="J425" s="9" t="s">
        <v>121</v>
      </c>
      <c r="K425" s="12" t="s">
        <v>102</v>
      </c>
      <c r="L425" s="47"/>
      <c r="M425" s="9"/>
      <c r="N425" s="9"/>
      <c r="O425" s="9">
        <v>30.73</v>
      </c>
      <c r="P425" s="9">
        <v>25.250123000000002</v>
      </c>
      <c r="Q425" s="1">
        <v>25.250123000000002</v>
      </c>
      <c r="R425" s="9"/>
      <c r="S425" s="9"/>
      <c r="T425" s="9"/>
      <c r="U425" s="9"/>
      <c r="V425" s="9"/>
      <c r="W425" s="12">
        <v>2.1800000000000002</v>
      </c>
      <c r="X425" s="9">
        <v>2.7</v>
      </c>
      <c r="Y425" s="9">
        <v>0.4</v>
      </c>
      <c r="Z425" s="12">
        <v>1.91</v>
      </c>
      <c r="AA425" s="8">
        <v>0</v>
      </c>
      <c r="AB425" s="12">
        <v>81.150000000000006</v>
      </c>
      <c r="AC425" s="12">
        <v>16.940000000000001</v>
      </c>
      <c r="AD425" s="9"/>
    </row>
    <row r="426" spans="1:30" ht="15.6" customHeight="1" x14ac:dyDescent="0.2">
      <c r="A426" s="16" t="s">
        <v>110</v>
      </c>
      <c r="B426" s="12">
        <v>73857</v>
      </c>
      <c r="C426" s="17">
        <v>876.3</v>
      </c>
      <c r="D426" s="17">
        <v>887.5</v>
      </c>
      <c r="E426" s="9">
        <v>6.6299999999999955</v>
      </c>
      <c r="F426" s="9">
        <v>11.200000000000101</v>
      </c>
      <c r="G426" s="10"/>
      <c r="H426" s="10"/>
      <c r="I426" s="9">
        <f t="shared" ref="I426:I441" si="35">C426+E426+0.4</f>
        <v>883.32999999999993</v>
      </c>
      <c r="J426" s="9" t="s">
        <v>121</v>
      </c>
      <c r="K426" s="12" t="s">
        <v>102</v>
      </c>
      <c r="L426" s="47"/>
      <c r="M426" s="9"/>
      <c r="N426" s="9"/>
      <c r="O426" s="9">
        <v>30.36</v>
      </c>
      <c r="P426" s="9">
        <v>24.711736000000002</v>
      </c>
      <c r="Q426" s="1">
        <v>24.711736000000002</v>
      </c>
      <c r="R426" s="9"/>
      <c r="S426" s="9"/>
      <c r="T426" s="9"/>
      <c r="U426" s="9"/>
      <c r="V426" s="9"/>
      <c r="W426" s="9">
        <v>2.19</v>
      </c>
      <c r="X426" s="9">
        <v>2.7</v>
      </c>
      <c r="Y426" s="9">
        <v>0.5</v>
      </c>
      <c r="Z426" s="9">
        <v>0.05</v>
      </c>
      <c r="AA426" s="8">
        <v>0</v>
      </c>
      <c r="AB426" s="9">
        <v>74.25</v>
      </c>
      <c r="AC426" s="9">
        <v>25.7</v>
      </c>
      <c r="AD426" s="9"/>
    </row>
    <row r="427" spans="1:30" ht="15.6" customHeight="1" x14ac:dyDescent="0.2">
      <c r="A427" s="16" t="s">
        <v>110</v>
      </c>
      <c r="B427" s="12">
        <v>73862</v>
      </c>
      <c r="C427" s="17">
        <v>876.3</v>
      </c>
      <c r="D427" s="17">
        <v>887.5</v>
      </c>
      <c r="E427" s="9">
        <v>7.6500000000000909</v>
      </c>
      <c r="F427" s="9">
        <v>11.200000000000101</v>
      </c>
      <c r="G427" s="10"/>
      <c r="H427" s="10"/>
      <c r="I427" s="9">
        <f t="shared" si="35"/>
        <v>884.35</v>
      </c>
      <c r="J427" s="9" t="s">
        <v>121</v>
      </c>
      <c r="K427" s="12" t="s">
        <v>102</v>
      </c>
      <c r="L427" s="47"/>
      <c r="M427" s="9"/>
      <c r="N427" s="9"/>
      <c r="O427" s="9">
        <v>30.28</v>
      </c>
      <c r="P427" s="9">
        <v>24.595328000000002</v>
      </c>
      <c r="Q427" s="1">
        <v>24.595328000000002</v>
      </c>
      <c r="R427" s="9"/>
      <c r="S427" s="9"/>
      <c r="T427" s="9"/>
      <c r="U427" s="9"/>
      <c r="V427" s="9"/>
      <c r="W427" s="9">
        <v>2.19</v>
      </c>
      <c r="X427" s="9">
        <v>2.71</v>
      </c>
      <c r="Y427" s="9">
        <v>0.9</v>
      </c>
      <c r="Z427" s="9">
        <v>0.19</v>
      </c>
      <c r="AA427" s="8">
        <v>0</v>
      </c>
      <c r="AB427" s="9">
        <v>78.53</v>
      </c>
      <c r="AC427" s="9">
        <v>21.29</v>
      </c>
      <c r="AD427" s="9"/>
    </row>
    <row r="428" spans="1:30" ht="15.6" customHeight="1" x14ac:dyDescent="0.2">
      <c r="A428" s="16" t="s">
        <v>110</v>
      </c>
      <c r="B428" s="12">
        <v>73865</v>
      </c>
      <c r="C428" s="17">
        <v>876.3</v>
      </c>
      <c r="D428" s="17">
        <v>887.5</v>
      </c>
      <c r="E428" s="9">
        <v>8.1600000000000819</v>
      </c>
      <c r="F428" s="9">
        <v>11.200000000000101</v>
      </c>
      <c r="G428" s="10"/>
      <c r="H428" s="10"/>
      <c r="I428" s="9">
        <f t="shared" si="35"/>
        <v>884.86</v>
      </c>
      <c r="J428" s="9" t="s">
        <v>121</v>
      </c>
      <c r="K428" s="12" t="s">
        <v>102</v>
      </c>
      <c r="L428" s="47"/>
      <c r="M428" s="9"/>
      <c r="N428" s="9"/>
      <c r="O428" s="9">
        <v>29.71</v>
      </c>
      <c r="P428" s="9">
        <v>23.765921000000006</v>
      </c>
      <c r="Q428" s="1">
        <v>23.765921000000006</v>
      </c>
      <c r="R428" s="9"/>
      <c r="S428" s="9"/>
      <c r="T428" s="9"/>
      <c r="U428" s="9"/>
      <c r="V428" s="9"/>
      <c r="W428" s="9">
        <v>2.2000000000000002</v>
      </c>
      <c r="X428" s="9">
        <v>2.7</v>
      </c>
      <c r="Y428" s="9"/>
      <c r="Z428" s="9"/>
      <c r="AA428" s="9"/>
      <c r="AB428" s="9"/>
      <c r="AC428" s="9"/>
      <c r="AD428" s="9"/>
    </row>
    <row r="429" spans="1:30" ht="15.6" customHeight="1" x14ac:dyDescent="0.2">
      <c r="A429" s="16" t="s">
        <v>110</v>
      </c>
      <c r="B429" s="12">
        <v>73868</v>
      </c>
      <c r="C429" s="17">
        <v>876.3</v>
      </c>
      <c r="D429" s="17">
        <v>887.5</v>
      </c>
      <c r="E429" s="9">
        <v>8.6400000000001</v>
      </c>
      <c r="F429" s="17">
        <v>11.200000000000101</v>
      </c>
      <c r="G429" s="10"/>
      <c r="H429" s="10"/>
      <c r="I429" s="9">
        <f t="shared" si="35"/>
        <v>885.34</v>
      </c>
      <c r="J429" s="9" t="s">
        <v>121</v>
      </c>
      <c r="K429" s="12" t="s">
        <v>102</v>
      </c>
      <c r="L429" s="47"/>
      <c r="M429" s="9"/>
      <c r="N429" s="9"/>
      <c r="O429" s="9">
        <v>29.72</v>
      </c>
      <c r="P429" s="9">
        <v>23.780472000000003</v>
      </c>
      <c r="Q429" s="1">
        <v>23.780472000000003</v>
      </c>
      <c r="R429" s="9"/>
      <c r="S429" s="9"/>
      <c r="T429" s="9"/>
      <c r="U429" s="9"/>
      <c r="V429" s="9"/>
      <c r="W429" s="9">
        <v>2.2000000000000002</v>
      </c>
      <c r="X429" s="9">
        <v>2.7</v>
      </c>
      <c r="Y429" s="9"/>
      <c r="Z429" s="9">
        <v>0.13</v>
      </c>
      <c r="AA429" s="8">
        <v>0</v>
      </c>
      <c r="AB429" s="9">
        <v>76.89</v>
      </c>
      <c r="AC429" s="9">
        <v>22.99</v>
      </c>
      <c r="AD429" s="9"/>
    </row>
    <row r="430" spans="1:30" ht="15.6" customHeight="1" x14ac:dyDescent="0.2">
      <c r="A430" s="16" t="s">
        <v>110</v>
      </c>
      <c r="B430" s="12">
        <v>73871</v>
      </c>
      <c r="C430" s="17">
        <v>876.3</v>
      </c>
      <c r="D430" s="17">
        <v>887.5</v>
      </c>
      <c r="E430" s="9">
        <v>9.1700000000000728</v>
      </c>
      <c r="F430" s="17">
        <v>11.200000000000101</v>
      </c>
      <c r="G430" s="10">
        <v>885.6</v>
      </c>
      <c r="H430" s="10">
        <v>886</v>
      </c>
      <c r="I430" s="9">
        <f t="shared" si="35"/>
        <v>885.87</v>
      </c>
      <c r="J430" s="9" t="s">
        <v>121</v>
      </c>
      <c r="K430" s="12" t="s">
        <v>102</v>
      </c>
      <c r="L430" s="47"/>
      <c r="M430" s="9"/>
      <c r="N430" s="9"/>
      <c r="O430" s="9">
        <v>30.15</v>
      </c>
      <c r="P430" s="9">
        <v>30.15</v>
      </c>
      <c r="Q430" s="1">
        <v>30.15</v>
      </c>
      <c r="R430" s="9"/>
      <c r="S430" s="9"/>
      <c r="T430" s="9"/>
      <c r="U430" s="9"/>
      <c r="V430" s="9"/>
      <c r="W430" s="9">
        <v>2.19</v>
      </c>
      <c r="X430" s="9">
        <v>2.71</v>
      </c>
      <c r="Y430" s="9">
        <v>1.6</v>
      </c>
      <c r="Z430" s="9">
        <v>1.1299999999999999</v>
      </c>
      <c r="AA430" s="8">
        <v>0</v>
      </c>
      <c r="AB430" s="9">
        <v>80.989999999999995</v>
      </c>
      <c r="AC430" s="9">
        <v>17.88</v>
      </c>
      <c r="AD430" s="9"/>
    </row>
    <row r="431" spans="1:30" ht="15.6" customHeight="1" x14ac:dyDescent="0.2">
      <c r="A431" s="16" t="s">
        <v>110</v>
      </c>
      <c r="B431" s="12">
        <v>73874</v>
      </c>
      <c r="C431" s="17">
        <v>876.3</v>
      </c>
      <c r="D431" s="17">
        <v>887.5</v>
      </c>
      <c r="E431" s="9">
        <v>9.6299999999999955</v>
      </c>
      <c r="F431" s="9">
        <v>11.200000000000101</v>
      </c>
      <c r="G431" s="10">
        <v>886.3</v>
      </c>
      <c r="H431" s="10">
        <v>886.7</v>
      </c>
      <c r="I431" s="9">
        <f t="shared" si="35"/>
        <v>886.32999999999993</v>
      </c>
      <c r="J431" s="9" t="s">
        <v>121</v>
      </c>
      <c r="K431" s="12" t="s">
        <v>102</v>
      </c>
      <c r="L431" s="47"/>
      <c r="M431" s="9"/>
      <c r="N431" s="9"/>
      <c r="O431" s="9">
        <v>30.83</v>
      </c>
      <c r="P431" s="9">
        <v>30.83</v>
      </c>
      <c r="Q431" s="1">
        <v>30.83</v>
      </c>
      <c r="R431" s="9"/>
      <c r="S431" s="9"/>
      <c r="T431" s="9"/>
      <c r="U431" s="9"/>
      <c r="V431" s="9"/>
      <c r="W431" s="9">
        <v>2.19</v>
      </c>
      <c r="X431" s="9">
        <v>2.72</v>
      </c>
      <c r="Y431" s="9">
        <v>0.6</v>
      </c>
      <c r="Z431" s="9">
        <v>0.22</v>
      </c>
      <c r="AA431" s="8">
        <v>0</v>
      </c>
      <c r="AB431" s="9">
        <v>83.45</v>
      </c>
      <c r="AC431" s="9">
        <v>16.329999999999998</v>
      </c>
      <c r="AD431" s="9"/>
    </row>
    <row r="432" spans="1:30" ht="15.6" customHeight="1" x14ac:dyDescent="0.2">
      <c r="A432" s="16" t="s">
        <v>110</v>
      </c>
      <c r="B432" s="12">
        <v>73877</v>
      </c>
      <c r="C432" s="17">
        <v>876.3</v>
      </c>
      <c r="D432" s="17">
        <v>887.5</v>
      </c>
      <c r="E432" s="9">
        <v>10.150000000000091</v>
      </c>
      <c r="F432" s="9">
        <v>11.200000000000101</v>
      </c>
      <c r="G432" s="10">
        <v>887</v>
      </c>
      <c r="H432" s="10">
        <v>888.2</v>
      </c>
      <c r="I432" s="9">
        <f t="shared" si="35"/>
        <v>886.85</v>
      </c>
      <c r="J432" s="9" t="s">
        <v>121</v>
      </c>
      <c r="K432" s="12" t="s">
        <v>102</v>
      </c>
      <c r="L432" s="47"/>
      <c r="M432" s="9"/>
      <c r="N432" s="9"/>
      <c r="O432" s="9">
        <v>30.57</v>
      </c>
      <c r="P432" s="9">
        <v>25.017307000000002</v>
      </c>
      <c r="Q432" s="1">
        <v>25.017307000000002</v>
      </c>
      <c r="R432" s="9"/>
      <c r="S432" s="9"/>
      <c r="T432" s="9"/>
      <c r="U432" s="9"/>
      <c r="V432" s="9"/>
      <c r="W432" s="12">
        <v>2.19</v>
      </c>
      <c r="X432" s="9">
        <v>2.71</v>
      </c>
      <c r="Y432" s="9"/>
      <c r="Z432" s="9"/>
      <c r="AA432" s="9"/>
      <c r="AB432" s="9"/>
      <c r="AC432" s="9"/>
      <c r="AD432" s="9"/>
    </row>
    <row r="433" spans="1:30" ht="15.6" customHeight="1" x14ac:dyDescent="0.2">
      <c r="A433" s="16" t="s">
        <v>110</v>
      </c>
      <c r="B433" s="12">
        <v>73880</v>
      </c>
      <c r="C433" s="17">
        <v>876.3</v>
      </c>
      <c r="D433" s="17">
        <v>887.5</v>
      </c>
      <c r="E433" s="9">
        <v>10.629999999999995</v>
      </c>
      <c r="F433" s="17">
        <v>11.200000000000101</v>
      </c>
      <c r="G433" s="10">
        <v>887</v>
      </c>
      <c r="H433" s="10">
        <v>888.2</v>
      </c>
      <c r="I433" s="9">
        <f t="shared" si="35"/>
        <v>887.32999999999993</v>
      </c>
      <c r="J433" s="9" t="s">
        <v>121</v>
      </c>
      <c r="K433" s="12" t="s">
        <v>102</v>
      </c>
      <c r="L433" s="47"/>
      <c r="M433" s="9"/>
      <c r="N433" s="9"/>
      <c r="O433" s="9">
        <v>31.31</v>
      </c>
      <c r="P433" s="9">
        <v>26.094081000000003</v>
      </c>
      <c r="Q433" s="1">
        <v>26.094081000000003</v>
      </c>
      <c r="R433" s="9"/>
      <c r="S433" s="9"/>
      <c r="T433" s="9"/>
      <c r="U433" s="9"/>
      <c r="V433" s="9">
        <v>76.430000000000007</v>
      </c>
      <c r="W433" s="9">
        <v>2.17</v>
      </c>
      <c r="X433" s="9">
        <v>2.71</v>
      </c>
      <c r="Y433" s="9"/>
      <c r="Z433" s="9">
        <v>0.97</v>
      </c>
      <c r="AA433" s="8">
        <v>0</v>
      </c>
      <c r="AB433" s="9">
        <v>78.25</v>
      </c>
      <c r="AC433" s="9">
        <v>20.77</v>
      </c>
      <c r="AD433" s="9"/>
    </row>
    <row r="434" spans="1:30" ht="15.6" customHeight="1" x14ac:dyDescent="0.2">
      <c r="A434" s="16" t="s">
        <v>110</v>
      </c>
      <c r="B434" s="12">
        <v>73883</v>
      </c>
      <c r="C434" s="17">
        <v>876.3</v>
      </c>
      <c r="D434" s="17">
        <v>887.5</v>
      </c>
      <c r="E434" s="9">
        <v>11.1400000000001</v>
      </c>
      <c r="F434" s="9">
        <v>11.200000000000101</v>
      </c>
      <c r="G434" s="10">
        <v>887</v>
      </c>
      <c r="H434" s="10">
        <v>888.2</v>
      </c>
      <c r="I434" s="9">
        <f t="shared" si="35"/>
        <v>887.84</v>
      </c>
      <c r="J434" s="9" t="s">
        <v>121</v>
      </c>
      <c r="K434" s="12" t="s">
        <v>102</v>
      </c>
      <c r="L434" s="47"/>
      <c r="M434" s="9"/>
      <c r="N434" s="9"/>
      <c r="O434" s="9">
        <v>33.18</v>
      </c>
      <c r="P434" s="9">
        <v>28.815118000000005</v>
      </c>
      <c r="Q434" s="1">
        <v>28.815118000000005</v>
      </c>
      <c r="R434" s="9"/>
      <c r="S434" s="9"/>
      <c r="T434" s="9"/>
      <c r="U434" s="9"/>
      <c r="V434" s="9"/>
      <c r="W434" s="9">
        <v>2.17</v>
      </c>
      <c r="X434" s="9">
        <v>2.74</v>
      </c>
      <c r="Y434" s="9"/>
      <c r="Z434" s="9">
        <v>0.18</v>
      </c>
      <c r="AA434" s="8">
        <v>0</v>
      </c>
      <c r="AB434" s="9">
        <v>78.52</v>
      </c>
      <c r="AC434" s="9">
        <v>21.3</v>
      </c>
      <c r="AD434" s="9"/>
    </row>
    <row r="435" spans="1:30" ht="15.6" customHeight="1" x14ac:dyDescent="0.2">
      <c r="A435" s="16" t="s">
        <v>110</v>
      </c>
      <c r="B435" s="12">
        <v>73888</v>
      </c>
      <c r="C435" s="17">
        <v>887.5</v>
      </c>
      <c r="D435" s="17">
        <v>896.5</v>
      </c>
      <c r="E435" s="9">
        <v>0.12000000000000455</v>
      </c>
      <c r="F435" s="17">
        <v>4.1500000000000004</v>
      </c>
      <c r="G435" s="10">
        <v>887</v>
      </c>
      <c r="H435" s="10">
        <v>888.2</v>
      </c>
      <c r="I435" s="9">
        <f t="shared" si="35"/>
        <v>888.02</v>
      </c>
      <c r="J435" s="9" t="s">
        <v>121</v>
      </c>
      <c r="K435" s="12" t="s">
        <v>102</v>
      </c>
      <c r="L435" s="47"/>
      <c r="M435" s="9"/>
      <c r="N435" s="9"/>
      <c r="O435" s="9">
        <v>33.270000000000003</v>
      </c>
      <c r="P435" s="9">
        <v>28.94607700000001</v>
      </c>
      <c r="Q435" s="1">
        <v>28.94607700000001</v>
      </c>
      <c r="R435" s="9"/>
      <c r="S435" s="9"/>
      <c r="T435" s="9"/>
      <c r="U435" s="9"/>
      <c r="V435" s="9"/>
      <c r="W435" s="9">
        <v>2.11</v>
      </c>
      <c r="X435" s="9">
        <v>2.66</v>
      </c>
      <c r="Y435" s="9">
        <v>0.8</v>
      </c>
      <c r="Z435" s="9">
        <v>0.18</v>
      </c>
      <c r="AA435" s="8">
        <v>0</v>
      </c>
      <c r="AB435" s="9">
        <v>84.23</v>
      </c>
      <c r="AC435" s="9">
        <v>15.59</v>
      </c>
      <c r="AD435" s="9"/>
    </row>
    <row r="436" spans="1:30" ht="15.6" customHeight="1" x14ac:dyDescent="0.2">
      <c r="A436" s="16" t="s">
        <v>110</v>
      </c>
      <c r="B436" s="12">
        <v>73887</v>
      </c>
      <c r="C436" s="17">
        <v>887.5</v>
      </c>
      <c r="D436" s="17">
        <v>896.5</v>
      </c>
      <c r="E436" s="9">
        <v>0.58000000000004093</v>
      </c>
      <c r="F436" s="17">
        <v>4.1500000000000004</v>
      </c>
      <c r="G436" s="10">
        <v>888.6</v>
      </c>
      <c r="H436" s="10">
        <v>889</v>
      </c>
      <c r="I436" s="9">
        <f t="shared" si="35"/>
        <v>888.48</v>
      </c>
      <c r="J436" s="9" t="s">
        <v>121</v>
      </c>
      <c r="K436" s="12" t="s">
        <v>102</v>
      </c>
      <c r="L436" s="47"/>
      <c r="M436" s="9"/>
      <c r="N436" s="9"/>
      <c r="O436" s="9">
        <v>31.72</v>
      </c>
      <c r="P436" s="9">
        <v>26.690671999999999</v>
      </c>
      <c r="Q436" s="1">
        <v>26.690671999999999</v>
      </c>
      <c r="R436" s="9"/>
      <c r="S436" s="9"/>
      <c r="T436" s="9"/>
      <c r="U436" s="9"/>
      <c r="V436" s="9"/>
      <c r="W436" s="9">
        <v>2.17</v>
      </c>
      <c r="X436" s="9">
        <v>2.71</v>
      </c>
      <c r="Y436" s="9"/>
      <c r="Z436" s="9">
        <v>0.31</v>
      </c>
      <c r="AA436" s="8">
        <v>0</v>
      </c>
      <c r="AB436" s="9">
        <v>77.03</v>
      </c>
      <c r="AC436" s="9">
        <v>22.66</v>
      </c>
      <c r="AD436" s="9"/>
    </row>
    <row r="437" spans="1:30" ht="15.6" customHeight="1" x14ac:dyDescent="0.2">
      <c r="A437" s="16" t="s">
        <v>110</v>
      </c>
      <c r="B437" s="12">
        <v>73891</v>
      </c>
      <c r="C437" s="17">
        <v>887.5</v>
      </c>
      <c r="D437" s="17">
        <v>896.5</v>
      </c>
      <c r="E437" s="9">
        <v>1.3500000000000227</v>
      </c>
      <c r="F437" s="17">
        <v>4.1500000000000004</v>
      </c>
      <c r="G437" s="10"/>
      <c r="H437" s="10"/>
      <c r="I437" s="9">
        <f t="shared" si="35"/>
        <v>889.25</v>
      </c>
      <c r="J437" s="9" t="s">
        <v>121</v>
      </c>
      <c r="K437" s="12" t="s">
        <v>102</v>
      </c>
      <c r="L437" s="47"/>
      <c r="M437" s="9"/>
      <c r="N437" s="9"/>
      <c r="O437" s="9">
        <v>31.98</v>
      </c>
      <c r="P437" s="9">
        <v>27.068998000000001</v>
      </c>
      <c r="Q437" s="1">
        <v>27.068998000000001</v>
      </c>
      <c r="R437" s="9"/>
      <c r="S437" s="9"/>
      <c r="T437" s="9"/>
      <c r="U437" s="9"/>
      <c r="V437" s="9"/>
      <c r="W437" s="12">
        <v>2.17</v>
      </c>
      <c r="X437" s="9">
        <v>2.72</v>
      </c>
      <c r="Y437" s="9"/>
      <c r="Z437" s="9"/>
      <c r="AA437" s="8"/>
      <c r="AB437" s="9"/>
      <c r="AC437" s="9"/>
      <c r="AD437" s="9"/>
    </row>
    <row r="438" spans="1:30" ht="15.6" customHeight="1" x14ac:dyDescent="0.2">
      <c r="A438" s="16" t="s">
        <v>110</v>
      </c>
      <c r="B438" s="12">
        <v>73895</v>
      </c>
      <c r="C438" s="17">
        <v>887.5</v>
      </c>
      <c r="D438" s="17">
        <v>896.5</v>
      </c>
      <c r="E438" s="9">
        <v>2.1000000000000227</v>
      </c>
      <c r="F438" s="17">
        <v>4.1500000000000004</v>
      </c>
      <c r="G438" s="10"/>
      <c r="H438" s="10"/>
      <c r="I438" s="9">
        <f t="shared" si="35"/>
        <v>890</v>
      </c>
      <c r="J438" s="9" t="s">
        <v>121</v>
      </c>
      <c r="K438" s="12" t="s">
        <v>102</v>
      </c>
      <c r="L438" s="47"/>
      <c r="M438" s="9"/>
      <c r="N438" s="9"/>
      <c r="O438" s="9">
        <v>32.19</v>
      </c>
      <c r="P438" s="9">
        <v>27.374569000000001</v>
      </c>
      <c r="Q438" s="1">
        <v>27.374569000000001</v>
      </c>
      <c r="R438" s="9"/>
      <c r="S438" s="9"/>
      <c r="T438" s="9"/>
      <c r="U438" s="9"/>
      <c r="V438" s="9"/>
      <c r="W438" s="9">
        <v>2.16</v>
      </c>
      <c r="X438" s="9">
        <v>2.71</v>
      </c>
      <c r="Y438" s="9">
        <v>1.1000000000000001</v>
      </c>
      <c r="Z438" s="9">
        <v>0.11</v>
      </c>
      <c r="AA438" s="8">
        <v>0</v>
      </c>
      <c r="AB438" s="9">
        <v>74.930000000000007</v>
      </c>
      <c r="AC438" s="9">
        <v>24.96</v>
      </c>
      <c r="AD438" s="9"/>
    </row>
    <row r="439" spans="1:30" ht="15.6" customHeight="1" x14ac:dyDescent="0.2">
      <c r="A439" s="16" t="s">
        <v>110</v>
      </c>
      <c r="B439" s="12">
        <v>73897</v>
      </c>
      <c r="C439" s="17">
        <v>887.5</v>
      </c>
      <c r="D439" s="17">
        <v>896.5</v>
      </c>
      <c r="E439" s="9">
        <v>2.5499999999999545</v>
      </c>
      <c r="F439" s="17">
        <v>4.1500000000000004</v>
      </c>
      <c r="G439" s="10"/>
      <c r="H439" s="10"/>
      <c r="I439" s="9">
        <f t="shared" si="35"/>
        <v>890.44999999999993</v>
      </c>
      <c r="J439" s="9" t="s">
        <v>121</v>
      </c>
      <c r="K439" s="12" t="s">
        <v>102</v>
      </c>
      <c r="L439" s="47"/>
      <c r="M439" s="9"/>
      <c r="N439" s="9"/>
      <c r="O439" s="9">
        <v>32.94</v>
      </c>
      <c r="P439" s="9">
        <v>28.465893999999999</v>
      </c>
      <c r="Q439" s="1">
        <v>28.465893999999999</v>
      </c>
      <c r="R439" s="9"/>
      <c r="S439" s="9"/>
      <c r="T439" s="9"/>
      <c r="U439" s="9"/>
      <c r="V439" s="9"/>
      <c r="W439" s="12">
        <v>2.13</v>
      </c>
      <c r="X439" s="9">
        <v>2.68</v>
      </c>
      <c r="Y439" s="9">
        <v>0.9</v>
      </c>
      <c r="Z439" s="9">
        <v>0.15</v>
      </c>
      <c r="AA439" s="8">
        <v>0</v>
      </c>
      <c r="AB439" s="9">
        <v>82.73</v>
      </c>
      <c r="AC439" s="9">
        <v>17.11</v>
      </c>
      <c r="AD439" s="9"/>
    </row>
    <row r="440" spans="1:30" ht="15.6" customHeight="1" x14ac:dyDescent="0.2">
      <c r="A440" s="16" t="s">
        <v>110</v>
      </c>
      <c r="B440" s="12">
        <v>73903</v>
      </c>
      <c r="C440" s="17">
        <v>887.5</v>
      </c>
      <c r="D440" s="17">
        <v>896.5</v>
      </c>
      <c r="E440" s="9">
        <v>3.5800000000000409</v>
      </c>
      <c r="F440" s="17">
        <v>4.1500000000000004</v>
      </c>
      <c r="G440" s="10"/>
      <c r="H440" s="10"/>
      <c r="I440" s="9">
        <f t="shared" si="35"/>
        <v>891.48</v>
      </c>
      <c r="J440" s="9" t="s">
        <v>121</v>
      </c>
      <c r="K440" s="12" t="s">
        <v>102</v>
      </c>
      <c r="L440" s="47"/>
      <c r="M440" s="9"/>
      <c r="N440" s="9"/>
      <c r="O440" s="9">
        <v>35.85</v>
      </c>
      <c r="P440" s="9">
        <v>32.700235000000006</v>
      </c>
      <c r="Q440" s="1">
        <v>32.700235000000006</v>
      </c>
      <c r="R440" s="9"/>
      <c r="S440" s="9"/>
      <c r="T440" s="9"/>
      <c r="U440" s="9"/>
      <c r="V440" s="9">
        <v>75.8</v>
      </c>
      <c r="W440" s="9">
        <v>2.08</v>
      </c>
      <c r="X440" s="9">
        <v>2.68</v>
      </c>
      <c r="Y440" s="9">
        <v>0.4</v>
      </c>
      <c r="Z440" s="9">
        <v>0.12</v>
      </c>
      <c r="AA440" s="8">
        <v>0</v>
      </c>
      <c r="AB440" s="9">
        <v>82.65</v>
      </c>
      <c r="AC440" s="9">
        <v>17.23</v>
      </c>
      <c r="AD440" s="9"/>
    </row>
    <row r="441" spans="1:30" ht="15.6" customHeight="1" x14ac:dyDescent="0.2">
      <c r="A441" s="16" t="s">
        <v>110</v>
      </c>
      <c r="B441" s="12">
        <v>73906</v>
      </c>
      <c r="C441" s="17">
        <v>887.5</v>
      </c>
      <c r="D441" s="17">
        <v>896.5</v>
      </c>
      <c r="E441" s="9">
        <v>4.0299999999999727</v>
      </c>
      <c r="F441" s="17">
        <v>4.1500000000000004</v>
      </c>
      <c r="G441" s="10"/>
      <c r="H441" s="10"/>
      <c r="I441" s="9">
        <f t="shared" si="35"/>
        <v>891.93</v>
      </c>
      <c r="J441" s="9" t="s">
        <v>71</v>
      </c>
      <c r="K441" s="9"/>
      <c r="L441" s="47"/>
      <c r="M441" s="9"/>
      <c r="N441" s="9"/>
      <c r="O441" s="9">
        <v>32.54</v>
      </c>
      <c r="P441" s="9">
        <v>27.883853999999999</v>
      </c>
      <c r="Q441" s="1">
        <v>27.883853999999999</v>
      </c>
      <c r="R441" s="9"/>
      <c r="S441" s="9"/>
      <c r="T441" s="9"/>
      <c r="U441" s="9"/>
      <c r="V441" s="9"/>
      <c r="W441" s="9">
        <v>2.15</v>
      </c>
      <c r="X441" s="9">
        <v>2.7</v>
      </c>
      <c r="Y441" s="9"/>
      <c r="Z441" s="9">
        <v>0.03</v>
      </c>
      <c r="AA441" s="8">
        <v>0</v>
      </c>
      <c r="AB441" s="9">
        <v>80.510000000000005</v>
      </c>
      <c r="AC441" s="9">
        <v>19.45</v>
      </c>
      <c r="AD441" s="9"/>
    </row>
    <row r="442" spans="1:30" ht="44.25" customHeight="1" x14ac:dyDescent="0.2">
      <c r="A442" s="16" t="s">
        <v>111</v>
      </c>
      <c r="B442" s="8">
        <v>1262</v>
      </c>
      <c r="C442" s="9">
        <v>890</v>
      </c>
      <c r="D442" s="9">
        <v>902</v>
      </c>
      <c r="E442" s="9">
        <v>0.85</v>
      </c>
      <c r="F442" s="9">
        <v>12</v>
      </c>
      <c r="G442" s="10">
        <v>891.8</v>
      </c>
      <c r="H442" s="10">
        <v>893.4</v>
      </c>
      <c r="I442" s="9">
        <f t="shared" ref="I442:I449" si="36">C442+E442+1.65</f>
        <v>892.5</v>
      </c>
      <c r="J442" s="9" t="s">
        <v>120</v>
      </c>
      <c r="K442" s="12" t="s">
        <v>103</v>
      </c>
      <c r="L442" s="47" t="s">
        <v>42</v>
      </c>
      <c r="M442" s="9"/>
      <c r="N442" s="9"/>
      <c r="O442" s="9">
        <v>33.507100394116279</v>
      </c>
      <c r="P442" s="9">
        <v>29.291081783478596</v>
      </c>
      <c r="Q442" s="1">
        <v>29.291081783478596</v>
      </c>
      <c r="R442" s="9">
        <v>27.329210808558258</v>
      </c>
      <c r="S442" s="9"/>
      <c r="T442" s="9"/>
      <c r="U442" s="9"/>
      <c r="V442" s="9"/>
      <c r="W442" s="9">
        <v>1.7889897716073113</v>
      </c>
      <c r="X442" s="9">
        <v>2.6904974549327818</v>
      </c>
      <c r="Y442" s="9"/>
      <c r="Z442" s="9">
        <v>0.96939648351376706</v>
      </c>
      <c r="AA442" s="9">
        <v>4.5400068644561431</v>
      </c>
      <c r="AB442" s="9">
        <v>84.975680084010975</v>
      </c>
      <c r="AC442" s="9">
        <v>6.3010771428394872</v>
      </c>
      <c r="AD442" s="9">
        <v>3.2138394251796334</v>
      </c>
    </row>
    <row r="443" spans="1:30" ht="44.25" customHeight="1" x14ac:dyDescent="0.2">
      <c r="A443" s="16" t="s">
        <v>111</v>
      </c>
      <c r="B443" s="8">
        <v>303</v>
      </c>
      <c r="C443" s="9">
        <v>890</v>
      </c>
      <c r="D443" s="9">
        <v>902</v>
      </c>
      <c r="E443" s="9">
        <v>2.7</v>
      </c>
      <c r="F443" s="9">
        <v>12</v>
      </c>
      <c r="G443" s="10"/>
      <c r="H443" s="10"/>
      <c r="I443" s="9">
        <f t="shared" si="36"/>
        <v>894.35</v>
      </c>
      <c r="J443" s="9" t="s">
        <v>120</v>
      </c>
      <c r="K443" s="12" t="s">
        <v>103</v>
      </c>
      <c r="L443" s="47" t="s">
        <v>43</v>
      </c>
      <c r="M443" s="9">
        <v>26.221434200157624</v>
      </c>
      <c r="N443" s="9"/>
      <c r="O443" s="9"/>
      <c r="P443" s="9"/>
      <c r="Q443" s="1">
        <v>26.221434200157624</v>
      </c>
      <c r="R443" s="9">
        <v>2.2025261190551864</v>
      </c>
      <c r="S443" s="9"/>
      <c r="T443" s="9">
        <v>8.4788379664413149</v>
      </c>
      <c r="U443" s="9"/>
      <c r="V443" s="9">
        <v>75.002942828909724</v>
      </c>
      <c r="W443" s="9">
        <v>2.0056338324139742</v>
      </c>
      <c r="X443" s="9">
        <v>2.7184505562972858</v>
      </c>
      <c r="Y443" s="9"/>
      <c r="Z443" s="9"/>
      <c r="AA443" s="9"/>
      <c r="AB443" s="9"/>
      <c r="AC443" s="9"/>
      <c r="AD443" s="9"/>
    </row>
    <row r="444" spans="1:30" ht="44.25" customHeight="1" x14ac:dyDescent="0.2">
      <c r="A444" s="16" t="s">
        <v>111</v>
      </c>
      <c r="B444" s="8">
        <v>1265</v>
      </c>
      <c r="C444" s="9">
        <v>890</v>
      </c>
      <c r="D444" s="9">
        <v>902</v>
      </c>
      <c r="E444" s="9">
        <v>3.86</v>
      </c>
      <c r="F444" s="9">
        <v>12</v>
      </c>
      <c r="G444" s="10"/>
      <c r="H444" s="10"/>
      <c r="I444" s="9">
        <f t="shared" si="36"/>
        <v>895.51</v>
      </c>
      <c r="J444" s="9" t="s">
        <v>120</v>
      </c>
      <c r="K444" s="12" t="s">
        <v>103</v>
      </c>
      <c r="L444" s="47" t="s">
        <v>42</v>
      </c>
      <c r="M444" s="9"/>
      <c r="N444" s="9"/>
      <c r="O444" s="9">
        <v>31.474929920166893</v>
      </c>
      <c r="P444" s="9">
        <v>26.33407052683485</v>
      </c>
      <c r="Q444" s="1">
        <v>26.33407052683485</v>
      </c>
      <c r="R444" s="9">
        <v>23.505030192387043</v>
      </c>
      <c r="S444" s="9"/>
      <c r="T444" s="9"/>
      <c r="U444" s="9"/>
      <c r="V444" s="9"/>
      <c r="W444" s="9">
        <v>1.8617219874770921</v>
      </c>
      <c r="X444" s="9">
        <v>2.7168479876170109</v>
      </c>
      <c r="Y444" s="9"/>
      <c r="Z444" s="9">
        <v>0.69799351573920876</v>
      </c>
      <c r="AA444" s="9">
        <v>5.2146608588656012</v>
      </c>
      <c r="AB444" s="9">
        <v>54.971047466298394</v>
      </c>
      <c r="AC444" s="9">
        <v>33.641664217895581</v>
      </c>
      <c r="AD444" s="9">
        <v>5.4746339412012155</v>
      </c>
    </row>
    <row r="445" spans="1:30" ht="45" customHeight="1" x14ac:dyDescent="0.2">
      <c r="A445" s="16" t="s">
        <v>111</v>
      </c>
      <c r="B445" s="8">
        <v>307</v>
      </c>
      <c r="C445" s="9">
        <v>890</v>
      </c>
      <c r="D445" s="9">
        <v>902</v>
      </c>
      <c r="E445" s="9">
        <v>6.7</v>
      </c>
      <c r="F445" s="9">
        <v>12</v>
      </c>
      <c r="G445" s="10"/>
      <c r="H445" s="10"/>
      <c r="I445" s="9">
        <f t="shared" si="36"/>
        <v>898.35</v>
      </c>
      <c r="J445" s="9" t="s">
        <v>120</v>
      </c>
      <c r="K445" s="12" t="s">
        <v>103</v>
      </c>
      <c r="L445" s="47" t="s">
        <v>44</v>
      </c>
      <c r="M445" s="9">
        <v>24.623622047244094</v>
      </c>
      <c r="N445" s="9"/>
      <c r="O445" s="9"/>
      <c r="P445" s="9"/>
      <c r="Q445" s="1">
        <v>24.623622047244094</v>
      </c>
      <c r="R445" s="9">
        <v>4.5854474015250268</v>
      </c>
      <c r="S445" s="9"/>
      <c r="T445" s="9">
        <v>7.4607316449219816</v>
      </c>
      <c r="U445" s="9"/>
      <c r="V445" s="9">
        <v>77.079040613344134</v>
      </c>
      <c r="W445" s="9">
        <v>2.0411800944881895</v>
      </c>
      <c r="X445" s="9">
        <v>2.7079837873976271</v>
      </c>
      <c r="Y445" s="9"/>
      <c r="Z445" s="9"/>
      <c r="AA445" s="9"/>
      <c r="AB445" s="9"/>
      <c r="AC445" s="9"/>
      <c r="AD445" s="9"/>
    </row>
    <row r="446" spans="1:30" ht="44.25" customHeight="1" x14ac:dyDescent="0.2">
      <c r="A446" s="16" t="s">
        <v>111</v>
      </c>
      <c r="B446" s="8">
        <v>647</v>
      </c>
      <c r="C446" s="9">
        <v>890</v>
      </c>
      <c r="D446" s="9">
        <v>902</v>
      </c>
      <c r="E446" s="9">
        <v>8.26</v>
      </c>
      <c r="F446" s="9">
        <v>12</v>
      </c>
      <c r="G446" s="10">
        <v>899.4</v>
      </c>
      <c r="H446" s="10">
        <v>900.8</v>
      </c>
      <c r="I446" s="9">
        <f t="shared" si="36"/>
        <v>899.91</v>
      </c>
      <c r="J446" s="9" t="s">
        <v>120</v>
      </c>
      <c r="K446" s="12" t="s">
        <v>101</v>
      </c>
      <c r="L446" s="47" t="s">
        <v>43</v>
      </c>
      <c r="M446" s="9"/>
      <c r="N446" s="9"/>
      <c r="O446" s="9">
        <v>33.66553112826805</v>
      </c>
      <c r="P446" s="9">
        <v>29.521614344742844</v>
      </c>
      <c r="Q446" s="1">
        <v>29.521614344742844</v>
      </c>
      <c r="R446" s="9">
        <v>275.10538008529676</v>
      </c>
      <c r="S446" s="9"/>
      <c r="T446" s="9"/>
      <c r="U446" s="9"/>
      <c r="V446" s="9"/>
      <c r="W446" s="9">
        <v>1.8217754569015907</v>
      </c>
      <c r="X446" s="9">
        <v>2.7463481473323887</v>
      </c>
      <c r="Y446" s="9"/>
      <c r="Z446" s="9">
        <v>0.60563558457922739</v>
      </c>
      <c r="AA446" s="9">
        <v>14.975349221362359</v>
      </c>
      <c r="AB446" s="9">
        <v>54.063069850105698</v>
      </c>
      <c r="AC446" s="9">
        <v>25.396318846688928</v>
      </c>
      <c r="AD446" s="9">
        <v>4.9596264972637849</v>
      </c>
    </row>
    <row r="447" spans="1:30" ht="44.25" customHeight="1" x14ac:dyDescent="0.2">
      <c r="A447" s="16" t="s">
        <v>111</v>
      </c>
      <c r="B447" s="8">
        <v>1267</v>
      </c>
      <c r="C447" s="9">
        <v>890</v>
      </c>
      <c r="D447" s="9">
        <v>902</v>
      </c>
      <c r="E447" s="9">
        <v>8.8800000000000008</v>
      </c>
      <c r="F447" s="9">
        <v>12</v>
      </c>
      <c r="G447" s="10">
        <v>899.4</v>
      </c>
      <c r="H447" s="10">
        <v>900.8</v>
      </c>
      <c r="I447" s="9">
        <f t="shared" si="36"/>
        <v>900.53</v>
      </c>
      <c r="J447" s="9" t="s">
        <v>120</v>
      </c>
      <c r="K447" s="12" t="s">
        <v>101</v>
      </c>
      <c r="L447" s="47" t="s">
        <v>43</v>
      </c>
      <c r="M447" s="9"/>
      <c r="N447" s="9"/>
      <c r="O447" s="9">
        <v>32.724391626996642</v>
      </c>
      <c r="P447" s="9">
        <v>28.152162256442814</v>
      </c>
      <c r="Q447" s="1">
        <v>28.152162256442814</v>
      </c>
      <c r="R447" s="9">
        <v>48.380620906777189</v>
      </c>
      <c r="S447" s="9"/>
      <c r="T447" s="9"/>
      <c r="U447" s="9"/>
      <c r="V447" s="9"/>
      <c r="W447" s="9">
        <v>1.8023363553683136</v>
      </c>
      <c r="X447" s="9">
        <v>2.6790339009279962</v>
      </c>
      <c r="Y447" s="9"/>
      <c r="Z447" s="9">
        <v>0.30954080184233018</v>
      </c>
      <c r="AA447" s="9">
        <v>6.1747359951924556</v>
      </c>
      <c r="AB447" s="9">
        <v>69.835620903960503</v>
      </c>
      <c r="AC447" s="9">
        <v>20.70305362971429</v>
      </c>
      <c r="AD447" s="9">
        <v>2.9770486692904155</v>
      </c>
    </row>
    <row r="448" spans="1:30" ht="45.75" customHeight="1" x14ac:dyDescent="0.2">
      <c r="A448" s="16" t="s">
        <v>111</v>
      </c>
      <c r="B448" s="8">
        <v>1269</v>
      </c>
      <c r="C448" s="9">
        <v>890</v>
      </c>
      <c r="D448" s="9">
        <v>902</v>
      </c>
      <c r="E448" s="9">
        <v>11.02</v>
      </c>
      <c r="F448" s="9">
        <v>12</v>
      </c>
      <c r="G448" s="10">
        <v>902.2</v>
      </c>
      <c r="H448" s="10">
        <v>904</v>
      </c>
      <c r="I448" s="9">
        <f t="shared" si="36"/>
        <v>902.67</v>
      </c>
      <c r="J448" s="9" t="s">
        <v>120</v>
      </c>
      <c r="K448" s="12" t="s">
        <v>101</v>
      </c>
      <c r="L448" s="47" t="s">
        <v>43</v>
      </c>
      <c r="M448" s="9"/>
      <c r="N448" s="9"/>
      <c r="O448" s="9">
        <v>29.619757753880648</v>
      </c>
      <c r="P448" s="9">
        <v>23.634609507671733</v>
      </c>
      <c r="Q448" s="1">
        <v>23.634609507671733</v>
      </c>
      <c r="R448" s="9">
        <v>21.888752217162835</v>
      </c>
      <c r="S448" s="9"/>
      <c r="T448" s="9"/>
      <c r="U448" s="9"/>
      <c r="V448" s="9"/>
      <c r="W448" s="9">
        <v>1.893235491510997</v>
      </c>
      <c r="X448" s="9">
        <v>2.690009910580248</v>
      </c>
      <c r="Y448" s="9"/>
      <c r="Z448" s="9">
        <v>0.6050618222483648</v>
      </c>
      <c r="AA448" s="9">
        <v>5.433455163790315</v>
      </c>
      <c r="AB448" s="9">
        <v>65.100618328442394</v>
      </c>
      <c r="AC448" s="9">
        <v>25.493271444064433</v>
      </c>
      <c r="AD448" s="9">
        <v>3.3675932414544962</v>
      </c>
    </row>
    <row r="449" spans="1:30" ht="45.75" customHeight="1" x14ac:dyDescent="0.2">
      <c r="A449" s="16" t="s">
        <v>111</v>
      </c>
      <c r="B449" s="8">
        <v>312</v>
      </c>
      <c r="C449" s="9">
        <v>890</v>
      </c>
      <c r="D449" s="9">
        <v>902</v>
      </c>
      <c r="E449" s="9">
        <v>11.7</v>
      </c>
      <c r="F449" s="9">
        <v>12</v>
      </c>
      <c r="G449" s="10">
        <v>902.2</v>
      </c>
      <c r="H449" s="10">
        <v>904</v>
      </c>
      <c r="I449" s="9">
        <f t="shared" si="36"/>
        <v>903.35</v>
      </c>
      <c r="J449" s="9" t="s">
        <v>120</v>
      </c>
      <c r="K449" s="12" t="s">
        <v>101</v>
      </c>
      <c r="L449" s="47" t="s">
        <v>43</v>
      </c>
      <c r="M449" s="9">
        <v>27.283629822106725</v>
      </c>
      <c r="N449" s="9"/>
      <c r="O449" s="9"/>
      <c r="P449" s="9"/>
      <c r="Q449" s="1">
        <v>27.283629822106725</v>
      </c>
      <c r="R449" s="9">
        <v>5.7052964497345195</v>
      </c>
      <c r="S449" s="9"/>
      <c r="T449" s="9">
        <v>3.4148962148962396</v>
      </c>
      <c r="U449" s="9"/>
      <c r="V449" s="9">
        <v>76.711461148708821</v>
      </c>
      <c r="W449" s="9">
        <v>1.9601320541008731</v>
      </c>
      <c r="X449" s="9">
        <v>2.6955856697819316</v>
      </c>
      <c r="Y449" s="9"/>
      <c r="Z449" s="9"/>
      <c r="AA449" s="9"/>
      <c r="AB449" s="9"/>
      <c r="AC449" s="9"/>
      <c r="AD449" s="9"/>
    </row>
    <row r="450" spans="1:30" ht="45.75" customHeight="1" x14ac:dyDescent="0.2">
      <c r="A450" s="16" t="s">
        <v>111</v>
      </c>
      <c r="B450" s="8">
        <v>317</v>
      </c>
      <c r="C450" s="9">
        <v>902</v>
      </c>
      <c r="D450" s="9">
        <v>914</v>
      </c>
      <c r="E450" s="9">
        <v>4</v>
      </c>
      <c r="F450" s="9">
        <v>12</v>
      </c>
      <c r="G450" s="10">
        <v>907.4</v>
      </c>
      <c r="H450" s="10">
        <v>908.2</v>
      </c>
      <c r="I450" s="9">
        <f t="shared" ref="I450:I452" si="37">C450+E450+1.65</f>
        <v>907.65</v>
      </c>
      <c r="J450" s="9" t="s">
        <v>120</v>
      </c>
      <c r="K450" s="12" t="s">
        <v>101</v>
      </c>
      <c r="L450" s="47" t="s">
        <v>43</v>
      </c>
      <c r="M450" s="9">
        <v>26.950221722565725</v>
      </c>
      <c r="N450" s="9"/>
      <c r="O450" s="9"/>
      <c r="P450" s="9"/>
      <c r="Q450" s="1">
        <v>26.950221722565725</v>
      </c>
      <c r="R450" s="9">
        <v>2.5302805806568767</v>
      </c>
      <c r="S450" s="9"/>
      <c r="T450" s="9">
        <v>4.4774044032445159</v>
      </c>
      <c r="U450" s="9"/>
      <c r="V450" s="9">
        <v>67.322941985554991</v>
      </c>
      <c r="W450" s="9">
        <v>1.9816429954406347</v>
      </c>
      <c r="X450" s="9">
        <v>2.7127296511627903</v>
      </c>
      <c r="Y450" s="9"/>
      <c r="Z450" s="9"/>
      <c r="AA450" s="9"/>
      <c r="AB450" s="9"/>
      <c r="AC450" s="9"/>
      <c r="AD450" s="9"/>
    </row>
    <row r="451" spans="1:30" ht="38.25" x14ac:dyDescent="0.2">
      <c r="A451" s="16" t="s">
        <v>111</v>
      </c>
      <c r="B451" s="8">
        <v>654</v>
      </c>
      <c r="C451" s="9">
        <v>902</v>
      </c>
      <c r="D451" s="9">
        <v>914</v>
      </c>
      <c r="E451" s="9">
        <v>5.38</v>
      </c>
      <c r="F451" s="9">
        <v>12</v>
      </c>
      <c r="G451" s="10">
        <v>908.2</v>
      </c>
      <c r="H451" s="10">
        <v>909.2</v>
      </c>
      <c r="I451" s="9">
        <f t="shared" si="37"/>
        <v>909.03</v>
      </c>
      <c r="J451" s="9" t="s">
        <v>120</v>
      </c>
      <c r="K451" s="12" t="s">
        <v>101</v>
      </c>
      <c r="L451" s="47" t="s">
        <v>93</v>
      </c>
      <c r="M451" s="9"/>
      <c r="N451" s="9"/>
      <c r="O451" s="9">
        <v>33.11039489765286</v>
      </c>
      <c r="P451" s="9">
        <v>33.11</v>
      </c>
      <c r="Q451" s="1">
        <v>33.11</v>
      </c>
      <c r="R451" s="9">
        <v>198.8778172709668</v>
      </c>
      <c r="S451" s="9"/>
      <c r="T451" s="9"/>
      <c r="U451" s="9"/>
      <c r="V451" s="9"/>
      <c r="W451" s="9">
        <v>1.8011096726570239</v>
      </c>
      <c r="X451" s="9">
        <v>2.6926600477027236</v>
      </c>
      <c r="Y451" s="9"/>
      <c r="Z451" s="9">
        <v>0.18300086191374909</v>
      </c>
      <c r="AA451" s="9">
        <v>3.7515176692318559</v>
      </c>
      <c r="AB451" s="9">
        <v>68.692953970971843</v>
      </c>
      <c r="AC451" s="9">
        <v>22.556845370672981</v>
      </c>
      <c r="AD451" s="9">
        <v>4.8156821272095556</v>
      </c>
    </row>
    <row r="452" spans="1:30" ht="32.25" customHeight="1" x14ac:dyDescent="0.2">
      <c r="A452" s="16" t="s">
        <v>111</v>
      </c>
      <c r="B452" s="8">
        <v>323</v>
      </c>
      <c r="C452" s="9">
        <v>902</v>
      </c>
      <c r="D452" s="9">
        <v>914</v>
      </c>
      <c r="E452" s="9">
        <v>10</v>
      </c>
      <c r="F452" s="9">
        <v>12</v>
      </c>
      <c r="G452" s="10"/>
      <c r="H452" s="10"/>
      <c r="I452" s="9">
        <f t="shared" si="37"/>
        <v>913.65</v>
      </c>
      <c r="J452" s="9" t="s">
        <v>120</v>
      </c>
      <c r="K452" s="12" t="s">
        <v>101</v>
      </c>
      <c r="L452" s="47" t="s">
        <v>44</v>
      </c>
      <c r="M452" s="9">
        <v>25.202629395621916</v>
      </c>
      <c r="N452" s="9"/>
      <c r="O452" s="9"/>
      <c r="P452" s="9"/>
      <c r="Q452" s="1">
        <v>25.202629395621916</v>
      </c>
      <c r="R452" s="9">
        <v>0.2486689246530035</v>
      </c>
      <c r="S452" s="9"/>
      <c r="T452" s="9">
        <v>11.135983793365284</v>
      </c>
      <c r="U452" s="9"/>
      <c r="V452" s="9">
        <v>81.986667605677042</v>
      </c>
      <c r="W452" s="9">
        <v>2.0336791116216735</v>
      </c>
      <c r="X452" s="9">
        <v>2.7189179180887368</v>
      </c>
      <c r="Y452" s="9"/>
      <c r="Z452" s="9"/>
      <c r="AA452" s="9"/>
      <c r="AB452" s="9"/>
      <c r="AC452" s="9"/>
      <c r="AD452" s="9"/>
    </row>
    <row r="453" spans="1:30" ht="45" customHeight="1" x14ac:dyDescent="0.2">
      <c r="A453" s="16" t="s">
        <v>111</v>
      </c>
      <c r="B453" s="8">
        <v>661</v>
      </c>
      <c r="C453" s="9">
        <v>927</v>
      </c>
      <c r="D453" s="9">
        <v>937</v>
      </c>
      <c r="E453" s="9">
        <v>0.44</v>
      </c>
      <c r="F453" s="9">
        <v>9.5</v>
      </c>
      <c r="G453" s="10">
        <v>926.4</v>
      </c>
      <c r="H453" s="10">
        <v>929</v>
      </c>
      <c r="I453" s="9">
        <f t="shared" ref="I453" si="38">C453+E453+0.6</f>
        <v>928.04000000000008</v>
      </c>
      <c r="J453" s="9" t="s">
        <v>120</v>
      </c>
      <c r="K453" s="12" t="s">
        <v>102</v>
      </c>
      <c r="L453" s="47" t="s">
        <v>43</v>
      </c>
      <c r="M453" s="9"/>
      <c r="N453" s="9"/>
      <c r="O453" s="9">
        <v>33.77762376784402</v>
      </c>
      <c r="P453" s="9">
        <v>29.684720344589834</v>
      </c>
      <c r="Q453" s="1">
        <v>29.684720344589834</v>
      </c>
      <c r="R453" s="9">
        <v>240.49729212903765</v>
      </c>
      <c r="S453" s="9"/>
      <c r="T453" s="9"/>
      <c r="U453" s="9"/>
      <c r="V453" s="9"/>
      <c r="W453" s="9">
        <v>1.7864855744854231</v>
      </c>
      <c r="X453" s="9">
        <v>2.6977068419027059</v>
      </c>
      <c r="Y453" s="9"/>
      <c r="Z453" s="9">
        <v>0.2251030142898546</v>
      </c>
      <c r="AA453" s="9">
        <v>1.5599243972717993</v>
      </c>
      <c r="AB453" s="9">
        <v>65.157449697689657</v>
      </c>
      <c r="AC453" s="9">
        <v>28.197114421571261</v>
      </c>
      <c r="AD453" s="9">
        <v>4.8604084691774432</v>
      </c>
    </row>
    <row r="454" spans="1:30" ht="39" customHeight="1" x14ac:dyDescent="0.2">
      <c r="A454" s="16" t="s">
        <v>136</v>
      </c>
      <c r="B454" s="12">
        <v>3232</v>
      </c>
      <c r="C454" s="9">
        <v>900.8</v>
      </c>
      <c r="D454" s="9">
        <v>913.2</v>
      </c>
      <c r="E454" s="9">
        <v>1.41</v>
      </c>
      <c r="F454" s="9">
        <v>12.4</v>
      </c>
      <c r="G454" s="10">
        <v>902.4</v>
      </c>
      <c r="H454" s="10">
        <v>903.3</v>
      </c>
      <c r="I454" s="9">
        <v>902.61</v>
      </c>
      <c r="J454" s="12" t="s">
        <v>120</v>
      </c>
      <c r="K454" s="12" t="s">
        <v>101</v>
      </c>
      <c r="L454" s="15" t="s">
        <v>31</v>
      </c>
      <c r="M454" s="12"/>
      <c r="N454" s="9"/>
      <c r="O454" s="9">
        <v>37.65472398242288</v>
      </c>
      <c r="P454" s="9">
        <v>35.326288866823532</v>
      </c>
      <c r="Q454" s="1">
        <v>35.326288866823532</v>
      </c>
      <c r="R454" s="9">
        <v>10.261043570928072</v>
      </c>
      <c r="S454" s="9"/>
      <c r="T454" s="9"/>
      <c r="U454" s="12"/>
      <c r="V454" s="12"/>
      <c r="W454" s="9">
        <v>1.6864775795505589</v>
      </c>
      <c r="X454" s="9">
        <v>2.7050607315862827</v>
      </c>
      <c r="Y454" s="9"/>
      <c r="Z454" s="9">
        <v>0.26</v>
      </c>
      <c r="AA454" s="9">
        <v>11.14</v>
      </c>
      <c r="AB454" s="9">
        <v>65.67</v>
      </c>
      <c r="AC454" s="9">
        <v>22.93</v>
      </c>
      <c r="AD454" s="9">
        <v>0</v>
      </c>
    </row>
    <row r="455" spans="1:30" ht="45.75" customHeight="1" x14ac:dyDescent="0.2">
      <c r="A455" s="16" t="s">
        <v>112</v>
      </c>
      <c r="B455" s="8">
        <v>2256</v>
      </c>
      <c r="C455" s="9">
        <v>822.2</v>
      </c>
      <c r="D455" s="9">
        <v>828.4</v>
      </c>
      <c r="E455" s="9">
        <v>5.46</v>
      </c>
      <c r="F455" s="9">
        <v>6.2</v>
      </c>
      <c r="G455" s="10">
        <v>826.6</v>
      </c>
      <c r="H455" s="10">
        <v>828</v>
      </c>
      <c r="I455" s="9">
        <f t="shared" ref="I455:I456" si="39">C455+E455-0.4</f>
        <v>827.2600000000001</v>
      </c>
      <c r="J455" s="9" t="s">
        <v>120</v>
      </c>
      <c r="K455" s="12" t="s">
        <v>103</v>
      </c>
      <c r="L455" s="47" t="s">
        <v>89</v>
      </c>
      <c r="M455" s="9"/>
      <c r="N455" s="9"/>
      <c r="O455" s="9">
        <v>36.049235176803847</v>
      </c>
      <c r="P455" s="9">
        <v>32.990142105767283</v>
      </c>
      <c r="Q455" s="1">
        <v>32.990142105767283</v>
      </c>
      <c r="R455" s="9">
        <v>123.38860346522888</v>
      </c>
      <c r="S455" s="9"/>
      <c r="T455" s="9"/>
      <c r="U455" s="9"/>
      <c r="V455" s="9"/>
      <c r="W455" s="9">
        <v>1.7279767097235796</v>
      </c>
      <c r="X455" s="9">
        <v>2.7020422890967675</v>
      </c>
      <c r="Y455" s="9"/>
      <c r="Z455" s="9">
        <v>0.25238867856499009</v>
      </c>
      <c r="AA455" s="9">
        <v>4.0634577248963399</v>
      </c>
      <c r="AB455" s="9">
        <v>89.734991887506766</v>
      </c>
      <c r="AC455" s="9">
        <v>5.9491617090319089</v>
      </c>
      <c r="AD455" s="9"/>
    </row>
    <row r="456" spans="1:30" ht="38.25" x14ac:dyDescent="0.2">
      <c r="A456" s="16" t="s">
        <v>112</v>
      </c>
      <c r="B456" s="8">
        <v>2262</v>
      </c>
      <c r="C456" s="9">
        <v>828.4</v>
      </c>
      <c r="D456" s="9">
        <v>834.7</v>
      </c>
      <c r="E456" s="9">
        <v>5.37</v>
      </c>
      <c r="F456" s="9">
        <v>6.3</v>
      </c>
      <c r="G456" s="10">
        <v>832</v>
      </c>
      <c r="H456" s="10">
        <v>834.8</v>
      </c>
      <c r="I456" s="9">
        <f t="shared" si="39"/>
        <v>833.37</v>
      </c>
      <c r="J456" s="9" t="s">
        <v>120</v>
      </c>
      <c r="K456" s="12" t="s">
        <v>103</v>
      </c>
      <c r="L456" s="47" t="s">
        <v>29</v>
      </c>
      <c r="M456" s="9">
        <v>34.225528690436896</v>
      </c>
      <c r="N456" s="9"/>
      <c r="O456" s="9">
        <v>36.521830299052887</v>
      </c>
      <c r="P456" s="9">
        <v>33.677815268151861</v>
      </c>
      <c r="Q456" s="1">
        <v>33.951671979294375</v>
      </c>
      <c r="R456" s="9">
        <v>450.49374754756599</v>
      </c>
      <c r="S456" s="9"/>
      <c r="T456" s="9"/>
      <c r="U456" s="9">
        <v>51.287175267426832</v>
      </c>
      <c r="V456" s="9"/>
      <c r="W456" s="9">
        <v>1.7412676021327065</v>
      </c>
      <c r="X456" s="9">
        <v>2.6944133688814484</v>
      </c>
      <c r="Y456" s="9"/>
      <c r="Z456" s="9">
        <v>1.4478982851454687</v>
      </c>
      <c r="AA456" s="9">
        <v>9.3072711642007153</v>
      </c>
      <c r="AB456" s="9">
        <v>72.254649110899948</v>
      </c>
      <c r="AC456" s="9">
        <v>16.990181439753858</v>
      </c>
      <c r="AD456" s="9"/>
    </row>
    <row r="457" spans="1:30" ht="39.75" customHeight="1" x14ac:dyDescent="0.2">
      <c r="A457" s="16" t="s">
        <v>112</v>
      </c>
      <c r="B457" s="8">
        <v>2276</v>
      </c>
      <c r="C457" s="9">
        <v>846.7</v>
      </c>
      <c r="D457" s="9">
        <v>858.6</v>
      </c>
      <c r="E457" s="9">
        <v>1.51</v>
      </c>
      <c r="F457" s="9">
        <v>11.9</v>
      </c>
      <c r="G457" s="10">
        <v>847.6</v>
      </c>
      <c r="H457" s="10">
        <v>849.8</v>
      </c>
      <c r="I457" s="9">
        <f t="shared" ref="I457" si="40">C457+E457-0.4</f>
        <v>847.81000000000006</v>
      </c>
      <c r="J457" s="9" t="s">
        <v>120</v>
      </c>
      <c r="K457" s="12" t="s">
        <v>101</v>
      </c>
      <c r="L457" s="47" t="s">
        <v>43</v>
      </c>
      <c r="M457" s="9">
        <v>29.393436714195996</v>
      </c>
      <c r="N457" s="9"/>
      <c r="O457" s="9">
        <v>32.881060118061789</v>
      </c>
      <c r="P457" s="9">
        <v>28.380130577791711</v>
      </c>
      <c r="Q457" s="1">
        <v>28.886783645993852</v>
      </c>
      <c r="R457" s="9">
        <v>97.321406266778226</v>
      </c>
      <c r="S457" s="9"/>
      <c r="T457" s="9"/>
      <c r="U457" s="9"/>
      <c r="V457" s="9"/>
      <c r="W457" s="9">
        <v>1.8555493440918889</v>
      </c>
      <c r="X457" s="9">
        <v>2.6948751041791201</v>
      </c>
      <c r="Y457" s="9"/>
      <c r="Z457" s="9">
        <v>0.57549379681309465</v>
      </c>
      <c r="AA457" s="9">
        <v>7.3888776424997822</v>
      </c>
      <c r="AB457" s="9">
        <v>60.340090806558891</v>
      </c>
      <c r="AC457" s="9">
        <v>31.695537754128228</v>
      </c>
      <c r="AD457" s="9"/>
    </row>
    <row r="458" spans="1:30" ht="38.25" customHeight="1" x14ac:dyDescent="0.2">
      <c r="A458" s="16" t="s">
        <v>112</v>
      </c>
      <c r="B458" s="8">
        <v>2294</v>
      </c>
      <c r="C458" s="9">
        <v>858.6</v>
      </c>
      <c r="D458" s="9">
        <v>870.6</v>
      </c>
      <c r="E458" s="9">
        <v>7.22</v>
      </c>
      <c r="F458" s="9">
        <v>12</v>
      </c>
      <c r="G458" s="10">
        <v>864.4</v>
      </c>
      <c r="H458" s="10">
        <v>866</v>
      </c>
      <c r="I458" s="9">
        <f t="shared" ref="I458" si="41">C458+E458-0.4</f>
        <v>865.42000000000007</v>
      </c>
      <c r="J458" s="9" t="s">
        <v>120</v>
      </c>
      <c r="K458" s="12" t="s">
        <v>102</v>
      </c>
      <c r="L458" s="47" t="s">
        <v>93</v>
      </c>
      <c r="M458" s="9">
        <v>29.404725262872837</v>
      </c>
      <c r="N458" s="9"/>
      <c r="O458" s="9">
        <v>28.169553626554251</v>
      </c>
      <c r="P458" s="9"/>
      <c r="Q458" s="1">
        <v>28.787139444713546</v>
      </c>
      <c r="R458" s="9">
        <v>294.1756124740312</v>
      </c>
      <c r="S458" s="9"/>
      <c r="T458" s="9"/>
      <c r="U458" s="9"/>
      <c r="V458" s="9"/>
      <c r="W458" s="9">
        <v>1.9270849053185533</v>
      </c>
      <c r="X458" s="9">
        <v>2.7060316023104276</v>
      </c>
      <c r="Y458" s="9"/>
      <c r="Z458" s="9">
        <v>0.81380390402147773</v>
      </c>
      <c r="AA458" s="9">
        <v>11.61138766150232</v>
      </c>
      <c r="AB458" s="9">
        <v>67.27165948878573</v>
      </c>
      <c r="AC458" s="9">
        <v>20.303148945690474</v>
      </c>
      <c r="AD458" s="9"/>
    </row>
    <row r="459" spans="1:30" ht="41.25" customHeight="1" x14ac:dyDescent="0.2">
      <c r="A459" s="16" t="s">
        <v>112</v>
      </c>
      <c r="B459" s="12">
        <v>2301</v>
      </c>
      <c r="C459" s="10">
        <v>932</v>
      </c>
      <c r="D459" s="10">
        <v>944.3</v>
      </c>
      <c r="E459" s="9">
        <v>2.23</v>
      </c>
      <c r="F459" s="9">
        <v>12.3</v>
      </c>
      <c r="G459" s="10">
        <v>933.6</v>
      </c>
      <c r="H459" s="10">
        <v>935.4</v>
      </c>
      <c r="I459" s="9">
        <v>933.91200000000003</v>
      </c>
      <c r="J459" s="9" t="s">
        <v>235</v>
      </c>
      <c r="K459" s="12"/>
      <c r="L459" s="38" t="s">
        <v>154</v>
      </c>
      <c r="M459" s="10">
        <v>39.173748458555316</v>
      </c>
      <c r="N459" s="10"/>
      <c r="O459" s="10">
        <v>39.129222252195767</v>
      </c>
      <c r="P459" s="9"/>
      <c r="Q459" s="33">
        <v>39.151485355375542</v>
      </c>
      <c r="R459" s="9">
        <v>2719.6343883203494</v>
      </c>
      <c r="S459" s="10"/>
      <c r="T459" s="10"/>
      <c r="U459" s="10"/>
      <c r="V459" s="10"/>
      <c r="W459" s="45">
        <v>1.6060834000243238</v>
      </c>
      <c r="X459" s="45">
        <v>2.6394750863838707</v>
      </c>
      <c r="Y459" s="10"/>
      <c r="Z459" s="9">
        <v>1.6026449952046844</v>
      </c>
      <c r="AA459" s="9">
        <v>52.140225127454443</v>
      </c>
      <c r="AB459" s="9">
        <v>32.855484326889098</v>
      </c>
      <c r="AC459" s="9">
        <v>13.40164555045177</v>
      </c>
      <c r="AD459" s="9"/>
    </row>
    <row r="460" spans="1:30" ht="41.25" customHeight="1" x14ac:dyDescent="0.2">
      <c r="A460" s="16" t="s">
        <v>112</v>
      </c>
      <c r="B460" s="12">
        <v>2307</v>
      </c>
      <c r="C460" s="10">
        <v>932</v>
      </c>
      <c r="D460" s="10">
        <v>944.3</v>
      </c>
      <c r="E460" s="9">
        <v>8.0299999999999994</v>
      </c>
      <c r="F460" s="9">
        <v>12.3</v>
      </c>
      <c r="G460" s="10">
        <v>938</v>
      </c>
      <c r="H460" s="10">
        <v>941.2</v>
      </c>
      <c r="I460" s="9">
        <v>939.71199999999999</v>
      </c>
      <c r="J460" s="9" t="s">
        <v>235</v>
      </c>
      <c r="K460" s="12"/>
      <c r="L460" s="38" t="s">
        <v>188</v>
      </c>
      <c r="M460" s="10">
        <v>36.895425711017523</v>
      </c>
      <c r="N460" s="10"/>
      <c r="O460" s="10">
        <v>37.222077114581779</v>
      </c>
      <c r="P460" s="9"/>
      <c r="Q460" s="33">
        <v>37.058751412799651</v>
      </c>
      <c r="R460" s="9">
        <v>1533.7834023672885</v>
      </c>
      <c r="S460" s="10"/>
      <c r="T460" s="10"/>
      <c r="U460" s="10"/>
      <c r="V460" s="10"/>
      <c r="W460" s="45">
        <v>1.6829066132705939</v>
      </c>
      <c r="X460" s="45">
        <v>2.673791505417169</v>
      </c>
      <c r="Y460" s="10"/>
      <c r="Z460" s="9">
        <v>2.3454157782515992</v>
      </c>
      <c r="AA460" s="9">
        <v>51.295719206166964</v>
      </c>
      <c r="AB460" s="9">
        <v>38.540812421409441</v>
      </c>
      <c r="AC460" s="9">
        <v>7.8180525941719967</v>
      </c>
      <c r="AD460" s="9"/>
    </row>
    <row r="461" spans="1:30" ht="41.25" customHeight="1" x14ac:dyDescent="0.2">
      <c r="A461" s="16" t="s">
        <v>112</v>
      </c>
      <c r="B461" s="12">
        <v>2086</v>
      </c>
      <c r="C461" s="10">
        <v>932</v>
      </c>
      <c r="D461" s="10">
        <v>944.3</v>
      </c>
      <c r="E461" s="9">
        <v>8.9</v>
      </c>
      <c r="F461" s="9">
        <v>12.3</v>
      </c>
      <c r="G461" s="10">
        <v>938</v>
      </c>
      <c r="H461" s="10">
        <v>941.2</v>
      </c>
      <c r="I461" s="9">
        <v>940.58199999999999</v>
      </c>
      <c r="J461" s="9" t="s">
        <v>235</v>
      </c>
      <c r="K461" s="12"/>
      <c r="L461" s="38" t="s">
        <v>188</v>
      </c>
      <c r="M461" s="10">
        <v>34.874735888922473</v>
      </c>
      <c r="N461" s="10"/>
      <c r="O461" s="10"/>
      <c r="P461" s="9"/>
      <c r="Q461" s="33">
        <v>34.874735888922473</v>
      </c>
      <c r="R461" s="9">
        <v>1112.5623529477998</v>
      </c>
      <c r="S461" s="10"/>
      <c r="T461" s="10">
        <v>1.6382001649544673</v>
      </c>
      <c r="U461" s="10"/>
      <c r="V461" s="10">
        <v>19.222655125681815</v>
      </c>
      <c r="W461" s="45">
        <v>1.6783131300935705</v>
      </c>
      <c r="X461" s="45">
        <v>2.5770538561364491</v>
      </c>
      <c r="Y461" s="10"/>
      <c r="Z461" s="9"/>
      <c r="AA461" s="9"/>
      <c r="AB461" s="9"/>
      <c r="AC461" s="9"/>
      <c r="AD461" s="9"/>
    </row>
    <row r="462" spans="1:30" ht="41.25" customHeight="1" x14ac:dyDescent="0.2">
      <c r="A462" s="16" t="s">
        <v>112</v>
      </c>
      <c r="B462" s="12">
        <v>2088</v>
      </c>
      <c r="C462" s="10">
        <v>932</v>
      </c>
      <c r="D462" s="10">
        <v>944.3</v>
      </c>
      <c r="E462" s="9">
        <v>10.9</v>
      </c>
      <c r="F462" s="9">
        <v>12.3</v>
      </c>
      <c r="G462" s="10">
        <v>941.8</v>
      </c>
      <c r="H462" s="10">
        <v>943</v>
      </c>
      <c r="I462" s="9">
        <v>942.58199999999999</v>
      </c>
      <c r="J462" s="9" t="s">
        <v>235</v>
      </c>
      <c r="K462" s="12"/>
      <c r="L462" s="38" t="s">
        <v>43</v>
      </c>
      <c r="M462" s="10">
        <v>28.715546748333615</v>
      </c>
      <c r="N462" s="10"/>
      <c r="O462" s="10"/>
      <c r="P462" s="9"/>
      <c r="Q462" s="33">
        <v>28.715546748333615</v>
      </c>
      <c r="R462" s="9"/>
      <c r="S462" s="10"/>
      <c r="T462" s="10">
        <v>2.3825620587004295</v>
      </c>
      <c r="U462" s="10"/>
      <c r="V462" s="10">
        <v>64.807010151113957</v>
      </c>
      <c r="W462" s="45">
        <v>1.9360620909145505</v>
      </c>
      <c r="X462" s="45">
        <v>2.7159668098727994</v>
      </c>
      <c r="Y462" s="10"/>
      <c r="Z462" s="9"/>
      <c r="AA462" s="9"/>
      <c r="AB462" s="9"/>
      <c r="AC462" s="9"/>
      <c r="AD462" s="9"/>
    </row>
    <row r="463" spans="1:30" ht="41.25" customHeight="1" x14ac:dyDescent="0.2">
      <c r="A463" s="16" t="s">
        <v>112</v>
      </c>
      <c r="B463" s="12">
        <v>2089</v>
      </c>
      <c r="C463" s="10">
        <v>932</v>
      </c>
      <c r="D463" s="10">
        <v>944.3</v>
      </c>
      <c r="E463" s="9">
        <v>11.9</v>
      </c>
      <c r="F463" s="9">
        <v>12.3</v>
      </c>
      <c r="G463" s="10">
        <v>943</v>
      </c>
      <c r="H463" s="10">
        <v>944</v>
      </c>
      <c r="I463" s="9">
        <v>943.58199999999999</v>
      </c>
      <c r="J463" s="9" t="s">
        <v>235</v>
      </c>
      <c r="K463" s="12"/>
      <c r="L463" s="38" t="s">
        <v>189</v>
      </c>
      <c r="M463" s="10">
        <v>32.8439137321798</v>
      </c>
      <c r="N463" s="10"/>
      <c r="O463" s="10"/>
      <c r="P463" s="9"/>
      <c r="Q463" s="33">
        <v>32.8439137321798</v>
      </c>
      <c r="R463" s="9"/>
      <c r="S463" s="10"/>
      <c r="T463" s="10">
        <v>1.5850600674325905</v>
      </c>
      <c r="U463" s="10"/>
      <c r="V463" s="10">
        <v>44.842729666389872</v>
      </c>
      <c r="W463" s="45">
        <v>1.7914371877665412</v>
      </c>
      <c r="X463" s="45">
        <v>2.6675723487253911</v>
      </c>
      <c r="Y463" s="10"/>
      <c r="Z463" s="9"/>
      <c r="AA463" s="9"/>
      <c r="AB463" s="9"/>
      <c r="AC463" s="9"/>
      <c r="AD463" s="9"/>
    </row>
    <row r="464" spans="1:30" ht="41.25" customHeight="1" x14ac:dyDescent="0.2">
      <c r="A464" s="16" t="s">
        <v>112</v>
      </c>
      <c r="B464" s="12">
        <v>2091</v>
      </c>
      <c r="C464" s="10">
        <v>944.3</v>
      </c>
      <c r="D464" s="10">
        <v>956.1</v>
      </c>
      <c r="E464" s="9">
        <v>1.9</v>
      </c>
      <c r="F464" s="9">
        <v>11.8</v>
      </c>
      <c r="G464" s="34"/>
      <c r="H464" s="34"/>
      <c r="I464" s="9">
        <v>945.88199999999995</v>
      </c>
      <c r="J464" s="9" t="s">
        <v>235</v>
      </c>
      <c r="K464" s="12"/>
      <c r="L464" s="38" t="s">
        <v>190</v>
      </c>
      <c r="M464" s="10">
        <v>26.554828150572824</v>
      </c>
      <c r="N464" s="10"/>
      <c r="O464" s="10"/>
      <c r="P464" s="9"/>
      <c r="Q464" s="33">
        <v>26.554828150572824</v>
      </c>
      <c r="R464" s="9">
        <v>5.8652567086786149</v>
      </c>
      <c r="S464" s="10"/>
      <c r="T464" s="10">
        <v>6.3506622988178352</v>
      </c>
      <c r="U464" s="10"/>
      <c r="V464" s="10">
        <v>83.924104354531934</v>
      </c>
      <c r="W464" s="45">
        <v>2.045080547112462</v>
      </c>
      <c r="X464" s="45">
        <v>2.7844996418623151</v>
      </c>
      <c r="Y464" s="10"/>
      <c r="Z464" s="9"/>
      <c r="AA464" s="9"/>
      <c r="AB464" s="9"/>
      <c r="AC464" s="9"/>
      <c r="AD464" s="9"/>
    </row>
    <row r="465" spans="1:30" ht="41.25" customHeight="1" x14ac:dyDescent="0.2">
      <c r="A465" s="16" t="s">
        <v>112</v>
      </c>
      <c r="B465" s="12">
        <v>2093</v>
      </c>
      <c r="C465" s="10">
        <v>944.3</v>
      </c>
      <c r="D465" s="10">
        <v>956.1</v>
      </c>
      <c r="E465" s="9">
        <v>3.9</v>
      </c>
      <c r="F465" s="9">
        <v>11.8</v>
      </c>
      <c r="G465" s="34"/>
      <c r="H465" s="34"/>
      <c r="I465" s="9">
        <v>947.88199999999995</v>
      </c>
      <c r="J465" s="9" t="s">
        <v>235</v>
      </c>
      <c r="K465" s="12"/>
      <c r="L465" s="38" t="s">
        <v>191</v>
      </c>
      <c r="M465" s="10">
        <v>26.020258797353446</v>
      </c>
      <c r="N465" s="10"/>
      <c r="O465" s="10"/>
      <c r="P465" s="9"/>
      <c r="Q465" s="33">
        <v>26.020258797353446</v>
      </c>
      <c r="R465" s="9">
        <v>1.0276068887059817</v>
      </c>
      <c r="S465" s="10"/>
      <c r="T465" s="10">
        <v>6.4094350611530828</v>
      </c>
      <c r="U465" s="10"/>
      <c r="V465" s="10">
        <v>85.841861915113896</v>
      </c>
      <c r="W465" s="45">
        <v>2.0083575736284329</v>
      </c>
      <c r="X465" s="45">
        <v>2.714739928769291</v>
      </c>
      <c r="Y465" s="10"/>
      <c r="Z465" s="9"/>
      <c r="AA465" s="9"/>
      <c r="AB465" s="9"/>
      <c r="AC465" s="9"/>
      <c r="AD465" s="9"/>
    </row>
    <row r="466" spans="1:30" ht="41.25" customHeight="1" x14ac:dyDescent="0.2">
      <c r="A466" s="16" t="s">
        <v>112</v>
      </c>
      <c r="B466" s="12">
        <v>2095</v>
      </c>
      <c r="C466" s="10">
        <v>944.3</v>
      </c>
      <c r="D466" s="10">
        <v>956.1</v>
      </c>
      <c r="E466" s="9">
        <v>5.9</v>
      </c>
      <c r="F466" s="9">
        <v>11.8</v>
      </c>
      <c r="G466" s="34"/>
      <c r="H466" s="34"/>
      <c r="I466" s="9">
        <v>949.88199999999995</v>
      </c>
      <c r="J466" s="9" t="s">
        <v>235</v>
      </c>
      <c r="K466" s="12"/>
      <c r="L466" s="38" t="s">
        <v>190</v>
      </c>
      <c r="M466" s="10">
        <v>27.77315914489315</v>
      </c>
      <c r="N466" s="10"/>
      <c r="O466" s="10"/>
      <c r="P466" s="9"/>
      <c r="Q466" s="33">
        <v>27.77315914489315</v>
      </c>
      <c r="R466" s="9"/>
      <c r="S466" s="10"/>
      <c r="T466" s="10">
        <v>9.6583279880266346</v>
      </c>
      <c r="U466" s="10"/>
      <c r="V466" s="10">
        <v>84.973455741423436</v>
      </c>
      <c r="W466" s="45">
        <v>2.0015763657957244</v>
      </c>
      <c r="X466" s="45">
        <v>2.771236208172327</v>
      </c>
      <c r="Y466" s="10"/>
      <c r="Z466" s="9"/>
      <c r="AA466" s="9"/>
      <c r="AB466" s="9"/>
      <c r="AC466" s="9"/>
      <c r="AD466" s="9"/>
    </row>
    <row r="467" spans="1:30" ht="41.25" customHeight="1" x14ac:dyDescent="0.2">
      <c r="A467" s="16" t="s">
        <v>112</v>
      </c>
      <c r="B467" s="12">
        <v>2098</v>
      </c>
      <c r="C467" s="10">
        <v>944.3</v>
      </c>
      <c r="D467" s="10">
        <v>956.1</v>
      </c>
      <c r="E467" s="9">
        <v>8.9</v>
      </c>
      <c r="F467" s="9">
        <v>11.8</v>
      </c>
      <c r="G467" s="34"/>
      <c r="H467" s="34"/>
      <c r="I467" s="9">
        <v>952.88199999999995</v>
      </c>
      <c r="J467" s="9" t="s">
        <v>235</v>
      </c>
      <c r="K467" s="12"/>
      <c r="L467" s="38" t="s">
        <v>192</v>
      </c>
      <c r="M467" s="10">
        <v>27.355803465464039</v>
      </c>
      <c r="N467" s="10"/>
      <c r="O467" s="10"/>
      <c r="P467" s="9"/>
      <c r="Q467" s="33">
        <v>27.355803465464039</v>
      </c>
      <c r="R467" s="9">
        <v>2.3820869782808307</v>
      </c>
      <c r="S467" s="10"/>
      <c r="T467" s="10">
        <v>5.999259920888135</v>
      </c>
      <c r="U467" s="10"/>
      <c r="V467" s="10">
        <v>92.595505850692817</v>
      </c>
      <c r="W467" s="45">
        <v>1.9867950391644913</v>
      </c>
      <c r="X467" s="45">
        <v>2.734967325600393</v>
      </c>
      <c r="Y467" s="10"/>
      <c r="Z467" s="9"/>
      <c r="AA467" s="9"/>
      <c r="AB467" s="9"/>
      <c r="AC467" s="9"/>
      <c r="AD467" s="9"/>
    </row>
    <row r="468" spans="1:30" ht="41.25" customHeight="1" x14ac:dyDescent="0.2">
      <c r="A468" s="16" t="s">
        <v>112</v>
      </c>
      <c r="B468" s="12">
        <v>2101</v>
      </c>
      <c r="C468" s="10">
        <v>944.3</v>
      </c>
      <c r="D468" s="10">
        <v>956.1</v>
      </c>
      <c r="E468" s="9">
        <v>11.7</v>
      </c>
      <c r="F468" s="9">
        <v>11.8</v>
      </c>
      <c r="G468" s="10">
        <v>955.6</v>
      </c>
      <c r="H468" s="10">
        <v>956.2</v>
      </c>
      <c r="I468" s="9">
        <v>955.68200000000002</v>
      </c>
      <c r="J468" s="9" t="s">
        <v>235</v>
      </c>
      <c r="K468" s="12"/>
      <c r="L468" s="38" t="s">
        <v>12</v>
      </c>
      <c r="M468" s="10">
        <v>23.304511499323549</v>
      </c>
      <c r="N468" s="10"/>
      <c r="O468" s="10"/>
      <c r="P468" s="9"/>
      <c r="Q468" s="33">
        <v>23.304511499323549</v>
      </c>
      <c r="R468" s="9"/>
      <c r="S468" s="10"/>
      <c r="T468" s="10">
        <v>6.8732963149924196</v>
      </c>
      <c r="U468" s="10"/>
      <c r="V468" s="10">
        <v>73.984264301960067</v>
      </c>
      <c r="W468" s="45">
        <v>2.0754439150638202</v>
      </c>
      <c r="X468" s="45">
        <v>2.7060834419817472</v>
      </c>
      <c r="Y468" s="10"/>
      <c r="Z468" s="9"/>
      <c r="AA468" s="9"/>
      <c r="AB468" s="9"/>
      <c r="AC468" s="9"/>
      <c r="AD468" s="9"/>
    </row>
    <row r="469" spans="1:30" ht="41.25" customHeight="1" x14ac:dyDescent="0.2">
      <c r="A469" s="16" t="s">
        <v>112</v>
      </c>
      <c r="B469" s="12">
        <v>2104</v>
      </c>
      <c r="C469" s="10">
        <v>956.1</v>
      </c>
      <c r="D469" s="10">
        <v>968.4</v>
      </c>
      <c r="E469" s="9">
        <v>2.9</v>
      </c>
      <c r="F469" s="9">
        <v>12.3</v>
      </c>
      <c r="G469" s="10">
        <v>958.4</v>
      </c>
      <c r="H469" s="10">
        <v>958.8</v>
      </c>
      <c r="I469" s="9">
        <v>958.68200000000002</v>
      </c>
      <c r="J469" s="9" t="s">
        <v>235</v>
      </c>
      <c r="K469" s="12"/>
      <c r="L469" s="38" t="s">
        <v>44</v>
      </c>
      <c r="M469" s="10">
        <v>28.451437359517307</v>
      </c>
      <c r="N469" s="10"/>
      <c r="O469" s="10"/>
      <c r="P469" s="9"/>
      <c r="Q469" s="33">
        <v>28.451437359517307</v>
      </c>
      <c r="R469" s="9">
        <v>5.3640470914532372</v>
      </c>
      <c r="S469" s="10"/>
      <c r="T469" s="10">
        <v>9.2264400146752585</v>
      </c>
      <c r="U469" s="10"/>
      <c r="V469" s="10">
        <v>85.104025826366041</v>
      </c>
      <c r="W469" s="45">
        <v>1.9610001774517927</v>
      </c>
      <c r="X469" s="45">
        <v>2.7407960482804228</v>
      </c>
      <c r="Y469" s="10"/>
      <c r="Z469" s="9"/>
      <c r="AA469" s="9"/>
      <c r="AB469" s="9"/>
      <c r="AC469" s="9"/>
      <c r="AD469" s="9"/>
    </row>
    <row r="470" spans="1:30" ht="41.25" customHeight="1" x14ac:dyDescent="0.2">
      <c r="A470" s="16" t="s">
        <v>112</v>
      </c>
      <c r="B470" s="12">
        <v>2107</v>
      </c>
      <c r="C470" s="10">
        <v>956.1</v>
      </c>
      <c r="D470" s="10">
        <v>968.4</v>
      </c>
      <c r="E470" s="9">
        <v>5.9</v>
      </c>
      <c r="F470" s="9">
        <v>12.3</v>
      </c>
      <c r="G470" s="10">
        <v>961.6</v>
      </c>
      <c r="H470" s="10">
        <v>962.4</v>
      </c>
      <c r="I470" s="9">
        <v>961.68200000000002</v>
      </c>
      <c r="J470" s="9" t="s">
        <v>235</v>
      </c>
      <c r="K470" s="12"/>
      <c r="L470" s="38" t="s">
        <v>193</v>
      </c>
      <c r="M470" s="10">
        <v>28.508692775070664</v>
      </c>
      <c r="N470" s="10"/>
      <c r="O470" s="10"/>
      <c r="P470" s="9"/>
      <c r="Q470" s="33">
        <v>28.508692775070664</v>
      </c>
      <c r="R470" s="9"/>
      <c r="S470" s="10"/>
      <c r="T470" s="10">
        <v>8.0462495190099563</v>
      </c>
      <c r="U470" s="10"/>
      <c r="V470" s="10">
        <v>87.457203068958989</v>
      </c>
      <c r="W470" s="45">
        <v>1.9443014497984721</v>
      </c>
      <c r="X470" s="45">
        <v>2.7196333726018169</v>
      </c>
      <c r="Y470" s="10"/>
      <c r="Z470" s="9"/>
      <c r="AA470" s="9"/>
      <c r="AB470" s="9"/>
      <c r="AC470" s="9"/>
      <c r="AD470" s="9"/>
    </row>
    <row r="471" spans="1:30" ht="41.25" customHeight="1" x14ac:dyDescent="0.2">
      <c r="A471" s="16" t="s">
        <v>112</v>
      </c>
      <c r="B471" s="12">
        <v>2333</v>
      </c>
      <c r="C471" s="10">
        <v>956.1</v>
      </c>
      <c r="D471" s="10">
        <v>968.4</v>
      </c>
      <c r="E471" s="9">
        <v>10.4</v>
      </c>
      <c r="F471" s="9">
        <v>12.3</v>
      </c>
      <c r="G471" s="10">
        <v>965.4</v>
      </c>
      <c r="H471" s="10">
        <v>966.8</v>
      </c>
      <c r="I471" s="9">
        <v>966.18200000000002</v>
      </c>
      <c r="J471" s="9" t="s">
        <v>235</v>
      </c>
      <c r="K471" s="12"/>
      <c r="L471" s="38" t="s">
        <v>25</v>
      </c>
      <c r="M471" s="10"/>
      <c r="N471" s="10"/>
      <c r="O471" s="10">
        <v>38.732739379918449</v>
      </c>
      <c r="P471" s="9"/>
      <c r="Q471" s="33">
        <v>38.732739379918449</v>
      </c>
      <c r="R471" s="9">
        <v>1327.7435942406573</v>
      </c>
      <c r="S471" s="10"/>
      <c r="T471" s="10"/>
      <c r="U471" s="10"/>
      <c r="V471" s="10"/>
      <c r="W471" s="45">
        <v>1.6204502120036899</v>
      </c>
      <c r="X471" s="45">
        <v>2.6448876538680359</v>
      </c>
      <c r="Y471" s="10"/>
      <c r="Z471" s="9">
        <v>0.45430393198724761</v>
      </c>
      <c r="AA471" s="9">
        <v>53.363443145589798</v>
      </c>
      <c r="AB471" s="9">
        <v>40.257704569606823</v>
      </c>
      <c r="AC471" s="9">
        <v>5.9245483528161529</v>
      </c>
      <c r="AD471" s="9"/>
    </row>
    <row r="472" spans="1:30" ht="41.25" customHeight="1" x14ac:dyDescent="0.2">
      <c r="A472" s="16" t="s">
        <v>112</v>
      </c>
      <c r="B472" s="12">
        <v>2112</v>
      </c>
      <c r="C472" s="10">
        <v>956.1</v>
      </c>
      <c r="D472" s="10">
        <v>968.4</v>
      </c>
      <c r="E472" s="9">
        <v>10.9</v>
      </c>
      <c r="F472" s="9">
        <v>12.3</v>
      </c>
      <c r="G472" s="10"/>
      <c r="H472" s="10"/>
      <c r="I472" s="9">
        <v>966.68200000000002</v>
      </c>
      <c r="J472" s="9" t="s">
        <v>235</v>
      </c>
      <c r="K472" s="12"/>
      <c r="L472" s="38" t="s">
        <v>194</v>
      </c>
      <c r="M472" s="10">
        <v>25.597836109915789</v>
      </c>
      <c r="N472" s="10"/>
      <c r="O472" s="10"/>
      <c r="P472" s="9"/>
      <c r="Q472" s="33">
        <v>25.597836109915789</v>
      </c>
      <c r="R472" s="9"/>
      <c r="S472" s="10"/>
      <c r="T472" s="10">
        <v>2.8244335198056176</v>
      </c>
      <c r="U472" s="10"/>
      <c r="V472" s="10">
        <v>86.782348224708073</v>
      </c>
      <c r="W472" s="45">
        <v>2.0181074568144095</v>
      </c>
      <c r="X472" s="45">
        <v>2.7124311327769974</v>
      </c>
      <c r="Y472" s="10"/>
      <c r="Z472" s="9"/>
      <c r="AA472" s="9"/>
      <c r="AB472" s="9"/>
      <c r="AC472" s="9"/>
      <c r="AD472" s="9"/>
    </row>
    <row r="473" spans="1:30" ht="41.25" customHeight="1" x14ac:dyDescent="0.2">
      <c r="A473" s="16" t="s">
        <v>112</v>
      </c>
      <c r="B473" s="12">
        <v>2115</v>
      </c>
      <c r="C473" s="10">
        <v>968.4</v>
      </c>
      <c r="D473" s="10">
        <v>974.6</v>
      </c>
      <c r="E473" s="9">
        <v>1.9</v>
      </c>
      <c r="F473" s="9">
        <v>6.2</v>
      </c>
      <c r="G473" s="34"/>
      <c r="H473" s="34"/>
      <c r="I473" s="9">
        <v>969.98199999999997</v>
      </c>
      <c r="J473" s="9" t="s">
        <v>235</v>
      </c>
      <c r="K473" s="12"/>
      <c r="L473" s="38" t="s">
        <v>195</v>
      </c>
      <c r="M473" s="10">
        <v>21.187356477103876</v>
      </c>
      <c r="N473" s="10"/>
      <c r="O473" s="10"/>
      <c r="P473" s="9"/>
      <c r="Q473" s="33">
        <v>21.187356477103876</v>
      </c>
      <c r="R473" s="9"/>
      <c r="S473" s="10"/>
      <c r="T473" s="10">
        <v>9.1501434491551734</v>
      </c>
      <c r="U473" s="10"/>
      <c r="V473" s="10">
        <v>95.720880394565768</v>
      </c>
      <c r="W473" s="45">
        <v>2.0988191273807915</v>
      </c>
      <c r="X473" s="45">
        <v>2.6630487616762362</v>
      </c>
      <c r="Y473" s="10"/>
      <c r="Z473" s="9"/>
      <c r="AA473" s="9"/>
      <c r="AB473" s="9"/>
      <c r="AC473" s="9"/>
      <c r="AD473" s="9"/>
    </row>
    <row r="474" spans="1:30" ht="41.25" customHeight="1" x14ac:dyDescent="0.2">
      <c r="A474" s="16" t="s">
        <v>112</v>
      </c>
      <c r="B474" s="12">
        <v>2116</v>
      </c>
      <c r="C474" s="10">
        <v>968.4</v>
      </c>
      <c r="D474" s="10">
        <v>974.6</v>
      </c>
      <c r="E474" s="9">
        <v>2.9</v>
      </c>
      <c r="F474" s="9">
        <v>6.2</v>
      </c>
      <c r="G474" s="10">
        <v>970.6</v>
      </c>
      <c r="H474" s="10">
        <v>971.4</v>
      </c>
      <c r="I474" s="9">
        <v>970.98199999999997</v>
      </c>
      <c r="J474" s="9" t="s">
        <v>235</v>
      </c>
      <c r="K474" s="12"/>
      <c r="L474" s="38" t="s">
        <v>25</v>
      </c>
      <c r="M474" s="10">
        <v>35.740098827347175</v>
      </c>
      <c r="N474" s="10"/>
      <c r="O474" s="10"/>
      <c r="P474" s="9"/>
      <c r="Q474" s="33">
        <v>35.740098827347175</v>
      </c>
      <c r="R474" s="9"/>
      <c r="S474" s="10"/>
      <c r="T474" s="10"/>
      <c r="U474" s="10"/>
      <c r="V474" s="10">
        <v>73.223174979014161</v>
      </c>
      <c r="W474" s="45">
        <v>1.7045026919389334</v>
      </c>
      <c r="X474" s="45">
        <v>2.6525137151383</v>
      </c>
      <c r="Y474" s="10"/>
      <c r="Z474" s="9"/>
      <c r="AA474" s="9"/>
      <c r="AB474" s="9"/>
      <c r="AC474" s="9"/>
      <c r="AD474" s="9"/>
    </row>
    <row r="475" spans="1:30" ht="41.25" customHeight="1" x14ac:dyDescent="0.2">
      <c r="A475" s="16" t="s">
        <v>112</v>
      </c>
      <c r="B475" s="12">
        <v>2117</v>
      </c>
      <c r="C475" s="10">
        <v>968.4</v>
      </c>
      <c r="D475" s="10">
        <v>974.6</v>
      </c>
      <c r="E475" s="9">
        <v>3.9</v>
      </c>
      <c r="F475" s="9">
        <v>6.2</v>
      </c>
      <c r="G475" s="10">
        <v>971.8</v>
      </c>
      <c r="H475" s="10">
        <v>972.4</v>
      </c>
      <c r="I475" s="9">
        <v>971.98199999999997</v>
      </c>
      <c r="J475" s="9" t="s">
        <v>235</v>
      </c>
      <c r="K475" s="12"/>
      <c r="L475" s="38" t="s">
        <v>25</v>
      </c>
      <c r="M475" s="10">
        <v>29.283678049372252</v>
      </c>
      <c r="N475" s="10"/>
      <c r="O475" s="10"/>
      <c r="P475" s="9"/>
      <c r="Q475" s="33">
        <v>29.283678049372252</v>
      </c>
      <c r="R475" s="9">
        <v>278.84469289188456</v>
      </c>
      <c r="S475" s="10"/>
      <c r="T475" s="10">
        <v>3.9204152249135511</v>
      </c>
      <c r="U475" s="10"/>
      <c r="V475" s="10">
        <v>96.436351567073132</v>
      </c>
      <c r="W475" s="45">
        <v>1.9086110875235036</v>
      </c>
      <c r="X475" s="45">
        <v>2.6989682648597659</v>
      </c>
      <c r="Y475" s="10"/>
      <c r="Z475" s="9"/>
      <c r="AA475" s="9"/>
      <c r="AB475" s="9"/>
      <c r="AC475" s="9"/>
      <c r="AD475" s="9"/>
    </row>
    <row r="476" spans="1:30" ht="41.25" customHeight="1" x14ac:dyDescent="0.2">
      <c r="A476" s="16" t="s">
        <v>112</v>
      </c>
      <c r="B476" s="12">
        <v>2119</v>
      </c>
      <c r="C476" s="10">
        <v>968.4</v>
      </c>
      <c r="D476" s="10">
        <v>974.6</v>
      </c>
      <c r="E476" s="9">
        <v>5.9</v>
      </c>
      <c r="F476" s="9">
        <v>6.2</v>
      </c>
      <c r="G476" s="10"/>
      <c r="H476" s="10"/>
      <c r="I476" s="9">
        <v>973.98199999999997</v>
      </c>
      <c r="J476" s="9" t="s">
        <v>235</v>
      </c>
      <c r="K476" s="12"/>
      <c r="L476" s="38" t="s">
        <v>196</v>
      </c>
      <c r="M476" s="10">
        <v>29.669461659983</v>
      </c>
      <c r="N476" s="10"/>
      <c r="O476" s="10"/>
      <c r="P476" s="9"/>
      <c r="Q476" s="33">
        <v>29.669461659983</v>
      </c>
      <c r="R476" s="9"/>
      <c r="S476" s="10"/>
      <c r="T476" s="10">
        <v>3.3305706472636065</v>
      </c>
      <c r="U476" s="10"/>
      <c r="V476" s="10">
        <v>91.418643574122058</v>
      </c>
      <c r="W476" s="45">
        <v>1.8985921132579899</v>
      </c>
      <c r="X476" s="45">
        <v>2.6995273434125271</v>
      </c>
      <c r="Y476" s="10"/>
      <c r="Z476" s="9"/>
      <c r="AA476" s="9"/>
      <c r="AB476" s="9"/>
      <c r="AC476" s="9"/>
      <c r="AD476" s="9"/>
    </row>
    <row r="477" spans="1:30" ht="29.25" customHeight="1" x14ac:dyDescent="0.2">
      <c r="A477" s="16" t="s">
        <v>113</v>
      </c>
      <c r="B477" s="12">
        <v>4346</v>
      </c>
      <c r="C477" s="9">
        <v>888</v>
      </c>
      <c r="D477" s="9">
        <v>900</v>
      </c>
      <c r="E477" s="9">
        <v>2.7</v>
      </c>
      <c r="F477" s="9">
        <v>12</v>
      </c>
      <c r="G477" s="10"/>
      <c r="H477" s="10"/>
      <c r="I477" s="9">
        <f t="shared" ref="I477:I478" si="42">C477+E477-0.5</f>
        <v>890.2</v>
      </c>
      <c r="J477" s="9" t="s">
        <v>121</v>
      </c>
      <c r="K477" s="12" t="s">
        <v>103</v>
      </c>
      <c r="L477" s="15" t="s">
        <v>44</v>
      </c>
      <c r="M477" s="9"/>
      <c r="N477" s="9"/>
      <c r="O477" s="9">
        <v>34.160301072587579</v>
      </c>
      <c r="P477" s="9">
        <v>30.24155409072219</v>
      </c>
      <c r="Q477" s="1">
        <v>30.24155409072219</v>
      </c>
      <c r="R477" s="9">
        <v>245.86287947753632</v>
      </c>
      <c r="S477" s="9"/>
      <c r="T477" s="9"/>
      <c r="U477" s="9"/>
      <c r="V477" s="9"/>
      <c r="W477" s="9">
        <v>1.7714660755193303</v>
      </c>
      <c r="X477" s="9">
        <v>2.6905743865450438</v>
      </c>
      <c r="Y477" s="9"/>
      <c r="Z477" s="9">
        <v>0.43</v>
      </c>
      <c r="AA477" s="9">
        <v>7.61</v>
      </c>
      <c r="AB477" s="9">
        <v>75.87</v>
      </c>
      <c r="AC477" s="9">
        <v>16.079999999999998</v>
      </c>
      <c r="AD477" s="9">
        <v>3.73</v>
      </c>
    </row>
    <row r="478" spans="1:30" ht="39.75" customHeight="1" x14ac:dyDescent="0.2">
      <c r="A478" s="16" t="s">
        <v>113</v>
      </c>
      <c r="B478" s="12">
        <v>4359</v>
      </c>
      <c r="C478" s="9">
        <v>888</v>
      </c>
      <c r="D478" s="9">
        <v>900</v>
      </c>
      <c r="E478" s="9">
        <v>9.35</v>
      </c>
      <c r="F478" s="9">
        <v>12</v>
      </c>
      <c r="G478" s="10">
        <v>896</v>
      </c>
      <c r="H478" s="10">
        <v>897.2</v>
      </c>
      <c r="I478" s="9">
        <f t="shared" si="42"/>
        <v>896.85</v>
      </c>
      <c r="J478" s="9" t="s">
        <v>121</v>
      </c>
      <c r="K478" s="12" t="s">
        <v>103</v>
      </c>
      <c r="L478" s="14" t="s">
        <v>43</v>
      </c>
      <c r="M478" s="9"/>
      <c r="N478" s="9"/>
      <c r="O478" s="9">
        <v>34.114411583366397</v>
      </c>
      <c r="P478" s="9">
        <v>30.174780294956449</v>
      </c>
      <c r="Q478" s="1">
        <v>30.174780294956449</v>
      </c>
      <c r="R478" s="9">
        <v>19.586845328554059</v>
      </c>
      <c r="S478" s="9"/>
      <c r="T478" s="9"/>
      <c r="U478" s="9"/>
      <c r="V478" s="9"/>
      <c r="W478" s="9">
        <v>1.7722265910388812</v>
      </c>
      <c r="X478" s="9">
        <v>2.6898546914873744</v>
      </c>
      <c r="Y478" s="9"/>
      <c r="Z478" s="9">
        <v>0.62</v>
      </c>
      <c r="AA478" s="9">
        <v>9.5500000000000007</v>
      </c>
      <c r="AB478" s="9">
        <v>69.900000000000006</v>
      </c>
      <c r="AC478" s="9">
        <v>19.93</v>
      </c>
      <c r="AD478" s="9">
        <v>6</v>
      </c>
    </row>
    <row r="479" spans="1:30" ht="38.25" customHeight="1" x14ac:dyDescent="0.2">
      <c r="A479" s="16" t="s">
        <v>113</v>
      </c>
      <c r="B479" s="12">
        <v>4376</v>
      </c>
      <c r="C479" s="9">
        <v>913</v>
      </c>
      <c r="D479" s="9">
        <v>925</v>
      </c>
      <c r="E479" s="9">
        <v>5.5</v>
      </c>
      <c r="F479" s="9">
        <v>12</v>
      </c>
      <c r="G479" s="10">
        <v>915.2</v>
      </c>
      <c r="H479" s="10">
        <v>918.8</v>
      </c>
      <c r="I479" s="9">
        <f t="shared" ref="I479" si="43">C479+E479-2.2</f>
        <v>916.3</v>
      </c>
      <c r="J479" s="9" t="s">
        <v>121</v>
      </c>
      <c r="K479" s="12" t="s">
        <v>104</v>
      </c>
      <c r="L479" s="14" t="s">
        <v>43</v>
      </c>
      <c r="M479" s="9"/>
      <c r="N479" s="9"/>
      <c r="O479" s="9">
        <v>31.750044359162533</v>
      </c>
      <c r="P479" s="9">
        <v>26.734389547017408</v>
      </c>
      <c r="Q479" s="1">
        <v>26.734389547017408</v>
      </c>
      <c r="R479" s="9">
        <v>65.155988504947331</v>
      </c>
      <c r="S479" s="9"/>
      <c r="T479" s="9"/>
      <c r="U479" s="9"/>
      <c r="V479" s="9"/>
      <c r="W479" s="9">
        <v>1.8334508296785528</v>
      </c>
      <c r="X479" s="9">
        <v>2.6863765880332742</v>
      </c>
      <c r="Y479" s="9"/>
      <c r="Z479" s="9">
        <v>0.87</v>
      </c>
      <c r="AA479" s="9">
        <v>13.05</v>
      </c>
      <c r="AB479" s="9">
        <v>69.349999999999994</v>
      </c>
      <c r="AC479" s="9">
        <v>16.739999999999998</v>
      </c>
      <c r="AD479" s="9">
        <v>5.89</v>
      </c>
    </row>
    <row r="480" spans="1:30" ht="51" x14ac:dyDescent="0.2">
      <c r="A480" s="16" t="s">
        <v>114</v>
      </c>
      <c r="B480" s="8">
        <v>363</v>
      </c>
      <c r="C480" s="9">
        <v>885</v>
      </c>
      <c r="D480" s="9">
        <v>897.3</v>
      </c>
      <c r="E480" s="9">
        <v>10.75</v>
      </c>
      <c r="F480" s="9">
        <v>12.3</v>
      </c>
      <c r="G480" s="10"/>
      <c r="H480" s="10"/>
      <c r="I480" s="9">
        <f>C480+E480+2.5</f>
        <v>898.25</v>
      </c>
      <c r="J480" s="9" t="s">
        <v>120</v>
      </c>
      <c r="K480" s="12" t="s">
        <v>103</v>
      </c>
      <c r="L480" s="47" t="s">
        <v>45</v>
      </c>
      <c r="M480" s="9">
        <v>2.8548867156654256</v>
      </c>
      <c r="N480" s="9"/>
      <c r="O480" s="9"/>
      <c r="P480" s="9"/>
      <c r="Q480" s="1">
        <v>2.8548867156654256</v>
      </c>
      <c r="R480" s="9">
        <v>0.01</v>
      </c>
      <c r="S480" s="9"/>
      <c r="T480" s="9">
        <v>23.78923654568214</v>
      </c>
      <c r="U480" s="9"/>
      <c r="V480" s="9">
        <v>76.743631119517815</v>
      </c>
      <c r="W480" s="9">
        <v>2.7364131689242557</v>
      </c>
      <c r="X480" s="9">
        <v>2.816830488338649</v>
      </c>
      <c r="Y480" s="9"/>
      <c r="Z480" s="9"/>
      <c r="AA480" s="9"/>
      <c r="AB480" s="9"/>
      <c r="AC480" s="9"/>
      <c r="AD480" s="9"/>
    </row>
    <row r="481" spans="1:30" ht="30" customHeight="1" x14ac:dyDescent="0.2">
      <c r="A481" s="16" t="s">
        <v>114</v>
      </c>
      <c r="B481" s="8">
        <v>364</v>
      </c>
      <c r="C481" s="9">
        <v>885</v>
      </c>
      <c r="D481" s="9">
        <v>897.3</v>
      </c>
      <c r="E481" s="9">
        <v>11.75</v>
      </c>
      <c r="F481" s="9">
        <v>12.3</v>
      </c>
      <c r="G481" s="10">
        <v>898.8</v>
      </c>
      <c r="H481" s="10">
        <v>899.2</v>
      </c>
      <c r="I481" s="9">
        <f t="shared" ref="I481" si="44">C481+E481+2.5</f>
        <v>899.25</v>
      </c>
      <c r="J481" s="9" t="s">
        <v>120</v>
      </c>
      <c r="K481" s="12" t="s">
        <v>103</v>
      </c>
      <c r="L481" s="47" t="s">
        <v>44</v>
      </c>
      <c r="M481" s="9">
        <v>24.669802203466315</v>
      </c>
      <c r="N481" s="9"/>
      <c r="O481" s="9"/>
      <c r="P481" s="9"/>
      <c r="Q481" s="1">
        <v>24.669802203466315</v>
      </c>
      <c r="R481" s="9">
        <v>1.2693139567017178</v>
      </c>
      <c r="S481" s="9"/>
      <c r="T481" s="9">
        <v>5.0024119336949324</v>
      </c>
      <c r="U481" s="9"/>
      <c r="V481" s="9">
        <v>79.852463624058572</v>
      </c>
      <c r="W481" s="9">
        <v>2.0360101797564583</v>
      </c>
      <c r="X481" s="9">
        <v>2.7027808758125218</v>
      </c>
      <c r="Y481" s="9"/>
      <c r="Z481" s="9"/>
      <c r="AA481" s="9"/>
      <c r="AB481" s="9"/>
      <c r="AC481" s="9"/>
      <c r="AD481" s="9"/>
    </row>
    <row r="482" spans="1:30" ht="40.5" customHeight="1" x14ac:dyDescent="0.2">
      <c r="A482" s="16" t="s">
        <v>114</v>
      </c>
      <c r="B482" s="8">
        <v>365</v>
      </c>
      <c r="C482" s="9">
        <v>897.3</v>
      </c>
      <c r="D482" s="9">
        <v>909</v>
      </c>
      <c r="E482" s="9">
        <v>0.9</v>
      </c>
      <c r="F482" s="9">
        <v>11.7</v>
      </c>
      <c r="G482" s="10"/>
      <c r="H482" s="10"/>
      <c r="I482" s="9">
        <f t="shared" ref="I482" si="45">C482+E482+2.5</f>
        <v>900.69999999999993</v>
      </c>
      <c r="J482" s="9" t="s">
        <v>120</v>
      </c>
      <c r="K482" s="12" t="s">
        <v>103</v>
      </c>
      <c r="L482" s="47" t="s">
        <v>43</v>
      </c>
      <c r="M482" s="9">
        <v>27.436662645247299</v>
      </c>
      <c r="N482" s="9"/>
      <c r="O482" s="9"/>
      <c r="P482" s="9"/>
      <c r="Q482" s="1">
        <v>27.436662645247299</v>
      </c>
      <c r="R482" s="9">
        <v>2.2188118009636577</v>
      </c>
      <c r="S482" s="9"/>
      <c r="T482" s="9">
        <v>5.5993574472139311</v>
      </c>
      <c r="U482" s="9"/>
      <c r="V482" s="9">
        <v>69.45393758641373</v>
      </c>
      <c r="W482" s="9">
        <v>1.9752737316655027</v>
      </c>
      <c r="X482" s="9">
        <v>2.7221373818690928</v>
      </c>
      <c r="Y482" s="9"/>
      <c r="Z482" s="9"/>
      <c r="AA482" s="9"/>
      <c r="AB482" s="9"/>
      <c r="AC482" s="9"/>
      <c r="AD482" s="9"/>
    </row>
    <row r="483" spans="1:30" ht="30.75" customHeight="1" x14ac:dyDescent="0.2">
      <c r="A483" s="16" t="s">
        <v>114</v>
      </c>
      <c r="B483" s="8">
        <v>367</v>
      </c>
      <c r="C483" s="9">
        <v>897.3</v>
      </c>
      <c r="D483" s="9">
        <v>909</v>
      </c>
      <c r="E483" s="9">
        <v>2.9</v>
      </c>
      <c r="F483" s="9">
        <v>11.7</v>
      </c>
      <c r="G483" s="10"/>
      <c r="H483" s="10"/>
      <c r="I483" s="9">
        <f t="shared" ref="I483" si="46">C483+E483+2.5</f>
        <v>902.69999999999993</v>
      </c>
      <c r="J483" s="9" t="s">
        <v>120</v>
      </c>
      <c r="K483" s="12" t="s">
        <v>103</v>
      </c>
      <c r="L483" s="47" t="s">
        <v>44</v>
      </c>
      <c r="M483" s="9">
        <v>24.372164355549874</v>
      </c>
      <c r="N483" s="9"/>
      <c r="O483" s="9"/>
      <c r="P483" s="9"/>
      <c r="Q483" s="1">
        <v>24.372164355549874</v>
      </c>
      <c r="R483" s="9">
        <v>5.6397192317183427</v>
      </c>
      <c r="S483" s="9"/>
      <c r="T483" s="9">
        <v>7.4730559239951875</v>
      </c>
      <c r="U483" s="9"/>
      <c r="V483" s="9">
        <v>77.603312520354791</v>
      </c>
      <c r="W483" s="9">
        <v>2.0584337018339829</v>
      </c>
      <c r="X483" s="9">
        <v>2.7217937473595266</v>
      </c>
      <c r="Y483" s="9"/>
      <c r="Z483" s="9"/>
      <c r="AA483" s="9"/>
      <c r="AB483" s="9"/>
      <c r="AC483" s="9"/>
      <c r="AD483" s="9"/>
    </row>
    <row r="484" spans="1:30" ht="29.25" customHeight="1" x14ac:dyDescent="0.2">
      <c r="A484" s="16" t="s">
        <v>114</v>
      </c>
      <c r="B484" s="8">
        <v>373</v>
      </c>
      <c r="C484" s="9">
        <v>897.3</v>
      </c>
      <c r="D484" s="9">
        <v>909</v>
      </c>
      <c r="E484" s="9">
        <v>8.9</v>
      </c>
      <c r="F484" s="9">
        <v>11.7</v>
      </c>
      <c r="G484" s="10">
        <v>908</v>
      </c>
      <c r="H484" s="10">
        <v>908.8</v>
      </c>
      <c r="I484" s="9">
        <f t="shared" ref="I484" si="47">C484+E484+2.5</f>
        <v>908.69999999999993</v>
      </c>
      <c r="J484" s="9" t="s">
        <v>120</v>
      </c>
      <c r="K484" s="12" t="s">
        <v>103</v>
      </c>
      <c r="L484" s="47" t="s">
        <v>44</v>
      </c>
      <c r="M484" s="9">
        <v>26.09303507880017</v>
      </c>
      <c r="N484" s="9"/>
      <c r="O484" s="9"/>
      <c r="P484" s="9"/>
      <c r="Q484" s="1">
        <v>26.09303507880017</v>
      </c>
      <c r="R484" s="9">
        <v>6.1339536474999177</v>
      </c>
      <c r="S484" s="9"/>
      <c r="T484" s="9">
        <v>5.0667029598005122</v>
      </c>
      <c r="U484" s="9"/>
      <c r="V484" s="9">
        <v>78.98106203464333</v>
      </c>
      <c r="W484" s="9">
        <v>2.0034398830706661</v>
      </c>
      <c r="X484" s="9">
        <v>2.7107592433361987</v>
      </c>
      <c r="Y484" s="9"/>
      <c r="Z484" s="9"/>
      <c r="AA484" s="9"/>
      <c r="AB484" s="9"/>
      <c r="AC484" s="9"/>
      <c r="AD484" s="9"/>
    </row>
    <row r="485" spans="1:30" ht="37.5" customHeight="1" x14ac:dyDescent="0.2">
      <c r="A485" s="16" t="s">
        <v>114</v>
      </c>
      <c r="B485" s="8">
        <v>765</v>
      </c>
      <c r="C485" s="9">
        <v>909</v>
      </c>
      <c r="D485" s="9">
        <v>920.5</v>
      </c>
      <c r="E485" s="9">
        <v>0.32</v>
      </c>
      <c r="F485" s="9">
        <v>11.4</v>
      </c>
      <c r="G485" s="10">
        <v>912</v>
      </c>
      <c r="H485" s="10">
        <v>913.8</v>
      </c>
      <c r="I485" s="9">
        <f t="shared" ref="I485:I493" si="48">C485+E485+2.5</f>
        <v>911.82</v>
      </c>
      <c r="J485" s="9" t="s">
        <v>120</v>
      </c>
      <c r="K485" s="12" t="s">
        <v>103</v>
      </c>
      <c r="L485" s="47" t="s">
        <v>43</v>
      </c>
      <c r="M485" s="9"/>
      <c r="N485" s="9"/>
      <c r="O485" s="9">
        <v>33.651538689961782</v>
      </c>
      <c r="P485" s="9">
        <v>29.501253947763395</v>
      </c>
      <c r="Q485" s="1">
        <v>29.501253947763395</v>
      </c>
      <c r="R485" s="9">
        <v>36.616265467087288</v>
      </c>
      <c r="S485" s="9"/>
      <c r="T485" s="9"/>
      <c r="U485" s="9"/>
      <c r="V485" s="9"/>
      <c r="W485" s="9">
        <v>1.7879507092884708</v>
      </c>
      <c r="X485" s="9">
        <v>2.6947885059965393</v>
      </c>
      <c r="Y485" s="9"/>
      <c r="Z485" s="9">
        <v>0.63347060221198304</v>
      </c>
      <c r="AA485" s="9">
        <v>2.4810931919969339</v>
      </c>
      <c r="AB485" s="9">
        <v>82.184689219027732</v>
      </c>
      <c r="AC485" s="9">
        <v>7.8777754377644049</v>
      </c>
      <c r="AD485" s="9">
        <v>6.8229715489989413</v>
      </c>
    </row>
    <row r="486" spans="1:30" ht="39" customHeight="1" x14ac:dyDescent="0.2">
      <c r="A486" s="16" t="s">
        <v>114</v>
      </c>
      <c r="B486" s="8">
        <v>1295</v>
      </c>
      <c r="C486" s="9">
        <v>909</v>
      </c>
      <c r="D486" s="9">
        <v>920.5</v>
      </c>
      <c r="E486" s="9">
        <v>4.13</v>
      </c>
      <c r="F486" s="9">
        <v>11.4</v>
      </c>
      <c r="G486" s="10">
        <v>915.6</v>
      </c>
      <c r="H486" s="10">
        <v>919</v>
      </c>
      <c r="I486" s="9">
        <f t="shared" si="48"/>
        <v>915.63</v>
      </c>
      <c r="J486" s="9" t="s">
        <v>120</v>
      </c>
      <c r="K486" s="12" t="s">
        <v>103</v>
      </c>
      <c r="L486" s="47" t="s">
        <v>22</v>
      </c>
      <c r="M486" s="9"/>
      <c r="N486" s="9"/>
      <c r="O486" s="9">
        <v>35.534563136194173</v>
      </c>
      <c r="P486" s="9">
        <v>32.241242819476142</v>
      </c>
      <c r="Q486" s="1">
        <v>32.241242819476142</v>
      </c>
      <c r="R486" s="9">
        <v>259.95019686622157</v>
      </c>
      <c r="S486" s="9"/>
      <c r="T486" s="9"/>
      <c r="U486" s="9"/>
      <c r="V486" s="9"/>
      <c r="W486" s="9">
        <v>1.7331401223635428</v>
      </c>
      <c r="X486" s="9">
        <v>2.6884796050092632</v>
      </c>
      <c r="Y486" s="9"/>
      <c r="Z486" s="9">
        <v>1.5630575812782983</v>
      </c>
      <c r="AA486" s="9">
        <v>8.645158684080485</v>
      </c>
      <c r="AB486" s="9">
        <v>73.463706320080021</v>
      </c>
      <c r="AC486" s="9">
        <v>12.125781751669274</v>
      </c>
      <c r="AD486" s="9">
        <v>4.2022956628919097</v>
      </c>
    </row>
    <row r="487" spans="1:30" ht="39" customHeight="1" x14ac:dyDescent="0.2">
      <c r="A487" s="16" t="s">
        <v>114</v>
      </c>
      <c r="B487" s="8">
        <v>1296</v>
      </c>
      <c r="C487" s="9">
        <v>909</v>
      </c>
      <c r="D487" s="9">
        <v>920.5</v>
      </c>
      <c r="E487" s="9">
        <v>4.63</v>
      </c>
      <c r="F487" s="9">
        <v>11.4</v>
      </c>
      <c r="G487" s="10">
        <v>915.6</v>
      </c>
      <c r="H487" s="10">
        <v>919</v>
      </c>
      <c r="I487" s="9">
        <f t="shared" si="48"/>
        <v>916.13</v>
      </c>
      <c r="J487" s="9" t="s">
        <v>120</v>
      </c>
      <c r="K487" s="12" t="s">
        <v>103</v>
      </c>
      <c r="L487" s="47" t="s">
        <v>22</v>
      </c>
      <c r="M487" s="9"/>
      <c r="N487" s="9"/>
      <c r="O487" s="9">
        <v>36.828224195710028</v>
      </c>
      <c r="P487" s="9">
        <v>34.123649027177663</v>
      </c>
      <c r="Q487" s="1">
        <v>34.123649027177663</v>
      </c>
      <c r="R487" s="9"/>
      <c r="S487" s="9"/>
      <c r="T487" s="9"/>
      <c r="U487" s="9"/>
      <c r="V487" s="9"/>
      <c r="W487" s="9">
        <v>1.6959867525671735</v>
      </c>
      <c r="X487" s="9">
        <v>2.6847223003852929</v>
      </c>
      <c r="Y487" s="9"/>
      <c r="Z487" s="9">
        <v>0.80845930815450351</v>
      </c>
      <c r="AA487" s="9">
        <v>7.7733362479055499</v>
      </c>
      <c r="AB487" s="9">
        <v>79.293688943793711</v>
      </c>
      <c r="AC487" s="9">
        <v>6.9931730155364553</v>
      </c>
      <c r="AD487" s="9">
        <v>5.1313424846097924</v>
      </c>
    </row>
    <row r="488" spans="1:30" ht="30.75" customHeight="1" x14ac:dyDescent="0.2">
      <c r="A488" s="16" t="s">
        <v>114</v>
      </c>
      <c r="B488" s="8">
        <v>1298</v>
      </c>
      <c r="C488" s="9">
        <v>909</v>
      </c>
      <c r="D488" s="9">
        <v>920.5</v>
      </c>
      <c r="E488" s="9">
        <v>11.04</v>
      </c>
      <c r="F488" s="9">
        <v>11.4</v>
      </c>
      <c r="G488" s="10"/>
      <c r="H488" s="10"/>
      <c r="I488" s="9">
        <f t="shared" si="48"/>
        <v>922.54</v>
      </c>
      <c r="J488" s="9" t="s">
        <v>120</v>
      </c>
      <c r="K488" s="12" t="s">
        <v>103</v>
      </c>
      <c r="L488" s="47" t="s">
        <v>44</v>
      </c>
      <c r="M488" s="9"/>
      <c r="N488" s="9"/>
      <c r="O488" s="9">
        <v>32.731666340436597</v>
      </c>
      <c r="P488" s="9">
        <v>28.162747691969294</v>
      </c>
      <c r="Q488" s="1">
        <v>28.162747691969294</v>
      </c>
      <c r="R488" s="9">
        <v>10.297774728683288</v>
      </c>
      <c r="S488" s="9"/>
      <c r="T488" s="9"/>
      <c r="U488" s="9"/>
      <c r="V488" s="9"/>
      <c r="W488" s="9">
        <v>1.8277616837672848</v>
      </c>
      <c r="X488" s="9">
        <v>2.717120499843741</v>
      </c>
      <c r="Y488" s="9"/>
      <c r="Z488" s="9">
        <v>2.0369148458182216</v>
      </c>
      <c r="AA488" s="9">
        <v>5.536334550933927</v>
      </c>
      <c r="AB488" s="9">
        <v>70.098387503988278</v>
      </c>
      <c r="AC488" s="9">
        <v>15.806459203549398</v>
      </c>
      <c r="AD488" s="9">
        <v>6.5219038957101709</v>
      </c>
    </row>
    <row r="489" spans="1:30" ht="30.75" customHeight="1" x14ac:dyDescent="0.2">
      <c r="A489" s="16" t="s">
        <v>114</v>
      </c>
      <c r="B489" s="8">
        <v>1299</v>
      </c>
      <c r="C489" s="9">
        <v>920.5</v>
      </c>
      <c r="D489" s="9">
        <v>932.6</v>
      </c>
      <c r="E489" s="9">
        <v>0.47</v>
      </c>
      <c r="F489" s="9">
        <v>12.1</v>
      </c>
      <c r="G489" s="10"/>
      <c r="H489" s="10"/>
      <c r="I489" s="9">
        <f t="shared" si="48"/>
        <v>923.47</v>
      </c>
      <c r="J489" s="9" t="s">
        <v>120</v>
      </c>
      <c r="K489" s="12" t="s">
        <v>103</v>
      </c>
      <c r="L489" s="47" t="s">
        <v>44</v>
      </c>
      <c r="M489" s="9"/>
      <c r="N489" s="9"/>
      <c r="O489" s="9">
        <v>31.898745001561004</v>
      </c>
      <c r="P489" s="9">
        <v>26.95076385177142</v>
      </c>
      <c r="Q489" s="1">
        <v>26.95076385177142</v>
      </c>
      <c r="R489" s="9">
        <v>34.314088478818348</v>
      </c>
      <c r="S489" s="9"/>
      <c r="T489" s="9"/>
      <c r="U489" s="9"/>
      <c r="V489" s="9"/>
      <c r="W489" s="9">
        <v>1.842999177958716</v>
      </c>
      <c r="X489" s="9">
        <v>2.7062631635804082</v>
      </c>
      <c r="Y489" s="9"/>
      <c r="Z489" s="9">
        <v>0.25569220494897649</v>
      </c>
      <c r="AA489" s="9">
        <v>1.3880433982944436</v>
      </c>
      <c r="AB489" s="9">
        <v>49.535291450829483</v>
      </c>
      <c r="AC489" s="9">
        <v>42.899469941439378</v>
      </c>
      <c r="AD489" s="9">
        <v>5.9215030044877111</v>
      </c>
    </row>
    <row r="490" spans="1:30" ht="30.75" customHeight="1" x14ac:dyDescent="0.2">
      <c r="A490" s="16" t="s">
        <v>114</v>
      </c>
      <c r="B490" s="8">
        <v>1300</v>
      </c>
      <c r="C490" s="9">
        <v>920.5</v>
      </c>
      <c r="D490" s="9">
        <v>932.6</v>
      </c>
      <c r="E490" s="9">
        <v>1.4</v>
      </c>
      <c r="F490" s="9">
        <v>12.1</v>
      </c>
      <c r="G490" s="10"/>
      <c r="H490" s="10"/>
      <c r="I490" s="9">
        <f t="shared" si="48"/>
        <v>924.4</v>
      </c>
      <c r="J490" s="9" t="s">
        <v>120</v>
      </c>
      <c r="K490" s="12" t="s">
        <v>103</v>
      </c>
      <c r="L490" s="47" t="s">
        <v>44</v>
      </c>
      <c r="M490" s="9"/>
      <c r="N490" s="9"/>
      <c r="O490" s="9">
        <v>31.376236414094215</v>
      </c>
      <c r="P490" s="9">
        <v>26.190461606148496</v>
      </c>
      <c r="Q490" s="1">
        <v>26.190461606148496</v>
      </c>
      <c r="R490" s="9">
        <v>12.096445059436762</v>
      </c>
      <c r="S490" s="9"/>
      <c r="T490" s="9"/>
      <c r="U490" s="9"/>
      <c r="V490" s="9"/>
      <c r="W490" s="9">
        <v>1.8597406174279949</v>
      </c>
      <c r="X490" s="9">
        <v>2.710053369631793</v>
      </c>
      <c r="Y490" s="9"/>
      <c r="Z490" s="9">
        <v>0.20676719933978546</v>
      </c>
      <c r="AA490" s="9">
        <v>0.83517731498030978</v>
      </c>
      <c r="AB490" s="9">
        <v>55.839306598173827</v>
      </c>
      <c r="AC490" s="9">
        <v>36.163988590409531</v>
      </c>
      <c r="AD490" s="9">
        <v>6.954760297096553</v>
      </c>
    </row>
    <row r="491" spans="1:30" ht="39" customHeight="1" x14ac:dyDescent="0.2">
      <c r="A491" s="16" t="s">
        <v>114</v>
      </c>
      <c r="B491" s="8">
        <v>1301</v>
      </c>
      <c r="C491" s="9">
        <v>920.5</v>
      </c>
      <c r="D491" s="9">
        <v>932.6</v>
      </c>
      <c r="E491" s="9">
        <v>2.44</v>
      </c>
      <c r="F491" s="9">
        <v>12.1</v>
      </c>
      <c r="G491" s="10"/>
      <c r="H491" s="10"/>
      <c r="I491" s="9">
        <f t="shared" si="48"/>
        <v>925.44</v>
      </c>
      <c r="J491" s="9" t="s">
        <v>120</v>
      </c>
      <c r="K491" s="12" t="s">
        <v>103</v>
      </c>
      <c r="L491" s="47" t="s">
        <v>46</v>
      </c>
      <c r="M491" s="9"/>
      <c r="N491" s="9"/>
      <c r="O491" s="9">
        <v>31.14033756303305</v>
      </c>
      <c r="P491" s="9">
        <v>25.847205187969394</v>
      </c>
      <c r="Q491" s="1">
        <v>25.847205187969394</v>
      </c>
      <c r="R491" s="9">
        <v>105.44094892128255</v>
      </c>
      <c r="S491" s="9"/>
      <c r="T491" s="9"/>
      <c r="U491" s="9"/>
      <c r="V491" s="9"/>
      <c r="W491" s="9">
        <v>1.8665626930629302</v>
      </c>
      <c r="X491" s="9">
        <v>2.7106765078489201</v>
      </c>
      <c r="Y491" s="9"/>
      <c r="Z491" s="9">
        <v>0.35311877556329774</v>
      </c>
      <c r="AA491" s="9">
        <v>0.94165006816879393</v>
      </c>
      <c r="AB491" s="9">
        <v>52.890698440980835</v>
      </c>
      <c r="AC491" s="9">
        <v>38.88365367697002</v>
      </c>
      <c r="AD491" s="9">
        <v>6.9308790383170518</v>
      </c>
    </row>
    <row r="492" spans="1:30" ht="39" customHeight="1" x14ac:dyDescent="0.2">
      <c r="A492" s="16" t="s">
        <v>114</v>
      </c>
      <c r="B492" s="8">
        <v>776</v>
      </c>
      <c r="C492" s="9">
        <v>920.5</v>
      </c>
      <c r="D492" s="9">
        <v>932.6</v>
      </c>
      <c r="E492" s="9">
        <v>2.5</v>
      </c>
      <c r="F492" s="9">
        <v>12.1</v>
      </c>
      <c r="G492" s="10"/>
      <c r="H492" s="10"/>
      <c r="I492" s="9">
        <f t="shared" si="48"/>
        <v>925.5</v>
      </c>
      <c r="J492" s="9" t="s">
        <v>120</v>
      </c>
      <c r="K492" s="12" t="s">
        <v>103</v>
      </c>
      <c r="L492" s="47" t="s">
        <v>46</v>
      </c>
      <c r="M492" s="9"/>
      <c r="N492" s="9"/>
      <c r="O492" s="9">
        <v>33.177209448816328</v>
      </c>
      <c r="P492" s="9">
        <v>28.811057468972642</v>
      </c>
      <c r="Q492" s="1">
        <v>28.811057468972642</v>
      </c>
      <c r="R492" s="9">
        <v>56.546149997539544</v>
      </c>
      <c r="S492" s="9"/>
      <c r="T492" s="9"/>
      <c r="U492" s="9"/>
      <c r="V492" s="9"/>
      <c r="W492" s="9">
        <v>1.7777595395846144</v>
      </c>
      <c r="X492" s="9">
        <v>2.6604090085446512</v>
      </c>
      <c r="Y492" s="9"/>
      <c r="Z492" s="9">
        <v>0.42362353454073298</v>
      </c>
      <c r="AA492" s="9">
        <v>2.3924643426919494</v>
      </c>
      <c r="AB492" s="9">
        <v>86.645133598064589</v>
      </c>
      <c r="AC492" s="9">
        <v>6.3341804688471504</v>
      </c>
      <c r="AD492" s="9">
        <v>4.2045980558555778</v>
      </c>
    </row>
    <row r="493" spans="1:30" ht="39" customHeight="1" x14ac:dyDescent="0.2">
      <c r="A493" s="16" t="s">
        <v>114</v>
      </c>
      <c r="B493" s="8">
        <v>786</v>
      </c>
      <c r="C493" s="9">
        <v>932.6</v>
      </c>
      <c r="D493" s="9">
        <v>943</v>
      </c>
      <c r="E493" s="9">
        <v>1.32</v>
      </c>
      <c r="F493" s="9">
        <v>10.4</v>
      </c>
      <c r="G493" s="10">
        <v>936</v>
      </c>
      <c r="H493" s="10">
        <v>938.8</v>
      </c>
      <c r="I493" s="9">
        <f t="shared" si="48"/>
        <v>936.42000000000007</v>
      </c>
      <c r="J493" s="9" t="s">
        <v>120</v>
      </c>
      <c r="K493" s="12" t="s">
        <v>104</v>
      </c>
      <c r="L493" s="47" t="s">
        <v>46</v>
      </c>
      <c r="M493" s="9"/>
      <c r="N493" s="9"/>
      <c r="O493" s="9">
        <v>30.95969669880234</v>
      </c>
      <c r="P493" s="9">
        <v>25.584354666427288</v>
      </c>
      <c r="Q493" s="1">
        <v>25.584354666427288</v>
      </c>
      <c r="R493" s="9">
        <v>48.734836856479433</v>
      </c>
      <c r="S493" s="9"/>
      <c r="T493" s="9"/>
      <c r="U493" s="9"/>
      <c r="V493" s="9"/>
      <c r="W493" s="9">
        <v>1.7707591062307237</v>
      </c>
      <c r="X493" s="9">
        <v>2.5648194193260534</v>
      </c>
      <c r="Y493" s="9"/>
      <c r="Z493" s="9">
        <v>0.59258068425605948</v>
      </c>
      <c r="AA493" s="9">
        <v>4.0019490046333877</v>
      </c>
      <c r="AB493" s="9">
        <v>76.69861089305995</v>
      </c>
      <c r="AC493" s="9">
        <v>12.785131201414982</v>
      </c>
      <c r="AD493" s="9">
        <v>5.9217282166356142</v>
      </c>
    </row>
    <row r="494" spans="1:30" ht="18.75" customHeight="1" x14ac:dyDescent="0.2">
      <c r="A494" s="16" t="s">
        <v>115</v>
      </c>
      <c r="B494" s="12">
        <v>98541</v>
      </c>
      <c r="C494" s="18">
        <v>755</v>
      </c>
      <c r="D494" s="18">
        <v>761</v>
      </c>
      <c r="E494" s="9">
        <v>0.74000000000000909</v>
      </c>
      <c r="F494" s="9">
        <v>6</v>
      </c>
      <c r="G494" s="10"/>
      <c r="H494" s="10"/>
      <c r="I494" s="9">
        <f t="shared" ref="I494:I509" si="49">C494+E494-0.3</f>
        <v>755.44</v>
      </c>
      <c r="J494" s="9" t="s">
        <v>71</v>
      </c>
      <c r="K494" s="9"/>
      <c r="L494" s="47"/>
      <c r="M494" s="12">
        <v>26.54</v>
      </c>
      <c r="N494" s="9"/>
      <c r="O494" s="9">
        <v>27.6</v>
      </c>
      <c r="P494" s="9"/>
      <c r="Q494" s="1">
        <v>27.07</v>
      </c>
      <c r="R494" s="9">
        <v>67.021000000000001</v>
      </c>
      <c r="S494" s="9"/>
      <c r="T494" s="9"/>
      <c r="U494" s="9"/>
      <c r="V494" s="9"/>
      <c r="W494" s="9"/>
      <c r="X494" s="9"/>
      <c r="Y494" s="9"/>
      <c r="Z494" s="9">
        <v>1.1100000000000001</v>
      </c>
      <c r="AA494" s="9">
        <v>9.3835343326086686</v>
      </c>
      <c r="AB494" s="9">
        <v>57.91</v>
      </c>
      <c r="AC494" s="9">
        <v>31.59</v>
      </c>
      <c r="AD494" s="9"/>
    </row>
    <row r="495" spans="1:30" ht="18.75" customHeight="1" x14ac:dyDescent="0.2">
      <c r="A495" s="16" t="s">
        <v>115</v>
      </c>
      <c r="B495" s="12">
        <v>98545</v>
      </c>
      <c r="C495" s="18">
        <v>755</v>
      </c>
      <c r="D495" s="18">
        <v>761</v>
      </c>
      <c r="E495" s="9">
        <v>1.5099999999999909</v>
      </c>
      <c r="F495" s="9">
        <v>6</v>
      </c>
      <c r="G495" s="10"/>
      <c r="H495" s="10"/>
      <c r="I495" s="9">
        <f t="shared" si="49"/>
        <v>756.21</v>
      </c>
      <c r="J495" s="9" t="s">
        <v>71</v>
      </c>
      <c r="K495" s="9"/>
      <c r="L495" s="47"/>
      <c r="M495" s="12"/>
      <c r="N495" s="9"/>
      <c r="O495" s="9">
        <v>39.82</v>
      </c>
      <c r="P495" s="9"/>
      <c r="Q495" s="1">
        <v>39.82</v>
      </c>
      <c r="R495" s="9">
        <v>28.603000000000002</v>
      </c>
      <c r="S495" s="9"/>
      <c r="T495" s="9"/>
      <c r="U495" s="9"/>
      <c r="V495" s="9"/>
      <c r="W495" s="9">
        <v>1.8889629999999999</v>
      </c>
      <c r="X495" s="9">
        <v>2.4739</v>
      </c>
      <c r="Y495" s="9"/>
      <c r="Z495" s="8">
        <v>0</v>
      </c>
      <c r="AA495" s="9">
        <v>0.13664670658682643</v>
      </c>
      <c r="AB495" s="9">
        <v>48.19</v>
      </c>
      <c r="AC495" s="9">
        <v>51.668571428571425</v>
      </c>
      <c r="AD495" s="9"/>
    </row>
    <row r="496" spans="1:30" ht="18.75" customHeight="1" x14ac:dyDescent="0.2">
      <c r="A496" s="16" t="s">
        <v>115</v>
      </c>
      <c r="B496" s="12">
        <v>98549</v>
      </c>
      <c r="C496" s="18">
        <v>755</v>
      </c>
      <c r="D496" s="18">
        <v>761</v>
      </c>
      <c r="E496" s="9">
        <v>2.2699999999999818</v>
      </c>
      <c r="F496" s="9">
        <v>6</v>
      </c>
      <c r="G496" s="10"/>
      <c r="H496" s="10"/>
      <c r="I496" s="9">
        <f t="shared" si="49"/>
        <v>756.97</v>
      </c>
      <c r="J496" s="9" t="s">
        <v>71</v>
      </c>
      <c r="K496" s="9"/>
      <c r="L496" s="47"/>
      <c r="M496" s="12"/>
      <c r="N496" s="9"/>
      <c r="O496" s="9">
        <v>34.28</v>
      </c>
      <c r="P496" s="9"/>
      <c r="Q496" s="1">
        <v>34.28</v>
      </c>
      <c r="R496" s="9">
        <v>48.557000000000002</v>
      </c>
      <c r="S496" s="9"/>
      <c r="T496" s="9"/>
      <c r="U496" s="9"/>
      <c r="V496" s="9"/>
      <c r="W496" s="9">
        <v>2.0524309999999999</v>
      </c>
      <c r="X496" s="9">
        <v>2.5981999999999998</v>
      </c>
      <c r="Y496" s="9"/>
      <c r="Z496" s="8">
        <v>0</v>
      </c>
      <c r="AA496" s="9">
        <v>2.3295808383233534</v>
      </c>
      <c r="AB496" s="9">
        <v>50.38</v>
      </c>
      <c r="AC496" s="9">
        <v>47.287142857142854</v>
      </c>
      <c r="AD496" s="9"/>
    </row>
    <row r="497" spans="1:30" ht="18.75" customHeight="1" x14ac:dyDescent="0.2">
      <c r="A497" s="16" t="s">
        <v>115</v>
      </c>
      <c r="B497" s="12">
        <v>98553</v>
      </c>
      <c r="C497" s="18">
        <v>755</v>
      </c>
      <c r="D497" s="18">
        <v>761</v>
      </c>
      <c r="E497" s="9">
        <v>3.1299999999999955</v>
      </c>
      <c r="F497" s="9">
        <v>6</v>
      </c>
      <c r="G497" s="10"/>
      <c r="H497" s="10"/>
      <c r="I497" s="9">
        <f t="shared" si="49"/>
        <v>757.83</v>
      </c>
      <c r="J497" s="9" t="s">
        <v>71</v>
      </c>
      <c r="K497" s="9"/>
      <c r="L497" s="47"/>
      <c r="M497" s="12"/>
      <c r="N497" s="9"/>
      <c r="O497" s="9">
        <v>34.19</v>
      </c>
      <c r="P497" s="9"/>
      <c r="Q497" s="1">
        <v>34.19</v>
      </c>
      <c r="R497" s="9">
        <v>46.753999999999998</v>
      </c>
      <c r="S497" s="9"/>
      <c r="T497" s="9"/>
      <c r="U497" s="9"/>
      <c r="V497" s="9"/>
      <c r="W497" s="9">
        <v>1.8278460000000001</v>
      </c>
      <c r="X497" s="9">
        <v>2.2553000000000001</v>
      </c>
      <c r="Y497" s="9"/>
      <c r="Z497" s="8">
        <v>0</v>
      </c>
      <c r="AA497" s="9">
        <v>0.30580838323353299</v>
      </c>
      <c r="AB497" s="9">
        <v>53.95</v>
      </c>
      <c r="AC497" s="9">
        <v>45.74285714285714</v>
      </c>
      <c r="AD497" s="9"/>
    </row>
    <row r="498" spans="1:30" ht="18.75" customHeight="1" x14ac:dyDescent="0.2">
      <c r="A498" s="16" t="s">
        <v>115</v>
      </c>
      <c r="B498" s="12">
        <v>98557</v>
      </c>
      <c r="C498" s="18">
        <v>755</v>
      </c>
      <c r="D498" s="18">
        <v>761</v>
      </c>
      <c r="E498" s="9">
        <v>3.8600000000000136</v>
      </c>
      <c r="F498" s="9">
        <v>6</v>
      </c>
      <c r="G498" s="10"/>
      <c r="H498" s="10"/>
      <c r="I498" s="9">
        <f t="shared" si="49"/>
        <v>758.56000000000006</v>
      </c>
      <c r="J498" s="9" t="s">
        <v>120</v>
      </c>
      <c r="K498" s="12" t="s">
        <v>103</v>
      </c>
      <c r="L498" s="47"/>
      <c r="M498" s="9">
        <v>29.55</v>
      </c>
      <c r="N498" s="9"/>
      <c r="O498" s="9">
        <v>30.98</v>
      </c>
      <c r="P498" s="9"/>
      <c r="Q498" s="1">
        <v>30.27</v>
      </c>
      <c r="R498" s="9">
        <v>133.364</v>
      </c>
      <c r="S498" s="9"/>
      <c r="T498" s="9"/>
      <c r="U498" s="9"/>
      <c r="V498" s="9"/>
      <c r="W498" s="9"/>
      <c r="X498" s="9"/>
      <c r="Y498" s="9"/>
      <c r="Z498" s="9">
        <v>0.17</v>
      </c>
      <c r="AA498" s="9">
        <v>5.5045750537142286</v>
      </c>
      <c r="AB498" s="9">
        <v>58.82</v>
      </c>
      <c r="AC498" s="9">
        <v>35.508571428571429</v>
      </c>
      <c r="AD498" s="9"/>
    </row>
    <row r="499" spans="1:30" ht="18.75" customHeight="1" x14ac:dyDescent="0.2">
      <c r="A499" s="16" t="s">
        <v>115</v>
      </c>
      <c r="B499" s="12">
        <v>98561</v>
      </c>
      <c r="C499" s="18">
        <v>755</v>
      </c>
      <c r="D499" s="18">
        <v>761</v>
      </c>
      <c r="E499" s="9">
        <v>4.75</v>
      </c>
      <c r="F499" s="9">
        <v>6</v>
      </c>
      <c r="G499" s="10"/>
      <c r="H499" s="10"/>
      <c r="I499" s="9">
        <f t="shared" si="49"/>
        <v>759.45</v>
      </c>
      <c r="J499" s="9" t="s">
        <v>120</v>
      </c>
      <c r="K499" s="12" t="s">
        <v>103</v>
      </c>
      <c r="L499" s="47"/>
      <c r="M499" s="9">
        <v>32.03</v>
      </c>
      <c r="N499" s="9"/>
      <c r="O499" s="9">
        <v>31.46</v>
      </c>
      <c r="P499" s="9"/>
      <c r="Q499" s="1">
        <v>31.75</v>
      </c>
      <c r="R499" s="9">
        <v>97.673000000000002</v>
      </c>
      <c r="S499" s="9"/>
      <c r="T499" s="9"/>
      <c r="U499" s="9"/>
      <c r="V499" s="9"/>
      <c r="W499" s="9"/>
      <c r="X499" s="9"/>
      <c r="Y499" s="9"/>
      <c r="Z499" s="9">
        <v>0.01</v>
      </c>
      <c r="AA499" s="9">
        <v>7.1723293540307917</v>
      </c>
      <c r="AB499" s="9">
        <v>70.819999999999993</v>
      </c>
      <c r="AC499" s="9">
        <v>22</v>
      </c>
      <c r="AD499" s="9"/>
    </row>
    <row r="500" spans="1:30" ht="18.75" customHeight="1" x14ac:dyDescent="0.2">
      <c r="A500" s="16" t="s">
        <v>115</v>
      </c>
      <c r="B500" s="12">
        <v>98567</v>
      </c>
      <c r="C500" s="18">
        <v>755</v>
      </c>
      <c r="D500" s="18">
        <v>761</v>
      </c>
      <c r="E500" s="9">
        <v>5.8099999999999454</v>
      </c>
      <c r="F500" s="9">
        <v>6</v>
      </c>
      <c r="G500" s="10"/>
      <c r="H500" s="10"/>
      <c r="I500" s="9">
        <f t="shared" si="49"/>
        <v>760.51</v>
      </c>
      <c r="J500" s="9" t="s">
        <v>120</v>
      </c>
      <c r="K500" s="12" t="s">
        <v>103</v>
      </c>
      <c r="L500" s="47"/>
      <c r="M500" s="9">
        <v>34.9</v>
      </c>
      <c r="N500" s="9"/>
      <c r="O500" s="9">
        <v>34.46</v>
      </c>
      <c r="P500" s="9"/>
      <c r="Q500" s="1">
        <v>34.68</v>
      </c>
      <c r="R500" s="9">
        <v>1121.201</v>
      </c>
      <c r="S500" s="9"/>
      <c r="T500" s="9"/>
      <c r="U500" s="9"/>
      <c r="V500" s="9"/>
      <c r="W500" s="9"/>
      <c r="X500" s="9"/>
      <c r="Y500" s="9"/>
      <c r="Z500" s="9">
        <v>0.65</v>
      </c>
      <c r="AA500" s="9">
        <v>7.1516231231803919</v>
      </c>
      <c r="AB500" s="9">
        <v>73.180000000000007</v>
      </c>
      <c r="AC500" s="9">
        <v>19.017142857142858</v>
      </c>
      <c r="AD500" s="9"/>
    </row>
    <row r="501" spans="1:30" ht="18.75" customHeight="1" x14ac:dyDescent="0.2">
      <c r="A501" s="16" t="s">
        <v>115</v>
      </c>
      <c r="B501" s="12">
        <v>98572</v>
      </c>
      <c r="C501" s="9">
        <v>761</v>
      </c>
      <c r="D501" s="9">
        <v>767</v>
      </c>
      <c r="E501" s="9">
        <v>0.86000000000001364</v>
      </c>
      <c r="F501" s="9">
        <v>4.3</v>
      </c>
      <c r="G501" s="10"/>
      <c r="H501" s="10"/>
      <c r="I501" s="9">
        <f t="shared" si="49"/>
        <v>761.56000000000006</v>
      </c>
      <c r="J501" s="9" t="s">
        <v>120</v>
      </c>
      <c r="K501" s="12" t="s">
        <v>103</v>
      </c>
      <c r="L501" s="47"/>
      <c r="M501" s="9">
        <v>32.86</v>
      </c>
      <c r="N501" s="9"/>
      <c r="O501" s="9">
        <v>34.49</v>
      </c>
      <c r="P501" s="9"/>
      <c r="Q501" s="1">
        <v>33.68</v>
      </c>
      <c r="R501" s="9">
        <v>541.20899999999995</v>
      </c>
      <c r="S501" s="9"/>
      <c r="T501" s="9"/>
      <c r="U501" s="9"/>
      <c r="V501" s="9"/>
      <c r="W501" s="9"/>
      <c r="X501" s="9"/>
      <c r="Y501" s="9"/>
      <c r="Z501" s="9">
        <v>0.54</v>
      </c>
      <c r="AA501" s="9">
        <v>7.3790246259074213</v>
      </c>
      <c r="AB501" s="9">
        <v>65.05</v>
      </c>
      <c r="AC501" s="9">
        <v>27.035714285714288</v>
      </c>
      <c r="AD501" s="9"/>
    </row>
    <row r="502" spans="1:30" ht="18.75" customHeight="1" x14ac:dyDescent="0.2">
      <c r="A502" s="16" t="s">
        <v>115</v>
      </c>
      <c r="B502" s="12">
        <v>98583</v>
      </c>
      <c r="C502" s="9">
        <v>761</v>
      </c>
      <c r="D502" s="9">
        <v>767</v>
      </c>
      <c r="E502" s="9">
        <v>1.9500000000000455</v>
      </c>
      <c r="F502" s="9">
        <v>4.3</v>
      </c>
      <c r="G502" s="10"/>
      <c r="H502" s="10"/>
      <c r="I502" s="9">
        <f t="shared" si="49"/>
        <v>762.65000000000009</v>
      </c>
      <c r="J502" s="9" t="s">
        <v>120</v>
      </c>
      <c r="K502" s="12" t="s">
        <v>103</v>
      </c>
      <c r="L502" s="47"/>
      <c r="M502" s="12"/>
      <c r="N502" s="9"/>
      <c r="O502" s="9">
        <v>33.090000000000003</v>
      </c>
      <c r="P502" s="9"/>
      <c r="Q502" s="1">
        <v>33.090000000000003</v>
      </c>
      <c r="R502" s="9">
        <v>33.094999999999999</v>
      </c>
      <c r="S502" s="9"/>
      <c r="T502" s="9"/>
      <c r="U502" s="9"/>
      <c r="V502" s="9"/>
      <c r="W502" s="9">
        <v>2.156612</v>
      </c>
      <c r="X502" s="9">
        <v>2.7262</v>
      </c>
      <c r="Y502" s="9"/>
      <c r="Z502" s="9">
        <v>0.22</v>
      </c>
      <c r="AA502" s="9">
        <v>5.2388565544071088</v>
      </c>
      <c r="AB502" s="9">
        <v>66.180000000000007</v>
      </c>
      <c r="AC502" s="9">
        <v>28.37</v>
      </c>
      <c r="AD502" s="9"/>
    </row>
    <row r="503" spans="1:30" ht="18.75" customHeight="1" x14ac:dyDescent="0.2">
      <c r="A503" s="16" t="s">
        <v>115</v>
      </c>
      <c r="B503" s="12">
        <v>98586</v>
      </c>
      <c r="C503" s="9">
        <v>761</v>
      </c>
      <c r="D503" s="9">
        <v>767</v>
      </c>
      <c r="E503" s="9">
        <v>2.5800000000000409</v>
      </c>
      <c r="F503" s="9">
        <v>4.3</v>
      </c>
      <c r="G503" s="10"/>
      <c r="H503" s="10"/>
      <c r="I503" s="9">
        <f t="shared" si="49"/>
        <v>763.28000000000009</v>
      </c>
      <c r="J503" s="9" t="s">
        <v>120</v>
      </c>
      <c r="K503" s="12" t="s">
        <v>103</v>
      </c>
      <c r="L503" s="47"/>
      <c r="M503" s="12"/>
      <c r="N503" s="9"/>
      <c r="O503" s="9">
        <v>32.85</v>
      </c>
      <c r="P503" s="9"/>
      <c r="Q503" s="1">
        <v>32.85</v>
      </c>
      <c r="R503" s="9">
        <v>163.81700000000001</v>
      </c>
      <c r="S503" s="9"/>
      <c r="T503" s="9"/>
      <c r="U503" s="9"/>
      <c r="V503" s="9"/>
      <c r="W503" s="9">
        <v>2.161972</v>
      </c>
      <c r="X503" s="9">
        <v>2.7280000000000002</v>
      </c>
      <c r="Y503" s="9"/>
      <c r="Z503" s="8">
        <v>0</v>
      </c>
      <c r="AA503" s="9">
        <v>1.1542514970059883</v>
      </c>
      <c r="AB503" s="9">
        <v>60</v>
      </c>
      <c r="AC503" s="9">
        <v>38.842857142857149</v>
      </c>
      <c r="AD503" s="9"/>
    </row>
    <row r="504" spans="1:30" ht="18.75" customHeight="1" x14ac:dyDescent="0.2">
      <c r="A504" s="16" t="s">
        <v>115</v>
      </c>
      <c r="B504" s="12">
        <v>98591</v>
      </c>
      <c r="C504" s="9">
        <v>761</v>
      </c>
      <c r="D504" s="9">
        <v>767</v>
      </c>
      <c r="E504" s="9">
        <v>3.3300000000000409</v>
      </c>
      <c r="F504" s="9">
        <v>4.3</v>
      </c>
      <c r="G504" s="10"/>
      <c r="H504" s="10"/>
      <c r="I504" s="9">
        <f t="shared" si="49"/>
        <v>764.03000000000009</v>
      </c>
      <c r="J504" s="9" t="s">
        <v>120</v>
      </c>
      <c r="K504" s="12" t="s">
        <v>103</v>
      </c>
      <c r="L504" s="47"/>
      <c r="M504" s="9">
        <v>39.58</v>
      </c>
      <c r="N504" s="9"/>
      <c r="O504" s="9">
        <v>34.07</v>
      </c>
      <c r="P504" s="9"/>
      <c r="Q504" s="1">
        <v>36.83</v>
      </c>
      <c r="R504" s="9">
        <v>71.317999999999998</v>
      </c>
      <c r="S504" s="9"/>
      <c r="T504" s="9"/>
      <c r="U504" s="9"/>
      <c r="V504" s="9"/>
      <c r="W504" s="9"/>
      <c r="X504" s="9"/>
      <c r="Y504" s="9"/>
      <c r="Z504" s="8">
        <v>0</v>
      </c>
      <c r="AA504" s="9">
        <v>1.3143712574850301</v>
      </c>
      <c r="AB504" s="9">
        <v>62.76</v>
      </c>
      <c r="AC504" s="9">
        <v>35.921428571428571</v>
      </c>
      <c r="AD504" s="9"/>
    </row>
    <row r="505" spans="1:30" ht="18.75" customHeight="1" x14ac:dyDescent="0.2">
      <c r="A505" s="16" t="s">
        <v>115</v>
      </c>
      <c r="B505" s="12">
        <v>98596</v>
      </c>
      <c r="C505" s="9">
        <v>761</v>
      </c>
      <c r="D505" s="9">
        <v>767</v>
      </c>
      <c r="E505" s="9">
        <v>4.2599999999999909</v>
      </c>
      <c r="F505" s="9">
        <v>4.3</v>
      </c>
      <c r="G505" s="10"/>
      <c r="H505" s="10"/>
      <c r="I505" s="9">
        <f t="shared" si="49"/>
        <v>764.96</v>
      </c>
      <c r="J505" s="9" t="s">
        <v>120</v>
      </c>
      <c r="K505" s="12" t="s">
        <v>103</v>
      </c>
      <c r="L505" s="47"/>
      <c r="M505" s="9">
        <v>30.77</v>
      </c>
      <c r="N505" s="9"/>
      <c r="O505" s="9">
        <v>33.44</v>
      </c>
      <c r="P505" s="9"/>
      <c r="Q505" s="1">
        <v>32.11</v>
      </c>
      <c r="R505" s="9">
        <v>242.76300000000001</v>
      </c>
      <c r="S505" s="9"/>
      <c r="T505" s="9"/>
      <c r="U505" s="9"/>
      <c r="V505" s="9"/>
      <c r="W505" s="9"/>
      <c r="X505" s="9"/>
      <c r="Y505" s="9"/>
      <c r="Z505" s="8">
        <v>0</v>
      </c>
      <c r="AA505" s="9">
        <v>3.7470059880239521</v>
      </c>
      <c r="AB505" s="9">
        <v>73.91</v>
      </c>
      <c r="AC505" s="9">
        <v>22.342857142857142</v>
      </c>
      <c r="AD505" s="9"/>
    </row>
    <row r="506" spans="1:30" ht="18.75" customHeight="1" x14ac:dyDescent="0.2">
      <c r="A506" s="16" t="s">
        <v>115</v>
      </c>
      <c r="B506" s="12">
        <v>98597</v>
      </c>
      <c r="C506" s="18">
        <v>767</v>
      </c>
      <c r="D506" s="18">
        <v>773</v>
      </c>
      <c r="E506" s="9">
        <v>0.17999999999994998</v>
      </c>
      <c r="F506" s="9">
        <v>6</v>
      </c>
      <c r="G506" s="20">
        <v>765</v>
      </c>
      <c r="H506" s="20">
        <v>768.5</v>
      </c>
      <c r="I506" s="9">
        <f t="shared" si="49"/>
        <v>766.88</v>
      </c>
      <c r="J506" s="9" t="s">
        <v>120</v>
      </c>
      <c r="K506" s="12" t="s">
        <v>103</v>
      </c>
      <c r="L506" s="47"/>
      <c r="M506" s="12"/>
      <c r="N506" s="9"/>
      <c r="O506" s="9">
        <v>33.08</v>
      </c>
      <c r="P506" s="9"/>
      <c r="Q506" s="1">
        <v>33.08</v>
      </c>
      <c r="R506" s="9">
        <v>29.289000000000001</v>
      </c>
      <c r="S506" s="9"/>
      <c r="T506" s="9"/>
      <c r="U506" s="9"/>
      <c r="V506" s="9"/>
      <c r="W506" s="9">
        <v>2.1663760000000001</v>
      </c>
      <c r="X506" s="9">
        <v>2.7404999999999999</v>
      </c>
      <c r="Y506" s="9"/>
      <c r="Z506" s="9">
        <v>0.35</v>
      </c>
      <c r="AA506" s="9">
        <v>4.7455393671256214</v>
      </c>
      <c r="AB506" s="9">
        <v>66.06</v>
      </c>
      <c r="AC506" s="9">
        <v>28.842857142857138</v>
      </c>
      <c r="AD506" s="9"/>
    </row>
    <row r="507" spans="1:30" ht="18.75" customHeight="1" x14ac:dyDescent="0.2">
      <c r="A507" s="16" t="s">
        <v>115</v>
      </c>
      <c r="B507" s="12">
        <v>98599</v>
      </c>
      <c r="C507" s="18">
        <v>767</v>
      </c>
      <c r="D507" s="18">
        <v>773</v>
      </c>
      <c r="E507" s="9">
        <v>0.62999999999999545</v>
      </c>
      <c r="F507" s="9">
        <v>6</v>
      </c>
      <c r="G507" s="20">
        <v>765</v>
      </c>
      <c r="H507" s="20">
        <v>768.5</v>
      </c>
      <c r="I507" s="9">
        <f t="shared" si="49"/>
        <v>767.33</v>
      </c>
      <c r="J507" s="9" t="s">
        <v>120</v>
      </c>
      <c r="K507" s="12" t="s">
        <v>103</v>
      </c>
      <c r="L507" s="47"/>
      <c r="M507" s="9">
        <v>34.74</v>
      </c>
      <c r="N507" s="9"/>
      <c r="O507" s="9">
        <v>31.58</v>
      </c>
      <c r="P507" s="9"/>
      <c r="Q507" s="1">
        <v>33.159999999999997</v>
      </c>
      <c r="R507" s="9">
        <v>83.358000000000004</v>
      </c>
      <c r="S507" s="9"/>
      <c r="T507" s="9"/>
      <c r="U507" s="9"/>
      <c r="V507" s="9"/>
      <c r="W507" s="9"/>
      <c r="X507" s="9"/>
      <c r="Y507" s="9"/>
      <c r="Z507" s="8">
        <v>0</v>
      </c>
      <c r="AA507" s="9">
        <v>1.7587425149700602</v>
      </c>
      <c r="AB507" s="9">
        <v>73.739999999999995</v>
      </c>
      <c r="AC507" s="9">
        <v>24.502857142857145</v>
      </c>
      <c r="AD507" s="9"/>
    </row>
    <row r="508" spans="1:30" ht="18.75" customHeight="1" x14ac:dyDescent="0.2">
      <c r="A508" s="16" t="s">
        <v>115</v>
      </c>
      <c r="B508" s="12">
        <v>98601</v>
      </c>
      <c r="C508" s="18">
        <v>767</v>
      </c>
      <c r="D508" s="18">
        <v>773</v>
      </c>
      <c r="E508" s="9">
        <v>1.2300000000000182</v>
      </c>
      <c r="F508" s="9">
        <v>6</v>
      </c>
      <c r="G508" s="20">
        <v>765</v>
      </c>
      <c r="H508" s="20">
        <v>768.5</v>
      </c>
      <c r="I508" s="9">
        <f t="shared" si="49"/>
        <v>767.93000000000006</v>
      </c>
      <c r="J508" s="9" t="s">
        <v>120</v>
      </c>
      <c r="K508" s="12" t="s">
        <v>103</v>
      </c>
      <c r="L508" s="47"/>
      <c r="M508" s="9"/>
      <c r="N508" s="9"/>
      <c r="O508" s="9">
        <v>33.24</v>
      </c>
      <c r="P508" s="9"/>
      <c r="Q508" s="1">
        <v>33.24</v>
      </c>
      <c r="R508" s="9">
        <v>83.9</v>
      </c>
      <c r="S508" s="9"/>
      <c r="T508" s="9"/>
      <c r="U508" s="9"/>
      <c r="V508" s="9"/>
      <c r="W508" s="9">
        <v>2.131672</v>
      </c>
      <c r="X508" s="9">
        <v>2.6922000000000001</v>
      </c>
      <c r="Y508" s="9"/>
      <c r="Z508" s="9">
        <v>0.86</v>
      </c>
      <c r="AA508" s="9">
        <v>6.6993723381262962</v>
      </c>
      <c r="AB508" s="9">
        <v>73.63</v>
      </c>
      <c r="AC508" s="9">
        <v>18.810000000000002</v>
      </c>
      <c r="AD508" s="9"/>
    </row>
    <row r="509" spans="1:30" ht="18.75" customHeight="1" x14ac:dyDescent="0.2">
      <c r="A509" s="16" t="s">
        <v>115</v>
      </c>
      <c r="B509" s="12">
        <v>98604</v>
      </c>
      <c r="C509" s="18">
        <v>767</v>
      </c>
      <c r="D509" s="18">
        <v>773</v>
      </c>
      <c r="E509" s="9">
        <v>1.7000000000000455</v>
      </c>
      <c r="F509" s="9">
        <v>6</v>
      </c>
      <c r="G509" s="20">
        <v>765</v>
      </c>
      <c r="H509" s="20">
        <v>768.5</v>
      </c>
      <c r="I509" s="9">
        <f t="shared" si="49"/>
        <v>768.40000000000009</v>
      </c>
      <c r="J509" s="9" t="s">
        <v>120</v>
      </c>
      <c r="K509" s="12" t="s">
        <v>103</v>
      </c>
      <c r="L509" s="47"/>
      <c r="M509" s="9">
        <v>28.65</v>
      </c>
      <c r="N509" s="9"/>
      <c r="O509" s="9">
        <v>26.14</v>
      </c>
      <c r="P509" s="9"/>
      <c r="Q509" s="1">
        <v>27.4</v>
      </c>
      <c r="R509" s="9">
        <v>13.818</v>
      </c>
      <c r="S509" s="9"/>
      <c r="T509" s="9"/>
      <c r="U509" s="9"/>
      <c r="V509" s="9"/>
      <c r="W509" s="9"/>
      <c r="X509" s="9"/>
      <c r="Y509" s="9"/>
      <c r="Z509" s="8">
        <v>0</v>
      </c>
      <c r="AA509" s="9">
        <v>0.95886227544910185</v>
      </c>
      <c r="AB509" s="9">
        <v>59.56</v>
      </c>
      <c r="AC509" s="9">
        <v>39.478571428571435</v>
      </c>
      <c r="AD509" s="9"/>
    </row>
    <row r="510" spans="1:30" ht="18.75" customHeight="1" x14ac:dyDescent="0.2">
      <c r="A510" s="16" t="s">
        <v>115</v>
      </c>
      <c r="B510" s="12">
        <v>98610</v>
      </c>
      <c r="C510" s="18">
        <v>767</v>
      </c>
      <c r="D510" s="18">
        <v>773</v>
      </c>
      <c r="E510" s="9">
        <v>2.7899999999999636</v>
      </c>
      <c r="F510" s="9">
        <v>6</v>
      </c>
      <c r="G510" s="10"/>
      <c r="H510" s="10"/>
      <c r="I510" s="9">
        <f t="shared" ref="I510:I526" si="50">C510+E510-0.3</f>
        <v>769.49</v>
      </c>
      <c r="J510" s="9" t="s">
        <v>121</v>
      </c>
      <c r="K510" s="12" t="s">
        <v>103</v>
      </c>
      <c r="L510" s="47"/>
      <c r="M510" s="12">
        <v>26.42</v>
      </c>
      <c r="N510" s="9"/>
      <c r="O510" s="9">
        <v>26.72</v>
      </c>
      <c r="P510" s="9">
        <v>26.72</v>
      </c>
      <c r="Q510" s="1">
        <v>26.57</v>
      </c>
      <c r="R510" s="9">
        <v>73.635999999999996</v>
      </c>
      <c r="S510" s="9"/>
      <c r="T510" s="9"/>
      <c r="U510" s="9"/>
      <c r="V510" s="9"/>
      <c r="W510" s="9"/>
      <c r="X510" s="9"/>
      <c r="Y510" s="9"/>
      <c r="Z510" s="8">
        <v>0</v>
      </c>
      <c r="AA510" s="9">
        <v>2.1745508982035933</v>
      </c>
      <c r="AB510" s="9">
        <v>51.03</v>
      </c>
      <c r="AC510" s="9">
        <v>46.794285714285714</v>
      </c>
      <c r="AD510" s="9"/>
    </row>
    <row r="511" spans="1:30" ht="18.75" customHeight="1" x14ac:dyDescent="0.2">
      <c r="A511" s="16" t="s">
        <v>115</v>
      </c>
      <c r="B511" s="12">
        <v>98731</v>
      </c>
      <c r="C511" s="18">
        <v>767</v>
      </c>
      <c r="D511" s="18">
        <v>773</v>
      </c>
      <c r="E511" s="9">
        <v>3.5900000000000318</v>
      </c>
      <c r="F511" s="9">
        <v>6</v>
      </c>
      <c r="G511" s="10"/>
      <c r="H511" s="10"/>
      <c r="I511" s="9">
        <f t="shared" si="50"/>
        <v>770.29000000000008</v>
      </c>
      <c r="J511" s="9" t="s">
        <v>121</v>
      </c>
      <c r="K511" s="12" t="s">
        <v>103</v>
      </c>
      <c r="L511" s="47"/>
      <c r="M511" s="12">
        <v>24.44</v>
      </c>
      <c r="N511" s="9"/>
      <c r="O511" s="9">
        <v>26.92</v>
      </c>
      <c r="P511" s="9">
        <v>24.497200000000003</v>
      </c>
      <c r="Q511" s="1">
        <v>24.468600000000002</v>
      </c>
      <c r="R511" s="9">
        <v>48.064</v>
      </c>
      <c r="S511" s="9"/>
      <c r="T511" s="9"/>
      <c r="U511" s="9"/>
      <c r="V511" s="9"/>
      <c r="W511" s="9"/>
      <c r="X511" s="9"/>
      <c r="Y511" s="9"/>
      <c r="Z511" s="8">
        <v>0</v>
      </c>
      <c r="AA511" s="9">
        <v>0.14790419161676652</v>
      </c>
      <c r="AB511" s="9">
        <v>50.18</v>
      </c>
      <c r="AC511" s="9">
        <v>49.671428571428564</v>
      </c>
      <c r="AD511" s="9"/>
    </row>
    <row r="512" spans="1:30" ht="18.75" customHeight="1" x14ac:dyDescent="0.2">
      <c r="A512" s="16" t="s">
        <v>115</v>
      </c>
      <c r="B512" s="12">
        <v>98733</v>
      </c>
      <c r="C512" s="18">
        <v>767</v>
      </c>
      <c r="D512" s="18">
        <v>773</v>
      </c>
      <c r="E512" s="9">
        <v>4.1900000000000546</v>
      </c>
      <c r="F512" s="9">
        <v>6</v>
      </c>
      <c r="G512" s="10"/>
      <c r="H512" s="10"/>
      <c r="I512" s="9">
        <f t="shared" si="50"/>
        <v>770.8900000000001</v>
      </c>
      <c r="J512" s="9" t="s">
        <v>121</v>
      </c>
      <c r="K512" s="12" t="s">
        <v>103</v>
      </c>
      <c r="L512" s="47"/>
      <c r="M512" s="12"/>
      <c r="N512" s="9"/>
      <c r="O512" s="9">
        <v>28.84</v>
      </c>
      <c r="P512" s="9">
        <v>26.244400000000002</v>
      </c>
      <c r="Q512" s="1">
        <v>26.244400000000002</v>
      </c>
      <c r="R512" s="9">
        <v>30.303000000000001</v>
      </c>
      <c r="S512" s="9"/>
      <c r="T512" s="9"/>
      <c r="U512" s="9"/>
      <c r="V512" s="9"/>
      <c r="W512" s="9">
        <v>2.1992310000000002</v>
      </c>
      <c r="X512" s="9">
        <v>2.6833</v>
      </c>
      <c r="Y512" s="9"/>
      <c r="Z512" s="8">
        <v>0</v>
      </c>
      <c r="AA512" s="9">
        <v>0</v>
      </c>
      <c r="AB512" s="9">
        <v>43.11</v>
      </c>
      <c r="AC512" s="9">
        <v>56.891428571428577</v>
      </c>
      <c r="AD512" s="9"/>
    </row>
    <row r="513" spans="1:30" ht="18.75" customHeight="1" x14ac:dyDescent="0.2">
      <c r="A513" s="16" t="s">
        <v>115</v>
      </c>
      <c r="B513" s="12">
        <v>98737</v>
      </c>
      <c r="C513" s="18">
        <v>767</v>
      </c>
      <c r="D513" s="18">
        <v>773</v>
      </c>
      <c r="E513" s="9">
        <v>4.8500000000000227</v>
      </c>
      <c r="F513" s="9">
        <v>6</v>
      </c>
      <c r="G513" s="10"/>
      <c r="H513" s="10"/>
      <c r="I513" s="9">
        <f t="shared" si="50"/>
        <v>771.55000000000007</v>
      </c>
      <c r="J513" s="9" t="s">
        <v>121</v>
      </c>
      <c r="K513" s="12" t="s">
        <v>103</v>
      </c>
      <c r="L513" s="47"/>
      <c r="M513" s="9">
        <v>30.65</v>
      </c>
      <c r="N513" s="9"/>
      <c r="O513" s="9">
        <v>31.56</v>
      </c>
      <c r="P513" s="9">
        <v>28.7196</v>
      </c>
      <c r="Q513" s="1">
        <v>29.684799999999999</v>
      </c>
      <c r="R513" s="9">
        <v>8.6349999999999998</v>
      </c>
      <c r="S513" s="9"/>
      <c r="T513" s="9"/>
      <c r="U513" s="9"/>
      <c r="V513" s="9"/>
      <c r="W513" s="9"/>
      <c r="X513" s="9"/>
      <c r="Y513" s="9"/>
      <c r="Z513" s="8">
        <v>0</v>
      </c>
      <c r="AA513" s="9">
        <v>1.9627544910179644</v>
      </c>
      <c r="AB513" s="9">
        <v>60.06</v>
      </c>
      <c r="AC513" s="9">
        <v>37.974285714285713</v>
      </c>
      <c r="AD513" s="9"/>
    </row>
    <row r="514" spans="1:30" ht="18.75" customHeight="1" x14ac:dyDescent="0.2">
      <c r="A514" s="16" t="s">
        <v>115</v>
      </c>
      <c r="B514" s="12">
        <v>98743</v>
      </c>
      <c r="C514" s="18">
        <v>767</v>
      </c>
      <c r="D514" s="18">
        <v>773</v>
      </c>
      <c r="E514" s="9">
        <v>5.8999999999999773</v>
      </c>
      <c r="F514" s="9">
        <v>6</v>
      </c>
      <c r="G514" s="10"/>
      <c r="H514" s="10"/>
      <c r="I514" s="9">
        <f t="shared" si="50"/>
        <v>772.6</v>
      </c>
      <c r="J514" s="9" t="s">
        <v>121</v>
      </c>
      <c r="K514" s="12" t="s">
        <v>101</v>
      </c>
      <c r="L514" s="47"/>
      <c r="M514" s="9">
        <v>5.49</v>
      </c>
      <c r="N514" s="9"/>
      <c r="O514" s="9">
        <v>2.46</v>
      </c>
      <c r="P514" s="9">
        <v>2.46</v>
      </c>
      <c r="Q514" s="1">
        <v>3.9750000000000001</v>
      </c>
      <c r="R514" s="9">
        <v>8.08</v>
      </c>
      <c r="S514" s="9"/>
      <c r="T514" s="9"/>
      <c r="U514" s="9"/>
      <c r="V514" s="9"/>
      <c r="W514" s="9"/>
      <c r="X514" s="9"/>
      <c r="Y514" s="9"/>
      <c r="Z514" s="8">
        <v>0</v>
      </c>
      <c r="AA514" s="9">
        <v>3.8428143712574854</v>
      </c>
      <c r="AB514" s="9">
        <v>63.96</v>
      </c>
      <c r="AC514" s="9">
        <v>32.192857142857143</v>
      </c>
      <c r="AD514" s="9"/>
    </row>
    <row r="515" spans="1:30" ht="18.75" customHeight="1" x14ac:dyDescent="0.2">
      <c r="A515" s="16" t="s">
        <v>115</v>
      </c>
      <c r="B515" s="12">
        <v>98744</v>
      </c>
      <c r="C515" s="18">
        <v>773</v>
      </c>
      <c r="D515" s="18">
        <v>774</v>
      </c>
      <c r="E515" s="9">
        <v>0.17999999999994998</v>
      </c>
      <c r="F515" s="9">
        <v>1</v>
      </c>
      <c r="G515" s="20">
        <v>772.5</v>
      </c>
      <c r="H515" s="20">
        <v>773.6</v>
      </c>
      <c r="I515" s="9">
        <f t="shared" si="50"/>
        <v>772.88</v>
      </c>
      <c r="J515" s="9" t="s">
        <v>121</v>
      </c>
      <c r="K515" s="12" t="s">
        <v>101</v>
      </c>
      <c r="L515" s="47"/>
      <c r="M515" s="9">
        <v>30.31</v>
      </c>
      <c r="N515" s="9"/>
      <c r="O515" s="9">
        <v>30.16</v>
      </c>
      <c r="P515" s="9"/>
      <c r="Q515" s="1">
        <v>30.24</v>
      </c>
      <c r="R515" s="9">
        <v>93.037999999999997</v>
      </c>
      <c r="S515" s="9"/>
      <c r="T515" s="9"/>
      <c r="U515" s="9"/>
      <c r="V515" s="9"/>
      <c r="W515" s="9"/>
      <c r="X515" s="9"/>
      <c r="Y515" s="9"/>
      <c r="Z515" s="8">
        <v>0</v>
      </c>
      <c r="AA515" s="9">
        <v>5.7849101796407183</v>
      </c>
      <c r="AB515" s="9">
        <v>58.59</v>
      </c>
      <c r="AC515" s="9">
        <v>35.624285714285719</v>
      </c>
      <c r="AD515" s="9"/>
    </row>
    <row r="516" spans="1:30" ht="18.75" customHeight="1" x14ac:dyDescent="0.2">
      <c r="A516" s="16" t="s">
        <v>115</v>
      </c>
      <c r="B516" s="12">
        <v>98748</v>
      </c>
      <c r="C516" s="18">
        <v>773</v>
      </c>
      <c r="D516" s="18">
        <v>774</v>
      </c>
      <c r="E516" s="9">
        <v>0.86000000000001364</v>
      </c>
      <c r="F516" s="9">
        <v>1</v>
      </c>
      <c r="G516" s="20"/>
      <c r="H516" s="20"/>
      <c r="I516" s="9">
        <f t="shared" si="50"/>
        <v>773.56000000000006</v>
      </c>
      <c r="J516" s="9" t="s">
        <v>121</v>
      </c>
      <c r="K516" s="12" t="s">
        <v>101</v>
      </c>
      <c r="L516" s="47"/>
      <c r="M516" s="12">
        <v>5.05</v>
      </c>
      <c r="N516" s="9"/>
      <c r="O516" s="9">
        <v>4.33</v>
      </c>
      <c r="P516" s="9"/>
      <c r="Q516" s="1">
        <v>4.6900000000000004</v>
      </c>
      <c r="R516" s="9">
        <v>5.4530000000000003</v>
      </c>
      <c r="S516" s="9"/>
      <c r="T516" s="9"/>
      <c r="U516" s="9"/>
      <c r="V516" s="9"/>
      <c r="W516" s="9"/>
      <c r="X516" s="9"/>
      <c r="Y516" s="9">
        <v>21.1</v>
      </c>
      <c r="Z516" s="8">
        <v>0</v>
      </c>
      <c r="AA516" s="9">
        <v>9.8187425149700598</v>
      </c>
      <c r="AB516" s="9">
        <v>59.21</v>
      </c>
      <c r="AC516" s="9">
        <v>30.97</v>
      </c>
      <c r="AD516" s="9"/>
    </row>
    <row r="517" spans="1:30" ht="18.75" customHeight="1" x14ac:dyDescent="0.2">
      <c r="A517" s="16" t="s">
        <v>115</v>
      </c>
      <c r="B517" s="12">
        <v>98751</v>
      </c>
      <c r="C517" s="18">
        <v>774</v>
      </c>
      <c r="D517" s="18">
        <v>780</v>
      </c>
      <c r="E517" s="9">
        <v>0.39999999999997726</v>
      </c>
      <c r="F517" s="9">
        <v>6</v>
      </c>
      <c r="G517" s="10"/>
      <c r="H517" s="10"/>
      <c r="I517" s="9">
        <f t="shared" si="50"/>
        <v>774.1</v>
      </c>
      <c r="J517" s="9" t="s">
        <v>121</v>
      </c>
      <c r="K517" s="12" t="s">
        <v>101</v>
      </c>
      <c r="L517" s="47"/>
      <c r="M517" s="12"/>
      <c r="N517" s="9"/>
      <c r="O517" s="9">
        <v>29.59</v>
      </c>
      <c r="P517" s="9"/>
      <c r="Q517" s="1">
        <v>29.59</v>
      </c>
      <c r="R517" s="9">
        <v>61.462000000000003</v>
      </c>
      <c r="S517" s="9"/>
      <c r="T517" s="9"/>
      <c r="U517" s="9"/>
      <c r="V517" s="9"/>
      <c r="W517" s="9">
        <v>2.2049910000000001</v>
      </c>
      <c r="X517" s="9">
        <v>2.7092999999999998</v>
      </c>
      <c r="Y517" s="9"/>
      <c r="Z517" s="8">
        <v>0</v>
      </c>
      <c r="AA517" s="9">
        <v>1.3526946107784432</v>
      </c>
      <c r="AB517" s="9">
        <v>62.97</v>
      </c>
      <c r="AC517" s="9">
        <v>35.677142857142854</v>
      </c>
      <c r="AD517" s="9"/>
    </row>
    <row r="518" spans="1:30" ht="18.75" customHeight="1" x14ac:dyDescent="0.2">
      <c r="A518" s="16" t="s">
        <v>115</v>
      </c>
      <c r="B518" s="12">
        <v>98754</v>
      </c>
      <c r="C518" s="18">
        <v>774</v>
      </c>
      <c r="D518" s="18">
        <v>780</v>
      </c>
      <c r="E518" s="9">
        <v>0.95000000000004547</v>
      </c>
      <c r="F518" s="9">
        <v>6</v>
      </c>
      <c r="G518" s="20">
        <v>774.4</v>
      </c>
      <c r="H518" s="20">
        <v>775.3</v>
      </c>
      <c r="I518" s="9">
        <f t="shared" si="50"/>
        <v>774.65000000000009</v>
      </c>
      <c r="J518" s="9" t="s">
        <v>121</v>
      </c>
      <c r="K518" s="12" t="s">
        <v>101</v>
      </c>
      <c r="L518" s="47"/>
      <c r="M518" s="9">
        <v>27.36</v>
      </c>
      <c r="N518" s="9"/>
      <c r="O518" s="9">
        <v>28.03</v>
      </c>
      <c r="P518" s="9"/>
      <c r="Q518" s="1">
        <v>27.7</v>
      </c>
      <c r="R518" s="9">
        <v>32.676000000000002</v>
      </c>
      <c r="S518" s="9"/>
      <c r="T518" s="9"/>
      <c r="U518" s="9"/>
      <c r="V518" s="9"/>
      <c r="W518" s="9"/>
      <c r="X518" s="9"/>
      <c r="Y518" s="9"/>
      <c r="Z518" s="8"/>
      <c r="AA518" s="9"/>
      <c r="AB518" s="9"/>
      <c r="AC518" s="9"/>
      <c r="AD518" s="9"/>
    </row>
    <row r="519" spans="1:30" ht="18.75" customHeight="1" x14ac:dyDescent="0.2">
      <c r="A519" s="16" t="s">
        <v>115</v>
      </c>
      <c r="B519" s="12">
        <v>98760</v>
      </c>
      <c r="C519" s="18">
        <v>774</v>
      </c>
      <c r="D519" s="18">
        <v>780</v>
      </c>
      <c r="E519" s="9">
        <v>1.9500000000000455</v>
      </c>
      <c r="F519" s="9">
        <v>6</v>
      </c>
      <c r="G519" s="20">
        <v>775.3</v>
      </c>
      <c r="H519" s="20">
        <v>777.3</v>
      </c>
      <c r="I519" s="9">
        <f t="shared" si="50"/>
        <v>775.65000000000009</v>
      </c>
      <c r="J519" s="9" t="s">
        <v>121</v>
      </c>
      <c r="K519" s="12" t="s">
        <v>101</v>
      </c>
      <c r="L519" s="47"/>
      <c r="M519" s="9">
        <v>29.59</v>
      </c>
      <c r="N519" s="9"/>
      <c r="O519" s="9">
        <v>29.43</v>
      </c>
      <c r="P519" s="9"/>
      <c r="Q519" s="1">
        <v>29.51</v>
      </c>
      <c r="R519" s="9">
        <v>139.655</v>
      </c>
      <c r="S519" s="9"/>
      <c r="T519" s="9"/>
      <c r="U519" s="9"/>
      <c r="V519" s="9"/>
      <c r="W519" s="9"/>
      <c r="X519" s="9"/>
      <c r="Y519" s="9"/>
      <c r="Z519" s="8">
        <v>0</v>
      </c>
      <c r="AA519" s="9">
        <v>9.2905389221556902</v>
      </c>
      <c r="AB519" s="9">
        <v>65.48</v>
      </c>
      <c r="AC519" s="9">
        <v>25.234285714285711</v>
      </c>
      <c r="AD519" s="9"/>
    </row>
    <row r="520" spans="1:30" ht="18.75" customHeight="1" x14ac:dyDescent="0.2">
      <c r="A520" s="16" t="s">
        <v>115</v>
      </c>
      <c r="B520" s="12">
        <v>98766</v>
      </c>
      <c r="C520" s="18">
        <v>774</v>
      </c>
      <c r="D520" s="18">
        <v>780</v>
      </c>
      <c r="E520" s="9">
        <v>2.8899999999999864</v>
      </c>
      <c r="F520" s="9">
        <v>6</v>
      </c>
      <c r="G520" s="20">
        <v>775.3</v>
      </c>
      <c r="H520" s="20">
        <v>777.3</v>
      </c>
      <c r="I520" s="9">
        <f t="shared" si="50"/>
        <v>776.59</v>
      </c>
      <c r="J520" s="9" t="s">
        <v>121</v>
      </c>
      <c r="K520" s="12" t="s">
        <v>101</v>
      </c>
      <c r="L520" s="47"/>
      <c r="M520" s="9">
        <v>28.98</v>
      </c>
      <c r="N520" s="9"/>
      <c r="O520" s="9">
        <v>30.36</v>
      </c>
      <c r="P520" s="9"/>
      <c r="Q520" s="1">
        <v>29.67</v>
      </c>
      <c r="R520" s="9">
        <v>44.204999999999998</v>
      </c>
      <c r="S520" s="9"/>
      <c r="T520" s="9"/>
      <c r="U520" s="9"/>
      <c r="V520" s="9"/>
      <c r="W520" s="9"/>
      <c r="X520" s="9"/>
      <c r="Y520" s="9"/>
      <c r="Z520" s="8">
        <v>0</v>
      </c>
      <c r="AA520" s="9">
        <v>3.4816167664670665</v>
      </c>
      <c r="AB520" s="9">
        <v>68.099999999999994</v>
      </c>
      <c r="AC520" s="9">
        <v>28.417142857142856</v>
      </c>
      <c r="AD520" s="9"/>
    </row>
    <row r="521" spans="1:30" ht="18.75" customHeight="1" x14ac:dyDescent="0.2">
      <c r="A521" s="16" t="s">
        <v>115</v>
      </c>
      <c r="B521" s="12">
        <v>98771</v>
      </c>
      <c r="C521" s="18">
        <v>774</v>
      </c>
      <c r="D521" s="18">
        <v>780</v>
      </c>
      <c r="E521" s="9">
        <v>3.9099999999999682</v>
      </c>
      <c r="F521" s="9">
        <v>6</v>
      </c>
      <c r="G521" s="10"/>
      <c r="H521" s="10"/>
      <c r="I521" s="9">
        <f t="shared" si="50"/>
        <v>777.61</v>
      </c>
      <c r="J521" s="9" t="s">
        <v>121</v>
      </c>
      <c r="K521" s="12" t="s">
        <v>101</v>
      </c>
      <c r="L521" s="47"/>
      <c r="M521" s="9">
        <v>30.39</v>
      </c>
      <c r="N521" s="9"/>
      <c r="O521" s="9">
        <v>29.78</v>
      </c>
      <c r="P521" s="9"/>
      <c r="Q521" s="1">
        <v>30.09</v>
      </c>
      <c r="R521" s="9">
        <v>20.863</v>
      </c>
      <c r="S521" s="9"/>
      <c r="T521" s="9"/>
      <c r="U521" s="9"/>
      <c r="V521" s="9"/>
      <c r="W521" s="9"/>
      <c r="X521" s="9"/>
      <c r="Y521" s="9"/>
      <c r="Z521" s="8">
        <v>0</v>
      </c>
      <c r="AA521" s="9">
        <v>6.8011377245508982</v>
      </c>
      <c r="AB521" s="9">
        <v>56.52</v>
      </c>
      <c r="AC521" s="9">
        <v>36.681428571428576</v>
      </c>
      <c r="AD521" s="9"/>
    </row>
    <row r="522" spans="1:30" ht="18.75" customHeight="1" x14ac:dyDescent="0.2">
      <c r="A522" s="16" t="s">
        <v>115</v>
      </c>
      <c r="B522" s="12">
        <v>98776</v>
      </c>
      <c r="C522" s="18">
        <v>774</v>
      </c>
      <c r="D522" s="18">
        <v>780</v>
      </c>
      <c r="E522" s="9">
        <v>4.8400000000000318</v>
      </c>
      <c r="F522" s="9">
        <v>6</v>
      </c>
      <c r="G522" s="20">
        <v>778.1</v>
      </c>
      <c r="H522" s="20">
        <v>781.7</v>
      </c>
      <c r="I522" s="9">
        <f t="shared" si="50"/>
        <v>778.54000000000008</v>
      </c>
      <c r="J522" s="9" t="s">
        <v>121</v>
      </c>
      <c r="K522" s="12" t="s">
        <v>101</v>
      </c>
      <c r="L522" s="47"/>
      <c r="M522" s="9">
        <v>27.53</v>
      </c>
      <c r="N522" s="9"/>
      <c r="O522" s="9">
        <v>29.14</v>
      </c>
      <c r="P522" s="9"/>
      <c r="Q522" s="1">
        <v>28.34</v>
      </c>
      <c r="R522" s="9">
        <v>20.138000000000002</v>
      </c>
      <c r="S522" s="9"/>
      <c r="T522" s="9"/>
      <c r="U522" s="9"/>
      <c r="V522" s="9"/>
      <c r="W522" s="9"/>
      <c r="X522" s="9"/>
      <c r="Y522" s="9"/>
      <c r="Z522" s="8">
        <v>0</v>
      </c>
      <c r="AA522" s="9">
        <v>4.219820359281437</v>
      </c>
      <c r="AB522" s="9">
        <v>59.33</v>
      </c>
      <c r="AC522" s="9">
        <v>36.447142857142858</v>
      </c>
      <c r="AD522" s="9"/>
    </row>
    <row r="523" spans="1:30" ht="18.75" customHeight="1" x14ac:dyDescent="0.2">
      <c r="A523" s="16" t="s">
        <v>115</v>
      </c>
      <c r="B523" s="12">
        <v>98778</v>
      </c>
      <c r="C523" s="18">
        <v>774</v>
      </c>
      <c r="D523" s="18">
        <v>780</v>
      </c>
      <c r="E523" s="9">
        <v>5.3099999999999454</v>
      </c>
      <c r="F523" s="9">
        <v>6</v>
      </c>
      <c r="G523" s="20">
        <v>778.1</v>
      </c>
      <c r="H523" s="20">
        <v>781.7</v>
      </c>
      <c r="I523" s="9">
        <f t="shared" si="50"/>
        <v>779.01</v>
      </c>
      <c r="J523" s="9" t="s">
        <v>121</v>
      </c>
      <c r="K523" s="12" t="s">
        <v>101</v>
      </c>
      <c r="L523" s="47"/>
      <c r="M523" s="12"/>
      <c r="N523" s="9"/>
      <c r="O523" s="9"/>
      <c r="P523" s="9"/>
      <c r="Q523" s="1"/>
      <c r="R523" s="9">
        <v>29.055</v>
      </c>
      <c r="S523" s="9"/>
      <c r="T523" s="9"/>
      <c r="U523" s="9"/>
      <c r="V523" s="9"/>
      <c r="W523" s="9"/>
      <c r="X523" s="9"/>
      <c r="Y523" s="9"/>
      <c r="Z523" s="8">
        <v>0</v>
      </c>
      <c r="AA523" s="9">
        <v>7.3164670658682631</v>
      </c>
      <c r="AB523" s="9">
        <v>65.05</v>
      </c>
      <c r="AC523" s="9">
        <v>27.635714285714286</v>
      </c>
      <c r="AD523" s="9"/>
    </row>
    <row r="524" spans="1:30" ht="18.75" customHeight="1" x14ac:dyDescent="0.2">
      <c r="A524" s="16" t="s">
        <v>115</v>
      </c>
      <c r="B524" s="12">
        <v>98781</v>
      </c>
      <c r="C524" s="18">
        <v>774</v>
      </c>
      <c r="D524" s="18">
        <v>780</v>
      </c>
      <c r="E524" s="9">
        <v>5.8500000000000227</v>
      </c>
      <c r="F524" s="9">
        <v>6</v>
      </c>
      <c r="G524" s="20">
        <v>778.1</v>
      </c>
      <c r="H524" s="20">
        <v>781.7</v>
      </c>
      <c r="I524" s="9">
        <f t="shared" si="50"/>
        <v>779.55000000000007</v>
      </c>
      <c r="J524" s="9" t="s">
        <v>121</v>
      </c>
      <c r="K524" s="12" t="s">
        <v>101</v>
      </c>
      <c r="L524" s="47"/>
      <c r="M524" s="12">
        <v>28.33</v>
      </c>
      <c r="N524" s="9"/>
      <c r="O524" s="9">
        <v>28.89</v>
      </c>
      <c r="P524" s="9"/>
      <c r="Q524" s="1">
        <v>28.61</v>
      </c>
      <c r="R524" s="9">
        <v>21.657</v>
      </c>
      <c r="S524" s="9"/>
      <c r="T524" s="9"/>
      <c r="U524" s="9"/>
      <c r="V524" s="9"/>
      <c r="W524" s="9"/>
      <c r="X524" s="9"/>
      <c r="Y524" s="9"/>
      <c r="Z524" s="8">
        <v>0</v>
      </c>
      <c r="AA524" s="9">
        <v>11.134131736526946</v>
      </c>
      <c r="AB524" s="9">
        <v>64.709999999999994</v>
      </c>
      <c r="AC524" s="9">
        <v>24.155714285714286</v>
      </c>
      <c r="AD524" s="9"/>
    </row>
    <row r="525" spans="1:30" ht="18.75" customHeight="1" x14ac:dyDescent="0.2">
      <c r="A525" s="16" t="s">
        <v>115</v>
      </c>
      <c r="B525" s="12">
        <v>98783</v>
      </c>
      <c r="C525" s="18">
        <v>780</v>
      </c>
      <c r="D525" s="18">
        <v>786</v>
      </c>
      <c r="E525" s="9">
        <v>0.26999999999998181</v>
      </c>
      <c r="F525" s="9">
        <v>6</v>
      </c>
      <c r="G525" s="20">
        <v>778.1</v>
      </c>
      <c r="H525" s="20">
        <v>781.7</v>
      </c>
      <c r="I525" s="9">
        <f t="shared" si="50"/>
        <v>779.97</v>
      </c>
      <c r="J525" s="9" t="s">
        <v>121</v>
      </c>
      <c r="K525" s="12" t="s">
        <v>101</v>
      </c>
      <c r="L525" s="47"/>
      <c r="M525" s="9">
        <v>27.09</v>
      </c>
      <c r="N525" s="9"/>
      <c r="O525" s="9">
        <v>28.88</v>
      </c>
      <c r="P525" s="9"/>
      <c r="Q525" s="1">
        <v>27.99</v>
      </c>
      <c r="R525" s="9">
        <v>32.360999999999997</v>
      </c>
      <c r="S525" s="9"/>
      <c r="T525" s="9"/>
      <c r="U525" s="9"/>
      <c r="V525" s="9"/>
      <c r="W525" s="9"/>
      <c r="X525" s="9"/>
      <c r="Y525" s="9"/>
      <c r="Z525" s="8">
        <v>0</v>
      </c>
      <c r="AA525" s="9">
        <v>11.688502994011976</v>
      </c>
      <c r="AB525" s="9">
        <v>57.93</v>
      </c>
      <c r="AC525" s="9">
        <v>30.382857142857144</v>
      </c>
      <c r="AD525" s="9"/>
    </row>
    <row r="526" spans="1:30" ht="18.75" customHeight="1" x14ac:dyDescent="0.2">
      <c r="A526" s="16" t="s">
        <v>115</v>
      </c>
      <c r="B526" s="12">
        <v>98788</v>
      </c>
      <c r="C526" s="18">
        <v>780</v>
      </c>
      <c r="D526" s="18">
        <v>786</v>
      </c>
      <c r="E526" s="9">
        <v>1.1900000000000546</v>
      </c>
      <c r="F526" s="9">
        <v>6</v>
      </c>
      <c r="G526" s="20">
        <v>778.1</v>
      </c>
      <c r="H526" s="20">
        <v>781.7</v>
      </c>
      <c r="I526" s="9">
        <f t="shared" si="50"/>
        <v>780.8900000000001</v>
      </c>
      <c r="J526" s="9" t="s">
        <v>121</v>
      </c>
      <c r="K526" s="12" t="s">
        <v>101</v>
      </c>
      <c r="L526" s="47"/>
      <c r="M526" s="12">
        <v>26.15</v>
      </c>
      <c r="N526" s="9"/>
      <c r="O526" s="9">
        <v>27.29</v>
      </c>
      <c r="P526" s="9"/>
      <c r="Q526" s="1">
        <v>26.72</v>
      </c>
      <c r="R526" s="9">
        <v>49.905000000000001</v>
      </c>
      <c r="S526" s="9"/>
      <c r="T526" s="9"/>
      <c r="U526" s="9"/>
      <c r="V526" s="9"/>
      <c r="W526" s="9"/>
      <c r="X526" s="9"/>
      <c r="Y526" s="9"/>
      <c r="Z526" s="8">
        <v>0</v>
      </c>
      <c r="AA526" s="9">
        <v>22.284491017964072</v>
      </c>
      <c r="AB526" s="9">
        <v>61.41</v>
      </c>
      <c r="AC526" s="9">
        <v>16.307142857142857</v>
      </c>
      <c r="AD526" s="9"/>
    </row>
    <row r="527" spans="1:30" ht="18.75" customHeight="1" x14ac:dyDescent="0.2">
      <c r="A527" s="16" t="s">
        <v>115</v>
      </c>
      <c r="B527" s="12">
        <v>98792</v>
      </c>
      <c r="C527" s="18">
        <v>780</v>
      </c>
      <c r="D527" s="18">
        <v>786</v>
      </c>
      <c r="E527" s="9">
        <v>1.8500000000000227</v>
      </c>
      <c r="F527" s="9">
        <v>6</v>
      </c>
      <c r="G527" s="20">
        <v>778.1</v>
      </c>
      <c r="H527" s="20">
        <v>781.7</v>
      </c>
      <c r="I527" s="9">
        <f t="shared" ref="I527:I541" si="51">C527+E527-0.3</f>
        <v>781.55000000000007</v>
      </c>
      <c r="J527" s="9" t="s">
        <v>121</v>
      </c>
      <c r="K527" s="12" t="s">
        <v>101</v>
      </c>
      <c r="L527" s="47"/>
      <c r="M527" s="9">
        <v>30.65</v>
      </c>
      <c r="N527" s="9"/>
      <c r="O527" s="9">
        <v>32.35</v>
      </c>
      <c r="P527" s="9"/>
      <c r="Q527" s="1">
        <v>31.5</v>
      </c>
      <c r="R527" s="9">
        <v>59.078000000000003</v>
      </c>
      <c r="S527" s="9"/>
      <c r="T527" s="9"/>
      <c r="U527" s="9"/>
      <c r="V527" s="9"/>
      <c r="W527" s="9"/>
      <c r="X527" s="9"/>
      <c r="Y527" s="9"/>
      <c r="Z527" s="9">
        <v>0.01</v>
      </c>
      <c r="AA527" s="9">
        <v>12.690592827084686</v>
      </c>
      <c r="AB527" s="9">
        <v>62.21</v>
      </c>
      <c r="AC527" s="9">
        <v>25.094285714285714</v>
      </c>
      <c r="AD527" s="9"/>
    </row>
    <row r="528" spans="1:30" ht="18.75" customHeight="1" x14ac:dyDescent="0.2">
      <c r="A528" s="16" t="s">
        <v>115</v>
      </c>
      <c r="B528" s="12">
        <v>98795</v>
      </c>
      <c r="C528" s="18">
        <v>780</v>
      </c>
      <c r="D528" s="18">
        <v>786</v>
      </c>
      <c r="E528" s="9">
        <v>2.5299999999999727</v>
      </c>
      <c r="F528" s="9">
        <v>6</v>
      </c>
      <c r="G528" s="10"/>
      <c r="H528" s="10"/>
      <c r="I528" s="9">
        <f t="shared" si="51"/>
        <v>782.23</v>
      </c>
      <c r="J528" s="9" t="s">
        <v>121</v>
      </c>
      <c r="K528" s="12" t="s">
        <v>101</v>
      </c>
      <c r="L528" s="47"/>
      <c r="M528" s="12"/>
      <c r="N528" s="9"/>
      <c r="O528" s="9">
        <v>31.23</v>
      </c>
      <c r="P528" s="9"/>
      <c r="Q528" s="1">
        <v>31.23</v>
      </c>
      <c r="R528" s="9">
        <v>60.790999999999997</v>
      </c>
      <c r="S528" s="9"/>
      <c r="T528" s="9"/>
      <c r="U528" s="9"/>
      <c r="V528" s="9"/>
      <c r="W528" s="9">
        <v>2.1587510000000001</v>
      </c>
      <c r="X528" s="9">
        <v>2.6827000000000001</v>
      </c>
      <c r="Y528" s="9"/>
      <c r="Z528" s="8">
        <v>0</v>
      </c>
      <c r="AA528" s="9">
        <v>3.1437724550898203</v>
      </c>
      <c r="AB528" s="9">
        <v>57.47</v>
      </c>
      <c r="AC528" s="9">
        <v>39.388571428571431</v>
      </c>
      <c r="AD528" s="9"/>
    </row>
    <row r="529" spans="1:30" ht="18.75" customHeight="1" x14ac:dyDescent="0.2">
      <c r="A529" s="16" t="s">
        <v>115</v>
      </c>
      <c r="B529" s="12">
        <v>98799</v>
      </c>
      <c r="C529" s="18">
        <v>780</v>
      </c>
      <c r="D529" s="18">
        <v>786</v>
      </c>
      <c r="E529" s="9">
        <v>3.1699999999999591</v>
      </c>
      <c r="F529" s="9">
        <v>6</v>
      </c>
      <c r="G529" s="20">
        <v>782.5</v>
      </c>
      <c r="H529" s="20">
        <v>784.5</v>
      </c>
      <c r="I529" s="9">
        <f t="shared" si="51"/>
        <v>782.87</v>
      </c>
      <c r="J529" s="9" t="s">
        <v>121</v>
      </c>
      <c r="K529" s="12" t="s">
        <v>101</v>
      </c>
      <c r="L529" s="47"/>
      <c r="M529" s="12"/>
      <c r="N529" s="9"/>
      <c r="O529" s="9"/>
      <c r="P529" s="9"/>
      <c r="Q529" s="1"/>
      <c r="R529" s="9">
        <v>22.422999999999998</v>
      </c>
      <c r="S529" s="9"/>
      <c r="T529" s="9"/>
      <c r="U529" s="9"/>
      <c r="V529" s="9"/>
      <c r="W529" s="9"/>
      <c r="X529" s="9"/>
      <c r="Y529" s="9"/>
      <c r="Z529" s="8">
        <v>0</v>
      </c>
      <c r="AA529" s="9">
        <v>9.4970059880239539</v>
      </c>
      <c r="AB529" s="9">
        <v>62.27</v>
      </c>
      <c r="AC529" s="9">
        <v>28.234285714285715</v>
      </c>
      <c r="AD529" s="9"/>
    </row>
    <row r="530" spans="1:30" ht="18.75" customHeight="1" x14ac:dyDescent="0.2">
      <c r="A530" s="16" t="s">
        <v>115</v>
      </c>
      <c r="B530" s="12">
        <v>98804</v>
      </c>
      <c r="C530" s="18">
        <v>780</v>
      </c>
      <c r="D530" s="18">
        <v>786</v>
      </c>
      <c r="E530" s="9">
        <v>4.1599999999999682</v>
      </c>
      <c r="F530" s="9">
        <v>6</v>
      </c>
      <c r="G530" s="20">
        <v>782.5</v>
      </c>
      <c r="H530" s="20">
        <v>784.5</v>
      </c>
      <c r="I530" s="9">
        <f t="shared" si="51"/>
        <v>783.86</v>
      </c>
      <c r="J530" s="9" t="s">
        <v>121</v>
      </c>
      <c r="K530" s="12" t="s">
        <v>101</v>
      </c>
      <c r="L530" s="47"/>
      <c r="M530" s="12"/>
      <c r="N530" s="9"/>
      <c r="O530" s="9">
        <v>29.22</v>
      </c>
      <c r="P530" s="9"/>
      <c r="Q530" s="1">
        <v>29.22</v>
      </c>
      <c r="R530" s="9">
        <v>132.53899999999999</v>
      </c>
      <c r="S530" s="9"/>
      <c r="T530" s="9"/>
      <c r="U530" s="9"/>
      <c r="V530" s="9"/>
      <c r="W530" s="9">
        <v>2.2030129999999999</v>
      </c>
      <c r="X530" s="9">
        <v>2.6977000000000002</v>
      </c>
      <c r="Y530" s="9"/>
      <c r="Z530" s="8">
        <v>0</v>
      </c>
      <c r="AA530" s="9">
        <v>12.014071856287426</v>
      </c>
      <c r="AB530" s="9">
        <v>57.71</v>
      </c>
      <c r="AC530" s="9">
        <v>30.274285714285714</v>
      </c>
      <c r="AD530" s="9"/>
    </row>
    <row r="531" spans="1:30" ht="18.75" customHeight="1" x14ac:dyDescent="0.2">
      <c r="A531" s="16" t="s">
        <v>115</v>
      </c>
      <c r="B531" s="12">
        <v>98809</v>
      </c>
      <c r="C531" s="18">
        <v>780</v>
      </c>
      <c r="D531" s="18">
        <v>786</v>
      </c>
      <c r="E531" s="9">
        <v>5.1399999999999864</v>
      </c>
      <c r="F531" s="9">
        <v>6</v>
      </c>
      <c r="G531" s="10"/>
      <c r="H531" s="10"/>
      <c r="I531" s="9">
        <f t="shared" si="51"/>
        <v>784.84</v>
      </c>
      <c r="J531" s="9" t="s">
        <v>121</v>
      </c>
      <c r="K531" s="12" t="s">
        <v>101</v>
      </c>
      <c r="L531" s="47"/>
      <c r="M531" s="12">
        <v>31.34</v>
      </c>
      <c r="N531" s="9"/>
      <c r="O531" s="9">
        <v>32.299999999999997</v>
      </c>
      <c r="P531" s="9">
        <v>29.392999999999997</v>
      </c>
      <c r="Q531" s="1">
        <v>30.366499999999998</v>
      </c>
      <c r="R531" s="9">
        <v>97.231999999999999</v>
      </c>
      <c r="S531" s="9"/>
      <c r="T531" s="9"/>
      <c r="U531" s="9"/>
      <c r="V531" s="9"/>
      <c r="W531" s="9"/>
      <c r="X531" s="9"/>
      <c r="Y531" s="9"/>
      <c r="Z531" s="9">
        <v>0.72</v>
      </c>
      <c r="AA531" s="9">
        <v>10.219431582694483</v>
      </c>
      <c r="AB531" s="9">
        <v>53.17</v>
      </c>
      <c r="AC531" s="9">
        <v>35.89</v>
      </c>
      <c r="AD531" s="9"/>
    </row>
    <row r="532" spans="1:30" ht="18.75" customHeight="1" x14ac:dyDescent="0.2">
      <c r="A532" s="16" t="s">
        <v>115</v>
      </c>
      <c r="B532" s="12">
        <v>98813</v>
      </c>
      <c r="C532" s="18">
        <v>780</v>
      </c>
      <c r="D532" s="18">
        <v>786</v>
      </c>
      <c r="E532" s="9">
        <v>5.8400000000000318</v>
      </c>
      <c r="F532" s="9">
        <v>6</v>
      </c>
      <c r="G532" s="10"/>
      <c r="H532" s="10"/>
      <c r="I532" s="9">
        <f t="shared" si="51"/>
        <v>785.54000000000008</v>
      </c>
      <c r="J532" s="9" t="s">
        <v>121</v>
      </c>
      <c r="K532" s="12" t="s">
        <v>101</v>
      </c>
      <c r="L532" s="47"/>
      <c r="M532" s="12"/>
      <c r="N532" s="9"/>
      <c r="O532" s="9">
        <v>32.33</v>
      </c>
      <c r="P532" s="9">
        <v>29.420300000000001</v>
      </c>
      <c r="Q532" s="1">
        <v>29.420300000000001</v>
      </c>
      <c r="R532" s="9">
        <v>78.245000000000005</v>
      </c>
      <c r="S532" s="9"/>
      <c r="T532" s="9"/>
      <c r="U532" s="9"/>
      <c r="V532" s="9"/>
      <c r="W532" s="9">
        <v>2.1495959999999998</v>
      </c>
      <c r="X532" s="9">
        <v>2.6964000000000001</v>
      </c>
      <c r="Y532" s="9"/>
      <c r="Z532" s="8">
        <v>0</v>
      </c>
      <c r="AA532" s="9">
        <v>8.3173652694610814E-2</v>
      </c>
      <c r="AB532" s="9">
        <v>43.63</v>
      </c>
      <c r="AC532" s="9">
        <v>56.287142857142861</v>
      </c>
      <c r="AD532" s="9"/>
    </row>
    <row r="533" spans="1:30" ht="18.75" customHeight="1" x14ac:dyDescent="0.2">
      <c r="A533" s="16" t="s">
        <v>115</v>
      </c>
      <c r="B533" s="12">
        <v>98816</v>
      </c>
      <c r="C533" s="18">
        <v>786</v>
      </c>
      <c r="D533" s="18">
        <v>792</v>
      </c>
      <c r="E533" s="9">
        <v>0.51999999999998181</v>
      </c>
      <c r="F533" s="9">
        <v>6</v>
      </c>
      <c r="G533" s="10"/>
      <c r="H533" s="10"/>
      <c r="I533" s="9">
        <f t="shared" si="51"/>
        <v>786.22</v>
      </c>
      <c r="J533" s="9" t="s">
        <v>121</v>
      </c>
      <c r="K533" s="12" t="s">
        <v>101</v>
      </c>
      <c r="L533" s="47"/>
      <c r="M533" s="12">
        <v>27.35</v>
      </c>
      <c r="N533" s="9"/>
      <c r="O533" s="9">
        <v>29.81</v>
      </c>
      <c r="P533" s="9">
        <v>27.127099999999999</v>
      </c>
      <c r="Q533" s="1">
        <v>27.23855</v>
      </c>
      <c r="R533" s="9">
        <v>15.884</v>
      </c>
      <c r="S533" s="9"/>
      <c r="T533" s="9"/>
      <c r="U533" s="9"/>
      <c r="V533" s="9"/>
      <c r="W533" s="9"/>
      <c r="X533" s="9"/>
      <c r="Y533" s="9"/>
      <c r="Z533" s="8">
        <v>0</v>
      </c>
      <c r="AA533" s="9">
        <v>2.8143712574850311E-3</v>
      </c>
      <c r="AB533" s="9">
        <v>52.09</v>
      </c>
      <c r="AC533" s="9">
        <v>47.904285714285713</v>
      </c>
      <c r="AD533" s="9"/>
    </row>
    <row r="534" spans="1:30" ht="18.75" customHeight="1" x14ac:dyDescent="0.2">
      <c r="A534" s="16" t="s">
        <v>115</v>
      </c>
      <c r="B534" s="12">
        <v>98821</v>
      </c>
      <c r="C534" s="18">
        <v>786</v>
      </c>
      <c r="D534" s="18">
        <v>792</v>
      </c>
      <c r="E534" s="9">
        <v>1.5499999999999545</v>
      </c>
      <c r="F534" s="9">
        <v>6</v>
      </c>
      <c r="G534" s="10"/>
      <c r="H534" s="10"/>
      <c r="I534" s="9">
        <f t="shared" si="51"/>
        <v>787.25</v>
      </c>
      <c r="J534" s="9" t="s">
        <v>121</v>
      </c>
      <c r="K534" s="12" t="s">
        <v>101</v>
      </c>
      <c r="L534" s="47"/>
      <c r="M534" s="12"/>
      <c r="N534" s="9"/>
      <c r="O534" s="9">
        <v>33.28</v>
      </c>
      <c r="P534" s="9">
        <v>30.284800000000001</v>
      </c>
      <c r="Q534" s="1">
        <v>30.284800000000001</v>
      </c>
      <c r="R534" s="9">
        <v>65.403000000000006</v>
      </c>
      <c r="S534" s="9"/>
      <c r="T534" s="9"/>
      <c r="U534" s="9"/>
      <c r="V534" s="9"/>
      <c r="W534" s="9">
        <v>2.1725669999999999</v>
      </c>
      <c r="X534" s="9">
        <v>2.7549999999999999</v>
      </c>
      <c r="Y534" s="9"/>
      <c r="Z534" s="8">
        <v>0</v>
      </c>
      <c r="AA534" s="9">
        <v>2.8143712574850311E-3</v>
      </c>
      <c r="AB534" s="9">
        <v>47.02</v>
      </c>
      <c r="AC534" s="9">
        <v>52.97571428571429</v>
      </c>
      <c r="AD534" s="9"/>
    </row>
    <row r="535" spans="1:30" ht="18.75" customHeight="1" x14ac:dyDescent="0.2">
      <c r="A535" s="16" t="s">
        <v>115</v>
      </c>
      <c r="B535" s="12">
        <v>98825</v>
      </c>
      <c r="C535" s="18">
        <v>786</v>
      </c>
      <c r="D535" s="18">
        <v>792</v>
      </c>
      <c r="E535" s="9">
        <v>2.3799999999999955</v>
      </c>
      <c r="F535" s="9">
        <v>6</v>
      </c>
      <c r="G535" s="10"/>
      <c r="H535" s="10"/>
      <c r="I535" s="9">
        <f t="shared" si="51"/>
        <v>788.08</v>
      </c>
      <c r="J535" s="9" t="s">
        <v>121</v>
      </c>
      <c r="K535" s="12" t="s">
        <v>101</v>
      </c>
      <c r="L535" s="47"/>
      <c r="M535" s="12"/>
      <c r="N535" s="9"/>
      <c r="O535" s="9">
        <v>30.21</v>
      </c>
      <c r="P535" s="9">
        <v>27.491100000000003</v>
      </c>
      <c r="Q535" s="1">
        <v>27.491100000000003</v>
      </c>
      <c r="R535" s="9">
        <v>26.337</v>
      </c>
      <c r="S535" s="9"/>
      <c r="T535" s="9"/>
      <c r="U535" s="9"/>
      <c r="V535" s="9"/>
      <c r="W535" s="9">
        <v>2.1828259999999999</v>
      </c>
      <c r="X535" s="9">
        <v>2.6926000000000001</v>
      </c>
      <c r="Y535" s="9"/>
      <c r="Z535" s="8">
        <v>0</v>
      </c>
      <c r="AA535" s="9">
        <v>0</v>
      </c>
      <c r="AB535" s="9">
        <v>43.76</v>
      </c>
      <c r="AC535" s="9">
        <v>56.238571428571419</v>
      </c>
      <c r="AD535" s="9"/>
    </row>
    <row r="536" spans="1:30" ht="18.75" customHeight="1" x14ac:dyDescent="0.2">
      <c r="A536" s="16" t="s">
        <v>115</v>
      </c>
      <c r="B536" s="12">
        <v>98830</v>
      </c>
      <c r="C536" s="18">
        <v>786</v>
      </c>
      <c r="D536" s="18">
        <v>792</v>
      </c>
      <c r="E536" s="9">
        <v>3.3099999999999454</v>
      </c>
      <c r="F536" s="9">
        <v>6</v>
      </c>
      <c r="G536" s="10"/>
      <c r="H536" s="10"/>
      <c r="I536" s="9">
        <f t="shared" si="51"/>
        <v>789.01</v>
      </c>
      <c r="J536" s="9" t="s">
        <v>121</v>
      </c>
      <c r="K536" s="12" t="s">
        <v>101</v>
      </c>
      <c r="L536" s="47"/>
      <c r="M536" s="12"/>
      <c r="N536" s="9"/>
      <c r="O536" s="9">
        <v>30.92</v>
      </c>
      <c r="P536" s="9">
        <v>28.137200000000004</v>
      </c>
      <c r="Q536" s="1">
        <v>28.137200000000004</v>
      </c>
      <c r="R536" s="9">
        <v>27.863</v>
      </c>
      <c r="S536" s="9"/>
      <c r="T536" s="9"/>
      <c r="U536" s="9"/>
      <c r="V536" s="9"/>
      <c r="W536" s="9">
        <v>2.1728740000000002</v>
      </c>
      <c r="X536" s="9">
        <v>2.6956000000000002</v>
      </c>
      <c r="Y536" s="9"/>
      <c r="Z536" s="8">
        <v>0</v>
      </c>
      <c r="AA536" s="9">
        <v>2.2349101796407189</v>
      </c>
      <c r="AB536" s="9">
        <v>61.74</v>
      </c>
      <c r="AC536" s="9">
        <v>36.021428571428572</v>
      </c>
      <c r="AD536" s="9"/>
    </row>
    <row r="537" spans="1:30" ht="18.75" customHeight="1" x14ac:dyDescent="0.2">
      <c r="A537" s="16" t="s">
        <v>115</v>
      </c>
      <c r="B537" s="12">
        <v>98835</v>
      </c>
      <c r="C537" s="18">
        <v>786</v>
      </c>
      <c r="D537" s="18">
        <v>792</v>
      </c>
      <c r="E537" s="9">
        <v>4.2999999999999545</v>
      </c>
      <c r="F537" s="9">
        <v>6</v>
      </c>
      <c r="G537" s="10"/>
      <c r="H537" s="10"/>
      <c r="I537" s="9">
        <f t="shared" si="51"/>
        <v>790</v>
      </c>
      <c r="J537" s="9" t="s">
        <v>121</v>
      </c>
      <c r="K537" s="12" t="s">
        <v>101</v>
      </c>
      <c r="L537" s="47"/>
      <c r="M537" s="12">
        <v>26.88</v>
      </c>
      <c r="N537" s="9"/>
      <c r="O537" s="9"/>
      <c r="P537" s="9"/>
      <c r="Q537" s="1">
        <v>26.88</v>
      </c>
      <c r="R537" s="9">
        <v>93.436999999999998</v>
      </c>
      <c r="S537" s="9"/>
      <c r="T537" s="9"/>
      <c r="U537" s="9"/>
      <c r="V537" s="9"/>
      <c r="W537" s="9"/>
      <c r="X537" s="9"/>
      <c r="Y537" s="9"/>
      <c r="Z537" s="8">
        <v>0</v>
      </c>
      <c r="AA537" s="9">
        <v>0.28568862275449108</v>
      </c>
      <c r="AB537" s="9">
        <v>59.95</v>
      </c>
      <c r="AC537" s="9">
        <v>39.760000000000005</v>
      </c>
      <c r="AD537" s="9"/>
    </row>
    <row r="538" spans="1:30" ht="18.75" customHeight="1" x14ac:dyDescent="0.2">
      <c r="A538" s="16" t="s">
        <v>115</v>
      </c>
      <c r="B538" s="12">
        <v>98839</v>
      </c>
      <c r="C538" s="18">
        <v>786</v>
      </c>
      <c r="D538" s="18">
        <v>792</v>
      </c>
      <c r="E538" s="9">
        <v>5.1599999999999682</v>
      </c>
      <c r="F538" s="9">
        <v>6</v>
      </c>
      <c r="G538" s="10"/>
      <c r="H538" s="10"/>
      <c r="I538" s="9">
        <f t="shared" si="51"/>
        <v>790.86</v>
      </c>
      <c r="J538" s="9" t="s">
        <v>121</v>
      </c>
      <c r="K538" s="12" t="s">
        <v>101</v>
      </c>
      <c r="L538" s="47"/>
      <c r="M538" s="12"/>
      <c r="N538" s="9"/>
      <c r="O538" s="9">
        <v>29.02</v>
      </c>
      <c r="P538" s="9">
        <v>26.408200000000001</v>
      </c>
      <c r="Q538" s="1">
        <v>26.408200000000001</v>
      </c>
      <c r="R538" s="9">
        <v>17.373000000000001</v>
      </c>
      <c r="S538" s="9"/>
      <c r="T538" s="9"/>
      <c r="U538" s="9"/>
      <c r="V538" s="9"/>
      <c r="W538" s="9">
        <v>2.199532</v>
      </c>
      <c r="X538" s="9">
        <v>2.6880000000000002</v>
      </c>
      <c r="Y538" s="9"/>
      <c r="Z538" s="8">
        <v>0</v>
      </c>
      <c r="AA538" s="9">
        <v>3.604550898203593</v>
      </c>
      <c r="AB538" s="9">
        <v>68.63</v>
      </c>
      <c r="AC538" s="9">
        <v>27.76285714285714</v>
      </c>
      <c r="AD538" s="9"/>
    </row>
    <row r="539" spans="1:30" ht="18.75" customHeight="1" x14ac:dyDescent="0.2">
      <c r="A539" s="16" t="s">
        <v>115</v>
      </c>
      <c r="B539" s="12">
        <v>98844</v>
      </c>
      <c r="C539" s="18">
        <v>792</v>
      </c>
      <c r="D539" s="18">
        <v>798</v>
      </c>
      <c r="E539" s="9">
        <v>8.0000000000040927E-2</v>
      </c>
      <c r="F539" s="9">
        <v>6</v>
      </c>
      <c r="G539" s="10"/>
      <c r="H539" s="10"/>
      <c r="I539" s="9">
        <f t="shared" si="51"/>
        <v>791.78000000000009</v>
      </c>
      <c r="J539" s="9" t="s">
        <v>121</v>
      </c>
      <c r="K539" s="12" t="s">
        <v>101</v>
      </c>
      <c r="L539" s="47"/>
      <c r="M539" s="12"/>
      <c r="N539" s="9"/>
      <c r="O539" s="9">
        <v>28.82</v>
      </c>
      <c r="P539" s="9">
        <v>26.226200000000002</v>
      </c>
      <c r="Q539" s="1">
        <v>26.226200000000002</v>
      </c>
      <c r="R539" s="9">
        <v>9.0210000000000008</v>
      </c>
      <c r="S539" s="9"/>
      <c r="T539" s="9"/>
      <c r="U539" s="9"/>
      <c r="V539" s="9"/>
      <c r="W539" s="9">
        <v>2.210791</v>
      </c>
      <c r="X539" s="9">
        <v>2.6989000000000001</v>
      </c>
      <c r="Y539" s="9"/>
      <c r="Z539" s="8">
        <v>0</v>
      </c>
      <c r="AA539" s="9">
        <v>1.7900000000000003</v>
      </c>
      <c r="AB539" s="9">
        <v>63.76</v>
      </c>
      <c r="AC539" s="9">
        <v>34.445714285714288</v>
      </c>
      <c r="AD539" s="9"/>
    </row>
    <row r="540" spans="1:30" ht="18.75" customHeight="1" x14ac:dyDescent="0.2">
      <c r="A540" s="16" t="s">
        <v>115</v>
      </c>
      <c r="B540" s="12">
        <v>98849</v>
      </c>
      <c r="C540" s="18">
        <v>792</v>
      </c>
      <c r="D540" s="18">
        <v>798</v>
      </c>
      <c r="E540" s="9">
        <v>1.1200000000000045</v>
      </c>
      <c r="F540" s="9">
        <v>6</v>
      </c>
      <c r="G540" s="20">
        <v>792.2</v>
      </c>
      <c r="H540" s="20">
        <v>794.5</v>
      </c>
      <c r="I540" s="9">
        <f t="shared" si="51"/>
        <v>792.82</v>
      </c>
      <c r="J540" s="9" t="s">
        <v>121</v>
      </c>
      <c r="K540" s="12" t="s">
        <v>104</v>
      </c>
      <c r="L540" s="47"/>
      <c r="M540" s="9">
        <v>27.05</v>
      </c>
      <c r="N540" s="9"/>
      <c r="O540" s="9">
        <v>29.22</v>
      </c>
      <c r="P540" s="9"/>
      <c r="Q540" s="1">
        <v>28.14</v>
      </c>
      <c r="R540" s="9">
        <v>21.074000000000002</v>
      </c>
      <c r="S540" s="9"/>
      <c r="T540" s="9"/>
      <c r="U540" s="9"/>
      <c r="V540" s="9"/>
      <c r="W540" s="9"/>
      <c r="X540" s="9"/>
      <c r="Y540" s="9"/>
      <c r="Z540" s="8">
        <v>0</v>
      </c>
      <c r="AA540" s="9">
        <v>1.4625149700598803</v>
      </c>
      <c r="AB540" s="9">
        <v>63.61</v>
      </c>
      <c r="AC540" s="9">
        <v>34.931428571428576</v>
      </c>
      <c r="AD540" s="9"/>
    </row>
    <row r="541" spans="1:30" ht="18.75" customHeight="1" x14ac:dyDescent="0.2">
      <c r="A541" s="16" t="s">
        <v>115</v>
      </c>
      <c r="B541" s="12">
        <v>98852</v>
      </c>
      <c r="C541" s="18">
        <v>792</v>
      </c>
      <c r="D541" s="18">
        <v>798</v>
      </c>
      <c r="E541" s="9">
        <v>1.6499999999999773</v>
      </c>
      <c r="F541" s="9">
        <v>6</v>
      </c>
      <c r="G541" s="20">
        <v>792.2</v>
      </c>
      <c r="H541" s="20">
        <v>794.5</v>
      </c>
      <c r="I541" s="9">
        <f t="shared" si="51"/>
        <v>793.35</v>
      </c>
      <c r="J541" s="9" t="s">
        <v>121</v>
      </c>
      <c r="K541" s="12" t="s">
        <v>104</v>
      </c>
      <c r="L541" s="47"/>
      <c r="M541" s="12"/>
      <c r="N541" s="9"/>
      <c r="O541" s="9"/>
      <c r="P541" s="9"/>
      <c r="Q541" s="1"/>
      <c r="R541" s="9">
        <v>7.9829999999999997</v>
      </c>
      <c r="S541" s="9"/>
      <c r="T541" s="9"/>
      <c r="U541" s="9"/>
      <c r="V541" s="9"/>
      <c r="W541" s="9"/>
      <c r="X541" s="9"/>
      <c r="Y541" s="9"/>
      <c r="Z541" s="8">
        <v>0</v>
      </c>
      <c r="AA541" s="9">
        <v>0.16760479041916176</v>
      </c>
      <c r="AB541" s="9">
        <v>52.54</v>
      </c>
      <c r="AC541" s="9">
        <v>47.291428571428568</v>
      </c>
      <c r="AD541" s="9"/>
    </row>
    <row r="542" spans="1:30" ht="18.75" customHeight="1" x14ac:dyDescent="0.2">
      <c r="A542" s="16" t="s">
        <v>115</v>
      </c>
      <c r="B542" s="12">
        <v>98856</v>
      </c>
      <c r="C542" s="18">
        <v>792</v>
      </c>
      <c r="D542" s="18">
        <v>798</v>
      </c>
      <c r="E542" s="9">
        <v>2.5599999999999454</v>
      </c>
      <c r="F542" s="9">
        <v>6</v>
      </c>
      <c r="G542" s="20">
        <v>792.2</v>
      </c>
      <c r="H542" s="20">
        <v>794.5</v>
      </c>
      <c r="I542" s="9">
        <f t="shared" ref="I542:I557" si="52">C542+E542-0.3</f>
        <v>794.26</v>
      </c>
      <c r="J542" s="9" t="s">
        <v>121</v>
      </c>
      <c r="K542" s="12" t="s">
        <v>104</v>
      </c>
      <c r="L542" s="47"/>
      <c r="M542" s="9">
        <v>26.78</v>
      </c>
      <c r="N542" s="9"/>
      <c r="O542" s="9">
        <v>24.37</v>
      </c>
      <c r="P542" s="9"/>
      <c r="Q542" s="1">
        <v>25.58</v>
      </c>
      <c r="R542" s="9">
        <v>26.643999999999998</v>
      </c>
      <c r="S542" s="9"/>
      <c r="T542" s="9"/>
      <c r="U542" s="9"/>
      <c r="V542" s="9"/>
      <c r="W542" s="9"/>
      <c r="X542" s="9"/>
      <c r="Y542" s="9"/>
      <c r="Z542" s="8">
        <v>0</v>
      </c>
      <c r="AA542" s="9">
        <v>0.81544910179640717</v>
      </c>
      <c r="AB542" s="9">
        <v>55.43</v>
      </c>
      <c r="AC542" s="9">
        <v>43.755714285714291</v>
      </c>
      <c r="AD542" s="9"/>
    </row>
    <row r="543" spans="1:30" ht="18.75" customHeight="1" x14ac:dyDescent="0.2">
      <c r="A543" s="16" t="s">
        <v>115</v>
      </c>
      <c r="B543" s="12">
        <v>98860</v>
      </c>
      <c r="C543" s="18">
        <v>792</v>
      </c>
      <c r="D543" s="18">
        <v>798</v>
      </c>
      <c r="E543" s="9">
        <v>3.3500000000000227</v>
      </c>
      <c r="F543" s="9">
        <v>6</v>
      </c>
      <c r="G543" s="10"/>
      <c r="H543" s="10"/>
      <c r="I543" s="9">
        <f t="shared" si="52"/>
        <v>795.05000000000007</v>
      </c>
      <c r="J543" s="9" t="s">
        <v>121</v>
      </c>
      <c r="K543" s="12" t="s">
        <v>104</v>
      </c>
      <c r="L543" s="47"/>
      <c r="M543" s="12"/>
      <c r="N543" s="9"/>
      <c r="O543" s="9">
        <v>28.84</v>
      </c>
      <c r="P543" s="9"/>
      <c r="Q543" s="1">
        <v>28.84</v>
      </c>
      <c r="R543" s="9">
        <v>9.5589999999999993</v>
      </c>
      <c r="S543" s="9"/>
      <c r="T543" s="9"/>
      <c r="U543" s="9"/>
      <c r="V543" s="9"/>
      <c r="W543" s="9">
        <v>2.2057190000000002</v>
      </c>
      <c r="X543" s="9">
        <v>2.6922999999999999</v>
      </c>
      <c r="Y543" s="9"/>
      <c r="Z543" s="8">
        <v>0</v>
      </c>
      <c r="AA543" s="9">
        <v>19.351736526946109</v>
      </c>
      <c r="AB543" s="9">
        <v>58.1</v>
      </c>
      <c r="AC543" s="9">
        <v>22.54571428571429</v>
      </c>
      <c r="AD543" s="9"/>
    </row>
    <row r="544" spans="1:30" ht="18.75" customHeight="1" x14ac:dyDescent="0.2">
      <c r="A544" s="16" t="s">
        <v>115</v>
      </c>
      <c r="B544" s="12">
        <v>98863</v>
      </c>
      <c r="C544" s="18">
        <v>792</v>
      </c>
      <c r="D544" s="18">
        <v>798</v>
      </c>
      <c r="E544" s="9">
        <v>3.8799999999999955</v>
      </c>
      <c r="F544" s="9">
        <v>6</v>
      </c>
      <c r="G544" s="10"/>
      <c r="H544" s="10"/>
      <c r="I544" s="9">
        <f t="shared" si="52"/>
        <v>795.58</v>
      </c>
      <c r="J544" s="9" t="s">
        <v>121</v>
      </c>
      <c r="K544" s="12" t="s">
        <v>104</v>
      </c>
      <c r="L544" s="47"/>
      <c r="M544" s="12">
        <v>25.62</v>
      </c>
      <c r="N544" s="9"/>
      <c r="O544" s="9">
        <v>21.24</v>
      </c>
      <c r="P544" s="9"/>
      <c r="Q544" s="1">
        <v>23.43</v>
      </c>
      <c r="R544" s="9">
        <v>3.698</v>
      </c>
      <c r="S544" s="9"/>
      <c r="T544" s="9"/>
      <c r="U544" s="9"/>
      <c r="V544" s="9"/>
      <c r="W544" s="9"/>
      <c r="X544" s="9"/>
      <c r="Y544" s="9"/>
      <c r="Z544" s="9">
        <v>0.01</v>
      </c>
      <c r="AA544" s="9">
        <v>18.131910192354148</v>
      </c>
      <c r="AB544" s="9">
        <v>54.59</v>
      </c>
      <c r="AC544" s="9">
        <v>27.272857142857145</v>
      </c>
      <c r="AD544" s="9"/>
    </row>
    <row r="545" spans="1:30" ht="18.75" customHeight="1" x14ac:dyDescent="0.2">
      <c r="A545" s="16" t="s">
        <v>115</v>
      </c>
      <c r="B545" s="12">
        <v>98869</v>
      </c>
      <c r="C545" s="18">
        <v>792</v>
      </c>
      <c r="D545" s="18">
        <v>798</v>
      </c>
      <c r="E545" s="9">
        <v>5.0499999999999545</v>
      </c>
      <c r="F545" s="9">
        <v>6</v>
      </c>
      <c r="G545" s="20">
        <v>796.2</v>
      </c>
      <c r="H545" s="20">
        <v>798.4</v>
      </c>
      <c r="I545" s="9">
        <f t="shared" si="52"/>
        <v>796.75</v>
      </c>
      <c r="J545" s="9" t="s">
        <v>121</v>
      </c>
      <c r="K545" s="12" t="s">
        <v>102</v>
      </c>
      <c r="L545" s="47"/>
      <c r="M545" s="12">
        <v>29.21</v>
      </c>
      <c r="N545" s="9"/>
      <c r="O545" s="9">
        <v>27.95</v>
      </c>
      <c r="P545" s="9"/>
      <c r="Q545" s="1">
        <v>28.58</v>
      </c>
      <c r="R545" s="9">
        <v>34.491999999999997</v>
      </c>
      <c r="S545" s="9"/>
      <c r="T545" s="9"/>
      <c r="U545" s="9"/>
      <c r="V545" s="9"/>
      <c r="W545" s="9"/>
      <c r="X545" s="9"/>
      <c r="Y545" s="9"/>
      <c r="Z545" s="8">
        <v>0</v>
      </c>
      <c r="AA545" s="9">
        <v>8.5988023952095843E-2</v>
      </c>
      <c r="AB545" s="9">
        <v>61.03</v>
      </c>
      <c r="AC545" s="9">
        <v>38.887142857142855</v>
      </c>
      <c r="AD545" s="9"/>
    </row>
    <row r="546" spans="1:30" ht="18.75" customHeight="1" x14ac:dyDescent="0.2">
      <c r="A546" s="16" t="s">
        <v>115</v>
      </c>
      <c r="B546" s="12">
        <v>98871</v>
      </c>
      <c r="C546" s="18">
        <v>792</v>
      </c>
      <c r="D546" s="18">
        <v>798</v>
      </c>
      <c r="E546" s="9">
        <v>5.4800000000000182</v>
      </c>
      <c r="F546" s="9">
        <v>6</v>
      </c>
      <c r="G546" s="20">
        <v>796.2</v>
      </c>
      <c r="H546" s="20">
        <v>798.4</v>
      </c>
      <c r="I546" s="9">
        <f t="shared" si="52"/>
        <v>797.18000000000006</v>
      </c>
      <c r="J546" s="9" t="s">
        <v>121</v>
      </c>
      <c r="K546" s="12" t="s">
        <v>102</v>
      </c>
      <c r="L546" s="47"/>
      <c r="M546" s="12"/>
      <c r="N546" s="9"/>
      <c r="O546" s="9">
        <v>29.42</v>
      </c>
      <c r="P546" s="9"/>
      <c r="Q546" s="1">
        <v>29.42</v>
      </c>
      <c r="R546" s="9">
        <v>118.437</v>
      </c>
      <c r="S546" s="9"/>
      <c r="T546" s="9"/>
      <c r="U546" s="9"/>
      <c r="V546" s="9"/>
      <c r="W546" s="9">
        <v>2.204431</v>
      </c>
      <c r="X546" s="9">
        <v>2.7044000000000001</v>
      </c>
      <c r="Y546" s="9"/>
      <c r="Z546" s="9">
        <v>7.51</v>
      </c>
      <c r="AA546" s="9">
        <v>26.007980980713736</v>
      </c>
      <c r="AB546" s="9">
        <v>47.97</v>
      </c>
      <c r="AC546" s="9">
        <v>18.509999999999994</v>
      </c>
      <c r="AD546" s="9"/>
    </row>
    <row r="547" spans="1:30" ht="18.75" customHeight="1" x14ac:dyDescent="0.2">
      <c r="A547" s="16" t="s">
        <v>115</v>
      </c>
      <c r="B547" s="12">
        <v>98874</v>
      </c>
      <c r="C547" s="18">
        <v>798</v>
      </c>
      <c r="D547" s="9">
        <v>804</v>
      </c>
      <c r="E547" s="9">
        <v>0.11000000000001364</v>
      </c>
      <c r="F547" s="9">
        <v>6</v>
      </c>
      <c r="G547" s="20">
        <v>796.2</v>
      </c>
      <c r="H547" s="20">
        <v>798.4</v>
      </c>
      <c r="I547" s="9">
        <f t="shared" si="52"/>
        <v>797.81000000000006</v>
      </c>
      <c r="J547" s="9" t="s">
        <v>121</v>
      </c>
      <c r="K547" s="12" t="s">
        <v>102</v>
      </c>
      <c r="L547" s="47"/>
      <c r="M547" s="12">
        <v>26.75</v>
      </c>
      <c r="N547" s="9"/>
      <c r="O547" s="9">
        <v>26.49</v>
      </c>
      <c r="P547" s="9"/>
      <c r="Q547" s="1">
        <v>26.62</v>
      </c>
      <c r="R547" s="9">
        <v>7.1989999999999998</v>
      </c>
      <c r="S547" s="9"/>
      <c r="T547" s="9"/>
      <c r="U547" s="9"/>
      <c r="V547" s="9"/>
      <c r="W547" s="9"/>
      <c r="X547" s="9"/>
      <c r="Y547" s="9"/>
      <c r="Z547" s="8">
        <v>0</v>
      </c>
      <c r="AA547" s="9">
        <v>7.8281437125748514</v>
      </c>
      <c r="AB547" s="9">
        <v>64.63</v>
      </c>
      <c r="AC547" s="9">
        <v>27.542857142857141</v>
      </c>
      <c r="AD547" s="9"/>
    </row>
    <row r="548" spans="1:30" ht="18.75" customHeight="1" x14ac:dyDescent="0.2">
      <c r="A548" s="16" t="s">
        <v>115</v>
      </c>
      <c r="B548" s="12">
        <v>98878</v>
      </c>
      <c r="C548" s="18">
        <v>798</v>
      </c>
      <c r="D548" s="9">
        <v>804</v>
      </c>
      <c r="E548" s="9">
        <v>0.87000000000000455</v>
      </c>
      <c r="F548" s="9">
        <v>6</v>
      </c>
      <c r="G548" s="10"/>
      <c r="H548" s="10"/>
      <c r="I548" s="9">
        <f t="shared" si="52"/>
        <v>798.57</v>
      </c>
      <c r="J548" s="9" t="s">
        <v>121</v>
      </c>
      <c r="K548" s="12" t="s">
        <v>102</v>
      </c>
      <c r="L548" s="47"/>
      <c r="M548" s="9">
        <v>2.58</v>
      </c>
      <c r="N548" s="9"/>
      <c r="O548" s="9">
        <v>1.99</v>
      </c>
      <c r="P548" s="9"/>
      <c r="Q548" s="1">
        <v>2.29</v>
      </c>
      <c r="R548" s="9">
        <v>2.7E-2</v>
      </c>
      <c r="S548" s="9"/>
      <c r="T548" s="9"/>
      <c r="U548" s="9"/>
      <c r="V548" s="9"/>
      <c r="W548" s="9"/>
      <c r="X548" s="9"/>
      <c r="Y548" s="12">
        <v>27.7</v>
      </c>
      <c r="Z548" s="8">
        <v>0</v>
      </c>
      <c r="AA548" s="9">
        <v>2.7540718562874256</v>
      </c>
      <c r="AB548" s="9">
        <v>67.97</v>
      </c>
      <c r="AC548" s="9">
        <v>29.271428571428572</v>
      </c>
      <c r="AD548" s="9"/>
    </row>
    <row r="549" spans="1:30" ht="18.75" customHeight="1" x14ac:dyDescent="0.2">
      <c r="A549" s="16" t="s">
        <v>115</v>
      </c>
      <c r="B549" s="12">
        <v>98882</v>
      </c>
      <c r="C549" s="18">
        <v>798</v>
      </c>
      <c r="D549" s="9">
        <v>804</v>
      </c>
      <c r="E549" s="9">
        <v>1.6499999999999773</v>
      </c>
      <c r="F549" s="9">
        <v>6</v>
      </c>
      <c r="G549" s="10"/>
      <c r="H549" s="10"/>
      <c r="I549" s="9">
        <f t="shared" si="52"/>
        <v>799.35</v>
      </c>
      <c r="J549" s="9" t="s">
        <v>121</v>
      </c>
      <c r="K549" s="12" t="s">
        <v>102</v>
      </c>
      <c r="L549" s="47"/>
      <c r="M549" s="12">
        <v>26.26</v>
      </c>
      <c r="N549" s="9"/>
      <c r="O549" s="9">
        <v>26.18</v>
      </c>
      <c r="P549" s="9"/>
      <c r="Q549" s="1">
        <v>26.22</v>
      </c>
      <c r="R549" s="9">
        <v>6.21</v>
      </c>
      <c r="S549" s="9"/>
      <c r="T549" s="9"/>
      <c r="U549" s="9"/>
      <c r="V549" s="9"/>
      <c r="W549" s="9"/>
      <c r="X549" s="9"/>
      <c r="Y549" s="9"/>
      <c r="Z549" s="8">
        <v>0</v>
      </c>
      <c r="AA549" s="9">
        <v>4.3886826347305394</v>
      </c>
      <c r="AB549" s="9">
        <v>73.349999999999994</v>
      </c>
      <c r="AC549" s="9">
        <v>22.257142857142856</v>
      </c>
      <c r="AD549" s="9"/>
    </row>
    <row r="550" spans="1:30" ht="18.75" customHeight="1" x14ac:dyDescent="0.2">
      <c r="A550" s="16" t="s">
        <v>115</v>
      </c>
      <c r="B550" s="12">
        <v>98888</v>
      </c>
      <c r="C550" s="18">
        <v>798</v>
      </c>
      <c r="D550" s="9">
        <v>804</v>
      </c>
      <c r="E550" s="9">
        <v>2.7899999999999636</v>
      </c>
      <c r="F550" s="9">
        <v>6</v>
      </c>
      <c r="G550" s="10"/>
      <c r="H550" s="10"/>
      <c r="I550" s="9">
        <f t="shared" si="52"/>
        <v>800.49</v>
      </c>
      <c r="J550" s="9" t="s">
        <v>121</v>
      </c>
      <c r="K550" s="12" t="s">
        <v>102</v>
      </c>
      <c r="L550" s="47"/>
      <c r="M550" s="12">
        <v>24.96</v>
      </c>
      <c r="N550" s="9"/>
      <c r="O550" s="9"/>
      <c r="P550" s="9"/>
      <c r="Q550" s="1">
        <v>24.96</v>
      </c>
      <c r="R550" s="9">
        <v>3.8580000000000001</v>
      </c>
      <c r="S550" s="9"/>
      <c r="T550" s="9"/>
      <c r="U550" s="9"/>
      <c r="V550" s="9"/>
      <c r="W550" s="9"/>
      <c r="X550" s="9"/>
      <c r="Y550" s="9"/>
      <c r="Z550" s="9">
        <v>0.67</v>
      </c>
      <c r="AA550" s="9">
        <v>6.5712160392590615</v>
      </c>
      <c r="AB550" s="9">
        <v>71.17</v>
      </c>
      <c r="AC550" s="9">
        <v>21.59</v>
      </c>
      <c r="AD550" s="9"/>
    </row>
    <row r="551" spans="1:30" ht="18.75" customHeight="1" x14ac:dyDescent="0.2">
      <c r="A551" s="16" t="s">
        <v>115</v>
      </c>
      <c r="B551" s="12">
        <v>98892</v>
      </c>
      <c r="C551" s="18">
        <v>798</v>
      </c>
      <c r="D551" s="9">
        <v>804</v>
      </c>
      <c r="E551" s="9">
        <v>3.5900000000000318</v>
      </c>
      <c r="F551" s="9">
        <v>6</v>
      </c>
      <c r="G551" s="20">
        <v>800.9</v>
      </c>
      <c r="H551" s="20">
        <v>804.8</v>
      </c>
      <c r="I551" s="9">
        <f t="shared" si="52"/>
        <v>801.29000000000008</v>
      </c>
      <c r="J551" s="9" t="s">
        <v>121</v>
      </c>
      <c r="K551" s="12" t="s">
        <v>102</v>
      </c>
      <c r="L551" s="47"/>
      <c r="M551" s="9">
        <v>29.61</v>
      </c>
      <c r="N551" s="9"/>
      <c r="O551" s="9">
        <v>29.24</v>
      </c>
      <c r="P551" s="9"/>
      <c r="Q551" s="1">
        <v>29.43</v>
      </c>
      <c r="R551" s="9">
        <v>13.529</v>
      </c>
      <c r="S551" s="9"/>
      <c r="T551" s="9"/>
      <c r="U551" s="9"/>
      <c r="V551" s="9"/>
      <c r="W551" s="9"/>
      <c r="X551" s="9"/>
      <c r="Y551" s="9"/>
      <c r="Z551" s="8">
        <v>0</v>
      </c>
      <c r="AA551" s="9">
        <v>3.1006586826347307</v>
      </c>
      <c r="AB551" s="9">
        <v>66.099999999999994</v>
      </c>
      <c r="AC551" s="9">
        <v>30.795714285714286</v>
      </c>
      <c r="AD551" s="9"/>
    </row>
    <row r="552" spans="1:30" ht="18.75" customHeight="1" x14ac:dyDescent="0.2">
      <c r="A552" s="16" t="s">
        <v>115</v>
      </c>
      <c r="B552" s="12">
        <v>98894</v>
      </c>
      <c r="C552" s="18">
        <v>798</v>
      </c>
      <c r="D552" s="9">
        <v>804</v>
      </c>
      <c r="E552" s="9">
        <v>4.1299999999999955</v>
      </c>
      <c r="F552" s="9">
        <v>6</v>
      </c>
      <c r="G552" s="20">
        <v>800.9</v>
      </c>
      <c r="H552" s="20">
        <v>804.8</v>
      </c>
      <c r="I552" s="9">
        <f t="shared" si="52"/>
        <v>801.83</v>
      </c>
      <c r="J552" s="9" t="s">
        <v>121</v>
      </c>
      <c r="K552" s="12" t="s">
        <v>102</v>
      </c>
      <c r="L552" s="47"/>
      <c r="M552" s="12">
        <v>31.95</v>
      </c>
      <c r="N552" s="9"/>
      <c r="O552" s="9">
        <v>31.23</v>
      </c>
      <c r="P552" s="9"/>
      <c r="Q552" s="1">
        <v>31.59</v>
      </c>
      <c r="R552" s="9">
        <v>49.38</v>
      </c>
      <c r="S552" s="9"/>
      <c r="T552" s="9"/>
      <c r="U552" s="9"/>
      <c r="V552" s="9"/>
      <c r="W552" s="9"/>
      <c r="X552" s="9"/>
      <c r="Y552" s="9"/>
      <c r="Z552" s="8">
        <v>0</v>
      </c>
      <c r="AA552" s="9">
        <v>1.997425149700599</v>
      </c>
      <c r="AB552" s="9">
        <v>73.87</v>
      </c>
      <c r="AC552" s="9">
        <v>24.132857142857144</v>
      </c>
      <c r="AD552" s="9"/>
    </row>
    <row r="553" spans="1:30" ht="18.75" customHeight="1" x14ac:dyDescent="0.2">
      <c r="A553" s="16" t="s">
        <v>115</v>
      </c>
      <c r="B553" s="12">
        <v>98899</v>
      </c>
      <c r="C553" s="18">
        <v>798</v>
      </c>
      <c r="D553" s="9">
        <v>804</v>
      </c>
      <c r="E553" s="9">
        <v>5.1499999999999773</v>
      </c>
      <c r="F553" s="9">
        <v>6</v>
      </c>
      <c r="G553" s="20">
        <v>800.9</v>
      </c>
      <c r="H553" s="20">
        <v>804.8</v>
      </c>
      <c r="I553" s="9">
        <f t="shared" si="52"/>
        <v>802.85</v>
      </c>
      <c r="J553" s="9" t="s">
        <v>121</v>
      </c>
      <c r="K553" s="12" t="s">
        <v>102</v>
      </c>
      <c r="L553" s="47"/>
      <c r="M553" s="9">
        <v>30.74</v>
      </c>
      <c r="N553" s="9"/>
      <c r="O553" s="9">
        <v>32.229999999999997</v>
      </c>
      <c r="P553" s="9"/>
      <c r="Q553" s="1">
        <v>31.49</v>
      </c>
      <c r="R553" s="9">
        <v>37.381999999999998</v>
      </c>
      <c r="S553" s="9"/>
      <c r="T553" s="9"/>
      <c r="U553" s="9"/>
      <c r="V553" s="9"/>
      <c r="W553" s="9"/>
      <c r="X553" s="9"/>
      <c r="Y553" s="9"/>
      <c r="Z553" s="8">
        <v>0</v>
      </c>
      <c r="AA553" s="9">
        <v>4.1670059880239521</v>
      </c>
      <c r="AB553" s="9">
        <v>71.22</v>
      </c>
      <c r="AC553" s="9">
        <v>24.60857142857143</v>
      </c>
      <c r="AD553" s="9"/>
    </row>
    <row r="554" spans="1:30" ht="18.75" customHeight="1" x14ac:dyDescent="0.2">
      <c r="A554" s="16" t="s">
        <v>115</v>
      </c>
      <c r="B554" s="12">
        <v>98904</v>
      </c>
      <c r="C554" s="18">
        <v>804</v>
      </c>
      <c r="D554" s="18">
        <v>810</v>
      </c>
      <c r="E554" s="9">
        <v>0.16999999999995907</v>
      </c>
      <c r="F554" s="9">
        <v>6</v>
      </c>
      <c r="G554" s="20">
        <v>800.9</v>
      </c>
      <c r="H554" s="20">
        <v>804.8</v>
      </c>
      <c r="I554" s="9">
        <f t="shared" si="52"/>
        <v>803.87</v>
      </c>
      <c r="J554" s="9" t="s">
        <v>121</v>
      </c>
      <c r="K554" s="12" t="s">
        <v>102</v>
      </c>
      <c r="L554" s="47"/>
      <c r="M554" s="12">
        <v>30.33</v>
      </c>
      <c r="N554" s="9"/>
      <c r="O554" s="9">
        <v>32.39</v>
      </c>
      <c r="P554" s="9"/>
      <c r="Q554" s="1">
        <v>31.36</v>
      </c>
      <c r="R554" s="9">
        <v>12.127000000000001</v>
      </c>
      <c r="S554" s="9"/>
      <c r="T554" s="9"/>
      <c r="U554" s="9"/>
      <c r="V554" s="9"/>
      <c r="W554" s="9"/>
      <c r="X554" s="9"/>
      <c r="Y554" s="9"/>
      <c r="Z554" s="9">
        <v>1.01</v>
      </c>
      <c r="AA554" s="9">
        <v>12.227293947137571</v>
      </c>
      <c r="AB554" s="9">
        <v>60.25</v>
      </c>
      <c r="AC554" s="9">
        <v>26.51285714285714</v>
      </c>
      <c r="AD554" s="9"/>
    </row>
    <row r="555" spans="1:30" ht="18.75" customHeight="1" x14ac:dyDescent="0.2">
      <c r="A555" s="16" t="s">
        <v>115</v>
      </c>
      <c r="B555" s="12">
        <v>98910</v>
      </c>
      <c r="C555" s="18">
        <v>804</v>
      </c>
      <c r="D555" s="18">
        <v>810</v>
      </c>
      <c r="E555" s="9">
        <v>1.25</v>
      </c>
      <c r="F555" s="9">
        <v>6</v>
      </c>
      <c r="G555" s="20">
        <v>800.9</v>
      </c>
      <c r="H555" s="20">
        <v>804.8</v>
      </c>
      <c r="I555" s="9">
        <f t="shared" si="52"/>
        <v>804.95</v>
      </c>
      <c r="J555" s="9" t="s">
        <v>121</v>
      </c>
      <c r="K555" s="12" t="s">
        <v>102</v>
      </c>
      <c r="L555" s="47"/>
      <c r="M555" s="12"/>
      <c r="N555" s="9"/>
      <c r="O555" s="9"/>
      <c r="P555" s="9"/>
      <c r="Q555" s="1"/>
      <c r="R555" s="9">
        <v>9.8810000000000002</v>
      </c>
      <c r="S555" s="9"/>
      <c r="T555" s="9"/>
      <c r="U555" s="9"/>
      <c r="V555" s="9"/>
      <c r="W555" s="9"/>
      <c r="X555" s="9"/>
      <c r="Y555" s="9"/>
      <c r="Z555" s="8">
        <v>0</v>
      </c>
      <c r="AA555" s="9">
        <v>3.1871856287425153</v>
      </c>
      <c r="AB555" s="9">
        <v>65.92</v>
      </c>
      <c r="AC555" s="9">
        <v>30.897142857142857</v>
      </c>
      <c r="AD555" s="9"/>
    </row>
    <row r="556" spans="1:30" ht="18.75" customHeight="1" x14ac:dyDescent="0.2">
      <c r="A556" s="16" t="s">
        <v>115</v>
      </c>
      <c r="B556" s="12">
        <v>98914</v>
      </c>
      <c r="C556" s="18">
        <v>804</v>
      </c>
      <c r="D556" s="18">
        <v>810</v>
      </c>
      <c r="E556" s="9">
        <v>2.1399999999999864</v>
      </c>
      <c r="F556" s="9">
        <v>6</v>
      </c>
      <c r="G556" s="10"/>
      <c r="H556" s="10"/>
      <c r="I556" s="9">
        <f t="shared" si="52"/>
        <v>805.84</v>
      </c>
      <c r="J556" s="9" t="s">
        <v>121</v>
      </c>
      <c r="K556" s="12" t="s">
        <v>102</v>
      </c>
      <c r="L556" s="47"/>
      <c r="M556" s="9">
        <v>27.68</v>
      </c>
      <c r="N556" s="9"/>
      <c r="O556" s="9">
        <v>27.57</v>
      </c>
      <c r="P556" s="9"/>
      <c r="Q556" s="1">
        <v>27.63</v>
      </c>
      <c r="R556" s="9">
        <v>10.461</v>
      </c>
      <c r="S556" s="9"/>
      <c r="T556" s="9"/>
      <c r="U556" s="9"/>
      <c r="V556" s="9"/>
      <c r="W556" s="9"/>
      <c r="X556" s="9"/>
      <c r="Y556" s="9"/>
      <c r="Z556" s="9">
        <v>0.01</v>
      </c>
      <c r="AA556" s="9">
        <v>2.9386167791804927</v>
      </c>
      <c r="AB556" s="9">
        <v>53.89</v>
      </c>
      <c r="AC556" s="9">
        <v>43.161428571428573</v>
      </c>
      <c r="AD556" s="9"/>
    </row>
    <row r="557" spans="1:30" ht="18.75" customHeight="1" x14ac:dyDescent="0.2">
      <c r="A557" s="16" t="s">
        <v>115</v>
      </c>
      <c r="B557" s="12">
        <v>98917</v>
      </c>
      <c r="C557" s="18">
        <v>804</v>
      </c>
      <c r="D557" s="18">
        <v>810</v>
      </c>
      <c r="E557" s="9">
        <v>2.6900000000000546</v>
      </c>
      <c r="F557" s="9">
        <v>6</v>
      </c>
      <c r="G557" s="10"/>
      <c r="H557" s="10"/>
      <c r="I557" s="9">
        <f t="shared" si="52"/>
        <v>806.3900000000001</v>
      </c>
      <c r="J557" s="9" t="s">
        <v>121</v>
      </c>
      <c r="K557" s="12" t="s">
        <v>102</v>
      </c>
      <c r="L557" s="47"/>
      <c r="M557" s="12"/>
      <c r="N557" s="9"/>
      <c r="O557" s="9">
        <v>29.47</v>
      </c>
      <c r="P557" s="9"/>
      <c r="Q557" s="1">
        <v>29.47</v>
      </c>
      <c r="R557" s="9">
        <v>10.146000000000001</v>
      </c>
      <c r="S557" s="9"/>
      <c r="T557" s="9"/>
      <c r="U557" s="9"/>
      <c r="V557" s="9"/>
      <c r="W557" s="9">
        <v>2.1951510000000001</v>
      </c>
      <c r="X557" s="9">
        <v>2.6924999999999999</v>
      </c>
      <c r="Y557" s="9"/>
      <c r="Z557" s="9">
        <v>0.01</v>
      </c>
      <c r="AA557" s="9">
        <v>6.9837664797792964</v>
      </c>
      <c r="AB557" s="9">
        <v>68.17</v>
      </c>
      <c r="AC557" s="9">
        <v>24.83285714285714</v>
      </c>
      <c r="AD557" s="9"/>
    </row>
    <row r="558" spans="1:30" ht="18.75" customHeight="1" x14ac:dyDescent="0.2">
      <c r="A558" s="16" t="s">
        <v>115</v>
      </c>
      <c r="B558" s="12">
        <v>98920</v>
      </c>
      <c r="C558" s="18">
        <v>804</v>
      </c>
      <c r="D558" s="18">
        <v>810</v>
      </c>
      <c r="E558" s="9">
        <v>3.3099999999999454</v>
      </c>
      <c r="F558" s="9">
        <v>6</v>
      </c>
      <c r="G558" s="10"/>
      <c r="H558" s="10"/>
      <c r="I558" s="9">
        <f t="shared" ref="I558:I568" si="53">C558+E558-0.3</f>
        <v>807.01</v>
      </c>
      <c r="J558" s="9" t="s">
        <v>121</v>
      </c>
      <c r="K558" s="12" t="s">
        <v>102</v>
      </c>
      <c r="L558" s="47"/>
      <c r="M558" s="9">
        <v>27.01</v>
      </c>
      <c r="N558" s="9"/>
      <c r="O558" s="9">
        <v>23.9</v>
      </c>
      <c r="P558" s="9"/>
      <c r="Q558" s="1">
        <v>25.46</v>
      </c>
      <c r="R558" s="9">
        <v>9.8529999999999998</v>
      </c>
      <c r="S558" s="9"/>
      <c r="T558" s="9"/>
      <c r="U558" s="9"/>
      <c r="V558" s="9"/>
      <c r="W558" s="9"/>
      <c r="X558" s="9"/>
      <c r="Y558" s="9"/>
      <c r="Z558" s="8">
        <v>0</v>
      </c>
      <c r="AA558" s="9">
        <v>4.2448502994011985</v>
      </c>
      <c r="AB558" s="9">
        <v>69.400000000000006</v>
      </c>
      <c r="AC558" s="9">
        <v>26.360000000000003</v>
      </c>
      <c r="AD558" s="9"/>
    </row>
    <row r="559" spans="1:30" ht="18.75" customHeight="1" x14ac:dyDescent="0.2">
      <c r="A559" s="16" t="s">
        <v>115</v>
      </c>
      <c r="B559" s="12">
        <v>98924</v>
      </c>
      <c r="C559" s="18">
        <v>804</v>
      </c>
      <c r="D559" s="18">
        <v>810</v>
      </c>
      <c r="E559" s="9">
        <v>4.1499999999999773</v>
      </c>
      <c r="F559" s="9">
        <v>6</v>
      </c>
      <c r="G559" s="10"/>
      <c r="H559" s="10"/>
      <c r="I559" s="9">
        <f t="shared" si="53"/>
        <v>807.85</v>
      </c>
      <c r="J559" s="9" t="s">
        <v>121</v>
      </c>
      <c r="K559" s="12" t="s">
        <v>102</v>
      </c>
      <c r="L559" s="47"/>
      <c r="M559" s="12"/>
      <c r="N559" s="9"/>
      <c r="O559" s="9">
        <v>19.420000000000002</v>
      </c>
      <c r="P559" s="9"/>
      <c r="Q559" s="1">
        <v>19.420000000000002</v>
      </c>
      <c r="R559" s="9">
        <v>0.90500000000000003</v>
      </c>
      <c r="S559" s="9"/>
      <c r="T559" s="9"/>
      <c r="U559" s="9"/>
      <c r="V559" s="9"/>
      <c r="W559" s="9">
        <v>2.7968579999999998</v>
      </c>
      <c r="X559" s="9">
        <v>3.2288000000000001</v>
      </c>
      <c r="Y559" s="12">
        <v>6.8</v>
      </c>
      <c r="Z559" s="9">
        <v>0.41</v>
      </c>
      <c r="AA559" s="9">
        <v>4.9012520182564812</v>
      </c>
      <c r="AB559" s="9">
        <v>62.88</v>
      </c>
      <c r="AC559" s="9">
        <v>31.80857142857143</v>
      </c>
      <c r="AD559" s="9"/>
    </row>
    <row r="560" spans="1:30" ht="18.75" customHeight="1" x14ac:dyDescent="0.2">
      <c r="A560" s="16" t="s">
        <v>115</v>
      </c>
      <c r="B560" s="12">
        <v>98929</v>
      </c>
      <c r="C560" s="18">
        <v>804</v>
      </c>
      <c r="D560" s="18">
        <v>810</v>
      </c>
      <c r="E560" s="9">
        <v>4.8999999999999773</v>
      </c>
      <c r="F560" s="9">
        <v>6</v>
      </c>
      <c r="G560" s="20">
        <v>808.1</v>
      </c>
      <c r="H560" s="20">
        <v>810.8</v>
      </c>
      <c r="I560" s="9">
        <f t="shared" si="53"/>
        <v>808.6</v>
      </c>
      <c r="J560" s="9" t="s">
        <v>121</v>
      </c>
      <c r="K560" s="12" t="s">
        <v>102</v>
      </c>
      <c r="L560" s="47"/>
      <c r="M560" s="9">
        <v>28.14</v>
      </c>
      <c r="N560" s="9"/>
      <c r="O560" s="9">
        <v>29.05</v>
      </c>
      <c r="P560" s="9"/>
      <c r="Q560" s="1">
        <v>28.6</v>
      </c>
      <c r="R560" s="9">
        <v>10.263</v>
      </c>
      <c r="S560" s="9"/>
      <c r="T560" s="9"/>
      <c r="U560" s="9"/>
      <c r="V560" s="9"/>
      <c r="W560" s="9"/>
      <c r="X560" s="9"/>
      <c r="Y560" s="9"/>
      <c r="Z560" s="9">
        <v>0.46</v>
      </c>
      <c r="AA560" s="9">
        <v>6.611341902182895</v>
      </c>
      <c r="AB560" s="9">
        <v>64.260000000000005</v>
      </c>
      <c r="AC560" s="9">
        <v>28.668571428571425</v>
      </c>
      <c r="AD560" s="9"/>
    </row>
    <row r="561" spans="1:30" ht="18.75" customHeight="1" x14ac:dyDescent="0.2">
      <c r="A561" s="16" t="s">
        <v>115</v>
      </c>
      <c r="B561" s="12">
        <v>98933</v>
      </c>
      <c r="C561" s="18">
        <v>804</v>
      </c>
      <c r="D561" s="18">
        <v>810</v>
      </c>
      <c r="E561" s="9">
        <v>5.7300000000000182</v>
      </c>
      <c r="F561" s="9">
        <v>6</v>
      </c>
      <c r="G561" s="20">
        <v>808.1</v>
      </c>
      <c r="H561" s="20">
        <v>810.8</v>
      </c>
      <c r="I561" s="9">
        <f t="shared" si="53"/>
        <v>809.43000000000006</v>
      </c>
      <c r="J561" s="9" t="s">
        <v>121</v>
      </c>
      <c r="K561" s="12" t="s">
        <v>102</v>
      </c>
      <c r="L561" s="47"/>
      <c r="M561" s="12"/>
      <c r="N561" s="9"/>
      <c r="O561" s="9">
        <v>29.99</v>
      </c>
      <c r="P561" s="9"/>
      <c r="Q561" s="1">
        <v>29.99</v>
      </c>
      <c r="R561" s="9">
        <v>3.665</v>
      </c>
      <c r="S561" s="9"/>
      <c r="T561" s="9"/>
      <c r="U561" s="9"/>
      <c r="V561" s="9"/>
      <c r="W561" s="9">
        <v>2.197314</v>
      </c>
      <c r="X561" s="9">
        <v>2.7081</v>
      </c>
      <c r="Y561" s="9"/>
      <c r="Z561" s="8">
        <v>0</v>
      </c>
      <c r="AA561" s="9">
        <v>3.12059880239521</v>
      </c>
      <c r="AB561" s="9">
        <v>65.75</v>
      </c>
      <c r="AC561" s="9">
        <v>31.12857142857143</v>
      </c>
      <c r="AD561" s="9"/>
    </row>
    <row r="562" spans="1:30" ht="18.75" customHeight="1" x14ac:dyDescent="0.2">
      <c r="A562" s="16" t="s">
        <v>115</v>
      </c>
      <c r="B562" s="12">
        <v>98937</v>
      </c>
      <c r="C562" s="18">
        <v>810</v>
      </c>
      <c r="D562" s="18">
        <v>816</v>
      </c>
      <c r="E562" s="9">
        <v>0.49000000000000909</v>
      </c>
      <c r="F562" s="9">
        <v>6</v>
      </c>
      <c r="G562" s="20">
        <v>808.1</v>
      </c>
      <c r="H562" s="20">
        <v>810.8</v>
      </c>
      <c r="I562" s="9">
        <f t="shared" si="53"/>
        <v>810.19</v>
      </c>
      <c r="J562" s="9" t="s">
        <v>121</v>
      </c>
      <c r="K562" s="12" t="s">
        <v>102</v>
      </c>
      <c r="L562" s="47"/>
      <c r="M562" s="9">
        <v>27.14</v>
      </c>
      <c r="N562" s="9"/>
      <c r="O562" s="9">
        <v>29.19</v>
      </c>
      <c r="P562" s="9"/>
      <c r="Q562" s="1">
        <v>28.17</v>
      </c>
      <c r="R562" s="9">
        <v>11.096</v>
      </c>
      <c r="S562" s="9"/>
      <c r="T562" s="9"/>
      <c r="U562" s="9"/>
      <c r="V562" s="9"/>
      <c r="W562" s="9"/>
      <c r="X562" s="9"/>
      <c r="Y562" s="9"/>
      <c r="Z562" s="8">
        <v>0</v>
      </c>
      <c r="AA562" s="9">
        <v>1.6112574850299404</v>
      </c>
      <c r="AB562" s="9">
        <v>64.209999999999994</v>
      </c>
      <c r="AC562" s="9">
        <v>34.180000000000007</v>
      </c>
      <c r="AD562" s="9"/>
    </row>
    <row r="563" spans="1:30" ht="18.75" customHeight="1" x14ac:dyDescent="0.2">
      <c r="A563" s="16" t="s">
        <v>115</v>
      </c>
      <c r="B563" s="12">
        <v>98941</v>
      </c>
      <c r="C563" s="18">
        <v>810</v>
      </c>
      <c r="D563" s="18">
        <v>816</v>
      </c>
      <c r="E563" s="9">
        <v>1.3300000000000409</v>
      </c>
      <c r="F563" s="9">
        <v>6</v>
      </c>
      <c r="G563" s="10"/>
      <c r="H563" s="10"/>
      <c r="I563" s="9">
        <f t="shared" si="53"/>
        <v>811.03000000000009</v>
      </c>
      <c r="J563" s="9" t="s">
        <v>121</v>
      </c>
      <c r="K563" s="12" t="s">
        <v>102</v>
      </c>
      <c r="L563" s="47"/>
      <c r="M563" s="12"/>
      <c r="N563" s="9"/>
      <c r="O563" s="9">
        <v>30.89</v>
      </c>
      <c r="P563" s="9">
        <v>26.5654</v>
      </c>
      <c r="Q563" s="1">
        <v>26.5654</v>
      </c>
      <c r="R563" s="9">
        <v>9.0690000000000008</v>
      </c>
      <c r="S563" s="9"/>
      <c r="T563" s="9"/>
      <c r="U563" s="9"/>
      <c r="V563" s="9"/>
      <c r="W563" s="9">
        <v>2.164113</v>
      </c>
      <c r="X563" s="9">
        <v>2.6821999999999999</v>
      </c>
      <c r="Y563" s="9"/>
      <c r="Z563" s="9">
        <v>0.01</v>
      </c>
      <c r="AA563" s="9">
        <v>8.4125089947493557</v>
      </c>
      <c r="AB563" s="9">
        <v>72.58</v>
      </c>
      <c r="AC563" s="9">
        <v>19.001428571428569</v>
      </c>
      <c r="AD563" s="9"/>
    </row>
    <row r="564" spans="1:30" ht="18.75" customHeight="1" x14ac:dyDescent="0.2">
      <c r="A564" s="16" t="s">
        <v>115</v>
      </c>
      <c r="B564" s="12">
        <v>98946</v>
      </c>
      <c r="C564" s="18">
        <v>810</v>
      </c>
      <c r="D564" s="18">
        <v>816</v>
      </c>
      <c r="E564" s="9">
        <v>2.5199999999999818</v>
      </c>
      <c r="F564" s="9">
        <v>6</v>
      </c>
      <c r="G564" s="10"/>
      <c r="H564" s="10"/>
      <c r="I564" s="9">
        <f t="shared" si="53"/>
        <v>812.22</v>
      </c>
      <c r="J564" s="9" t="s">
        <v>121</v>
      </c>
      <c r="K564" s="12" t="s">
        <v>102</v>
      </c>
      <c r="L564" s="47"/>
      <c r="M564" s="12"/>
      <c r="N564" s="9"/>
      <c r="O564" s="9"/>
      <c r="P564" s="9"/>
      <c r="Q564" s="1"/>
      <c r="R564" s="9">
        <v>3.399</v>
      </c>
      <c r="S564" s="9"/>
      <c r="T564" s="9"/>
      <c r="U564" s="9"/>
      <c r="V564" s="9"/>
      <c r="W564" s="9"/>
      <c r="X564" s="9"/>
      <c r="Y564" s="9"/>
      <c r="Z564" s="8">
        <v>0</v>
      </c>
      <c r="AA564" s="9">
        <v>2.3793413173652693</v>
      </c>
      <c r="AB564" s="9">
        <v>74.34</v>
      </c>
      <c r="AC564" s="9">
        <v>23.278571428571428</v>
      </c>
      <c r="AD564" s="9"/>
    </row>
    <row r="565" spans="1:30" ht="18.75" customHeight="1" x14ac:dyDescent="0.2">
      <c r="A565" s="16" t="s">
        <v>115</v>
      </c>
      <c r="B565" s="12">
        <v>98950</v>
      </c>
      <c r="C565" s="18">
        <v>810</v>
      </c>
      <c r="D565" s="18">
        <v>816</v>
      </c>
      <c r="E565" s="9">
        <v>3.3099999999999454</v>
      </c>
      <c r="F565" s="9">
        <v>6</v>
      </c>
      <c r="G565" s="10"/>
      <c r="H565" s="10"/>
      <c r="I565" s="9">
        <f t="shared" si="53"/>
        <v>813.01</v>
      </c>
      <c r="J565" s="9" t="s">
        <v>121</v>
      </c>
      <c r="K565" s="12" t="s">
        <v>102</v>
      </c>
      <c r="L565" s="47"/>
      <c r="M565" s="12"/>
      <c r="N565" s="9"/>
      <c r="O565" s="9"/>
      <c r="P565" s="9"/>
      <c r="Q565" s="1"/>
      <c r="R565" s="9">
        <v>5.2329999999999997</v>
      </c>
      <c r="S565" s="9"/>
      <c r="T565" s="9"/>
      <c r="U565" s="9"/>
      <c r="V565" s="9"/>
      <c r="W565" s="9"/>
      <c r="X565" s="9"/>
      <c r="Y565" s="9"/>
      <c r="Z565" s="9">
        <v>10.58</v>
      </c>
      <c r="AA565" s="9">
        <v>20.825653152294137</v>
      </c>
      <c r="AB565" s="9">
        <v>41.69</v>
      </c>
      <c r="AC565" s="9">
        <v>26.901428571428571</v>
      </c>
      <c r="AD565" s="9"/>
    </row>
    <row r="566" spans="1:30" ht="18.75" customHeight="1" x14ac:dyDescent="0.2">
      <c r="A566" s="16" t="s">
        <v>115</v>
      </c>
      <c r="B566" s="12">
        <v>98952</v>
      </c>
      <c r="C566" s="18">
        <v>810</v>
      </c>
      <c r="D566" s="18">
        <v>816</v>
      </c>
      <c r="E566" s="9">
        <v>3.7000000000000455</v>
      </c>
      <c r="F566" s="9">
        <v>6</v>
      </c>
      <c r="G566" s="10"/>
      <c r="H566" s="10"/>
      <c r="I566" s="9">
        <f t="shared" si="53"/>
        <v>813.40000000000009</v>
      </c>
      <c r="J566" s="9" t="s">
        <v>121</v>
      </c>
      <c r="K566" s="12" t="s">
        <v>102</v>
      </c>
      <c r="L566" s="47"/>
      <c r="M566" s="12"/>
      <c r="N566" s="9"/>
      <c r="O566" s="9"/>
      <c r="P566" s="9"/>
      <c r="Q566" s="1"/>
      <c r="R566" s="9">
        <v>7.8639999999999999</v>
      </c>
      <c r="S566" s="9"/>
      <c r="T566" s="9"/>
      <c r="U566" s="9"/>
      <c r="V566" s="9"/>
      <c r="W566" s="9"/>
      <c r="X566" s="9"/>
      <c r="Y566" s="9"/>
      <c r="Z566" s="9">
        <v>0.01</v>
      </c>
      <c r="AA566" s="9">
        <v>5.4247844438511521</v>
      </c>
      <c r="AB566" s="9">
        <v>68.81</v>
      </c>
      <c r="AC566" s="9">
        <v>25.754285714285714</v>
      </c>
      <c r="AD566" s="9"/>
    </row>
    <row r="567" spans="1:30" ht="18.75" customHeight="1" x14ac:dyDescent="0.2">
      <c r="A567" s="16" t="s">
        <v>115</v>
      </c>
      <c r="B567" s="12">
        <v>98956</v>
      </c>
      <c r="C567" s="18">
        <v>810</v>
      </c>
      <c r="D567" s="18">
        <v>816</v>
      </c>
      <c r="E567" s="9">
        <v>4.5199999999999818</v>
      </c>
      <c r="F567" s="9">
        <v>6</v>
      </c>
      <c r="G567" s="10"/>
      <c r="H567" s="10"/>
      <c r="I567" s="9">
        <f t="shared" si="53"/>
        <v>814.22</v>
      </c>
      <c r="J567" s="9" t="s">
        <v>71</v>
      </c>
      <c r="K567" s="9"/>
      <c r="L567" s="47"/>
      <c r="M567" s="12"/>
      <c r="N567" s="9"/>
      <c r="O567" s="9">
        <v>30.4</v>
      </c>
      <c r="P567" s="9">
        <v>26.143999999999998</v>
      </c>
      <c r="Q567" s="1">
        <v>26.143999999999998</v>
      </c>
      <c r="R567" s="9">
        <v>13.082000000000001</v>
      </c>
      <c r="S567" s="9"/>
      <c r="T567" s="9"/>
      <c r="U567" s="9"/>
      <c r="V567" s="9"/>
      <c r="W567" s="9">
        <v>2.1855180000000001</v>
      </c>
      <c r="X567" s="9">
        <v>2.7012</v>
      </c>
      <c r="Y567" s="9"/>
      <c r="Z567" s="8">
        <v>0</v>
      </c>
      <c r="AA567" s="9">
        <v>0.10568862275449105</v>
      </c>
      <c r="AB567" s="9">
        <v>51.97</v>
      </c>
      <c r="AC567" s="9">
        <v>47.927142857142854</v>
      </c>
      <c r="AD567" s="9"/>
    </row>
    <row r="568" spans="1:30" ht="18.75" customHeight="1" x14ac:dyDescent="0.2">
      <c r="A568" s="16" t="s">
        <v>115</v>
      </c>
      <c r="B568" s="12">
        <v>98962</v>
      </c>
      <c r="C568" s="18">
        <v>810</v>
      </c>
      <c r="D568" s="18">
        <v>816</v>
      </c>
      <c r="E568" s="9">
        <v>5.7000000000000455</v>
      </c>
      <c r="F568" s="9">
        <v>6</v>
      </c>
      <c r="G568" s="10"/>
      <c r="H568" s="10"/>
      <c r="I568" s="9">
        <f t="shared" si="53"/>
        <v>815.40000000000009</v>
      </c>
      <c r="J568" s="9" t="s">
        <v>71</v>
      </c>
      <c r="K568" s="9"/>
      <c r="L568" s="47"/>
      <c r="M568" s="12"/>
      <c r="N568" s="9"/>
      <c r="O568" s="9">
        <v>29.7</v>
      </c>
      <c r="P568" s="9">
        <v>25.541999999999998</v>
      </c>
      <c r="Q568" s="1">
        <v>25.541999999999998</v>
      </c>
      <c r="R568" s="9">
        <v>3.1360000000000001</v>
      </c>
      <c r="S568" s="9"/>
      <c r="T568" s="9"/>
      <c r="U568" s="9"/>
      <c r="V568" s="9"/>
      <c r="W568" s="9">
        <v>2.1980279999999999</v>
      </c>
      <c r="X568" s="9">
        <v>2.702</v>
      </c>
      <c r="Y568" s="9"/>
      <c r="Z568" s="8">
        <v>0</v>
      </c>
      <c r="AA568" s="9">
        <v>2.7899401197604794</v>
      </c>
      <c r="AB568" s="9">
        <v>61.85</v>
      </c>
      <c r="AC568" s="9">
        <v>35.355714285714285</v>
      </c>
      <c r="AD568" s="9"/>
    </row>
    <row r="569" spans="1:30" ht="29.25" customHeight="1" x14ac:dyDescent="0.2">
      <c r="A569" s="16" t="s">
        <v>116</v>
      </c>
      <c r="B569" s="7">
        <v>11</v>
      </c>
      <c r="C569" s="47">
        <v>783</v>
      </c>
      <c r="D569" s="47">
        <v>790</v>
      </c>
      <c r="E569" s="47">
        <v>2.1</v>
      </c>
      <c r="F569" s="47">
        <v>7</v>
      </c>
      <c r="G569" s="10"/>
      <c r="H569" s="10"/>
      <c r="I569" s="9">
        <f t="shared" ref="I569:I581" si="54">C569+E569-4.9</f>
        <v>780.2</v>
      </c>
      <c r="J569" s="9" t="s">
        <v>120</v>
      </c>
      <c r="K569" s="12" t="s">
        <v>103</v>
      </c>
      <c r="L569" s="47" t="s">
        <v>75</v>
      </c>
      <c r="M569" s="9">
        <v>29.7</v>
      </c>
      <c r="N569" s="9"/>
      <c r="O569" s="9"/>
      <c r="P569" s="9"/>
      <c r="Q569" s="1">
        <v>29.7</v>
      </c>
      <c r="R569" s="9"/>
      <c r="S569" s="9"/>
      <c r="T569" s="9"/>
      <c r="U569" s="9"/>
      <c r="V569" s="8">
        <v>100</v>
      </c>
      <c r="W569" s="9">
        <v>1.89</v>
      </c>
      <c r="X569" s="9">
        <v>2.69</v>
      </c>
      <c r="Y569" s="9"/>
      <c r="Z569" s="9">
        <v>0.45</v>
      </c>
      <c r="AA569" s="9">
        <v>2.1800000000000002</v>
      </c>
      <c r="AB569" s="9">
        <v>58.83</v>
      </c>
      <c r="AC569" s="9">
        <v>38.54</v>
      </c>
      <c r="AD569" s="8">
        <v>0</v>
      </c>
    </row>
    <row r="570" spans="1:30" ht="29.25" customHeight="1" x14ac:dyDescent="0.2">
      <c r="A570" s="16" t="s">
        <v>116</v>
      </c>
      <c r="B570" s="7">
        <v>12</v>
      </c>
      <c r="C570" s="47">
        <v>783</v>
      </c>
      <c r="D570" s="47">
        <v>790</v>
      </c>
      <c r="E570" s="47">
        <v>2.25</v>
      </c>
      <c r="F570" s="47">
        <v>7</v>
      </c>
      <c r="G570" s="10"/>
      <c r="H570" s="10"/>
      <c r="I570" s="9">
        <f t="shared" si="54"/>
        <v>780.35</v>
      </c>
      <c r="J570" s="9" t="s">
        <v>120</v>
      </c>
      <c r="K570" s="12" t="s">
        <v>103</v>
      </c>
      <c r="L570" s="47" t="s">
        <v>74</v>
      </c>
      <c r="M570" s="9">
        <v>30.2</v>
      </c>
      <c r="N570" s="9"/>
      <c r="O570" s="9"/>
      <c r="P570" s="9"/>
      <c r="Q570" s="1">
        <v>30.2</v>
      </c>
      <c r="R570" s="9"/>
      <c r="S570" s="9"/>
      <c r="T570" s="9"/>
      <c r="U570" s="9"/>
      <c r="V570" s="9"/>
      <c r="W570" s="9">
        <v>1.88</v>
      </c>
      <c r="X570" s="9">
        <v>2.69</v>
      </c>
      <c r="Y570" s="9"/>
      <c r="Z570" s="9"/>
      <c r="AA570" s="9"/>
      <c r="AB570" s="9"/>
      <c r="AC570" s="9"/>
      <c r="AD570" s="9"/>
    </row>
    <row r="571" spans="1:30" ht="29.25" customHeight="1" x14ac:dyDescent="0.2">
      <c r="A571" s="16" t="s">
        <v>116</v>
      </c>
      <c r="B571" s="7">
        <v>17</v>
      </c>
      <c r="C571" s="47">
        <v>783</v>
      </c>
      <c r="D571" s="47">
        <v>790</v>
      </c>
      <c r="E571" s="47">
        <v>4.12</v>
      </c>
      <c r="F571" s="47">
        <v>7</v>
      </c>
      <c r="G571" s="10">
        <v>781.4</v>
      </c>
      <c r="H571" s="10">
        <v>783.6</v>
      </c>
      <c r="I571" s="9">
        <f t="shared" si="54"/>
        <v>782.22</v>
      </c>
      <c r="J571" s="9" t="s">
        <v>120</v>
      </c>
      <c r="K571" s="12" t="s">
        <v>103</v>
      </c>
      <c r="L571" s="47" t="s">
        <v>78</v>
      </c>
      <c r="M571" s="9">
        <v>30.3</v>
      </c>
      <c r="N571" s="9"/>
      <c r="O571" s="9"/>
      <c r="P571" s="9"/>
      <c r="Q571" s="1">
        <v>30.3</v>
      </c>
      <c r="R571" s="9"/>
      <c r="S571" s="9"/>
      <c r="T571" s="9"/>
      <c r="U571" s="9"/>
      <c r="V571" s="9">
        <v>98.8</v>
      </c>
      <c r="W571" s="9">
        <v>1.87</v>
      </c>
      <c r="X571" s="9">
        <v>2.68</v>
      </c>
      <c r="Y571" s="9"/>
      <c r="Z571" s="9">
        <v>0.28000000000000003</v>
      </c>
      <c r="AA571" s="9">
        <v>2.2599999999999998</v>
      </c>
      <c r="AB571" s="9">
        <v>56.16</v>
      </c>
      <c r="AC571" s="9">
        <v>41.3</v>
      </c>
      <c r="AD571" s="8">
        <v>0</v>
      </c>
    </row>
    <row r="572" spans="1:30" ht="38.25" x14ac:dyDescent="0.2">
      <c r="A572" s="16" t="s">
        <v>116</v>
      </c>
      <c r="B572" s="7">
        <v>19</v>
      </c>
      <c r="C572" s="47">
        <v>783</v>
      </c>
      <c r="D572" s="47">
        <v>790</v>
      </c>
      <c r="E572" s="47">
        <v>5</v>
      </c>
      <c r="F572" s="47">
        <v>7</v>
      </c>
      <c r="G572" s="10">
        <v>781.4</v>
      </c>
      <c r="H572" s="10">
        <v>783.6</v>
      </c>
      <c r="I572" s="9">
        <f t="shared" si="54"/>
        <v>783.1</v>
      </c>
      <c r="J572" s="9" t="s">
        <v>120</v>
      </c>
      <c r="K572" s="12" t="s">
        <v>103</v>
      </c>
      <c r="L572" s="47" t="s">
        <v>48</v>
      </c>
      <c r="M572" s="9">
        <v>29.9</v>
      </c>
      <c r="N572" s="9"/>
      <c r="O572" s="9"/>
      <c r="P572" s="9"/>
      <c r="Q572" s="1">
        <v>29.9</v>
      </c>
      <c r="R572" s="9"/>
      <c r="S572" s="9"/>
      <c r="T572" s="9"/>
      <c r="U572" s="9"/>
      <c r="V572" s="8">
        <v>100</v>
      </c>
      <c r="W572" s="9">
        <v>1.89</v>
      </c>
      <c r="X572" s="9">
        <v>2.7</v>
      </c>
      <c r="Y572" s="9"/>
      <c r="Z572" s="9">
        <v>0.22</v>
      </c>
      <c r="AA572" s="9">
        <v>0.92</v>
      </c>
      <c r="AB572" s="9">
        <v>57.63</v>
      </c>
      <c r="AC572" s="9">
        <v>41.23</v>
      </c>
      <c r="AD572" s="8">
        <v>0</v>
      </c>
    </row>
    <row r="573" spans="1:30" ht="25.5" x14ac:dyDescent="0.2">
      <c r="A573" s="16" t="s">
        <v>116</v>
      </c>
      <c r="B573" s="7">
        <v>21</v>
      </c>
      <c r="C573" s="47">
        <v>795</v>
      </c>
      <c r="D573" s="47">
        <v>802</v>
      </c>
      <c r="E573" s="47">
        <v>0.15</v>
      </c>
      <c r="F573" s="47">
        <v>4.5</v>
      </c>
      <c r="G573" s="10"/>
      <c r="H573" s="10"/>
      <c r="I573" s="9">
        <f t="shared" si="54"/>
        <v>790.25</v>
      </c>
      <c r="J573" s="9" t="s">
        <v>120</v>
      </c>
      <c r="K573" s="12" t="s">
        <v>103</v>
      </c>
      <c r="L573" s="47" t="s">
        <v>49</v>
      </c>
      <c r="M573" s="9">
        <v>25.9</v>
      </c>
      <c r="N573" s="9"/>
      <c r="O573" s="9"/>
      <c r="P573" s="9"/>
      <c r="Q573" s="1">
        <v>25.9</v>
      </c>
      <c r="R573" s="9"/>
      <c r="S573" s="9"/>
      <c r="T573" s="9"/>
      <c r="U573" s="9"/>
      <c r="V573" s="8">
        <v>100</v>
      </c>
      <c r="W573" s="9">
        <v>1.98</v>
      </c>
      <c r="X573" s="9">
        <v>2.67</v>
      </c>
      <c r="Y573" s="9"/>
      <c r="Z573" s="9">
        <v>0.26</v>
      </c>
      <c r="AA573" s="9">
        <v>0.53</v>
      </c>
      <c r="AB573" s="9">
        <v>38.06</v>
      </c>
      <c r="AC573" s="9">
        <v>61.15</v>
      </c>
      <c r="AD573" s="8">
        <v>0</v>
      </c>
    </row>
    <row r="574" spans="1:30" ht="38.25" x14ac:dyDescent="0.2">
      <c r="A574" s="16" t="s">
        <v>116</v>
      </c>
      <c r="B574" s="7">
        <v>23</v>
      </c>
      <c r="C574" s="47">
        <v>795</v>
      </c>
      <c r="D574" s="47">
        <v>802</v>
      </c>
      <c r="E574" s="47">
        <v>0.65</v>
      </c>
      <c r="F574" s="47">
        <v>4.5</v>
      </c>
      <c r="G574" s="10"/>
      <c r="H574" s="10"/>
      <c r="I574" s="9">
        <f t="shared" si="54"/>
        <v>790.75</v>
      </c>
      <c r="J574" s="9" t="s">
        <v>120</v>
      </c>
      <c r="K574" s="12" t="s">
        <v>103</v>
      </c>
      <c r="L574" s="47" t="s">
        <v>76</v>
      </c>
      <c r="M574" s="9">
        <v>24.1</v>
      </c>
      <c r="N574" s="9"/>
      <c r="O574" s="9"/>
      <c r="P574" s="9"/>
      <c r="Q574" s="1">
        <v>24.1</v>
      </c>
      <c r="R574" s="9"/>
      <c r="S574" s="9"/>
      <c r="T574" s="9"/>
      <c r="U574" s="9"/>
      <c r="V574" s="8">
        <v>100</v>
      </c>
      <c r="W574" s="9">
        <v>1.99</v>
      </c>
      <c r="X574" s="9">
        <v>2.63</v>
      </c>
      <c r="Y574" s="9"/>
      <c r="Z574" s="9">
        <v>7.0000000000000007E-2</v>
      </c>
      <c r="AA574" s="9">
        <v>1.1000000000000001</v>
      </c>
      <c r="AB574" s="9">
        <v>45.95</v>
      </c>
      <c r="AC574" s="9">
        <v>52.88</v>
      </c>
      <c r="AD574" s="8">
        <v>0</v>
      </c>
    </row>
    <row r="575" spans="1:30" ht="14.25" x14ac:dyDescent="0.2">
      <c r="A575" s="16" t="s">
        <v>116</v>
      </c>
      <c r="B575" s="7">
        <v>26</v>
      </c>
      <c r="C575" s="47">
        <v>795</v>
      </c>
      <c r="D575" s="47">
        <v>802</v>
      </c>
      <c r="E575" s="47">
        <v>1.82</v>
      </c>
      <c r="F575" s="47">
        <v>4.5</v>
      </c>
      <c r="G575" s="10"/>
      <c r="H575" s="10"/>
      <c r="I575" s="9">
        <f t="shared" si="54"/>
        <v>791.92000000000007</v>
      </c>
      <c r="J575" s="9" t="s">
        <v>120</v>
      </c>
      <c r="K575" s="12" t="s">
        <v>103</v>
      </c>
      <c r="L575" s="47" t="s">
        <v>50</v>
      </c>
      <c r="M575" s="9">
        <v>23.9</v>
      </c>
      <c r="N575" s="9"/>
      <c r="O575" s="9"/>
      <c r="P575" s="9"/>
      <c r="Q575" s="1">
        <v>23.9</v>
      </c>
      <c r="R575" s="9"/>
      <c r="S575" s="9"/>
      <c r="T575" s="9"/>
      <c r="U575" s="9"/>
      <c r="V575" s="9"/>
      <c r="W575" s="9">
        <v>2.0299999999999998</v>
      </c>
      <c r="X575" s="9">
        <v>2.67</v>
      </c>
      <c r="Y575" s="9"/>
      <c r="Z575" s="9"/>
      <c r="AA575" s="9"/>
      <c r="AB575" s="9"/>
      <c r="AC575" s="9"/>
      <c r="AD575" s="8"/>
    </row>
    <row r="576" spans="1:30" ht="18.75" customHeight="1" x14ac:dyDescent="0.2">
      <c r="A576" s="16" t="s">
        <v>116</v>
      </c>
      <c r="B576" s="7">
        <v>27</v>
      </c>
      <c r="C576" s="47">
        <v>795</v>
      </c>
      <c r="D576" s="47">
        <v>802</v>
      </c>
      <c r="E576" s="47">
        <v>2.21</v>
      </c>
      <c r="F576" s="47">
        <v>4.5</v>
      </c>
      <c r="G576" s="10"/>
      <c r="H576" s="10"/>
      <c r="I576" s="9">
        <f t="shared" si="54"/>
        <v>792.31000000000006</v>
      </c>
      <c r="J576" s="9" t="s">
        <v>120</v>
      </c>
      <c r="K576" s="12" t="s">
        <v>103</v>
      </c>
      <c r="L576" s="47" t="s">
        <v>51</v>
      </c>
      <c r="M576" s="9">
        <v>26</v>
      </c>
      <c r="N576" s="9"/>
      <c r="O576" s="9"/>
      <c r="P576" s="9"/>
      <c r="Q576" s="1">
        <v>26</v>
      </c>
      <c r="R576" s="9"/>
      <c r="S576" s="9"/>
      <c r="T576" s="9"/>
      <c r="U576" s="9"/>
      <c r="V576" s="8">
        <v>100</v>
      </c>
      <c r="W576" s="9">
        <v>2</v>
      </c>
      <c r="X576" s="9">
        <v>2.7</v>
      </c>
      <c r="Y576" s="9"/>
      <c r="Z576" s="9">
        <v>0.03</v>
      </c>
      <c r="AA576" s="9">
        <v>0.1</v>
      </c>
      <c r="AB576" s="9">
        <v>43.61</v>
      </c>
      <c r="AC576" s="9">
        <v>56.26</v>
      </c>
      <c r="AD576" s="8">
        <v>0</v>
      </c>
    </row>
    <row r="577" spans="1:30" ht="28.5" customHeight="1" x14ac:dyDescent="0.2">
      <c r="A577" s="16" t="s">
        <v>116</v>
      </c>
      <c r="B577" s="7">
        <v>29</v>
      </c>
      <c r="C577" s="47">
        <v>795</v>
      </c>
      <c r="D577" s="47">
        <v>802</v>
      </c>
      <c r="E577" s="47">
        <v>2.7</v>
      </c>
      <c r="F577" s="47">
        <v>4.5</v>
      </c>
      <c r="G577" s="10"/>
      <c r="H577" s="10"/>
      <c r="I577" s="9">
        <f t="shared" si="54"/>
        <v>792.80000000000007</v>
      </c>
      <c r="J577" s="9" t="s">
        <v>120</v>
      </c>
      <c r="K577" s="12" t="s">
        <v>103</v>
      </c>
      <c r="L577" s="47" t="s">
        <v>52</v>
      </c>
      <c r="M577" s="9">
        <v>25.6</v>
      </c>
      <c r="N577" s="9"/>
      <c r="O577" s="9"/>
      <c r="P577" s="9"/>
      <c r="Q577" s="1">
        <v>25.6</v>
      </c>
      <c r="R577" s="9"/>
      <c r="S577" s="9"/>
      <c r="T577" s="9"/>
      <c r="U577" s="9"/>
      <c r="V577" s="8">
        <v>100</v>
      </c>
      <c r="W577" s="9">
        <v>1.99</v>
      </c>
      <c r="X577" s="9">
        <v>2.67</v>
      </c>
      <c r="Y577" s="9"/>
      <c r="Z577" s="9"/>
      <c r="AA577" s="9"/>
      <c r="AB577" s="9"/>
      <c r="AC577" s="9"/>
      <c r="AD577" s="9"/>
    </row>
    <row r="578" spans="1:30" ht="25.5" x14ac:dyDescent="0.2">
      <c r="A578" s="16" t="s">
        <v>116</v>
      </c>
      <c r="B578" s="7">
        <v>34</v>
      </c>
      <c r="C578" s="47">
        <v>795</v>
      </c>
      <c r="D578" s="47">
        <v>802</v>
      </c>
      <c r="E578" s="47">
        <v>4.45</v>
      </c>
      <c r="F578" s="47">
        <v>4.5</v>
      </c>
      <c r="G578" s="10">
        <v>793.6</v>
      </c>
      <c r="H578" s="10">
        <v>795.2</v>
      </c>
      <c r="I578" s="9">
        <f t="shared" si="54"/>
        <v>794.55000000000007</v>
      </c>
      <c r="J578" s="9" t="s">
        <v>120</v>
      </c>
      <c r="K578" s="12" t="s">
        <v>101</v>
      </c>
      <c r="L578" s="47" t="s">
        <v>77</v>
      </c>
      <c r="M578" s="9">
        <v>25.2</v>
      </c>
      <c r="N578" s="9"/>
      <c r="O578" s="9"/>
      <c r="P578" s="9"/>
      <c r="Q578" s="1">
        <v>25.2</v>
      </c>
      <c r="R578" s="9"/>
      <c r="S578" s="9"/>
      <c r="T578" s="9"/>
      <c r="U578" s="9"/>
      <c r="V578" s="8">
        <v>100</v>
      </c>
      <c r="W578" s="9">
        <v>1.99</v>
      </c>
      <c r="X578" s="9">
        <v>2.66</v>
      </c>
      <c r="Y578" s="9"/>
      <c r="Z578" s="9"/>
      <c r="AA578" s="9"/>
      <c r="AB578" s="9"/>
      <c r="AC578" s="9"/>
      <c r="AD578" s="9"/>
    </row>
    <row r="579" spans="1:30" ht="25.5" x14ac:dyDescent="0.2">
      <c r="A579" s="16" t="s">
        <v>116</v>
      </c>
      <c r="B579" s="7">
        <v>35</v>
      </c>
      <c r="C579" s="47">
        <v>802</v>
      </c>
      <c r="D579" s="47">
        <v>809</v>
      </c>
      <c r="E579" s="47">
        <v>0.1</v>
      </c>
      <c r="F579" s="47">
        <v>7</v>
      </c>
      <c r="G579" s="10">
        <v>796.8</v>
      </c>
      <c r="H579" s="10">
        <v>797.6</v>
      </c>
      <c r="I579" s="9">
        <f t="shared" si="54"/>
        <v>797.2</v>
      </c>
      <c r="J579" s="9" t="s">
        <v>120</v>
      </c>
      <c r="K579" s="12" t="s">
        <v>101</v>
      </c>
      <c r="L579" s="47" t="s">
        <v>77</v>
      </c>
      <c r="M579" s="9">
        <v>26.3</v>
      </c>
      <c r="N579" s="9"/>
      <c r="O579" s="9"/>
      <c r="P579" s="9"/>
      <c r="Q579" s="1">
        <v>26.3</v>
      </c>
      <c r="R579" s="9"/>
      <c r="S579" s="9"/>
      <c r="T579" s="9"/>
      <c r="U579" s="9"/>
      <c r="V579" s="8">
        <v>100</v>
      </c>
      <c r="W579" s="9">
        <v>1.98</v>
      </c>
      <c r="X579" s="9">
        <v>2.69</v>
      </c>
      <c r="Y579" s="9"/>
      <c r="Z579" s="9">
        <v>0.1</v>
      </c>
      <c r="AA579" s="9">
        <v>0.62</v>
      </c>
      <c r="AB579" s="9">
        <v>53.63</v>
      </c>
      <c r="AC579" s="9">
        <v>45.65</v>
      </c>
      <c r="AD579" s="8">
        <v>0</v>
      </c>
    </row>
    <row r="580" spans="1:30" ht="25.5" x14ac:dyDescent="0.2">
      <c r="A580" s="16" t="s">
        <v>116</v>
      </c>
      <c r="B580" s="7">
        <v>36</v>
      </c>
      <c r="C580" s="47">
        <v>802</v>
      </c>
      <c r="D580" s="47">
        <v>809</v>
      </c>
      <c r="E580" s="47">
        <v>0.25</v>
      </c>
      <c r="F580" s="47">
        <v>7</v>
      </c>
      <c r="G580" s="10">
        <v>796.8</v>
      </c>
      <c r="H580" s="10">
        <v>797.6</v>
      </c>
      <c r="I580" s="9">
        <f t="shared" si="54"/>
        <v>797.35</v>
      </c>
      <c r="J580" s="9" t="s">
        <v>120</v>
      </c>
      <c r="K580" s="12" t="s">
        <v>101</v>
      </c>
      <c r="L580" s="47" t="s">
        <v>77</v>
      </c>
      <c r="M580" s="9">
        <v>25.1</v>
      </c>
      <c r="N580" s="9"/>
      <c r="O580" s="9"/>
      <c r="P580" s="9"/>
      <c r="Q580" s="1">
        <v>25.1</v>
      </c>
      <c r="R580" s="9"/>
      <c r="S580" s="9"/>
      <c r="T580" s="9"/>
      <c r="U580" s="9"/>
      <c r="V580" s="9"/>
      <c r="W580" s="9">
        <v>1.99</v>
      </c>
      <c r="X580" s="9">
        <v>2.66</v>
      </c>
      <c r="Y580" s="9"/>
      <c r="Z580" s="9"/>
      <c r="AA580" s="9"/>
      <c r="AB580" s="9"/>
      <c r="AC580" s="9"/>
      <c r="AD580" s="9"/>
    </row>
    <row r="581" spans="1:30" ht="14.25" x14ac:dyDescent="0.2">
      <c r="A581" s="16" t="s">
        <v>116</v>
      </c>
      <c r="B581" s="7">
        <v>34</v>
      </c>
      <c r="C581" s="47">
        <v>802</v>
      </c>
      <c r="D581" s="47">
        <v>809</v>
      </c>
      <c r="E581" s="47">
        <v>0.45</v>
      </c>
      <c r="F581" s="47">
        <v>7</v>
      </c>
      <c r="G581" s="10">
        <v>796.8</v>
      </c>
      <c r="H581" s="10">
        <v>797.6</v>
      </c>
      <c r="I581" s="9">
        <f t="shared" si="54"/>
        <v>797.55000000000007</v>
      </c>
      <c r="J581" s="9" t="s">
        <v>120</v>
      </c>
      <c r="K581" s="12" t="s">
        <v>101</v>
      </c>
      <c r="L581" s="47" t="s">
        <v>47</v>
      </c>
      <c r="M581" s="9"/>
      <c r="N581" s="9"/>
      <c r="O581" s="9"/>
      <c r="P581" s="9"/>
      <c r="Q581" s="1"/>
      <c r="R581" s="9"/>
      <c r="S581" s="9"/>
      <c r="T581" s="9"/>
      <c r="U581" s="9"/>
      <c r="V581" s="9"/>
      <c r="W581" s="9"/>
      <c r="X581" s="9"/>
      <c r="Y581" s="9"/>
      <c r="Z581" s="9">
        <v>0.15</v>
      </c>
      <c r="AA581" s="9">
        <v>0.83</v>
      </c>
      <c r="AB581" s="9">
        <v>53.38</v>
      </c>
      <c r="AC581" s="9">
        <v>45.64</v>
      </c>
      <c r="AD581" s="8">
        <v>0</v>
      </c>
    </row>
    <row r="582" spans="1:30" ht="42.75" customHeight="1" x14ac:dyDescent="0.2">
      <c r="A582" s="16" t="s">
        <v>116</v>
      </c>
      <c r="B582" s="7" t="s">
        <v>55</v>
      </c>
      <c r="C582" s="47">
        <v>802</v>
      </c>
      <c r="D582" s="47">
        <v>809</v>
      </c>
      <c r="E582" s="47">
        <v>3.78</v>
      </c>
      <c r="F582" s="47">
        <v>7</v>
      </c>
      <c r="G582" s="10">
        <v>800.2</v>
      </c>
      <c r="H582" s="10">
        <v>800.8</v>
      </c>
      <c r="I582" s="9">
        <f t="shared" ref="I582:I585" si="55">C582+E582-4.9</f>
        <v>800.88</v>
      </c>
      <c r="J582" s="9" t="s">
        <v>120</v>
      </c>
      <c r="K582" s="12" t="s">
        <v>101</v>
      </c>
      <c r="L582" s="47" t="s">
        <v>79</v>
      </c>
      <c r="M582" s="9">
        <v>29</v>
      </c>
      <c r="N582" s="9"/>
      <c r="O582" s="9"/>
      <c r="P582" s="9"/>
      <c r="Q582" s="1">
        <v>29</v>
      </c>
      <c r="R582" s="9"/>
      <c r="S582" s="9"/>
      <c r="T582" s="9"/>
      <c r="U582" s="9"/>
      <c r="V582" s="9">
        <v>88.9</v>
      </c>
      <c r="W582" s="9">
        <v>1.94</v>
      </c>
      <c r="X582" s="9">
        <v>2.73</v>
      </c>
      <c r="Y582" s="9"/>
      <c r="Z582" s="9">
        <v>7.0000000000000007E-2</v>
      </c>
      <c r="AA582" s="9">
        <v>0.93</v>
      </c>
      <c r="AB582" s="9">
        <v>48.87</v>
      </c>
      <c r="AC582" s="9">
        <v>50.13</v>
      </c>
      <c r="AD582" s="8">
        <v>0</v>
      </c>
    </row>
    <row r="583" spans="1:30" ht="14.25" x14ac:dyDescent="0.2">
      <c r="A583" s="16" t="s">
        <v>116</v>
      </c>
      <c r="B583" s="7">
        <v>71</v>
      </c>
      <c r="C583" s="47">
        <v>809</v>
      </c>
      <c r="D583" s="47">
        <v>816</v>
      </c>
      <c r="E583" s="47">
        <v>0.7</v>
      </c>
      <c r="F583" s="47">
        <v>6</v>
      </c>
      <c r="G583" s="10">
        <v>804</v>
      </c>
      <c r="H583" s="10">
        <v>805.4</v>
      </c>
      <c r="I583" s="9">
        <f t="shared" si="55"/>
        <v>804.80000000000007</v>
      </c>
      <c r="J583" s="9" t="s">
        <v>120</v>
      </c>
      <c r="K583" s="12" t="s">
        <v>101</v>
      </c>
      <c r="L583" s="47" t="s">
        <v>57</v>
      </c>
      <c r="M583" s="9">
        <v>28.3</v>
      </c>
      <c r="N583" s="9"/>
      <c r="O583" s="9"/>
      <c r="P583" s="9"/>
      <c r="Q583" s="1">
        <v>28.3</v>
      </c>
      <c r="R583" s="9"/>
      <c r="S583" s="9"/>
      <c r="T583" s="9"/>
      <c r="U583" s="9"/>
      <c r="V583" s="9">
        <v>91.3</v>
      </c>
      <c r="W583" s="9">
        <v>1.93</v>
      </c>
      <c r="X583" s="9">
        <v>2.69</v>
      </c>
      <c r="Y583" s="9"/>
      <c r="Z583" s="9">
        <v>0.01</v>
      </c>
      <c r="AA583" s="9">
        <v>0.27</v>
      </c>
      <c r="AB583" s="9">
        <v>35.4</v>
      </c>
      <c r="AC583" s="9">
        <v>64.319999999999993</v>
      </c>
      <c r="AD583" s="8">
        <v>0</v>
      </c>
    </row>
    <row r="584" spans="1:30" ht="25.5" x14ac:dyDescent="0.2">
      <c r="A584" s="16" t="s">
        <v>116</v>
      </c>
      <c r="B584" s="7">
        <v>56</v>
      </c>
      <c r="C584" s="47">
        <v>809</v>
      </c>
      <c r="D584" s="47">
        <v>816</v>
      </c>
      <c r="E584" s="47">
        <v>1.8</v>
      </c>
      <c r="F584" s="47">
        <v>6</v>
      </c>
      <c r="G584" s="10"/>
      <c r="H584" s="10"/>
      <c r="I584" s="9">
        <f t="shared" si="55"/>
        <v>805.9</v>
      </c>
      <c r="J584" s="9" t="s">
        <v>120</v>
      </c>
      <c r="K584" s="12" t="s">
        <v>101</v>
      </c>
      <c r="L584" s="47" t="s">
        <v>58</v>
      </c>
      <c r="M584" s="9">
        <v>27.7</v>
      </c>
      <c r="N584" s="9"/>
      <c r="O584" s="9"/>
      <c r="P584" s="9"/>
      <c r="Q584" s="1">
        <v>27.7</v>
      </c>
      <c r="R584" s="9"/>
      <c r="S584" s="9"/>
      <c r="T584" s="9"/>
      <c r="U584" s="9"/>
      <c r="V584" s="9"/>
      <c r="W584" s="9">
        <v>1.93</v>
      </c>
      <c r="X584" s="9">
        <v>2.67</v>
      </c>
      <c r="Y584" s="9"/>
      <c r="Z584" s="9">
        <v>0.02</v>
      </c>
      <c r="AA584" s="9">
        <v>0.14000000000000001</v>
      </c>
      <c r="AB584" s="9">
        <v>13.61</v>
      </c>
      <c r="AC584" s="9">
        <v>86.23</v>
      </c>
      <c r="AD584" s="8">
        <v>0</v>
      </c>
    </row>
    <row r="585" spans="1:30" ht="14.25" x14ac:dyDescent="0.2">
      <c r="A585" s="16" t="s">
        <v>116</v>
      </c>
      <c r="B585" s="7">
        <v>63</v>
      </c>
      <c r="C585" s="47">
        <v>809</v>
      </c>
      <c r="D585" s="47">
        <v>816</v>
      </c>
      <c r="E585" s="47">
        <v>3.7</v>
      </c>
      <c r="F585" s="47">
        <v>6</v>
      </c>
      <c r="G585" s="10">
        <v>807.2</v>
      </c>
      <c r="H585" s="10">
        <v>808.6</v>
      </c>
      <c r="I585" s="9">
        <f t="shared" si="55"/>
        <v>807.80000000000007</v>
      </c>
      <c r="J585" s="9" t="s">
        <v>120</v>
      </c>
      <c r="K585" s="12" t="s">
        <v>101</v>
      </c>
      <c r="L585" s="47" t="s">
        <v>59</v>
      </c>
      <c r="M585" s="9">
        <v>26.3</v>
      </c>
      <c r="N585" s="9"/>
      <c r="O585" s="9"/>
      <c r="P585" s="9"/>
      <c r="Q585" s="1">
        <v>26.3</v>
      </c>
      <c r="R585" s="9"/>
      <c r="S585" s="9"/>
      <c r="T585" s="9"/>
      <c r="U585" s="9"/>
      <c r="V585" s="8">
        <v>100</v>
      </c>
      <c r="W585" s="9">
        <v>1.96</v>
      </c>
      <c r="X585" s="9">
        <v>2.66</v>
      </c>
      <c r="Y585" s="9"/>
      <c r="Z585" s="9">
        <v>0.04</v>
      </c>
      <c r="AA585" s="9">
        <v>1.8</v>
      </c>
      <c r="AB585" s="9">
        <v>37.36</v>
      </c>
      <c r="AC585" s="9">
        <v>60.8</v>
      </c>
      <c r="AD585" s="8">
        <v>0</v>
      </c>
    </row>
    <row r="586" spans="1:30" ht="29.25" customHeight="1" x14ac:dyDescent="0.2">
      <c r="A586" s="16" t="s">
        <v>116</v>
      </c>
      <c r="B586" s="7" t="s">
        <v>61</v>
      </c>
      <c r="C586" s="47">
        <v>816</v>
      </c>
      <c r="D586" s="47">
        <v>823</v>
      </c>
      <c r="E586" s="47">
        <v>0.03</v>
      </c>
      <c r="F586" s="47">
        <v>7</v>
      </c>
      <c r="G586" s="10">
        <v>808.6</v>
      </c>
      <c r="H586" s="10">
        <v>811.4</v>
      </c>
      <c r="I586" s="9">
        <f t="shared" ref="I586:I593" si="56">C586+E586-4.9</f>
        <v>811.13</v>
      </c>
      <c r="J586" s="9" t="s">
        <v>120</v>
      </c>
      <c r="K586" s="12" t="s">
        <v>101</v>
      </c>
      <c r="L586" s="47" t="s">
        <v>56</v>
      </c>
      <c r="M586" s="9">
        <v>29.5</v>
      </c>
      <c r="N586" s="9"/>
      <c r="O586" s="9"/>
      <c r="P586" s="9"/>
      <c r="Q586" s="1">
        <v>29.5</v>
      </c>
      <c r="R586" s="9"/>
      <c r="S586" s="9"/>
      <c r="T586" s="9"/>
      <c r="U586" s="9"/>
      <c r="V586" s="9">
        <v>98.1</v>
      </c>
      <c r="W586" s="9">
        <v>1.9</v>
      </c>
      <c r="X586" s="9">
        <v>2.7</v>
      </c>
      <c r="Y586" s="9"/>
      <c r="Z586" s="8">
        <v>0</v>
      </c>
      <c r="AA586" s="9">
        <v>0.05</v>
      </c>
      <c r="AB586" s="9">
        <v>41.82</v>
      </c>
      <c r="AC586" s="9">
        <v>58.13</v>
      </c>
      <c r="AD586" s="8">
        <v>0</v>
      </c>
    </row>
    <row r="587" spans="1:30" ht="25.5" x14ac:dyDescent="0.2">
      <c r="A587" s="16" t="s">
        <v>116</v>
      </c>
      <c r="B587" s="7">
        <v>77</v>
      </c>
      <c r="C587" s="47">
        <v>816</v>
      </c>
      <c r="D587" s="47">
        <v>823</v>
      </c>
      <c r="E587" s="47">
        <v>1.72</v>
      </c>
      <c r="F587" s="47">
        <v>7</v>
      </c>
      <c r="G587" s="10">
        <v>812.7</v>
      </c>
      <c r="H587" s="10">
        <v>814.4</v>
      </c>
      <c r="I587" s="9">
        <f t="shared" si="56"/>
        <v>812.82</v>
      </c>
      <c r="J587" s="9" t="s">
        <v>120</v>
      </c>
      <c r="K587" s="12" t="s">
        <v>104</v>
      </c>
      <c r="L587" s="47" t="s">
        <v>54</v>
      </c>
      <c r="M587" s="9">
        <v>27</v>
      </c>
      <c r="N587" s="9"/>
      <c r="O587" s="9"/>
      <c r="P587" s="9"/>
      <c r="Q587" s="1">
        <v>27</v>
      </c>
      <c r="R587" s="9"/>
      <c r="S587" s="9"/>
      <c r="T587" s="9"/>
      <c r="U587" s="9"/>
      <c r="V587" s="8">
        <v>100</v>
      </c>
      <c r="W587" s="9">
        <v>1.97</v>
      </c>
      <c r="X587" s="9">
        <v>2.7</v>
      </c>
      <c r="Y587" s="9"/>
      <c r="Z587" s="9">
        <v>0.01</v>
      </c>
      <c r="AA587" s="9">
        <v>0.04</v>
      </c>
      <c r="AB587" s="9">
        <v>29.4</v>
      </c>
      <c r="AC587" s="9">
        <v>70.55</v>
      </c>
      <c r="AD587" s="8">
        <v>0</v>
      </c>
    </row>
    <row r="588" spans="1:30" ht="27" customHeight="1" x14ac:dyDescent="0.2">
      <c r="A588" s="16" t="s">
        <v>116</v>
      </c>
      <c r="B588" s="7">
        <v>79</v>
      </c>
      <c r="C588" s="47">
        <v>816</v>
      </c>
      <c r="D588" s="47">
        <v>823</v>
      </c>
      <c r="E588" s="47">
        <v>2.5499999999999998</v>
      </c>
      <c r="F588" s="47">
        <v>7</v>
      </c>
      <c r="G588" s="10">
        <v>812.7</v>
      </c>
      <c r="H588" s="10">
        <v>814.4</v>
      </c>
      <c r="I588" s="9">
        <f t="shared" si="56"/>
        <v>813.65</v>
      </c>
      <c r="J588" s="9" t="s">
        <v>120</v>
      </c>
      <c r="K588" s="12" t="s">
        <v>104</v>
      </c>
      <c r="L588" s="47" t="s">
        <v>62</v>
      </c>
      <c r="M588" s="9">
        <v>28.2</v>
      </c>
      <c r="N588" s="9"/>
      <c r="O588" s="9"/>
      <c r="P588" s="9"/>
      <c r="Q588" s="1">
        <v>28.2</v>
      </c>
      <c r="R588" s="9"/>
      <c r="S588" s="9"/>
      <c r="T588" s="9"/>
      <c r="U588" s="9"/>
      <c r="V588" s="8">
        <v>100</v>
      </c>
      <c r="W588" s="9">
        <v>1.94</v>
      </c>
      <c r="X588" s="9">
        <v>2.7</v>
      </c>
      <c r="Y588" s="9"/>
      <c r="Z588" s="9">
        <v>0.02</v>
      </c>
      <c r="AA588" s="9">
        <v>0.17</v>
      </c>
      <c r="AB588" s="9">
        <v>36.21</v>
      </c>
      <c r="AC588" s="9">
        <v>63.6</v>
      </c>
      <c r="AD588" s="8">
        <v>0</v>
      </c>
    </row>
    <row r="589" spans="1:30" ht="39" customHeight="1" x14ac:dyDescent="0.2">
      <c r="A589" s="16" t="s">
        <v>116</v>
      </c>
      <c r="B589" s="7">
        <v>83</v>
      </c>
      <c r="C589" s="47">
        <v>816</v>
      </c>
      <c r="D589" s="47">
        <v>823</v>
      </c>
      <c r="E589" s="47">
        <v>3.5</v>
      </c>
      <c r="F589" s="47">
        <v>7</v>
      </c>
      <c r="G589" s="10">
        <v>814.4</v>
      </c>
      <c r="H589" s="10">
        <v>816</v>
      </c>
      <c r="I589" s="9">
        <f t="shared" si="56"/>
        <v>814.6</v>
      </c>
      <c r="J589" s="9" t="s">
        <v>120</v>
      </c>
      <c r="K589" s="12" t="s">
        <v>104</v>
      </c>
      <c r="L589" s="47" t="s">
        <v>79</v>
      </c>
      <c r="M589" s="9">
        <v>28.7</v>
      </c>
      <c r="N589" s="9"/>
      <c r="O589" s="9"/>
      <c r="P589" s="9"/>
      <c r="Q589" s="1">
        <v>27.95</v>
      </c>
      <c r="R589" s="9"/>
      <c r="S589" s="9"/>
      <c r="T589" s="9"/>
      <c r="U589" s="9"/>
      <c r="V589" s="9">
        <v>94</v>
      </c>
      <c r="W589" s="9">
        <v>1.93</v>
      </c>
      <c r="X589" s="9">
        <v>2.71</v>
      </c>
      <c r="Y589" s="9"/>
      <c r="Z589" s="9">
        <v>0.05</v>
      </c>
      <c r="AA589" s="9">
        <v>1.1000000000000001</v>
      </c>
      <c r="AB589" s="9">
        <v>46.54</v>
      </c>
      <c r="AC589" s="9">
        <v>52.31</v>
      </c>
      <c r="AD589" s="8">
        <v>0</v>
      </c>
    </row>
    <row r="590" spans="1:30" ht="25.5" customHeight="1" x14ac:dyDescent="0.2">
      <c r="A590" s="16" t="s">
        <v>116</v>
      </c>
      <c r="B590" s="7" t="s">
        <v>63</v>
      </c>
      <c r="C590" s="47">
        <v>816</v>
      </c>
      <c r="D590" s="47">
        <v>823</v>
      </c>
      <c r="E590" s="47">
        <v>4.38</v>
      </c>
      <c r="F590" s="47">
        <v>7</v>
      </c>
      <c r="G590" s="10">
        <v>814.4</v>
      </c>
      <c r="H590" s="10">
        <v>816</v>
      </c>
      <c r="I590" s="9">
        <f t="shared" si="56"/>
        <v>815.48</v>
      </c>
      <c r="J590" s="9" t="s">
        <v>120</v>
      </c>
      <c r="K590" s="12" t="s">
        <v>104</v>
      </c>
      <c r="L590" s="47" t="s">
        <v>64</v>
      </c>
      <c r="M590" s="9">
        <v>28.7</v>
      </c>
      <c r="N590" s="9"/>
      <c r="O590" s="9"/>
      <c r="P590" s="9"/>
      <c r="Q590" s="1">
        <v>28.7</v>
      </c>
      <c r="R590" s="9"/>
      <c r="S590" s="9"/>
      <c r="T590" s="9"/>
      <c r="U590" s="9"/>
      <c r="V590" s="9">
        <v>91.4</v>
      </c>
      <c r="W590" s="9">
        <v>1.92</v>
      </c>
      <c r="X590" s="9">
        <v>2.69</v>
      </c>
      <c r="Y590" s="9"/>
      <c r="Z590" s="9">
        <v>0.01</v>
      </c>
      <c r="AA590" s="9">
        <v>0.91</v>
      </c>
      <c r="AB590" s="9">
        <v>54.33</v>
      </c>
      <c r="AC590" s="9">
        <v>44.75</v>
      </c>
      <c r="AD590" s="8">
        <v>0</v>
      </c>
    </row>
    <row r="591" spans="1:30" ht="28.5" customHeight="1" x14ac:dyDescent="0.2">
      <c r="A591" s="16" t="s">
        <v>116</v>
      </c>
      <c r="B591" s="7">
        <v>87</v>
      </c>
      <c r="C591" s="47">
        <v>816</v>
      </c>
      <c r="D591" s="47">
        <v>823</v>
      </c>
      <c r="E591" s="47">
        <v>5.07</v>
      </c>
      <c r="F591" s="47">
        <v>7</v>
      </c>
      <c r="G591" s="10">
        <v>816</v>
      </c>
      <c r="H591" s="10">
        <v>817.5</v>
      </c>
      <c r="I591" s="9">
        <f t="shared" si="56"/>
        <v>816.17000000000007</v>
      </c>
      <c r="J591" s="9" t="s">
        <v>120</v>
      </c>
      <c r="K591" s="12" t="s">
        <v>104</v>
      </c>
      <c r="L591" s="47" t="s">
        <v>56</v>
      </c>
      <c r="M591" s="9">
        <v>26.5</v>
      </c>
      <c r="N591" s="9"/>
      <c r="O591" s="9"/>
      <c r="P591" s="9"/>
      <c r="Q591" s="1">
        <v>26.5</v>
      </c>
      <c r="R591" s="9"/>
      <c r="S591" s="9"/>
      <c r="T591" s="9"/>
      <c r="U591" s="9"/>
      <c r="V591" s="9">
        <v>92.7</v>
      </c>
      <c r="W591" s="9">
        <v>1.97</v>
      </c>
      <c r="X591" s="9">
        <v>2.68</v>
      </c>
      <c r="Y591" s="9"/>
      <c r="Z591" s="9">
        <v>0.04</v>
      </c>
      <c r="AA591" s="9">
        <v>0.43</v>
      </c>
      <c r="AB591" s="9">
        <v>56.48</v>
      </c>
      <c r="AC591" s="9">
        <v>43.05</v>
      </c>
      <c r="AD591" s="8">
        <v>0</v>
      </c>
    </row>
    <row r="592" spans="1:30" ht="14.25" x14ac:dyDescent="0.2">
      <c r="A592" s="16" t="s">
        <v>116</v>
      </c>
      <c r="B592" s="7">
        <v>89</v>
      </c>
      <c r="C592" s="47">
        <v>816</v>
      </c>
      <c r="D592" s="47">
        <v>823</v>
      </c>
      <c r="E592" s="47">
        <v>5.51</v>
      </c>
      <c r="F592" s="47">
        <v>7</v>
      </c>
      <c r="G592" s="10">
        <v>816</v>
      </c>
      <c r="H592" s="10">
        <v>817.5</v>
      </c>
      <c r="I592" s="9">
        <f t="shared" si="56"/>
        <v>816.61</v>
      </c>
      <c r="J592" s="9" t="s">
        <v>120</v>
      </c>
      <c r="K592" s="12" t="s">
        <v>104</v>
      </c>
      <c r="L592" s="47" t="s">
        <v>60</v>
      </c>
      <c r="M592" s="9">
        <v>26.6</v>
      </c>
      <c r="N592" s="9"/>
      <c r="O592" s="9"/>
      <c r="P592" s="9"/>
      <c r="Q592" s="1">
        <v>26.6</v>
      </c>
      <c r="R592" s="9"/>
      <c r="S592" s="9"/>
      <c r="T592" s="9"/>
      <c r="U592" s="9"/>
      <c r="V592" s="9"/>
      <c r="W592" s="9">
        <v>1.96</v>
      </c>
      <c r="X592" s="9">
        <v>2.67</v>
      </c>
      <c r="Y592" s="9"/>
      <c r="Z592" s="9">
        <v>0.08</v>
      </c>
      <c r="AA592" s="9">
        <v>0.21</v>
      </c>
      <c r="AB592" s="9">
        <v>48.1</v>
      </c>
      <c r="AC592" s="9">
        <v>51.61</v>
      </c>
      <c r="AD592" s="8">
        <v>0</v>
      </c>
    </row>
    <row r="593" spans="1:31" ht="38.25" x14ac:dyDescent="0.2">
      <c r="A593" s="16" t="s">
        <v>116</v>
      </c>
      <c r="B593" s="7">
        <v>91</v>
      </c>
      <c r="C593" s="47">
        <v>816</v>
      </c>
      <c r="D593" s="47">
        <v>823</v>
      </c>
      <c r="E593" s="47">
        <v>6.35</v>
      </c>
      <c r="F593" s="47">
        <v>7</v>
      </c>
      <c r="G593" s="10">
        <v>816</v>
      </c>
      <c r="H593" s="10">
        <v>817.5</v>
      </c>
      <c r="I593" s="9">
        <f t="shared" si="56"/>
        <v>817.45</v>
      </c>
      <c r="J593" s="9" t="s">
        <v>120</v>
      </c>
      <c r="K593" s="12" t="s">
        <v>104</v>
      </c>
      <c r="L593" s="47" t="s">
        <v>53</v>
      </c>
      <c r="M593" s="9">
        <v>28.7</v>
      </c>
      <c r="N593" s="9"/>
      <c r="O593" s="9"/>
      <c r="P593" s="9"/>
      <c r="Q593" s="1">
        <v>28.7</v>
      </c>
      <c r="R593" s="9"/>
      <c r="S593" s="9"/>
      <c r="T593" s="9"/>
      <c r="U593" s="9"/>
      <c r="V593" s="9">
        <v>88</v>
      </c>
      <c r="W593" s="9">
        <v>1.94</v>
      </c>
      <c r="X593" s="9">
        <v>2.72</v>
      </c>
      <c r="Y593" s="9"/>
      <c r="Z593" s="8">
        <v>0</v>
      </c>
      <c r="AA593" s="9">
        <v>0.04</v>
      </c>
      <c r="AB593" s="9">
        <v>35.28</v>
      </c>
      <c r="AC593" s="9">
        <v>64.680000000000007</v>
      </c>
      <c r="AD593" s="8">
        <v>0</v>
      </c>
    </row>
    <row r="594" spans="1:31" ht="14.25" x14ac:dyDescent="0.2">
      <c r="A594" s="16" t="s">
        <v>116</v>
      </c>
      <c r="B594" s="7">
        <v>95</v>
      </c>
      <c r="C594" s="47">
        <v>816</v>
      </c>
      <c r="D594" s="47">
        <v>823</v>
      </c>
      <c r="E594" s="47">
        <v>6.86</v>
      </c>
      <c r="F594" s="47">
        <v>7</v>
      </c>
      <c r="G594" s="10">
        <v>817.5</v>
      </c>
      <c r="H594" s="10">
        <v>818.4</v>
      </c>
      <c r="I594" s="9">
        <f t="shared" ref="I594:I595" si="57">C594+E594-4.9</f>
        <v>817.96</v>
      </c>
      <c r="J594" s="9" t="s">
        <v>120</v>
      </c>
      <c r="K594" s="12" t="s">
        <v>104</v>
      </c>
      <c r="L594" s="47" t="s">
        <v>60</v>
      </c>
      <c r="M594" s="9">
        <v>27.8</v>
      </c>
      <c r="N594" s="9"/>
      <c r="O594" s="9"/>
      <c r="P594" s="9"/>
      <c r="Q594" s="1">
        <v>27.8</v>
      </c>
      <c r="R594" s="9"/>
      <c r="S594" s="9"/>
      <c r="T594" s="9"/>
      <c r="U594" s="9"/>
      <c r="V594" s="8">
        <v>100</v>
      </c>
      <c r="W594" s="9">
        <v>1.94</v>
      </c>
      <c r="X594" s="9">
        <v>2.69</v>
      </c>
      <c r="Y594" s="9"/>
      <c r="Z594" s="9">
        <v>0.02</v>
      </c>
      <c r="AA594" s="9">
        <v>0</v>
      </c>
      <c r="AB594" s="9">
        <v>39.53</v>
      </c>
      <c r="AC594" s="9">
        <v>60.45</v>
      </c>
      <c r="AD594" s="8">
        <v>0</v>
      </c>
    </row>
    <row r="595" spans="1:31" ht="14.25" x14ac:dyDescent="0.2">
      <c r="A595" s="16" t="s">
        <v>116</v>
      </c>
      <c r="B595" s="7">
        <v>105</v>
      </c>
      <c r="C595" s="47">
        <v>823</v>
      </c>
      <c r="D595" s="47">
        <v>827</v>
      </c>
      <c r="E595" s="47">
        <v>2.5</v>
      </c>
      <c r="F595" s="47">
        <v>3.5</v>
      </c>
      <c r="G595" s="10"/>
      <c r="H595" s="10"/>
      <c r="I595" s="9">
        <f t="shared" si="57"/>
        <v>820.6</v>
      </c>
      <c r="J595" s="9" t="s">
        <v>120</v>
      </c>
      <c r="K595" s="12" t="s">
        <v>104</v>
      </c>
      <c r="L595" s="47" t="s">
        <v>47</v>
      </c>
      <c r="M595" s="9"/>
      <c r="N595" s="9"/>
      <c r="O595" s="9"/>
      <c r="P595" s="9"/>
      <c r="Q595" s="1"/>
      <c r="R595" s="9"/>
      <c r="S595" s="9"/>
      <c r="T595" s="9"/>
      <c r="U595" s="9"/>
      <c r="V595" s="9"/>
      <c r="W595" s="9"/>
      <c r="X595" s="9"/>
      <c r="Y595" s="9"/>
      <c r="Z595" s="9">
        <v>0.02</v>
      </c>
      <c r="AA595" s="9">
        <v>0.65</v>
      </c>
      <c r="AB595" s="9">
        <v>53.31</v>
      </c>
      <c r="AC595" s="9">
        <v>46.02</v>
      </c>
      <c r="AD595" s="8"/>
    </row>
    <row r="596" spans="1:31" ht="25.5" x14ac:dyDescent="0.2">
      <c r="A596" s="16" t="s">
        <v>116</v>
      </c>
      <c r="B596" s="7">
        <v>109</v>
      </c>
      <c r="C596" s="47">
        <v>834</v>
      </c>
      <c r="D596" s="47">
        <v>841</v>
      </c>
      <c r="E596" s="47">
        <v>0.3</v>
      </c>
      <c r="F596" s="47">
        <v>2.2000000000000002</v>
      </c>
      <c r="G596" s="10">
        <v>831.4</v>
      </c>
      <c r="H596" s="10">
        <v>833.2</v>
      </c>
      <c r="I596" s="9">
        <f t="shared" ref="I596" si="58">C596+E596-4.9+3.7</f>
        <v>833.1</v>
      </c>
      <c r="J596" s="9" t="s">
        <v>120</v>
      </c>
      <c r="K596" s="12" t="s">
        <v>102</v>
      </c>
      <c r="L596" s="47" t="s">
        <v>56</v>
      </c>
      <c r="M596" s="9">
        <v>27.8</v>
      </c>
      <c r="N596" s="9"/>
      <c r="O596" s="9"/>
      <c r="P596" s="9"/>
      <c r="Q596" s="1">
        <v>27.8</v>
      </c>
      <c r="R596" s="9"/>
      <c r="S596" s="9"/>
      <c r="T596" s="9"/>
      <c r="U596" s="9"/>
      <c r="V596" s="8">
        <v>100</v>
      </c>
      <c r="W596" s="9">
        <v>1.94</v>
      </c>
      <c r="X596" s="9">
        <v>2.69</v>
      </c>
      <c r="Y596" s="9"/>
      <c r="Z596" s="9">
        <v>0.09</v>
      </c>
      <c r="AA596" s="9">
        <v>0.14000000000000001</v>
      </c>
      <c r="AB596" s="9">
        <v>41.05</v>
      </c>
      <c r="AC596" s="9">
        <v>58.72</v>
      </c>
      <c r="AD596" s="8">
        <v>0</v>
      </c>
    </row>
    <row r="597" spans="1:31" s="9" customFormat="1" ht="51" x14ac:dyDescent="0.2">
      <c r="A597" s="16" t="s">
        <v>116</v>
      </c>
      <c r="B597" s="14">
        <v>145</v>
      </c>
      <c r="C597" s="13">
        <v>899.5</v>
      </c>
      <c r="D597" s="13">
        <v>904</v>
      </c>
      <c r="E597" s="47">
        <v>1.48</v>
      </c>
      <c r="F597" s="9">
        <v>5</v>
      </c>
      <c r="G597" s="10">
        <v>894.4</v>
      </c>
      <c r="H597" s="10">
        <v>896.2</v>
      </c>
      <c r="I597" s="9">
        <v>894.75900000000001</v>
      </c>
      <c r="J597" s="9" t="s">
        <v>235</v>
      </c>
      <c r="L597" s="38" t="s">
        <v>198</v>
      </c>
      <c r="M597" s="10">
        <v>36</v>
      </c>
      <c r="N597" s="10"/>
      <c r="O597" s="10"/>
      <c r="Q597" s="32">
        <v>36</v>
      </c>
      <c r="S597" s="10"/>
      <c r="T597" s="10"/>
      <c r="U597" s="10"/>
      <c r="V597" s="10">
        <v>82.7</v>
      </c>
      <c r="W597" s="9">
        <v>1.73</v>
      </c>
      <c r="X597" s="9">
        <v>2.7</v>
      </c>
      <c r="Y597" s="10"/>
      <c r="AE597" s="37"/>
    </row>
    <row r="598" spans="1:31" s="9" customFormat="1" ht="38.25" x14ac:dyDescent="0.2">
      <c r="A598" s="16" t="s">
        <v>116</v>
      </c>
      <c r="B598" s="14">
        <v>149</v>
      </c>
      <c r="C598" s="13">
        <v>899.5</v>
      </c>
      <c r="D598" s="13">
        <v>904</v>
      </c>
      <c r="E598" s="47">
        <v>2.4</v>
      </c>
      <c r="F598" s="9">
        <v>5</v>
      </c>
      <c r="G598" s="10">
        <v>894.4</v>
      </c>
      <c r="H598" s="10">
        <v>896.2</v>
      </c>
      <c r="I598" s="9">
        <v>895.67899999999997</v>
      </c>
      <c r="J598" s="9" t="s">
        <v>235</v>
      </c>
      <c r="L598" s="38" t="s">
        <v>199</v>
      </c>
      <c r="M598" s="10">
        <v>29.6</v>
      </c>
      <c r="N598" s="10"/>
      <c r="O598" s="10"/>
      <c r="Q598" s="32">
        <v>29.6</v>
      </c>
      <c r="S598" s="10"/>
      <c r="T598" s="10"/>
      <c r="U598" s="10"/>
      <c r="V598" s="10">
        <v>80.3</v>
      </c>
      <c r="W598" s="9">
        <v>1.87</v>
      </c>
      <c r="X598" s="9">
        <v>2.66</v>
      </c>
      <c r="Y598" s="10"/>
      <c r="Z598" s="9">
        <v>0.14000000000000001</v>
      </c>
      <c r="AA598" s="9">
        <v>12.72</v>
      </c>
      <c r="AB598" s="9">
        <v>43.1</v>
      </c>
      <c r="AC598" s="9">
        <v>44.04</v>
      </c>
      <c r="AD598" s="9">
        <v>0</v>
      </c>
      <c r="AE598" s="37"/>
    </row>
    <row r="599" spans="1:31" s="9" customFormat="1" ht="38.25" x14ac:dyDescent="0.2">
      <c r="A599" s="16" t="s">
        <v>116</v>
      </c>
      <c r="B599" s="14">
        <v>153</v>
      </c>
      <c r="C599" s="13">
        <v>899.5</v>
      </c>
      <c r="D599" s="13">
        <v>904</v>
      </c>
      <c r="E599" s="47">
        <v>3.5</v>
      </c>
      <c r="F599" s="9">
        <v>5</v>
      </c>
      <c r="G599" s="10">
        <v>896.2</v>
      </c>
      <c r="H599" s="10">
        <v>898.2</v>
      </c>
      <c r="I599" s="9">
        <v>896.779</v>
      </c>
      <c r="J599" s="9" t="s">
        <v>235</v>
      </c>
      <c r="L599" s="38" t="s">
        <v>80</v>
      </c>
      <c r="M599" s="13">
        <v>29.2</v>
      </c>
      <c r="N599" s="10"/>
      <c r="O599" s="10"/>
      <c r="Q599" s="32">
        <v>29.2</v>
      </c>
      <c r="S599" s="10"/>
      <c r="T599" s="10"/>
      <c r="U599" s="13"/>
      <c r="V599" s="10">
        <v>100</v>
      </c>
      <c r="W599" s="9">
        <v>1.92</v>
      </c>
      <c r="X599" s="9">
        <v>2.71</v>
      </c>
      <c r="Y599" s="10"/>
      <c r="Z599" s="9">
        <v>0.08</v>
      </c>
      <c r="AA599" s="9">
        <v>3.43</v>
      </c>
      <c r="AB599" s="9">
        <v>50.88</v>
      </c>
      <c r="AC599" s="9">
        <v>45.61</v>
      </c>
      <c r="AD599" s="9">
        <v>0</v>
      </c>
      <c r="AE599" s="37"/>
    </row>
    <row r="600" spans="1:31" s="9" customFormat="1" ht="38.25" x14ac:dyDescent="0.2">
      <c r="A600" s="16" t="s">
        <v>116</v>
      </c>
      <c r="B600" s="14">
        <v>157</v>
      </c>
      <c r="C600" s="6">
        <v>904</v>
      </c>
      <c r="D600" s="6">
        <v>909</v>
      </c>
      <c r="E600" s="47">
        <v>0.25</v>
      </c>
      <c r="F600" s="9">
        <v>5</v>
      </c>
      <c r="G600" s="10">
        <v>896.2</v>
      </c>
      <c r="H600" s="10">
        <v>898.2</v>
      </c>
      <c r="I600" s="9">
        <v>898.029</v>
      </c>
      <c r="J600" s="9" t="s">
        <v>235</v>
      </c>
      <c r="L600" s="38" t="s">
        <v>200</v>
      </c>
      <c r="M600" s="10">
        <v>32.1</v>
      </c>
      <c r="N600" s="10"/>
      <c r="O600" s="10"/>
      <c r="Q600" s="32">
        <v>32.1</v>
      </c>
      <c r="S600" s="10"/>
      <c r="T600" s="10"/>
      <c r="U600" s="10"/>
      <c r="V600" s="10">
        <v>92.3</v>
      </c>
      <c r="W600" s="9">
        <v>2.0099999999999998</v>
      </c>
      <c r="X600" s="9">
        <v>2.96</v>
      </c>
      <c r="Y600" s="10"/>
      <c r="Z600" s="9">
        <v>0.99</v>
      </c>
      <c r="AA600" s="9">
        <v>17.88</v>
      </c>
      <c r="AB600" s="9">
        <v>55.97</v>
      </c>
      <c r="AC600" s="9">
        <v>25.16</v>
      </c>
      <c r="AD600" s="9">
        <v>0</v>
      </c>
      <c r="AE600" s="37"/>
    </row>
    <row r="601" spans="1:31" s="9" customFormat="1" ht="38.25" x14ac:dyDescent="0.2">
      <c r="A601" s="16" t="s">
        <v>116</v>
      </c>
      <c r="B601" s="14">
        <v>159</v>
      </c>
      <c r="C601" s="13">
        <v>904</v>
      </c>
      <c r="D601" s="13">
        <v>909</v>
      </c>
      <c r="E601" s="47">
        <v>0.68</v>
      </c>
      <c r="F601" s="9">
        <v>5</v>
      </c>
      <c r="G601" s="10">
        <v>898.2</v>
      </c>
      <c r="H601" s="10">
        <v>899</v>
      </c>
      <c r="I601" s="9">
        <v>898.45899999999995</v>
      </c>
      <c r="J601" s="9" t="s">
        <v>235</v>
      </c>
      <c r="L601" s="38" t="s">
        <v>200</v>
      </c>
      <c r="M601" s="10">
        <v>32.6</v>
      </c>
      <c r="N601" s="10"/>
      <c r="O601" s="10"/>
      <c r="Q601" s="32">
        <v>32.6</v>
      </c>
      <c r="S601" s="10"/>
      <c r="T601" s="10"/>
      <c r="U601" s="10"/>
      <c r="V601" s="10">
        <v>94.5</v>
      </c>
      <c r="W601" s="9">
        <v>1.8</v>
      </c>
      <c r="X601" s="9">
        <v>2.67</v>
      </c>
      <c r="Y601" s="10"/>
      <c r="Z601" s="9">
        <v>0.24</v>
      </c>
      <c r="AA601" s="9">
        <v>30.55</v>
      </c>
      <c r="AB601" s="9">
        <v>34.450000000000003</v>
      </c>
      <c r="AC601" s="9">
        <v>34.76</v>
      </c>
      <c r="AD601" s="9">
        <v>0</v>
      </c>
      <c r="AE601" s="37"/>
    </row>
    <row r="602" spans="1:31" s="9" customFormat="1" ht="14.25" x14ac:dyDescent="0.2">
      <c r="A602" s="16" t="s">
        <v>116</v>
      </c>
      <c r="B602" s="14">
        <v>160</v>
      </c>
      <c r="C602" s="13">
        <v>904</v>
      </c>
      <c r="D602" s="13">
        <v>909</v>
      </c>
      <c r="E602" s="47">
        <v>0.9</v>
      </c>
      <c r="F602" s="9">
        <v>5</v>
      </c>
      <c r="G602" s="10"/>
      <c r="H602" s="10"/>
      <c r="I602" s="9">
        <v>898.68</v>
      </c>
      <c r="J602" s="9" t="s">
        <v>235</v>
      </c>
      <c r="L602" s="38" t="s">
        <v>47</v>
      </c>
      <c r="M602" s="10"/>
      <c r="N602" s="10"/>
      <c r="O602" s="10"/>
      <c r="Q602" s="32"/>
      <c r="S602" s="10"/>
      <c r="T602" s="10"/>
      <c r="U602" s="10"/>
      <c r="V602" s="10"/>
      <c r="Y602" s="10"/>
      <c r="Z602" s="9">
        <v>0.53</v>
      </c>
      <c r="AA602" s="9">
        <v>7.82</v>
      </c>
      <c r="AB602" s="9">
        <v>56</v>
      </c>
      <c r="AC602" s="9">
        <v>35.65</v>
      </c>
      <c r="AD602" s="9">
        <v>0</v>
      </c>
      <c r="AE602" s="37"/>
    </row>
    <row r="603" spans="1:31" s="9" customFormat="1" ht="25.5" x14ac:dyDescent="0.2">
      <c r="A603" s="16" t="s">
        <v>116</v>
      </c>
      <c r="B603" s="14">
        <v>163</v>
      </c>
      <c r="C603" s="13">
        <v>904</v>
      </c>
      <c r="D603" s="13">
        <v>909</v>
      </c>
      <c r="E603" s="47">
        <v>2.4</v>
      </c>
      <c r="F603" s="9">
        <v>5</v>
      </c>
      <c r="G603" s="10">
        <v>899.6</v>
      </c>
      <c r="H603" s="10">
        <v>901.8</v>
      </c>
      <c r="I603" s="9">
        <v>900.17899999999997</v>
      </c>
      <c r="J603" s="9" t="s">
        <v>235</v>
      </c>
      <c r="L603" s="38" t="s">
        <v>201</v>
      </c>
      <c r="M603" s="10">
        <v>34.9</v>
      </c>
      <c r="N603" s="10"/>
      <c r="O603" s="10"/>
      <c r="Q603" s="32">
        <v>34.9</v>
      </c>
      <c r="S603" s="10"/>
      <c r="T603" s="10"/>
      <c r="U603" s="10"/>
      <c r="V603" s="10"/>
      <c r="W603" s="9">
        <v>1.73</v>
      </c>
      <c r="X603" s="9">
        <v>2.65</v>
      </c>
      <c r="Y603" s="10"/>
      <c r="Z603" s="9">
        <v>0.99</v>
      </c>
      <c r="AA603" s="9">
        <v>59.52</v>
      </c>
      <c r="AB603" s="9">
        <v>24.85</v>
      </c>
      <c r="AC603" s="9">
        <v>14.64</v>
      </c>
      <c r="AD603" s="9">
        <v>0</v>
      </c>
      <c r="AE603" s="37"/>
    </row>
    <row r="604" spans="1:31" s="9" customFormat="1" ht="38.25" x14ac:dyDescent="0.2">
      <c r="A604" s="16" t="s">
        <v>116</v>
      </c>
      <c r="B604" s="14">
        <v>167</v>
      </c>
      <c r="C604" s="13">
        <v>904</v>
      </c>
      <c r="D604" s="13">
        <v>909</v>
      </c>
      <c r="E604" s="47">
        <v>3.35</v>
      </c>
      <c r="F604" s="9">
        <v>5</v>
      </c>
      <c r="G604" s="10">
        <v>899.6</v>
      </c>
      <c r="H604" s="10">
        <v>901.8</v>
      </c>
      <c r="I604" s="9">
        <v>901.12900000000002</v>
      </c>
      <c r="J604" s="9" t="s">
        <v>235</v>
      </c>
      <c r="L604" s="38" t="s">
        <v>202</v>
      </c>
      <c r="M604" s="10">
        <v>37.799999999999997</v>
      </c>
      <c r="N604" s="10"/>
      <c r="O604" s="10"/>
      <c r="Q604" s="32">
        <v>37.799999999999997</v>
      </c>
      <c r="S604" s="10"/>
      <c r="T604" s="10"/>
      <c r="U604" s="10"/>
      <c r="V604" s="10">
        <v>100</v>
      </c>
      <c r="W604" s="9">
        <v>1.72</v>
      </c>
      <c r="X604" s="9">
        <v>2.67</v>
      </c>
      <c r="Y604" s="10"/>
      <c r="Z604" s="9">
        <v>5.72</v>
      </c>
      <c r="AA604" s="9">
        <v>44.44</v>
      </c>
      <c r="AB604" s="9">
        <v>31.29</v>
      </c>
      <c r="AC604" s="9">
        <v>18.55</v>
      </c>
      <c r="AD604" s="9">
        <v>0</v>
      </c>
      <c r="AE604" s="37"/>
    </row>
    <row r="605" spans="1:31" s="9" customFormat="1" ht="25.5" x14ac:dyDescent="0.2">
      <c r="A605" s="16" t="s">
        <v>116</v>
      </c>
      <c r="B605" s="14">
        <v>168</v>
      </c>
      <c r="C605" s="13">
        <v>904</v>
      </c>
      <c r="D605" s="13">
        <v>909</v>
      </c>
      <c r="E605" s="47">
        <v>3.9</v>
      </c>
      <c r="F605" s="9">
        <v>5</v>
      </c>
      <c r="G605" s="10">
        <v>899.6</v>
      </c>
      <c r="H605" s="10">
        <v>901.8</v>
      </c>
      <c r="I605" s="9">
        <v>901.67899999999997</v>
      </c>
      <c r="J605" s="9" t="s">
        <v>235</v>
      </c>
      <c r="L605" s="38" t="s">
        <v>203</v>
      </c>
      <c r="M605" s="10">
        <v>33.700000000000003</v>
      </c>
      <c r="N605" s="10"/>
      <c r="O605" s="10"/>
      <c r="Q605" s="32">
        <v>33.700000000000003</v>
      </c>
      <c r="S605" s="10"/>
      <c r="T605" s="10"/>
      <c r="U605" s="10"/>
      <c r="V605" s="10"/>
      <c r="W605" s="9">
        <v>1.88</v>
      </c>
      <c r="X605" s="9">
        <v>2.83</v>
      </c>
      <c r="Y605" s="10"/>
      <c r="Z605" s="9">
        <v>1.52</v>
      </c>
      <c r="AA605" s="9">
        <v>43.86</v>
      </c>
      <c r="AB605" s="9">
        <v>33.31</v>
      </c>
      <c r="AC605" s="9">
        <v>21.31</v>
      </c>
      <c r="AD605" s="9">
        <v>0</v>
      </c>
      <c r="AE605" s="37"/>
    </row>
    <row r="606" spans="1:31" s="9" customFormat="1" ht="25.5" x14ac:dyDescent="0.2">
      <c r="A606" s="16" t="s">
        <v>116</v>
      </c>
      <c r="B606" s="14">
        <v>177</v>
      </c>
      <c r="C606" s="13">
        <v>909</v>
      </c>
      <c r="D606" s="13">
        <v>915</v>
      </c>
      <c r="E606" s="47">
        <v>1.52</v>
      </c>
      <c r="F606" s="9">
        <v>3.5</v>
      </c>
      <c r="G606" s="10">
        <v>903.2</v>
      </c>
      <c r="H606" s="10">
        <v>906.4</v>
      </c>
      <c r="I606" s="9">
        <v>904.29899999999998</v>
      </c>
      <c r="J606" s="9" t="s">
        <v>235</v>
      </c>
      <c r="L606" s="38" t="s">
        <v>77</v>
      </c>
      <c r="M606" s="10">
        <v>30.5</v>
      </c>
      <c r="N606" s="10"/>
      <c r="O606" s="10"/>
      <c r="Q606" s="32">
        <v>30.5</v>
      </c>
      <c r="S606" s="10"/>
      <c r="T606" s="10"/>
      <c r="U606" s="10"/>
      <c r="V606" s="10">
        <v>100</v>
      </c>
      <c r="W606" s="9">
        <v>1.87</v>
      </c>
      <c r="X606" s="9">
        <v>2.69</v>
      </c>
      <c r="Y606" s="10"/>
      <c r="Z606" s="9">
        <v>0.06</v>
      </c>
      <c r="AA606" s="9">
        <v>4.01</v>
      </c>
      <c r="AB606" s="9">
        <v>58.49</v>
      </c>
      <c r="AC606" s="9">
        <v>37.44</v>
      </c>
      <c r="AD606" s="9">
        <v>0</v>
      </c>
      <c r="AE606" s="37"/>
    </row>
    <row r="607" spans="1:31" s="9" customFormat="1" ht="25.5" x14ac:dyDescent="0.2">
      <c r="A607" s="16" t="s">
        <v>116</v>
      </c>
      <c r="B607" s="14">
        <v>181</v>
      </c>
      <c r="C607" s="13">
        <v>909</v>
      </c>
      <c r="D607" s="13">
        <v>915</v>
      </c>
      <c r="E607" s="47">
        <v>2.68</v>
      </c>
      <c r="F607" s="9">
        <v>3.5</v>
      </c>
      <c r="G607" s="10">
        <v>903.2</v>
      </c>
      <c r="H607" s="10">
        <v>906.4</v>
      </c>
      <c r="I607" s="9">
        <v>905.45899999999995</v>
      </c>
      <c r="J607" s="9" t="s">
        <v>235</v>
      </c>
      <c r="L607" s="38" t="s">
        <v>204</v>
      </c>
      <c r="M607" s="10">
        <v>31.3</v>
      </c>
      <c r="N607" s="10"/>
      <c r="O607" s="10"/>
      <c r="Q607" s="32">
        <v>31.3</v>
      </c>
      <c r="S607" s="10"/>
      <c r="T607" s="10"/>
      <c r="U607" s="10"/>
      <c r="V607" s="10">
        <v>88</v>
      </c>
      <c r="W607" s="9">
        <v>1.85</v>
      </c>
      <c r="X607" s="9">
        <v>2.69</v>
      </c>
      <c r="Y607" s="10"/>
      <c r="Z607" s="9">
        <v>0.12</v>
      </c>
      <c r="AA607" s="9">
        <v>7.64</v>
      </c>
      <c r="AB607" s="9">
        <v>69.47</v>
      </c>
      <c r="AC607" s="9">
        <v>22.77</v>
      </c>
      <c r="AD607" s="9">
        <v>0</v>
      </c>
      <c r="AE607" s="37"/>
    </row>
    <row r="608" spans="1:31" s="9" customFormat="1" ht="25.5" x14ac:dyDescent="0.2">
      <c r="A608" s="16" t="s">
        <v>116</v>
      </c>
      <c r="B608" s="14">
        <v>182</v>
      </c>
      <c r="C608" s="13">
        <v>909</v>
      </c>
      <c r="D608" s="13">
        <v>915</v>
      </c>
      <c r="E608" s="47">
        <v>2.9</v>
      </c>
      <c r="F608" s="9">
        <v>3.5</v>
      </c>
      <c r="G608" s="10">
        <v>903.2</v>
      </c>
      <c r="H608" s="10">
        <v>906.4</v>
      </c>
      <c r="I608" s="9">
        <v>905.67899999999997</v>
      </c>
      <c r="J608" s="9" t="s">
        <v>235</v>
      </c>
      <c r="L608" s="38" t="s">
        <v>205</v>
      </c>
      <c r="M608" s="10">
        <v>30.6</v>
      </c>
      <c r="N608" s="10"/>
      <c r="O608" s="10"/>
      <c r="Q608" s="32">
        <v>30.6</v>
      </c>
      <c r="S608" s="10"/>
      <c r="T608" s="10"/>
      <c r="U608" s="10"/>
      <c r="V608" s="10"/>
      <c r="W608" s="9">
        <v>1.85</v>
      </c>
      <c r="X608" s="9">
        <v>2.66</v>
      </c>
      <c r="Y608" s="10"/>
      <c r="Z608" s="9">
        <v>0.38</v>
      </c>
      <c r="AA608" s="9">
        <v>27.36</v>
      </c>
      <c r="AB608" s="9">
        <v>44.4</v>
      </c>
      <c r="AC608" s="9">
        <v>27.86</v>
      </c>
      <c r="AD608" s="9">
        <v>0</v>
      </c>
      <c r="AE608" s="37"/>
    </row>
    <row r="609" spans="1:31" s="9" customFormat="1" ht="25.5" x14ac:dyDescent="0.2">
      <c r="A609" s="16" t="s">
        <v>116</v>
      </c>
      <c r="B609" s="14">
        <v>184</v>
      </c>
      <c r="C609" s="6">
        <v>915</v>
      </c>
      <c r="D609" s="6">
        <v>920</v>
      </c>
      <c r="E609" s="47">
        <v>0.03</v>
      </c>
      <c r="F609" s="9">
        <v>5</v>
      </c>
      <c r="G609" s="10">
        <v>907.6</v>
      </c>
      <c r="H609" s="10">
        <v>910.6</v>
      </c>
      <c r="I609" s="9">
        <v>908.80899999999997</v>
      </c>
      <c r="J609" s="9" t="s">
        <v>235</v>
      </c>
      <c r="L609" s="38" t="s">
        <v>206</v>
      </c>
      <c r="M609" s="10">
        <v>29.9</v>
      </c>
      <c r="N609" s="10"/>
      <c r="O609" s="10"/>
      <c r="Q609" s="32">
        <v>29.9</v>
      </c>
      <c r="S609" s="10"/>
      <c r="T609" s="10"/>
      <c r="U609" s="10"/>
      <c r="V609" s="10"/>
      <c r="W609" s="9">
        <v>1.87</v>
      </c>
      <c r="X609" s="9">
        <v>2.67</v>
      </c>
      <c r="Y609" s="10"/>
      <c r="Z609" s="9">
        <v>0.17</v>
      </c>
      <c r="AA609" s="9">
        <v>10.119999999999999</v>
      </c>
      <c r="AB609" s="9">
        <v>53.77</v>
      </c>
      <c r="AC609" s="9">
        <v>35.94</v>
      </c>
      <c r="AD609" s="9">
        <v>0</v>
      </c>
      <c r="AE609" s="37"/>
    </row>
    <row r="610" spans="1:31" s="9" customFormat="1" ht="25.5" x14ac:dyDescent="0.2">
      <c r="A610" s="16" t="s">
        <v>116</v>
      </c>
      <c r="B610" s="14">
        <v>185</v>
      </c>
      <c r="C610" s="13">
        <v>915</v>
      </c>
      <c r="D610" s="13">
        <v>920</v>
      </c>
      <c r="E610" s="47">
        <v>0.22</v>
      </c>
      <c r="F610" s="9">
        <v>5</v>
      </c>
      <c r="G610" s="10">
        <v>907.6</v>
      </c>
      <c r="H610" s="10">
        <v>910.6</v>
      </c>
      <c r="I610" s="9">
        <v>908.99900000000002</v>
      </c>
      <c r="J610" s="9" t="s">
        <v>235</v>
      </c>
      <c r="L610" s="38" t="s">
        <v>207</v>
      </c>
      <c r="M610" s="10">
        <v>32</v>
      </c>
      <c r="N610" s="10"/>
      <c r="O610" s="10"/>
      <c r="Q610" s="32">
        <v>32</v>
      </c>
      <c r="S610" s="10"/>
      <c r="T610" s="10"/>
      <c r="U610" s="10"/>
      <c r="V610" s="10">
        <v>97.2</v>
      </c>
      <c r="W610" s="9">
        <v>1.85</v>
      </c>
      <c r="X610" s="9">
        <v>2.72</v>
      </c>
      <c r="Y610" s="10"/>
      <c r="Z610" s="9">
        <v>0.09</v>
      </c>
      <c r="AA610" s="9">
        <v>7.04</v>
      </c>
      <c r="AB610" s="9">
        <v>67.36</v>
      </c>
      <c r="AC610" s="9">
        <v>25.51</v>
      </c>
      <c r="AD610" s="9">
        <v>0</v>
      </c>
      <c r="AE610" s="37"/>
    </row>
    <row r="611" spans="1:31" s="9" customFormat="1" ht="25.5" x14ac:dyDescent="0.2">
      <c r="A611" s="16" t="s">
        <v>116</v>
      </c>
      <c r="B611" s="14">
        <v>189</v>
      </c>
      <c r="C611" s="13">
        <v>915</v>
      </c>
      <c r="D611" s="13">
        <v>920</v>
      </c>
      <c r="E611" s="46">
        <v>1.1000000000000001</v>
      </c>
      <c r="F611" s="9">
        <v>5</v>
      </c>
      <c r="G611" s="10">
        <v>907.6</v>
      </c>
      <c r="H611" s="10">
        <v>910.6</v>
      </c>
      <c r="I611" s="9">
        <v>909.87900000000002</v>
      </c>
      <c r="J611" s="9" t="s">
        <v>235</v>
      </c>
      <c r="L611" s="38" t="s">
        <v>208</v>
      </c>
      <c r="M611" s="10">
        <v>31.4</v>
      </c>
      <c r="N611" s="10"/>
      <c r="O611" s="10"/>
      <c r="Q611" s="32">
        <v>31.9</v>
      </c>
      <c r="S611" s="10"/>
      <c r="T611" s="10"/>
      <c r="U611" s="10"/>
      <c r="V611" s="10">
        <v>100</v>
      </c>
      <c r="W611" s="9">
        <v>1.86</v>
      </c>
      <c r="X611" s="9">
        <v>2.71</v>
      </c>
      <c r="Y611" s="10"/>
      <c r="Z611" s="9">
        <v>0.1</v>
      </c>
      <c r="AA611" s="9">
        <v>17.75</v>
      </c>
      <c r="AB611" s="9">
        <v>59.55</v>
      </c>
      <c r="AC611" s="9">
        <v>22.6</v>
      </c>
      <c r="AD611" s="9">
        <v>0</v>
      </c>
      <c r="AE611" s="37"/>
    </row>
    <row r="612" spans="1:31" s="9" customFormat="1" ht="38.25" x14ac:dyDescent="0.2">
      <c r="A612" s="16" t="s">
        <v>116</v>
      </c>
      <c r="B612" s="14">
        <v>193</v>
      </c>
      <c r="C612" s="13">
        <v>915</v>
      </c>
      <c r="D612" s="13">
        <v>920</v>
      </c>
      <c r="E612" s="46">
        <v>2</v>
      </c>
      <c r="F612" s="9">
        <v>5</v>
      </c>
      <c r="G612" s="10">
        <v>910.6</v>
      </c>
      <c r="H612" s="10">
        <v>912</v>
      </c>
      <c r="I612" s="9">
        <v>910.779</v>
      </c>
      <c r="J612" s="9" t="s">
        <v>235</v>
      </c>
      <c r="L612" s="38" t="s">
        <v>209</v>
      </c>
      <c r="M612" s="10">
        <v>30.6</v>
      </c>
      <c r="N612" s="10"/>
      <c r="O612" s="10"/>
      <c r="Q612" s="32">
        <v>31.6</v>
      </c>
      <c r="S612" s="10"/>
      <c r="T612" s="10"/>
      <c r="U612" s="10"/>
      <c r="V612" s="10">
        <v>100</v>
      </c>
      <c r="W612" s="9">
        <v>1.9</v>
      </c>
      <c r="X612" s="9">
        <v>2.74</v>
      </c>
      <c r="Y612" s="10"/>
      <c r="Z612" s="9">
        <v>0.21</v>
      </c>
      <c r="AA612" s="9">
        <v>12.99</v>
      </c>
      <c r="AB612" s="9">
        <v>56.94</v>
      </c>
      <c r="AC612" s="9">
        <v>29.86</v>
      </c>
      <c r="AD612" s="9">
        <v>0</v>
      </c>
      <c r="AE612" s="37"/>
    </row>
    <row r="613" spans="1:31" s="9" customFormat="1" ht="25.5" x14ac:dyDescent="0.2">
      <c r="A613" s="16" t="s">
        <v>116</v>
      </c>
      <c r="B613" s="14">
        <v>194</v>
      </c>
      <c r="C613" s="13">
        <v>915</v>
      </c>
      <c r="D613" s="13">
        <v>920</v>
      </c>
      <c r="E613" s="47">
        <v>2.2999999999999998</v>
      </c>
      <c r="F613" s="9">
        <v>5</v>
      </c>
      <c r="G613" s="10">
        <v>910.6</v>
      </c>
      <c r="H613" s="10">
        <v>912</v>
      </c>
      <c r="I613" s="9">
        <v>911.07899999999995</v>
      </c>
      <c r="J613" s="9" t="s">
        <v>235</v>
      </c>
      <c r="L613" s="38" t="s">
        <v>210</v>
      </c>
      <c r="M613" s="10">
        <v>28.4</v>
      </c>
      <c r="N613" s="10"/>
      <c r="O613" s="10"/>
      <c r="Q613" s="32">
        <v>28.4</v>
      </c>
      <c r="S613" s="10"/>
      <c r="T613" s="10"/>
      <c r="U613" s="10"/>
      <c r="V613" s="10"/>
      <c r="W613" s="9">
        <v>1.89</v>
      </c>
      <c r="X613" s="9">
        <v>2.65</v>
      </c>
      <c r="Y613" s="10"/>
      <c r="Z613" s="9">
        <v>0.54</v>
      </c>
      <c r="AA613" s="9">
        <v>18.899999999999999</v>
      </c>
      <c r="AB613" s="9">
        <v>53.56</v>
      </c>
      <c r="AC613" s="9">
        <v>27</v>
      </c>
      <c r="AD613" s="9">
        <v>0</v>
      </c>
      <c r="AE613" s="37"/>
    </row>
    <row r="614" spans="1:31" s="9" customFormat="1" ht="38.25" x14ac:dyDescent="0.2">
      <c r="A614" s="16" t="s">
        <v>116</v>
      </c>
      <c r="B614" s="14">
        <v>201</v>
      </c>
      <c r="C614" s="13">
        <v>915</v>
      </c>
      <c r="D614" s="13">
        <v>920</v>
      </c>
      <c r="E614" s="47">
        <v>4.5999999999999996</v>
      </c>
      <c r="F614" s="9">
        <v>5</v>
      </c>
      <c r="G614" s="10">
        <v>912.6</v>
      </c>
      <c r="H614" s="10">
        <v>914.4</v>
      </c>
      <c r="I614" s="9">
        <v>913.37900000000002</v>
      </c>
      <c r="J614" s="9" t="s">
        <v>235</v>
      </c>
      <c r="L614" s="38" t="s">
        <v>212</v>
      </c>
      <c r="M614" s="10">
        <v>33</v>
      </c>
      <c r="N614" s="10"/>
      <c r="O614" s="10"/>
      <c r="Q614" s="32">
        <v>33</v>
      </c>
      <c r="S614" s="10"/>
      <c r="T614" s="10"/>
      <c r="U614" s="10"/>
      <c r="V614" s="10">
        <v>79.900000000000006</v>
      </c>
      <c r="W614" s="9">
        <v>1.78</v>
      </c>
      <c r="X614" s="9">
        <v>2.65</v>
      </c>
      <c r="Y614" s="10"/>
      <c r="Z614" s="9">
        <v>0.51</v>
      </c>
      <c r="AA614" s="9">
        <v>27.83</v>
      </c>
      <c r="AB614" s="9">
        <v>34.049999999999997</v>
      </c>
      <c r="AC614" s="9">
        <v>37.61</v>
      </c>
      <c r="AD614" s="9">
        <v>0</v>
      </c>
      <c r="AE614" s="37"/>
    </row>
    <row r="615" spans="1:31" s="9" customFormat="1" ht="14.25" x14ac:dyDescent="0.2">
      <c r="A615" s="16" t="s">
        <v>116</v>
      </c>
      <c r="B615" s="14">
        <v>205</v>
      </c>
      <c r="C615" s="13">
        <v>920</v>
      </c>
      <c r="D615" s="13">
        <v>926</v>
      </c>
      <c r="E615" s="47">
        <v>0.8</v>
      </c>
      <c r="F615" s="9">
        <v>5.4</v>
      </c>
      <c r="G615" s="10"/>
      <c r="H615" s="10"/>
      <c r="I615" s="9">
        <v>914.57999999999993</v>
      </c>
      <c r="J615" s="9" t="s">
        <v>235</v>
      </c>
      <c r="L615" s="38" t="s">
        <v>47</v>
      </c>
      <c r="M615" s="10"/>
      <c r="N615" s="10"/>
      <c r="O615" s="10"/>
      <c r="Q615" s="32"/>
      <c r="S615" s="10"/>
      <c r="T615" s="10"/>
      <c r="U615" s="10"/>
      <c r="V615" s="10"/>
      <c r="Y615" s="10"/>
      <c r="Z615" s="9">
        <v>0.5</v>
      </c>
      <c r="AA615" s="9">
        <v>15.07</v>
      </c>
      <c r="AB615" s="9">
        <v>58.43</v>
      </c>
      <c r="AC615" s="9">
        <v>26</v>
      </c>
      <c r="AD615" s="9">
        <v>0</v>
      </c>
      <c r="AE615" s="37"/>
    </row>
    <row r="616" spans="1:31" s="9" customFormat="1" ht="25.5" x14ac:dyDescent="0.2">
      <c r="A616" s="16" t="s">
        <v>116</v>
      </c>
      <c r="B616" s="14">
        <v>209</v>
      </c>
      <c r="C616" s="13">
        <v>920</v>
      </c>
      <c r="D616" s="13">
        <v>926</v>
      </c>
      <c r="E616" s="47">
        <v>2</v>
      </c>
      <c r="F616" s="9">
        <v>5.4</v>
      </c>
      <c r="G616" s="10">
        <v>914.4</v>
      </c>
      <c r="H616" s="10">
        <v>915.8</v>
      </c>
      <c r="I616" s="9">
        <v>915.779</v>
      </c>
      <c r="J616" s="9" t="s">
        <v>235</v>
      </c>
      <c r="L616" s="38" t="s">
        <v>213</v>
      </c>
      <c r="M616" s="10">
        <v>33.6</v>
      </c>
      <c r="N616" s="10"/>
      <c r="O616" s="10"/>
      <c r="Q616" s="32">
        <v>33.6</v>
      </c>
      <c r="S616" s="10"/>
      <c r="T616" s="10"/>
      <c r="U616" s="10"/>
      <c r="V616" s="10">
        <v>76.099999999999994</v>
      </c>
      <c r="W616" s="9">
        <v>1.78</v>
      </c>
      <c r="X616" s="9">
        <v>2.68</v>
      </c>
      <c r="Y616" s="10"/>
      <c r="Z616" s="9">
        <v>0.49</v>
      </c>
      <c r="AA616" s="9">
        <v>26.99</v>
      </c>
      <c r="AB616" s="9">
        <v>58.15</v>
      </c>
      <c r="AC616" s="9">
        <v>14.37</v>
      </c>
      <c r="AD616" s="9">
        <v>0</v>
      </c>
      <c r="AE616" s="37"/>
    </row>
    <row r="617" spans="1:31" s="9" customFormat="1" ht="25.5" x14ac:dyDescent="0.2">
      <c r="A617" s="16" t="s">
        <v>116</v>
      </c>
      <c r="B617" s="14">
        <v>213</v>
      </c>
      <c r="C617" s="13">
        <v>920</v>
      </c>
      <c r="D617" s="13">
        <v>926</v>
      </c>
      <c r="E617" s="47">
        <v>3.25</v>
      </c>
      <c r="F617" s="9">
        <v>5.4</v>
      </c>
      <c r="G617" s="10">
        <v>915.8</v>
      </c>
      <c r="H617" s="10">
        <v>920.4</v>
      </c>
      <c r="I617" s="9">
        <v>917.029</v>
      </c>
      <c r="J617" s="9" t="s">
        <v>235</v>
      </c>
      <c r="L617" s="38" t="s">
        <v>214</v>
      </c>
      <c r="M617" s="10">
        <v>32.9</v>
      </c>
      <c r="N617" s="10"/>
      <c r="O617" s="10"/>
      <c r="Q617" s="32">
        <v>32.9</v>
      </c>
      <c r="S617" s="10"/>
      <c r="T617" s="10"/>
      <c r="U617" s="10"/>
      <c r="V617" s="10">
        <v>78</v>
      </c>
      <c r="W617" s="9">
        <v>1.81</v>
      </c>
      <c r="X617" s="9">
        <v>2.7</v>
      </c>
      <c r="Y617" s="10"/>
      <c r="Z617" s="9">
        <v>0.7</v>
      </c>
      <c r="AA617" s="9">
        <v>28.14</v>
      </c>
      <c r="AB617" s="9">
        <v>55.55</v>
      </c>
      <c r="AC617" s="9">
        <v>15.61</v>
      </c>
      <c r="AD617" s="9">
        <v>0</v>
      </c>
      <c r="AE617" s="37"/>
    </row>
    <row r="618" spans="1:31" s="9" customFormat="1" ht="51" x14ac:dyDescent="0.2">
      <c r="A618" s="16" t="s">
        <v>116</v>
      </c>
      <c r="B618" s="14">
        <v>215</v>
      </c>
      <c r="C618" s="13">
        <v>920</v>
      </c>
      <c r="D618" s="13">
        <v>926</v>
      </c>
      <c r="E618" s="47">
        <v>3.76</v>
      </c>
      <c r="F618" s="9">
        <v>5.4</v>
      </c>
      <c r="G618" s="10">
        <v>915.8</v>
      </c>
      <c r="H618" s="10">
        <v>920.4</v>
      </c>
      <c r="I618" s="9">
        <v>917.53899999999999</v>
      </c>
      <c r="J618" s="9" t="s">
        <v>235</v>
      </c>
      <c r="L618" s="38" t="s">
        <v>211</v>
      </c>
      <c r="M618" s="10">
        <v>30.9</v>
      </c>
      <c r="N618" s="10"/>
      <c r="O618" s="10"/>
      <c r="Q618" s="32">
        <v>30.9</v>
      </c>
      <c r="S618" s="10"/>
      <c r="T618" s="10"/>
      <c r="U618" s="10"/>
      <c r="V618" s="10">
        <v>94.3</v>
      </c>
      <c r="W618" s="9">
        <v>1.86</v>
      </c>
      <c r="X618" s="9">
        <v>2.69</v>
      </c>
      <c r="Y618" s="10"/>
      <c r="Z618" s="9">
        <v>0.39</v>
      </c>
      <c r="AA618" s="9">
        <v>33.35</v>
      </c>
      <c r="AB618" s="9">
        <v>46.15</v>
      </c>
      <c r="AC618" s="9">
        <v>20.11</v>
      </c>
      <c r="AD618" s="9">
        <v>0</v>
      </c>
      <c r="AE618" s="37"/>
    </row>
    <row r="619" spans="1:31" s="9" customFormat="1" ht="38.25" x14ac:dyDescent="0.2">
      <c r="A619" s="16" t="s">
        <v>116</v>
      </c>
      <c r="B619" s="14">
        <v>219</v>
      </c>
      <c r="C619" s="13">
        <v>920</v>
      </c>
      <c r="D619" s="13">
        <v>926</v>
      </c>
      <c r="E619" s="47">
        <v>4.8</v>
      </c>
      <c r="F619" s="9">
        <v>5.4</v>
      </c>
      <c r="G619" s="10">
        <v>915.8</v>
      </c>
      <c r="H619" s="10">
        <v>920.4</v>
      </c>
      <c r="I619" s="9">
        <v>918.57899999999995</v>
      </c>
      <c r="J619" s="9" t="s">
        <v>235</v>
      </c>
      <c r="L619" s="38" t="s">
        <v>212</v>
      </c>
      <c r="M619" s="10">
        <v>33.299999999999997</v>
      </c>
      <c r="N619" s="10"/>
      <c r="O619" s="10"/>
      <c r="Q619" s="32">
        <v>33.299999999999997</v>
      </c>
      <c r="S619" s="10"/>
      <c r="T619" s="10"/>
      <c r="U619" s="10"/>
      <c r="V619" s="10">
        <v>75.400000000000006</v>
      </c>
      <c r="W619" s="9">
        <v>1.78</v>
      </c>
      <c r="X619" s="9">
        <v>2.67</v>
      </c>
      <c r="Y619" s="10"/>
      <c r="Z619" s="9">
        <v>0.33</v>
      </c>
      <c r="AA619" s="9">
        <v>37.82</v>
      </c>
      <c r="AB619" s="9">
        <v>45.44</v>
      </c>
      <c r="AC619" s="9">
        <v>16.41</v>
      </c>
      <c r="AD619" s="9">
        <v>0</v>
      </c>
      <c r="AE619" s="37"/>
    </row>
    <row r="620" spans="1:31" s="9" customFormat="1" ht="38.25" x14ac:dyDescent="0.2">
      <c r="A620" s="16" t="s">
        <v>116</v>
      </c>
      <c r="B620" s="14" t="s">
        <v>197</v>
      </c>
      <c r="C620" s="6">
        <v>926</v>
      </c>
      <c r="D620" s="6">
        <v>930</v>
      </c>
      <c r="E620" s="47">
        <v>0.4</v>
      </c>
      <c r="F620" s="9">
        <v>4</v>
      </c>
      <c r="G620" s="10"/>
      <c r="H620" s="10"/>
      <c r="I620" s="9">
        <v>920.17899999999997</v>
      </c>
      <c r="J620" s="9" t="s">
        <v>235</v>
      </c>
      <c r="L620" s="38" t="s">
        <v>212</v>
      </c>
      <c r="M620" s="10">
        <v>29.2</v>
      </c>
      <c r="N620" s="10"/>
      <c r="O620" s="10"/>
      <c r="Q620" s="32">
        <v>29.2</v>
      </c>
      <c r="S620" s="10"/>
      <c r="T620" s="10"/>
      <c r="U620" s="10"/>
      <c r="V620" s="10"/>
      <c r="W620" s="9">
        <v>1.89</v>
      </c>
      <c r="X620" s="9">
        <v>2.67</v>
      </c>
      <c r="Y620" s="10"/>
      <c r="Z620" s="9">
        <v>0.62</v>
      </c>
      <c r="AA620" s="9">
        <v>26.5</v>
      </c>
      <c r="AB620" s="9">
        <v>35.33</v>
      </c>
      <c r="AC620" s="9">
        <v>37.549999999999997</v>
      </c>
      <c r="AD620" s="9">
        <v>0</v>
      </c>
      <c r="AE620" s="37"/>
    </row>
    <row r="621" spans="1:31" s="9" customFormat="1" ht="38.25" x14ac:dyDescent="0.2">
      <c r="A621" s="16" t="s">
        <v>116</v>
      </c>
      <c r="B621" s="14">
        <v>226</v>
      </c>
      <c r="C621" s="13">
        <v>926</v>
      </c>
      <c r="D621" s="13">
        <v>930</v>
      </c>
      <c r="E621" s="47">
        <v>3.5</v>
      </c>
      <c r="F621" s="9">
        <v>4</v>
      </c>
      <c r="G621" s="10">
        <v>921</v>
      </c>
      <c r="H621" s="10">
        <v>923.6</v>
      </c>
      <c r="I621" s="9">
        <v>923.279</v>
      </c>
      <c r="J621" s="9" t="s">
        <v>235</v>
      </c>
      <c r="L621" s="38" t="s">
        <v>215</v>
      </c>
      <c r="M621" s="10">
        <v>29.4</v>
      </c>
      <c r="N621" s="10"/>
      <c r="O621" s="10"/>
      <c r="Q621" s="32">
        <v>29.4</v>
      </c>
      <c r="S621" s="10"/>
      <c r="T621" s="10"/>
      <c r="U621" s="10"/>
      <c r="V621" s="10"/>
      <c r="W621" s="9">
        <v>1.89</v>
      </c>
      <c r="X621" s="9">
        <v>2.67</v>
      </c>
      <c r="Y621" s="10"/>
      <c r="Z621" s="9">
        <v>0.22</v>
      </c>
      <c r="AA621" s="9">
        <v>18.47</v>
      </c>
      <c r="AB621" s="9">
        <v>53.28</v>
      </c>
      <c r="AC621" s="9">
        <v>28.03</v>
      </c>
      <c r="AD621" s="9">
        <v>0</v>
      </c>
      <c r="AE621" s="37"/>
    </row>
    <row r="622" spans="1:31" s="9" customFormat="1" ht="14.25" x14ac:dyDescent="0.2">
      <c r="A622" s="16" t="s">
        <v>116</v>
      </c>
      <c r="B622" s="14">
        <v>228</v>
      </c>
      <c r="C622" s="13">
        <v>930</v>
      </c>
      <c r="D622" s="13">
        <v>935</v>
      </c>
      <c r="E622" s="47">
        <v>0.3</v>
      </c>
      <c r="F622" s="9">
        <v>5</v>
      </c>
      <c r="G622" s="10">
        <v>923.6</v>
      </c>
      <c r="H622" s="10">
        <v>925.4</v>
      </c>
      <c r="I622" s="9">
        <v>924.07899999999995</v>
      </c>
      <c r="J622" s="9" t="s">
        <v>235</v>
      </c>
      <c r="L622" s="38" t="s">
        <v>216</v>
      </c>
      <c r="M622" s="10">
        <v>34.1</v>
      </c>
      <c r="N622" s="10"/>
      <c r="O622" s="10"/>
      <c r="Q622" s="32">
        <v>34.1</v>
      </c>
      <c r="S622" s="10"/>
      <c r="T622" s="10"/>
      <c r="U622" s="10"/>
      <c r="V622" s="10"/>
      <c r="W622" s="9">
        <v>1.76</v>
      </c>
      <c r="X622" s="9">
        <v>2.67</v>
      </c>
      <c r="Y622" s="10"/>
      <c r="Z622" s="9">
        <v>2.27</v>
      </c>
      <c r="AA622" s="9">
        <v>62.76</v>
      </c>
      <c r="AB622" s="9">
        <v>28.35</v>
      </c>
      <c r="AC622" s="9">
        <v>6.62</v>
      </c>
      <c r="AD622" s="8">
        <v>0</v>
      </c>
      <c r="AE622" s="37"/>
    </row>
    <row r="623" spans="1:31" s="9" customFormat="1" ht="38.25" x14ac:dyDescent="0.2">
      <c r="A623" s="16" t="s">
        <v>116</v>
      </c>
      <c r="B623" s="14">
        <v>230</v>
      </c>
      <c r="C623" s="13">
        <v>930</v>
      </c>
      <c r="D623" s="13">
        <v>935</v>
      </c>
      <c r="E623" s="47">
        <v>0.75</v>
      </c>
      <c r="F623" s="9">
        <v>5</v>
      </c>
      <c r="G623" s="10">
        <v>923.6</v>
      </c>
      <c r="H623" s="10">
        <v>925.4</v>
      </c>
      <c r="I623" s="9">
        <v>924.529</v>
      </c>
      <c r="J623" s="9" t="s">
        <v>235</v>
      </c>
      <c r="L623" s="38" t="s">
        <v>217</v>
      </c>
      <c r="M623" s="10">
        <v>37.4</v>
      </c>
      <c r="N623" s="10"/>
      <c r="O623" s="10"/>
      <c r="Q623" s="32">
        <v>37.4</v>
      </c>
      <c r="S623" s="10"/>
      <c r="T623" s="10"/>
      <c r="U623" s="10"/>
      <c r="V623" s="10"/>
      <c r="W623" s="9">
        <v>1.66</v>
      </c>
      <c r="X623" s="9">
        <v>2.67</v>
      </c>
      <c r="Y623" s="10"/>
      <c r="Z623" s="9">
        <v>0.67</v>
      </c>
      <c r="AA623" s="9">
        <v>74.08</v>
      </c>
      <c r="AB623" s="9">
        <v>18.13</v>
      </c>
      <c r="AC623" s="9">
        <v>7.12</v>
      </c>
      <c r="AD623" s="8">
        <v>0</v>
      </c>
      <c r="AE623" s="37"/>
    </row>
    <row r="624" spans="1:31" s="9" customFormat="1" ht="14.25" x14ac:dyDescent="0.2">
      <c r="A624" s="16" t="s">
        <v>116</v>
      </c>
      <c r="B624" s="14">
        <v>231</v>
      </c>
      <c r="C624" s="13">
        <v>930</v>
      </c>
      <c r="D624" s="13">
        <v>935</v>
      </c>
      <c r="E624" s="47">
        <v>1.1499999999999999</v>
      </c>
      <c r="F624" s="9">
        <v>5</v>
      </c>
      <c r="G624" s="10">
        <v>923.6</v>
      </c>
      <c r="H624" s="10">
        <v>925.4</v>
      </c>
      <c r="I624" s="9">
        <v>924.92899999999997</v>
      </c>
      <c r="J624" s="9" t="s">
        <v>235</v>
      </c>
      <c r="L624" s="38" t="s">
        <v>218</v>
      </c>
      <c r="M624" s="10">
        <v>32</v>
      </c>
      <c r="N624" s="10"/>
      <c r="O624" s="10"/>
      <c r="Q624" s="32">
        <v>32</v>
      </c>
      <c r="S624" s="10"/>
      <c r="T624" s="10"/>
      <c r="U624" s="10"/>
      <c r="V624" s="10">
        <v>100</v>
      </c>
      <c r="W624" s="9">
        <v>1.81</v>
      </c>
      <c r="X624" s="9">
        <v>2.66</v>
      </c>
      <c r="Y624" s="10"/>
      <c r="Z624" s="9">
        <v>0.72</v>
      </c>
      <c r="AA624" s="9">
        <v>66.260000000000005</v>
      </c>
      <c r="AB624" s="9">
        <v>29.34</v>
      </c>
      <c r="AC624" s="9">
        <v>3.68</v>
      </c>
      <c r="AD624" s="8">
        <v>0</v>
      </c>
      <c r="AE624" s="37"/>
    </row>
    <row r="625" spans="1:31" s="9" customFormat="1" ht="14.25" x14ac:dyDescent="0.2">
      <c r="A625" s="16" t="s">
        <v>116</v>
      </c>
      <c r="B625" s="14">
        <v>241</v>
      </c>
      <c r="C625" s="13">
        <v>930</v>
      </c>
      <c r="D625" s="13">
        <v>935</v>
      </c>
      <c r="E625" s="47">
        <v>3.66</v>
      </c>
      <c r="F625" s="9">
        <v>5</v>
      </c>
      <c r="G625" s="10">
        <v>926.6</v>
      </c>
      <c r="H625" s="10">
        <v>928.2</v>
      </c>
      <c r="I625" s="9">
        <v>927.43999999999994</v>
      </c>
      <c r="J625" s="9" t="s">
        <v>235</v>
      </c>
      <c r="L625" s="38" t="s">
        <v>219</v>
      </c>
      <c r="M625" s="10"/>
      <c r="N625" s="10"/>
      <c r="O625" s="10"/>
      <c r="Q625" s="32"/>
      <c r="S625" s="10"/>
      <c r="T625" s="10"/>
      <c r="U625" s="10"/>
      <c r="V625" s="10"/>
      <c r="Y625" s="10"/>
      <c r="Z625" s="9">
        <v>1.27</v>
      </c>
      <c r="AA625" s="9">
        <v>60.3</v>
      </c>
      <c r="AB625" s="9">
        <v>30.3</v>
      </c>
      <c r="AC625" s="9">
        <v>8.1300000000000008</v>
      </c>
      <c r="AD625" s="9">
        <v>0</v>
      </c>
      <c r="AE625" s="37"/>
    </row>
    <row r="626" spans="1:31" s="9" customFormat="1" ht="25.5" x14ac:dyDescent="0.2">
      <c r="A626" s="16" t="s">
        <v>116</v>
      </c>
      <c r="B626" s="14">
        <v>250</v>
      </c>
      <c r="C626" s="13">
        <v>935</v>
      </c>
      <c r="D626" s="13">
        <v>940</v>
      </c>
      <c r="E626" s="47">
        <v>0.52</v>
      </c>
      <c r="F626" s="9">
        <v>3.5</v>
      </c>
      <c r="G626" s="10">
        <v>928.2</v>
      </c>
      <c r="H626" s="10">
        <v>929.8</v>
      </c>
      <c r="I626" s="9">
        <v>929.29899999999998</v>
      </c>
      <c r="J626" s="9" t="s">
        <v>235</v>
      </c>
      <c r="L626" s="38" t="s">
        <v>203</v>
      </c>
      <c r="M626" s="10">
        <v>37.9</v>
      </c>
      <c r="N626" s="10"/>
      <c r="O626" s="10"/>
      <c r="Q626" s="32">
        <v>37.9</v>
      </c>
      <c r="S626" s="10"/>
      <c r="T626" s="10"/>
      <c r="U626" s="10"/>
      <c r="V626" s="10"/>
      <c r="W626" s="9">
        <v>1.65</v>
      </c>
      <c r="X626" s="9">
        <v>2.65</v>
      </c>
      <c r="Y626" s="10"/>
      <c r="Z626" s="9">
        <v>0.05</v>
      </c>
      <c r="AA626" s="9">
        <v>52.05</v>
      </c>
      <c r="AB626" s="9">
        <v>40.24</v>
      </c>
      <c r="AC626" s="9">
        <v>7.66</v>
      </c>
      <c r="AD626" s="9">
        <v>0</v>
      </c>
      <c r="AE626" s="37"/>
    </row>
    <row r="627" spans="1:31" s="9" customFormat="1" ht="14.25" x14ac:dyDescent="0.2">
      <c r="A627" s="16" t="s">
        <v>116</v>
      </c>
      <c r="B627" s="14">
        <v>260</v>
      </c>
      <c r="C627" s="13">
        <v>935</v>
      </c>
      <c r="D627" s="13">
        <v>940</v>
      </c>
      <c r="E627" s="47">
        <v>2.9</v>
      </c>
      <c r="F627" s="9">
        <v>3.5</v>
      </c>
      <c r="G627" s="10"/>
      <c r="H627" s="10"/>
      <c r="I627" s="9">
        <v>931.68</v>
      </c>
      <c r="J627" s="9" t="s">
        <v>235</v>
      </c>
      <c r="L627" s="38" t="s">
        <v>221</v>
      </c>
      <c r="M627" s="10"/>
      <c r="N627" s="10"/>
      <c r="O627" s="10"/>
      <c r="Q627" s="32"/>
      <c r="S627" s="10"/>
      <c r="T627" s="10"/>
      <c r="U627" s="10"/>
      <c r="V627" s="10"/>
      <c r="Y627" s="10"/>
      <c r="Z627" s="9">
        <v>2.23</v>
      </c>
      <c r="AA627" s="9">
        <v>21.78</v>
      </c>
      <c r="AB627" s="9">
        <v>62.41</v>
      </c>
      <c r="AC627" s="9">
        <v>13.58</v>
      </c>
      <c r="AD627" s="9">
        <v>0</v>
      </c>
      <c r="AE627" s="37"/>
    </row>
    <row r="628" spans="1:31" s="9" customFormat="1" ht="25.5" x14ac:dyDescent="0.2">
      <c r="A628" s="16" t="s">
        <v>116</v>
      </c>
      <c r="B628" s="14">
        <v>263</v>
      </c>
      <c r="C628" s="13">
        <v>941</v>
      </c>
      <c r="D628" s="13">
        <v>946</v>
      </c>
      <c r="E628" s="47">
        <v>0.56999999999999995</v>
      </c>
      <c r="F628" s="9">
        <v>5</v>
      </c>
      <c r="G628" s="10">
        <v>934.8</v>
      </c>
      <c r="H628" s="10">
        <v>935.4</v>
      </c>
      <c r="I628" s="9">
        <v>935.3900000000001</v>
      </c>
      <c r="J628" s="9" t="s">
        <v>235</v>
      </c>
      <c r="L628" s="38" t="s">
        <v>222</v>
      </c>
      <c r="M628" s="10">
        <v>32.200000000000003</v>
      </c>
      <c r="N628" s="10"/>
      <c r="O628" s="10"/>
      <c r="Q628" s="32">
        <v>32.200000000000003</v>
      </c>
      <c r="S628" s="10"/>
      <c r="T628" s="10"/>
      <c r="U628" s="10"/>
      <c r="V628" s="10">
        <v>68.5</v>
      </c>
      <c r="W628" s="9">
        <v>1.74</v>
      </c>
      <c r="X628" s="9">
        <v>2.66</v>
      </c>
      <c r="Y628" s="10"/>
      <c r="Z628" s="9">
        <v>0.39</v>
      </c>
      <c r="AA628" s="9">
        <v>5.25</v>
      </c>
      <c r="AB628" s="9">
        <v>58.78</v>
      </c>
      <c r="AC628" s="9">
        <v>35.58</v>
      </c>
      <c r="AD628" s="9">
        <v>0</v>
      </c>
      <c r="AE628" s="37"/>
    </row>
    <row r="629" spans="1:31" s="9" customFormat="1" ht="38.25" x14ac:dyDescent="0.2">
      <c r="A629" s="16" t="s">
        <v>116</v>
      </c>
      <c r="B629" s="14">
        <v>267</v>
      </c>
      <c r="C629" s="13">
        <v>941</v>
      </c>
      <c r="D629" s="13">
        <v>946</v>
      </c>
      <c r="E629" s="47">
        <v>1.52</v>
      </c>
      <c r="F629" s="9">
        <v>5</v>
      </c>
      <c r="G629" s="10">
        <v>936.2</v>
      </c>
      <c r="H629" s="10">
        <v>938.2</v>
      </c>
      <c r="I629" s="9">
        <v>936.34</v>
      </c>
      <c r="J629" s="9" t="s">
        <v>235</v>
      </c>
      <c r="L629" s="38" t="s">
        <v>223</v>
      </c>
      <c r="M629" s="10">
        <v>35.200000000000003</v>
      </c>
      <c r="N629" s="10"/>
      <c r="O629" s="10"/>
      <c r="Q629" s="32">
        <v>35.200000000000003</v>
      </c>
      <c r="S629" s="10"/>
      <c r="T629" s="10"/>
      <c r="U629" s="10"/>
      <c r="V629" s="10">
        <v>62.2</v>
      </c>
      <c r="W629" s="9">
        <v>1.71</v>
      </c>
      <c r="X629" s="9">
        <v>2.64</v>
      </c>
      <c r="Y629" s="10"/>
      <c r="Z629" s="9">
        <v>0.41</v>
      </c>
      <c r="AA629" s="9">
        <v>36.72</v>
      </c>
      <c r="AB629" s="9">
        <v>43.07</v>
      </c>
      <c r="AC629" s="9">
        <v>19.8</v>
      </c>
      <c r="AD629" s="9">
        <v>0</v>
      </c>
      <c r="AE629" s="37"/>
    </row>
    <row r="630" spans="1:31" s="9" customFormat="1" ht="38.25" x14ac:dyDescent="0.2">
      <c r="A630" s="16" t="s">
        <v>116</v>
      </c>
      <c r="B630" s="14">
        <v>269</v>
      </c>
      <c r="C630" s="13">
        <v>941</v>
      </c>
      <c r="D630" s="13">
        <v>946</v>
      </c>
      <c r="E630" s="46">
        <v>2.5</v>
      </c>
      <c r="F630" s="9">
        <v>5</v>
      </c>
      <c r="G630" s="10">
        <v>936.2</v>
      </c>
      <c r="H630" s="10">
        <v>938.2</v>
      </c>
      <c r="I630" s="9">
        <v>937.32</v>
      </c>
      <c r="J630" s="9" t="s">
        <v>235</v>
      </c>
      <c r="L630" s="38" t="s">
        <v>224</v>
      </c>
      <c r="M630" s="10">
        <v>37.6</v>
      </c>
      <c r="N630" s="10"/>
      <c r="O630" s="10"/>
      <c r="Q630" s="32">
        <v>36.799999999999997</v>
      </c>
      <c r="S630" s="10"/>
      <c r="T630" s="10"/>
      <c r="U630" s="10"/>
      <c r="V630" s="10">
        <v>18</v>
      </c>
      <c r="W630" s="9">
        <v>1.66</v>
      </c>
      <c r="X630" s="9">
        <v>2.66</v>
      </c>
      <c r="Y630" s="10"/>
      <c r="Z630" s="9">
        <v>3.08</v>
      </c>
      <c r="AA630" s="9">
        <v>19.78</v>
      </c>
      <c r="AB630" s="9">
        <v>63.52</v>
      </c>
      <c r="AC630" s="9">
        <v>13.62</v>
      </c>
      <c r="AD630" s="9">
        <v>0</v>
      </c>
      <c r="AE630" s="37"/>
    </row>
    <row r="631" spans="1:31" s="9" customFormat="1" ht="38.25" x14ac:dyDescent="0.2">
      <c r="A631" s="16" t="s">
        <v>116</v>
      </c>
      <c r="B631" s="14">
        <v>277</v>
      </c>
      <c r="C631" s="6">
        <v>946</v>
      </c>
      <c r="D631" s="6">
        <v>950.5</v>
      </c>
      <c r="E631" s="47">
        <v>0.1</v>
      </c>
      <c r="F631" s="9">
        <v>4.5</v>
      </c>
      <c r="G631" s="10">
        <v>939.4</v>
      </c>
      <c r="H631" s="10">
        <v>940.2</v>
      </c>
      <c r="I631" s="9">
        <v>939.92</v>
      </c>
      <c r="J631" s="9" t="s">
        <v>235</v>
      </c>
      <c r="L631" s="38" t="s">
        <v>220</v>
      </c>
      <c r="M631" s="10">
        <v>32.700000000000003</v>
      </c>
      <c r="N631" s="10"/>
      <c r="O631" s="10"/>
      <c r="Q631" s="32">
        <v>32.700000000000003</v>
      </c>
      <c r="S631" s="10"/>
      <c r="T631" s="10"/>
      <c r="U631" s="10"/>
      <c r="V631" s="10">
        <v>96.5</v>
      </c>
      <c r="W631" s="9">
        <v>1.77</v>
      </c>
      <c r="X631" s="9">
        <v>2.63</v>
      </c>
      <c r="Y631" s="10"/>
      <c r="Z631" s="9">
        <v>0.16</v>
      </c>
      <c r="AA631" s="9">
        <v>54.04</v>
      </c>
      <c r="AB631" s="9">
        <v>29.3</v>
      </c>
      <c r="AC631" s="9">
        <v>16.5</v>
      </c>
      <c r="AD631" s="9">
        <v>0</v>
      </c>
      <c r="AE631" s="37"/>
    </row>
    <row r="632" spans="1:31" s="9" customFormat="1" ht="38.25" x14ac:dyDescent="0.2">
      <c r="A632" s="16" t="s">
        <v>116</v>
      </c>
      <c r="B632" s="14">
        <v>285</v>
      </c>
      <c r="C632" s="13">
        <v>946</v>
      </c>
      <c r="D632" s="13">
        <v>950.5</v>
      </c>
      <c r="E632" s="47">
        <v>3.3</v>
      </c>
      <c r="F632" s="9">
        <v>4.5</v>
      </c>
      <c r="G632" s="10">
        <v>941.8</v>
      </c>
      <c r="H632" s="10">
        <v>943.2</v>
      </c>
      <c r="I632" s="9">
        <v>943.12</v>
      </c>
      <c r="J632" s="9" t="s">
        <v>235</v>
      </c>
      <c r="L632" s="38" t="s">
        <v>225</v>
      </c>
      <c r="M632" s="10">
        <v>32.799999999999997</v>
      </c>
      <c r="N632" s="10"/>
      <c r="O632" s="10"/>
      <c r="Q632" s="32">
        <v>32.799999999999997</v>
      </c>
      <c r="S632" s="10"/>
      <c r="T632" s="10"/>
      <c r="U632" s="10"/>
      <c r="V632" s="10"/>
      <c r="W632" s="9">
        <v>1.78</v>
      </c>
      <c r="X632" s="9">
        <v>2.65</v>
      </c>
      <c r="Y632" s="10"/>
      <c r="Z632" s="9">
        <v>0.33</v>
      </c>
      <c r="AA632" s="9">
        <v>12.52</v>
      </c>
      <c r="AB632" s="9">
        <v>58.23</v>
      </c>
      <c r="AC632" s="9">
        <v>28.92</v>
      </c>
      <c r="AD632" s="9">
        <v>0</v>
      </c>
      <c r="AE632" s="37"/>
    </row>
    <row r="633" spans="1:31" s="9" customFormat="1" ht="63.75" x14ac:dyDescent="0.2">
      <c r="A633" s="16" t="s">
        <v>116</v>
      </c>
      <c r="B633" s="14">
        <v>286</v>
      </c>
      <c r="C633" s="13">
        <v>946</v>
      </c>
      <c r="D633" s="13">
        <v>950.5</v>
      </c>
      <c r="E633" s="47">
        <v>3.52</v>
      </c>
      <c r="F633" s="9">
        <v>4.5</v>
      </c>
      <c r="G633" s="10"/>
      <c r="H633" s="10"/>
      <c r="I633" s="9">
        <v>943.34</v>
      </c>
      <c r="J633" s="9" t="s">
        <v>235</v>
      </c>
      <c r="L633" s="38" t="s">
        <v>226</v>
      </c>
      <c r="M633" s="10">
        <v>25.7</v>
      </c>
      <c r="N633" s="10"/>
      <c r="O633" s="10"/>
      <c r="Q633" s="32">
        <v>25.7</v>
      </c>
      <c r="S633" s="10"/>
      <c r="T633" s="10"/>
      <c r="U633" s="10"/>
      <c r="V633" s="10"/>
      <c r="W633" s="9">
        <v>1.96</v>
      </c>
      <c r="X633" s="9">
        <v>2.64</v>
      </c>
      <c r="Y633" s="10"/>
      <c r="Z633" s="9">
        <v>1.17</v>
      </c>
      <c r="AA633" s="9">
        <v>12.56</v>
      </c>
      <c r="AB633" s="9">
        <v>63.95</v>
      </c>
      <c r="AC633" s="9">
        <v>22.32</v>
      </c>
      <c r="AD633" s="9">
        <v>0</v>
      </c>
      <c r="AE633" s="37"/>
    </row>
    <row r="634" spans="1:31" s="9" customFormat="1" ht="14.25" x14ac:dyDescent="0.2">
      <c r="A634" s="16" t="s">
        <v>116</v>
      </c>
      <c r="B634" s="14">
        <v>303</v>
      </c>
      <c r="C634" s="13">
        <v>950.5</v>
      </c>
      <c r="D634" s="13">
        <v>955</v>
      </c>
      <c r="E634" s="47">
        <v>3.75</v>
      </c>
      <c r="F634" s="9">
        <v>4.5</v>
      </c>
      <c r="G634" s="34"/>
      <c r="H634" s="34"/>
      <c r="I634" s="9">
        <v>948.07</v>
      </c>
      <c r="J634" s="9" t="s">
        <v>235</v>
      </c>
      <c r="L634" s="38" t="s">
        <v>221</v>
      </c>
      <c r="M634" s="10"/>
      <c r="N634" s="10"/>
      <c r="O634" s="10"/>
      <c r="Q634" s="32"/>
      <c r="S634" s="10"/>
      <c r="T634" s="10"/>
      <c r="U634" s="10"/>
      <c r="V634" s="10"/>
      <c r="Y634" s="10"/>
      <c r="Z634" s="9">
        <v>7.0000000000000007E-2</v>
      </c>
      <c r="AA634" s="9">
        <v>25.03</v>
      </c>
      <c r="AB634" s="9">
        <v>58.89</v>
      </c>
      <c r="AC634" s="9">
        <v>16.010000000000002</v>
      </c>
      <c r="AD634" s="9">
        <v>0</v>
      </c>
      <c r="AE634" s="37"/>
    </row>
    <row r="635" spans="1:31" s="9" customFormat="1" ht="38.25" x14ac:dyDescent="0.2">
      <c r="A635" s="16" t="s">
        <v>116</v>
      </c>
      <c r="B635" s="14">
        <v>307</v>
      </c>
      <c r="C635" s="6">
        <v>955</v>
      </c>
      <c r="D635" s="6">
        <v>961</v>
      </c>
      <c r="E635" s="47">
        <v>0.15</v>
      </c>
      <c r="F635" s="9">
        <v>6</v>
      </c>
      <c r="G635" s="10">
        <v>948.8</v>
      </c>
      <c r="H635" s="10">
        <v>949.8</v>
      </c>
      <c r="I635" s="9">
        <v>948.97</v>
      </c>
      <c r="J635" s="9" t="s">
        <v>235</v>
      </c>
      <c r="L635" s="38" t="s">
        <v>227</v>
      </c>
      <c r="M635" s="10">
        <v>34.799999999999997</v>
      </c>
      <c r="N635" s="10"/>
      <c r="O635" s="10"/>
      <c r="Q635" s="32">
        <v>34.799999999999997</v>
      </c>
      <c r="S635" s="10"/>
      <c r="T635" s="10"/>
      <c r="U635" s="10"/>
      <c r="V635" s="10">
        <v>74.5</v>
      </c>
      <c r="W635" s="9">
        <v>1.72</v>
      </c>
      <c r="X635" s="9">
        <v>2.64</v>
      </c>
      <c r="Y635" s="10"/>
      <c r="Z635" s="9">
        <v>0.21</v>
      </c>
      <c r="AA635" s="9">
        <v>35.54</v>
      </c>
      <c r="AB635" s="9">
        <v>43.92</v>
      </c>
      <c r="AC635" s="9">
        <v>20.329999999999998</v>
      </c>
      <c r="AD635" s="9">
        <v>0</v>
      </c>
      <c r="AE635" s="37"/>
    </row>
    <row r="636" spans="1:31" s="9" customFormat="1" ht="25.5" x14ac:dyDescent="0.2">
      <c r="A636" s="16" t="s">
        <v>116</v>
      </c>
      <c r="B636" s="14">
        <v>317</v>
      </c>
      <c r="C636" s="13">
        <v>955</v>
      </c>
      <c r="D636" s="13">
        <v>961</v>
      </c>
      <c r="E636" s="47">
        <v>4.2</v>
      </c>
      <c r="F636" s="9">
        <v>6</v>
      </c>
      <c r="G636" s="10">
        <v>950.6</v>
      </c>
      <c r="H636" s="10">
        <v>953</v>
      </c>
      <c r="I636" s="9">
        <v>953.02</v>
      </c>
      <c r="J636" s="9" t="s">
        <v>235</v>
      </c>
      <c r="L636" s="38" t="s">
        <v>203</v>
      </c>
      <c r="M636" s="10">
        <v>33.9</v>
      </c>
      <c r="N636" s="10"/>
      <c r="O636" s="10"/>
      <c r="Q636" s="32">
        <v>33.9</v>
      </c>
      <c r="S636" s="10"/>
      <c r="T636" s="10"/>
      <c r="U636" s="10"/>
      <c r="V636" s="10">
        <v>34.200000000000003</v>
      </c>
      <c r="W636" s="9">
        <v>1.75</v>
      </c>
      <c r="X636" s="9">
        <v>2.64</v>
      </c>
      <c r="Y636" s="10"/>
      <c r="Z636" s="9">
        <v>0.13</v>
      </c>
      <c r="AA636" s="9">
        <v>45.75</v>
      </c>
      <c r="AB636" s="9">
        <v>36.08</v>
      </c>
      <c r="AC636" s="9">
        <v>18.04</v>
      </c>
      <c r="AD636" s="9">
        <v>0</v>
      </c>
      <c r="AE636" s="37"/>
    </row>
    <row r="637" spans="1:31" s="9" customFormat="1" ht="38.25" x14ac:dyDescent="0.2">
      <c r="A637" s="16" t="s">
        <v>116</v>
      </c>
      <c r="B637" s="14">
        <v>320</v>
      </c>
      <c r="C637" s="13">
        <v>955</v>
      </c>
      <c r="D637" s="13">
        <v>961</v>
      </c>
      <c r="E637" s="47">
        <v>5.19</v>
      </c>
      <c r="F637" s="9">
        <v>6</v>
      </c>
      <c r="G637" s="10"/>
      <c r="H637" s="10"/>
      <c r="I637" s="9">
        <v>954.01</v>
      </c>
      <c r="J637" s="9" t="s">
        <v>235</v>
      </c>
      <c r="L637" s="38" t="s">
        <v>228</v>
      </c>
      <c r="M637" s="10">
        <v>32.200000000000003</v>
      </c>
      <c r="N637" s="10"/>
      <c r="O637" s="10"/>
      <c r="Q637" s="32">
        <v>32.200000000000003</v>
      </c>
      <c r="S637" s="10"/>
      <c r="T637" s="10"/>
      <c r="U637" s="10"/>
      <c r="V637" s="10"/>
      <c r="W637" s="9">
        <v>1.79</v>
      </c>
      <c r="X637" s="9">
        <v>2.64</v>
      </c>
      <c r="Y637" s="10"/>
      <c r="Z637" s="9">
        <v>0.32</v>
      </c>
      <c r="AA637" s="9">
        <v>27.29</v>
      </c>
      <c r="AB637" s="9">
        <v>52.03</v>
      </c>
      <c r="AC637" s="9">
        <v>20.36</v>
      </c>
      <c r="AD637" s="9">
        <v>0</v>
      </c>
      <c r="AE637" s="37"/>
    </row>
    <row r="638" spans="1:31" s="9" customFormat="1" ht="38.25" x14ac:dyDescent="0.2">
      <c r="A638" s="16" t="s">
        <v>116</v>
      </c>
      <c r="B638" s="14">
        <v>323</v>
      </c>
      <c r="C638" s="6">
        <v>961</v>
      </c>
      <c r="D638" s="6">
        <v>967</v>
      </c>
      <c r="E638" s="47">
        <v>0.28000000000000003</v>
      </c>
      <c r="F638" s="9">
        <v>5.5</v>
      </c>
      <c r="G638" s="10">
        <v>955</v>
      </c>
      <c r="H638" s="10">
        <v>956.6</v>
      </c>
      <c r="I638" s="9">
        <v>955.5</v>
      </c>
      <c r="J638" s="9" t="s">
        <v>235</v>
      </c>
      <c r="L638" s="38" t="s">
        <v>229</v>
      </c>
      <c r="M638" s="10">
        <v>32.4</v>
      </c>
      <c r="N638" s="10"/>
      <c r="O638" s="10"/>
      <c r="Q638" s="32">
        <v>32.4</v>
      </c>
      <c r="S638" s="10"/>
      <c r="T638" s="10"/>
      <c r="U638" s="10"/>
      <c r="V638" s="10">
        <v>37.6</v>
      </c>
      <c r="W638" s="9">
        <v>1.76</v>
      </c>
      <c r="X638" s="9">
        <v>2.6</v>
      </c>
      <c r="Y638" s="10"/>
      <c r="Z638" s="9">
        <v>0.09</v>
      </c>
      <c r="AA638" s="9">
        <v>46.9</v>
      </c>
      <c r="AB638" s="9">
        <v>36.450000000000003</v>
      </c>
      <c r="AC638" s="9">
        <v>16.559999999999999</v>
      </c>
      <c r="AD638" s="9">
        <v>0</v>
      </c>
      <c r="AE638" s="37"/>
    </row>
    <row r="639" spans="1:31" s="9" customFormat="1" ht="51" x14ac:dyDescent="0.2">
      <c r="A639" s="16" t="s">
        <v>116</v>
      </c>
      <c r="B639" s="14">
        <v>334</v>
      </c>
      <c r="C639" s="13">
        <v>961</v>
      </c>
      <c r="D639" s="13">
        <v>967</v>
      </c>
      <c r="E639" s="47">
        <v>4.0999999999999996</v>
      </c>
      <c r="F639" s="9">
        <v>5.5</v>
      </c>
      <c r="G639" s="10">
        <v>958</v>
      </c>
      <c r="H639" s="10">
        <v>959.4</v>
      </c>
      <c r="I639" s="9">
        <v>959.31999999999994</v>
      </c>
      <c r="J639" s="9" t="s">
        <v>235</v>
      </c>
      <c r="L639" s="38" t="s">
        <v>230</v>
      </c>
      <c r="M639" s="10">
        <v>31.6</v>
      </c>
      <c r="N639" s="10"/>
      <c r="O639" s="10"/>
      <c r="Q639" s="32">
        <v>31.6</v>
      </c>
      <c r="S639" s="10"/>
      <c r="T639" s="10"/>
      <c r="U639" s="10"/>
      <c r="V639" s="10"/>
      <c r="W639" s="9">
        <v>1.81</v>
      </c>
      <c r="X639" s="9">
        <v>2.65</v>
      </c>
      <c r="Y639" s="10"/>
      <c r="Z639" s="9">
        <v>2.41</v>
      </c>
      <c r="AA639" s="9">
        <v>35.89</v>
      </c>
      <c r="AB639" s="9">
        <v>38.01</v>
      </c>
      <c r="AC639" s="9">
        <v>23.69</v>
      </c>
      <c r="AD639" s="9">
        <v>0</v>
      </c>
      <c r="AE639" s="37"/>
    </row>
    <row r="640" spans="1:31" s="9" customFormat="1" ht="14.25" x14ac:dyDescent="0.2">
      <c r="A640" s="16" t="s">
        <v>116</v>
      </c>
      <c r="B640" s="14">
        <v>341</v>
      </c>
      <c r="C640" s="13">
        <v>967</v>
      </c>
      <c r="D640" s="13">
        <v>973</v>
      </c>
      <c r="E640" s="47">
        <v>1</v>
      </c>
      <c r="F640" s="9">
        <v>6</v>
      </c>
      <c r="G640" s="10"/>
      <c r="H640" s="10"/>
      <c r="I640" s="9">
        <v>961.82</v>
      </c>
      <c r="J640" s="9" t="s">
        <v>235</v>
      </c>
      <c r="L640" s="38" t="s">
        <v>231</v>
      </c>
      <c r="M640" s="10"/>
      <c r="N640" s="10"/>
      <c r="O640" s="10"/>
      <c r="Q640" s="32"/>
      <c r="S640" s="10"/>
      <c r="T640" s="10"/>
      <c r="U640" s="10"/>
      <c r="V640" s="10"/>
      <c r="Y640" s="10"/>
      <c r="Z640" s="9">
        <v>0.19</v>
      </c>
      <c r="AA640" s="9">
        <v>41.86</v>
      </c>
      <c r="AB640" s="9">
        <v>45.72</v>
      </c>
      <c r="AC640" s="9">
        <v>12.23</v>
      </c>
      <c r="AD640" s="9">
        <v>0</v>
      </c>
      <c r="AE640" s="37"/>
    </row>
    <row r="641" spans="1:31" s="9" customFormat="1" ht="38.25" x14ac:dyDescent="0.2">
      <c r="A641" s="16" t="s">
        <v>116</v>
      </c>
      <c r="B641" s="14">
        <v>363</v>
      </c>
      <c r="C641" s="13">
        <v>973</v>
      </c>
      <c r="D641" s="13">
        <v>979</v>
      </c>
      <c r="E641" s="47">
        <v>2.42</v>
      </c>
      <c r="F641" s="9">
        <v>6</v>
      </c>
      <c r="G641" s="10">
        <v>969.2</v>
      </c>
      <c r="H641" s="10">
        <v>971.2</v>
      </c>
      <c r="I641" s="9">
        <v>969.64</v>
      </c>
      <c r="J641" s="9" t="s">
        <v>235</v>
      </c>
      <c r="L641" s="38" t="s">
        <v>232</v>
      </c>
      <c r="M641" s="10">
        <v>30.9</v>
      </c>
      <c r="N641" s="10"/>
      <c r="O641" s="10"/>
      <c r="Q641" s="32">
        <v>30.9</v>
      </c>
      <c r="S641" s="10"/>
      <c r="T641" s="10"/>
      <c r="U641" s="10"/>
      <c r="V641" s="10">
        <v>92.4</v>
      </c>
      <c r="W641" s="9">
        <v>1.83</v>
      </c>
      <c r="X641" s="9">
        <v>2.65</v>
      </c>
      <c r="Y641" s="10"/>
      <c r="Z641" s="9">
        <v>2.5299999999999998</v>
      </c>
      <c r="AA641" s="9">
        <v>29.54</v>
      </c>
      <c r="AB641" s="9">
        <v>57.49</v>
      </c>
      <c r="AC641" s="9">
        <v>10.44</v>
      </c>
      <c r="AD641" s="9">
        <v>0</v>
      </c>
      <c r="AE641" s="37"/>
    </row>
    <row r="642" spans="1:31" s="9" customFormat="1" ht="38.25" x14ac:dyDescent="0.2">
      <c r="A642" s="16" t="s">
        <v>116</v>
      </c>
      <c r="B642" s="14">
        <v>364</v>
      </c>
      <c r="C642" s="13">
        <v>973</v>
      </c>
      <c r="D642" s="13">
        <v>979</v>
      </c>
      <c r="E642" s="47">
        <v>2.7</v>
      </c>
      <c r="F642" s="9">
        <v>6</v>
      </c>
      <c r="G642" s="10">
        <v>969.2</v>
      </c>
      <c r="H642" s="10">
        <v>971.2</v>
      </c>
      <c r="I642" s="9">
        <v>969.92</v>
      </c>
      <c r="J642" s="9" t="s">
        <v>235</v>
      </c>
      <c r="L642" s="38" t="s">
        <v>233</v>
      </c>
      <c r="M642" s="10">
        <v>34</v>
      </c>
      <c r="N642" s="10"/>
      <c r="O642" s="10"/>
      <c r="Q642" s="32">
        <v>34</v>
      </c>
      <c r="S642" s="10"/>
      <c r="T642" s="10"/>
      <c r="U642" s="10"/>
      <c r="V642" s="10"/>
      <c r="W642" s="9">
        <v>1.79</v>
      </c>
      <c r="X642" s="9">
        <v>2.72</v>
      </c>
      <c r="Y642" s="10"/>
      <c r="Z642" s="9">
        <v>1.65</v>
      </c>
      <c r="AA642" s="9">
        <v>23.43</v>
      </c>
      <c r="AB642" s="9">
        <v>65.87</v>
      </c>
      <c r="AC642" s="9">
        <v>9.0500000000000007</v>
      </c>
      <c r="AD642" s="9">
        <v>0</v>
      </c>
      <c r="AE642" s="37"/>
    </row>
    <row r="643" spans="1:31" s="9" customFormat="1" ht="38.25" x14ac:dyDescent="0.2">
      <c r="A643" s="16" t="s">
        <v>116</v>
      </c>
      <c r="B643" s="14">
        <v>365</v>
      </c>
      <c r="C643" s="13">
        <v>973</v>
      </c>
      <c r="D643" s="13">
        <v>979</v>
      </c>
      <c r="E643" s="47">
        <v>3.15</v>
      </c>
      <c r="F643" s="9">
        <v>6</v>
      </c>
      <c r="G643" s="10">
        <v>969.2</v>
      </c>
      <c r="H643" s="10">
        <v>971.2</v>
      </c>
      <c r="I643" s="9">
        <v>970.37</v>
      </c>
      <c r="J643" s="9" t="s">
        <v>235</v>
      </c>
      <c r="L643" s="38" t="s">
        <v>233</v>
      </c>
      <c r="M643" s="10">
        <v>35.1</v>
      </c>
      <c r="N643" s="10"/>
      <c r="O643" s="10"/>
      <c r="Q643" s="32">
        <v>35.1</v>
      </c>
      <c r="S643" s="10"/>
      <c r="T643" s="10"/>
      <c r="U643" s="10"/>
      <c r="V643" s="10">
        <v>79</v>
      </c>
      <c r="W643" s="9">
        <v>1.74</v>
      </c>
      <c r="X643" s="9">
        <v>2.68</v>
      </c>
      <c r="Y643" s="10"/>
      <c r="Z643" s="9">
        <v>0.23</v>
      </c>
      <c r="AA643" s="9">
        <v>33.979999999999997</v>
      </c>
      <c r="AB643" s="9">
        <v>53.61</v>
      </c>
      <c r="AC643" s="9">
        <v>12.18</v>
      </c>
      <c r="AD643" s="9">
        <v>0</v>
      </c>
      <c r="AE643" s="37"/>
    </row>
    <row r="644" spans="1:31" s="9" customFormat="1" ht="38.25" x14ac:dyDescent="0.2">
      <c r="A644" s="16" t="s">
        <v>116</v>
      </c>
      <c r="B644" s="14">
        <v>367</v>
      </c>
      <c r="C644" s="13">
        <v>973</v>
      </c>
      <c r="D644" s="13">
        <v>979</v>
      </c>
      <c r="E644" s="47">
        <v>3.67</v>
      </c>
      <c r="F644" s="9">
        <v>6</v>
      </c>
      <c r="G644" s="10">
        <v>969.2</v>
      </c>
      <c r="H644" s="10">
        <v>971.2</v>
      </c>
      <c r="I644" s="9">
        <v>970.89</v>
      </c>
      <c r="J644" s="9" t="s">
        <v>235</v>
      </c>
      <c r="L644" s="38" t="s">
        <v>233</v>
      </c>
      <c r="M644" s="10">
        <v>33</v>
      </c>
      <c r="N644" s="10"/>
      <c r="O644" s="10"/>
      <c r="Q644" s="32">
        <v>33</v>
      </c>
      <c r="S644" s="10"/>
      <c r="T644" s="10"/>
      <c r="U644" s="10"/>
      <c r="V644" s="10">
        <v>71.3</v>
      </c>
      <c r="W644" s="9">
        <v>1.79</v>
      </c>
      <c r="X644" s="9">
        <v>2.68</v>
      </c>
      <c r="Y644" s="10"/>
      <c r="Z644" s="9">
        <v>0.44</v>
      </c>
      <c r="AA644" s="9">
        <v>32.590000000000003</v>
      </c>
      <c r="AB644" s="9">
        <v>53.09</v>
      </c>
      <c r="AC644" s="9">
        <v>13.88</v>
      </c>
      <c r="AD644" s="9">
        <v>0</v>
      </c>
      <c r="AE644" s="37"/>
    </row>
    <row r="645" spans="1:31" s="9" customFormat="1" ht="25.5" x14ac:dyDescent="0.2">
      <c r="A645" s="16" t="s">
        <v>116</v>
      </c>
      <c r="B645" s="14">
        <v>373</v>
      </c>
      <c r="C645" s="13">
        <v>979</v>
      </c>
      <c r="D645" s="13">
        <v>982.5</v>
      </c>
      <c r="E645" s="47">
        <v>0.48</v>
      </c>
      <c r="F645" s="9">
        <v>3.4</v>
      </c>
      <c r="G645" s="10">
        <v>971.2</v>
      </c>
      <c r="H645" s="10">
        <v>973.8</v>
      </c>
      <c r="I645" s="9">
        <v>973.3</v>
      </c>
      <c r="J645" s="9" t="s">
        <v>235</v>
      </c>
      <c r="L645" s="38" t="s">
        <v>234</v>
      </c>
      <c r="M645" s="10">
        <v>32</v>
      </c>
      <c r="N645" s="10"/>
      <c r="O645" s="10"/>
      <c r="Q645" s="32">
        <v>32</v>
      </c>
      <c r="S645" s="10"/>
      <c r="T645" s="10"/>
      <c r="U645" s="10"/>
      <c r="V645" s="10">
        <v>87.4</v>
      </c>
      <c r="W645" s="9">
        <v>1.77</v>
      </c>
      <c r="X645" s="9">
        <v>2.6</v>
      </c>
      <c r="Y645" s="10"/>
      <c r="AE645" s="37"/>
    </row>
    <row r="646" spans="1:31" x14ac:dyDescent="0.2">
      <c r="A646" s="49"/>
      <c r="B646" s="50"/>
      <c r="C646" s="19"/>
      <c r="D646" s="19"/>
      <c r="E646" s="19"/>
      <c r="F646" s="19"/>
      <c r="G646" s="31"/>
      <c r="H646" s="31"/>
      <c r="I646" s="19"/>
      <c r="J646" s="19"/>
      <c r="K646" s="19"/>
      <c r="L646" s="19"/>
      <c r="M646" s="19"/>
      <c r="N646" s="19"/>
      <c r="O646" s="19"/>
      <c r="P646" s="19"/>
      <c r="Q646" s="51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52"/>
    </row>
    <row r="647" spans="1:31" ht="12.75" customHeight="1" x14ac:dyDescent="0.2">
      <c r="A647" s="66" t="s">
        <v>137</v>
      </c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53"/>
      <c r="N647" s="53"/>
      <c r="O647" s="53"/>
      <c r="P647" s="53"/>
      <c r="Q647" s="54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6"/>
    </row>
  </sheetData>
  <autoFilter ref="B1:AD647">
    <filterColumn colId="23" showButton="0"/>
    <filterColumn colId="24" showButton="0"/>
    <filterColumn colId="25" showButton="0"/>
    <filterColumn colId="26" showButton="0"/>
    <filterColumn colId="27" showButton="0"/>
  </autoFilter>
  <mergeCells count="23">
    <mergeCell ref="A647:L647"/>
    <mergeCell ref="R4:S4"/>
    <mergeCell ref="U4:U5"/>
    <mergeCell ref="I4:I5"/>
    <mergeCell ref="T4:T5"/>
    <mergeCell ref="M4:Q4"/>
    <mergeCell ref="K4:K5"/>
    <mergeCell ref="U3:AD3"/>
    <mergeCell ref="Y1:AD1"/>
    <mergeCell ref="B4:B5"/>
    <mergeCell ref="C4:D4"/>
    <mergeCell ref="E4:E5"/>
    <mergeCell ref="F4:F5"/>
    <mergeCell ref="A2:AD2"/>
    <mergeCell ref="W4:X4"/>
    <mergeCell ref="Y4:Y5"/>
    <mergeCell ref="Z4:AC4"/>
    <mergeCell ref="AD4:AD5"/>
    <mergeCell ref="V4:V5"/>
    <mergeCell ref="G4:H4"/>
    <mergeCell ref="J4:J5"/>
    <mergeCell ref="L4:L5"/>
    <mergeCell ref="A4:A5"/>
  </mergeCells>
  <printOptions horizontalCentered="1"/>
  <pageMargins left="0.39370078740157483" right="0.59055118110236227" top="0.98425196850393704" bottom="0.59055118110236227" header="0.78740157480314965" footer="0.19685039370078741"/>
  <pageSetup paperSize="9" scale="58" firstPageNumber="3" orientation="landscape" useFirstPageNumber="1" r:id="rId1"/>
  <headerFooter scaleWithDoc="0">
    <oddFooter>&amp;R&amp;"Times New Roman,обычный"&amp;P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1</vt:lpstr>
      <vt:lpstr>'1'!Заголовки_для_печати</vt:lpstr>
      <vt:lpstr>'1'!Область_печати</vt:lpstr>
    </vt:vector>
  </TitlesOfParts>
  <Company>СибНАЦ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Arkhipova_N</dc:creator>
  <cp:lastModifiedBy>E_Belogolova</cp:lastModifiedBy>
  <cp:lastPrinted>2017-09-07T03:22:39Z</cp:lastPrinted>
  <dcterms:created xsi:type="dcterms:W3CDTF">2010-09-11T07:34:24Z</dcterms:created>
  <dcterms:modified xsi:type="dcterms:W3CDTF">2022-07-25T06:41:50Z</dcterms:modified>
</cp:coreProperties>
</file>