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175</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216</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262</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308</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354</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401</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 y bano exterior)</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1.66</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62" customHeight="1">
      <c r="A152" s="10" t="n"/>
      <c r="B152" s="36" t="inlineStr">
        <is>
          <t>INTERIORES</t>
        </is>
      </c>
      <c r="C152" s="10">
        <f>IF(COUNT(H152,I152)&lt;2,"",TEXT(H152,"0.00")&amp;" x "&amp;TEXT(I152,"0.00"))</f>
        <v/>
      </c>
      <c r="D152" s="9">
        <f>IF(COUNT(H152,I152)&lt;2,"",ROUND(H152*I152,2))</f>
        <v/>
      </c>
      <c r="E152" s="27" t="n">
        <v>25</v>
      </c>
      <c r="F152" s="30">
        <f>IF(D152="","",ROUND(D152*E152,1))</f>
        <v/>
      </c>
      <c r="G152" s="2" t="n"/>
      <c r="H152" s="37" t="n">
        <v>0.57</v>
      </c>
      <c r="I152" s="37" t="n">
        <v>3</v>
      </c>
    </row>
    <row r="153" ht="39.7" customHeight="1">
      <c r="A153" s="18" t="inlineStr">
        <is>
          <t>3</t>
        </is>
      </c>
      <c r="B153" s="35" t="inlineStr">
        <is>
          <t>TECHOS O CIELORRASOS</t>
        </is>
      </c>
      <c r="C153" s="10" t="n"/>
      <c r="D153" s="10" t="n"/>
      <c r="E153" s="10" t="n"/>
      <c r="F153" s="10" t="n"/>
      <c r="G153" s="2" t="n"/>
      <c r="H153" s="2" t="n"/>
      <c r="I153" s="2" t="n"/>
    </row>
    <row r="154" ht="62" customHeight="1">
      <c r="A154" s="10" t="n"/>
      <c r="B154" s="36" t="inlineStr">
        <is>
          <t>TECHO NO AISLADO</t>
        </is>
      </c>
      <c r="C154" s="10" t="inlineStr"/>
      <c r="D154" s="9">
        <f>IF(COUNT(H154,I154)&lt;2,"",ROUND(H154*I154,2))</f>
        <v/>
      </c>
      <c r="E154" s="27" t="n">
        <v>30</v>
      </c>
      <c r="F154" s="30">
        <f>IF(D154="","",ROUND(D154*E154,1))</f>
        <v/>
      </c>
      <c r="G154" s="2" t="n"/>
      <c r="H154" s="37" t="n"/>
      <c r="I154" s="37" t="n"/>
    </row>
    <row r="155" ht="62" customHeight="1">
      <c r="A155" s="10" t="n"/>
      <c r="B155" s="36" t="inlineStr">
        <is>
          <t>TECHO AISLADO</t>
        </is>
      </c>
      <c r="C155" s="10" t="inlineStr"/>
      <c r="D155" s="9">
        <f>IF(COUNT(H155,I155)&lt;2,"",ROUND(H155*I155,2))</f>
        <v/>
      </c>
      <c r="E155" s="27" t="n">
        <v>20</v>
      </c>
      <c r="F155" s="30">
        <f>IF(D155="","",ROUND(D155*E155,1))</f>
        <v/>
      </c>
      <c r="G155" s="2" t="n"/>
      <c r="H155" s="37" t="n"/>
      <c r="I155" s="37" t="n"/>
    </row>
    <row r="156" ht="39.7" customHeight="1">
      <c r="A156" s="10" t="n"/>
      <c r="B156" s="36" t="inlineStr">
        <is>
          <t>TECHO ENTREPISO</t>
        </is>
      </c>
      <c r="C156" s="10" t="inlineStr">
        <is>
          <t>por croquis</t>
        </is>
      </c>
      <c r="D156" s="9" t="n">
        <v>7.23</v>
      </c>
      <c r="E156" s="27" t="n">
        <v>15</v>
      </c>
      <c r="F156" s="30">
        <f>IF(D156="","",ROUND(D156*E156,1))</f>
        <v/>
      </c>
      <c r="G156" s="2" t="n"/>
      <c r="H156" s="37" t="n"/>
      <c r="I156" s="37" t="n"/>
    </row>
    <row r="157" ht="39.7" customHeight="1">
      <c r="A157" s="18" t="inlineStr">
        <is>
          <t>4</t>
        </is>
      </c>
      <c r="B157" s="35" t="inlineStr">
        <is>
          <t>PISO</t>
        </is>
      </c>
      <c r="C157" s="10" t="n"/>
      <c r="D157" s="10" t="n"/>
      <c r="E157" s="10" t="n"/>
      <c r="F157" s="10" t="n"/>
      <c r="G157" s="2" t="n"/>
      <c r="H157" s="2" t="n"/>
      <c r="I157" s="2" t="n"/>
    </row>
    <row r="158" ht="39.7" customHeight="1">
      <c r="A158" s="10" t="n"/>
      <c r="B158" s="36" t="inlineStr">
        <is>
          <t>SOBRE TIERRA</t>
        </is>
      </c>
      <c r="C158" s="10" t="inlineStr">
        <is>
          <t>por croquis</t>
        </is>
      </c>
      <c r="D158" s="9" t="n">
        <v>7.23</v>
      </c>
      <c r="E158" s="27" t="n">
        <v>10</v>
      </c>
      <c r="F158" s="30">
        <f>IF(D158="","",ROUND(D158*E158,1))</f>
        <v/>
      </c>
      <c r="G158" s="2" t="n"/>
      <c r="H158" s="37" t="n"/>
      <c r="I158" s="37" t="n"/>
    </row>
    <row r="159" ht="62" customHeight="1">
      <c r="A159" s="10" t="n"/>
      <c r="B159" s="36" t="inlineStr">
        <is>
          <t>SOBRE LOCAL OCUPADO</t>
        </is>
      </c>
      <c r="C159" s="10" t="inlineStr"/>
      <c r="D159" s="9">
        <f>IF(COUNT(H159,I159)&lt;2,"",ROUND(H159*I159,2))</f>
        <v/>
      </c>
      <c r="E159" s="27" t="n">
        <v>15</v>
      </c>
      <c r="F159" s="30">
        <f>IF(D159="","",ROUND(D159*E159,1))</f>
        <v/>
      </c>
      <c r="G159" s="2" t="n"/>
      <c r="H159" s="37" t="n"/>
      <c r="I159" s="37" t="n"/>
    </row>
    <row r="160" ht="39.7" customHeight="1">
      <c r="A160" s="18" t="inlineStr">
        <is>
          <t>5</t>
        </is>
      </c>
      <c r="B160" s="35" t="inlineStr">
        <is>
          <t>INFILTRACION</t>
        </is>
      </c>
      <c r="C160" s="10" t="n"/>
      <c r="D160" s="18" t="inlineStr">
        <is>
          <t>VOLUMEN (m3)</t>
        </is>
      </c>
      <c r="E160" s="10" t="n"/>
      <c r="F160" s="10" t="n"/>
      <c r="G160" s="2" t="n"/>
      <c r="H160" s="2" t="n"/>
      <c r="I160" s="2" t="n"/>
    </row>
    <row r="161" ht="39.7" customHeight="1">
      <c r="A161" s="10" t="n"/>
      <c r="B161" s="36" t="inlineStr">
        <is>
          <t>UNA PARED EXTERIOR</t>
        </is>
      </c>
      <c r="C161" s="10" t="inlineStr">
        <is>
          <t>7.23 m2 x 3.00</t>
        </is>
      </c>
      <c r="D161" s="9" t="n">
        <v>21.69</v>
      </c>
      <c r="E161" s="27" t="n">
        <v>6</v>
      </c>
      <c r="F161" s="30">
        <f>IF(D161="","",ROUND(D161*E161,1))</f>
        <v/>
      </c>
      <c r="G161" s="2" t="n"/>
      <c r="H161" s="37" t="n"/>
      <c r="I161" s="37" t="n"/>
    </row>
    <row r="162" ht="62" customHeight="1">
      <c r="A162" s="10" t="n"/>
      <c r="B162" s="36" t="inlineStr">
        <is>
          <t>DOS PAREDES EXTERIORES</t>
        </is>
      </c>
      <c r="C162" s="10" t="inlineStr"/>
      <c r="D162" s="9">
        <f>IF(COUNT(H162,I162)&lt;2,"",ROUND(H162*I162,2))</f>
        <v/>
      </c>
      <c r="E162" s="27" t="n">
        <v>9</v>
      </c>
      <c r="F162" s="30">
        <f>IF(D162="","",ROUND(D162*E162,1))</f>
        <v/>
      </c>
      <c r="G162" s="2" t="n"/>
      <c r="H162" s="37" t="n"/>
      <c r="I162" s="37" t="n"/>
    </row>
    <row r="163" ht="62" customHeight="1">
      <c r="A163" s="10" t="n"/>
      <c r="B163" s="36" t="inlineStr">
        <is>
          <t>TRES O MAS PAREDES EXTERIORES</t>
        </is>
      </c>
      <c r="C163" s="10" t="inlineStr"/>
      <c r="D163" s="9">
        <f>IF(COUNT(H163,I163)&lt;2,"",ROUND(H163*I163,2))</f>
        <v/>
      </c>
      <c r="E163" s="27" t="n">
        <v>12</v>
      </c>
      <c r="F163" s="30">
        <f>IF(D163="","",ROUND(D163*E163,1))</f>
        <v/>
      </c>
      <c r="G163" s="2" t="n"/>
      <c r="H163" s="37" t="n"/>
      <c r="I163" s="37" t="n"/>
    </row>
    <row r="164" ht="70" customHeight="1">
      <c r="A164" s="18" t="inlineStr">
        <is>
          <t>6</t>
        </is>
      </c>
      <c r="B164" s="35" t="inlineStr">
        <is>
          <t>SUBTOTAL</t>
        </is>
      </c>
      <c r="C164" s="10" t="n"/>
      <c r="D164" s="10" t="n"/>
      <c r="E164" s="10" t="n"/>
      <c r="F164" s="38">
        <f>IF(F143="",0,F143)+IF(F145="",0,F145)+IF(F146="",0,F146)+IF(F147="",0,F147)+IF(F148="",0,F148)+IF(F149="",0,F149)+IF(F150="",0,F150)+IF(F151="",0,F151)+IF(F152="",0,F152)+IF(F154="",0,F154)+IF(F155="",0,F155)+IF(F156="",0,F156)+IF(F158="",0,F158)+IF(F159="",0,F159)+IF(F161="",0,F161)+IF(F162="",0,F162)+IF(F163="",0,F163)</f>
        <v/>
      </c>
      <c r="G164" s="2" t="n"/>
      <c r="H164" s="2" t="n"/>
      <c r="I164" s="2" t="n"/>
    </row>
    <row r="165" ht="47" customHeight="1">
      <c r="A165" s="18" t="inlineStr">
        <is>
          <t>7</t>
        </is>
      </c>
      <c r="B165" s="35" t="inlineStr">
        <is>
          <t>PERDIDA TOTAL</t>
        </is>
      </c>
      <c r="C165" s="10">
        <f>TEXT(F164,"0.00")&amp;"  X  "&amp;Datos_balance!$B$4&amp;" (FI)  X  "&amp;Datos_balance!$B$5&amp;" (FO)  X  "&amp;Datos_balance!$B$6&amp;" (FZ)"</f>
        <v/>
      </c>
      <c r="D165" s="2" t="n"/>
      <c r="E165" s="2" t="n"/>
      <c r="F165" s="38">
        <f>ROUND(F164*Datos_balance!$B$4*Datos_balance!$B$5*Datos_balance!$B$6,1)</f>
        <v/>
      </c>
      <c r="G165" s="2" t="n"/>
      <c r="H165" s="2" t="n"/>
      <c r="I165" s="2" t="n"/>
    </row>
    <row r="166" ht="39.7" customHeight="1">
      <c r="A166" s="10" t="n"/>
      <c r="B166" s="11" t="inlineStr">
        <is>
          <t>Carga de locales sin emisor</t>
        </is>
      </c>
      <c r="C166" s="10" t="n"/>
      <c r="D166" s="2" t="n"/>
      <c r="E166" s="2" t="n"/>
      <c r="F166" s="30" t="n"/>
      <c r="G166" s="2" t="n"/>
      <c r="H166" s="2" t="n"/>
      <c r="I166" s="2" t="n"/>
    </row>
    <row r="167" ht="39.7" customHeight="1">
      <c r="A167" s="10" t="n"/>
      <c r="B167" s="35" t="inlineStr">
        <is>
          <t>CARGA TOTAL A CUBRIR</t>
        </is>
      </c>
      <c r="C167" s="10" t="n"/>
      <c r="D167" s="2" t="n"/>
      <c r="E167" s="2" t="n"/>
      <c r="F167" s="38">
        <f>F165+IF(F166="",0,F166)</f>
        <v/>
      </c>
      <c r="G167" s="2" t="n"/>
      <c r="H167" s="2" t="n"/>
      <c r="I167" s="2" t="n"/>
    </row>
    <row r="168">
      <c r="A168" s="2" t="n"/>
      <c r="B168" s="2" t="n"/>
      <c r="C168" s="2" t="n"/>
      <c r="D168" s="2" t="n"/>
      <c r="E168" s="2" t="n"/>
      <c r="F168" s="2" t="n"/>
      <c r="G168" s="2" t="n"/>
      <c r="H168" s="2" t="n"/>
      <c r="I168" s="2" t="n"/>
    </row>
    <row r="169" ht="62" customHeight="1">
      <c r="A169" s="10" t="n"/>
      <c r="B169" s="11" t="inlineStr">
        <is>
          <t>Salto termico:  dt = (te+ts)/2 - ti</t>
        </is>
      </c>
      <c r="C169" s="10">
        <f>TEXT((Datos_balance!$B$9+Datos_balance!$B$10)/2,"0")&amp;" - "&amp;TEXT(Datos_balance!$B$11,"0")&amp;" = "&amp;TEXT((Datos_balance!$B$9+Datos_balance!$B$10)/2-Datos_balance!$B$11,"0")&amp;" C"</f>
        <v/>
      </c>
      <c r="D169" s="2" t="n"/>
      <c r="E169" s="2" t="n"/>
      <c r="F169" s="10" t="n"/>
      <c r="G169" s="2" t="n"/>
      <c r="H169" s="2" t="n"/>
      <c r="I169" s="2" t="n"/>
    </row>
    <row r="170" ht="39.7" customHeight="1">
      <c r="A170" s="10" t="n"/>
      <c r="B170" s="11" t="inlineStr">
        <is>
          <t>Kcal/h por elemento</t>
        </is>
      </c>
      <c r="C170" s="9">
        <f>ROUND(Datos_balance!$B$14*Datos_balance!$B$15,2)</f>
        <v/>
      </c>
      <c r="D170" s="2" t="n"/>
      <c r="E170" s="2" t="n"/>
      <c r="F170" s="10" t="n"/>
      <c r="G170" s="2" t="n"/>
      <c r="H170" s="2" t="n"/>
      <c r="I170" s="2" t="n"/>
    </row>
    <row r="171" ht="39.7" customHeight="1">
      <c r="A171" s="10" t="n"/>
      <c r="B171" s="11" t="inlineStr">
        <is>
          <t>Elementos necesarios</t>
        </is>
      </c>
      <c r="C171" s="27">
        <f>ROUNDUP(F167/(Datos_balance!$B$14*Datos_balance!$B$15),0)</f>
        <v/>
      </c>
      <c r="D171" s="2" t="n"/>
      <c r="E171" s="2" t="n"/>
      <c r="F171" s="10" t="n"/>
      <c r="G171" s="2" t="n"/>
      <c r="H171" s="2" t="n"/>
      <c r="I171" s="2" t="n"/>
    </row>
    <row r="172" ht="39.7" customHeight="1">
      <c r="A172" s="10" t="n"/>
      <c r="B172" s="11" t="inlineStr">
        <is>
          <t>Ancho del radiador (cm)</t>
        </is>
      </c>
      <c r="C172" s="27">
        <f>ROUNDUP(F167/(Datos_balance!$B$14*Datos_balance!$B$15),0)*Datos_balance!$B$16</f>
        <v/>
      </c>
      <c r="D172" s="2" t="n"/>
      <c r="E172" s="2" t="n"/>
      <c r="F172" s="10" t="n"/>
      <c r="G172" s="2" t="n"/>
      <c r="H172" s="2" t="n"/>
      <c r="I172" s="2" t="n"/>
    </row>
    <row r="173" ht="39.7" customHeight="1">
      <c r="A173" s="14" t="n"/>
      <c r="B173" s="15" t="inlineStr">
        <is>
          <t>Radiador adoptado</t>
        </is>
      </c>
      <c r="C173" s="14">
        <f>Datos_balance!$B$13</f>
        <v/>
      </c>
      <c r="D173" s="22" t="n"/>
      <c r="E173" s="22" t="n"/>
      <c r="F173" s="14" t="n"/>
      <c r="G173" s="2" t="n"/>
      <c r="H173" s="2" t="n"/>
      <c r="I173" s="2" t="n"/>
    </row>
    <row r="174">
      <c r="A174" s="2" t="n"/>
      <c r="B174" s="2" t="n"/>
      <c r="C174" s="2" t="n"/>
      <c r="D174" s="2" t="n"/>
      <c r="E174" s="2" t="n"/>
      <c r="F174" s="2" t="n"/>
      <c r="G174" s="2" t="n"/>
      <c r="H174" s="2" t="n"/>
      <c r="I174" s="2" t="n"/>
    </row>
    <row r="175" ht="39.7" customHeight="1">
      <c r="A175" s="2" t="n"/>
      <c r="B175" s="39" t="inlineStr">
        <is>
          <t>Ubicacion en planta de 08 - Vestidor</t>
        </is>
      </c>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ht="39.7" customHeight="1">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c r="A188" s="2" t="n"/>
      <c r="B188" s="2" t="n"/>
      <c r="C188" s="2" t="n"/>
      <c r="D188" s="2" t="n"/>
      <c r="E188" s="2" t="n"/>
      <c r="F188" s="2" t="n"/>
      <c r="G188" s="2" t="n"/>
      <c r="H188" s="2" t="n"/>
      <c r="I188" s="2" t="n"/>
    </row>
    <row r="189" ht="39.7" customHeight="1">
      <c r="A189" s="5" t="inlineStr">
        <is>
          <t>LOCAL  Escalera   (PB)   -   altura 3.00 m</t>
        </is>
      </c>
      <c r="B189" s="2" t="n"/>
      <c r="C189" s="2" t="n"/>
      <c r="D189" s="2" t="n"/>
      <c r="E189" s="2" t="n"/>
      <c r="F189" s="2" t="n"/>
      <c r="G189" s="2" t="n"/>
      <c r="H189" s="2" t="n"/>
      <c r="I189" s="2" t="n"/>
    </row>
    <row r="190" ht="39.7" customHeight="1">
      <c r="A190" s="3" t="inlineStr">
        <is>
          <t>Nro</t>
        </is>
      </c>
      <c r="B190" s="3" t="inlineStr">
        <is>
          <t>DESCRIPCION</t>
        </is>
      </c>
      <c r="C190" s="3" t="inlineStr">
        <is>
          <t>DIMENSIONES (m)</t>
        </is>
      </c>
      <c r="D190" s="3" t="inlineStr">
        <is>
          <t>AREA (m2)</t>
        </is>
      </c>
      <c r="E190" s="3" t="inlineStr">
        <is>
          <t>FACTOR</t>
        </is>
      </c>
      <c r="F190" s="3" t="inlineStr">
        <is>
          <t>PERDIDA CALOR (Kcal/h)</t>
        </is>
      </c>
      <c r="G190" s="2" t="n"/>
      <c r="H190" s="2" t="n"/>
      <c r="I190" s="2" t="n"/>
    </row>
    <row r="191" ht="39.7" customHeight="1">
      <c r="A191" s="18" t="inlineStr">
        <is>
          <t>1</t>
        </is>
      </c>
      <c r="B191" s="35" t="inlineStr">
        <is>
          <t>VENTANA</t>
        </is>
      </c>
      <c r="C191" s="10" t="n"/>
      <c r="D191" s="10" t="n"/>
      <c r="E191" s="10" t="n"/>
      <c r="F191" s="10" t="n"/>
      <c r="G191" s="2" t="n"/>
      <c r="H191" s="2" t="n"/>
      <c r="I191" s="2" t="n"/>
    </row>
    <row r="192" ht="62" customHeight="1">
      <c r="A192" s="10" t="n"/>
      <c r="B192" s="36" t="inlineStr">
        <is>
          <t>PF05</t>
        </is>
      </c>
      <c r="C192" s="10">
        <f>IF(COUNT(H192,I192)&lt;2,"",TEXT(H192,"0.00")&amp;" x "&amp;TEXT(I192,"0.00"))</f>
        <v/>
      </c>
      <c r="D192" s="9">
        <f>IF(COUNT(H192,I192)&lt;2,"",ROUND(H192*I192,2))</f>
        <v/>
      </c>
      <c r="E192" s="27" t="n">
        <v>60</v>
      </c>
      <c r="F192" s="30">
        <f>IF(D192="","",ROUND(D192*E192,1))</f>
        <v/>
      </c>
      <c r="G192" s="2" t="n"/>
      <c r="H192" s="37" t="n">
        <v>0.75</v>
      </c>
      <c r="I192" s="37" t="n">
        <v>2.52</v>
      </c>
    </row>
    <row r="193" ht="39.7" customHeight="1">
      <c r="A193" s="18" t="inlineStr">
        <is>
          <t>2</t>
        </is>
      </c>
      <c r="B193" s="35" t="inlineStr">
        <is>
          <t>PAREDES EXTERIORES</t>
        </is>
      </c>
      <c r="C193" s="10" t="n"/>
      <c r="D193" s="10" t="n"/>
      <c r="E193" s="10" t="n"/>
      <c r="F193" s="10" t="n"/>
      <c r="G193" s="2" t="n"/>
      <c r="H193" s="2" t="n"/>
      <c r="I193" s="2" t="n"/>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4.06</v>
      </c>
      <c r="I194" s="37" t="n">
        <v>3</v>
      </c>
    </row>
    <row r="195" ht="62" customHeight="1">
      <c r="A195" s="10" t="n"/>
      <c r="B195" s="36" t="inlineStr">
        <is>
          <t>AISLADAS (SO)</t>
        </is>
      </c>
      <c r="C195" s="10">
        <f>IF(COUNT(H195,I195)&lt;2,"",TEXT(H195,"0.00")&amp;" x "&amp;TEXT(I195,"0.00"))</f>
        <v/>
      </c>
      <c r="D195" s="9">
        <f>IF(COUNT(H195,I195)&lt;2,"",ROUND(H195*I195,2))</f>
        <v/>
      </c>
      <c r="E195" s="27" t="n">
        <v>20</v>
      </c>
      <c r="F195" s="30">
        <f>IF(D195="","",ROUND(D195*E195,1))</f>
        <v/>
      </c>
      <c r="G195" s="2" t="n"/>
      <c r="H195" s="37" t="n">
        <v>1.73</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4.06</v>
      </c>
      <c r="I196" s="37" t="n">
        <v>3</v>
      </c>
    </row>
    <row r="197" ht="62" customHeight="1">
      <c r="A197" s="10" t="n"/>
      <c r="B197" s="36" t="inlineStr">
        <is>
          <t>INTERIORES (NE)</t>
        </is>
      </c>
      <c r="C197" s="10">
        <f>IF(COUNT(H197,I197)&lt;2,"",TEXT(H197,"0.00")&amp;" x "&amp;TEXT(I197,"0.00"))</f>
        <v/>
      </c>
      <c r="D197" s="9">
        <f>IF(COUNT(H197,I197)&lt;2,"",ROUND(H197*I197,2))</f>
        <v/>
      </c>
      <c r="E197" s="27" t="n">
        <v>25</v>
      </c>
      <c r="F197" s="30">
        <f>IF(D197="","",ROUND(D197*E197,1))</f>
        <v/>
      </c>
      <c r="G197" s="2" t="n"/>
      <c r="H197" s="37" t="n">
        <v>1.73</v>
      </c>
      <c r="I197" s="37" t="n">
        <v>3</v>
      </c>
    </row>
    <row r="198" ht="39.7" customHeight="1">
      <c r="A198" s="18" t="inlineStr">
        <is>
          <t>3</t>
        </is>
      </c>
      <c r="B198" s="35" t="inlineStr">
        <is>
          <t>TECHOS O CIELORRASOS</t>
        </is>
      </c>
      <c r="C198" s="10" t="n"/>
      <c r="D198" s="10" t="n"/>
      <c r="E198" s="10" t="n"/>
      <c r="F198" s="10" t="n"/>
      <c r="G198" s="2" t="n"/>
      <c r="H198" s="2" t="n"/>
      <c r="I198" s="2" t="n"/>
    </row>
    <row r="199" ht="62" customHeight="1">
      <c r="A199" s="10" t="n"/>
      <c r="B199" s="36" t="inlineStr">
        <is>
          <t>TECHO NO AISLADO</t>
        </is>
      </c>
      <c r="C199" s="10" t="inlineStr"/>
      <c r="D199" s="9">
        <f>IF(COUNT(H199,I199)&lt;2,"",ROUND(H199*I199,2))</f>
        <v/>
      </c>
      <c r="E199" s="27" t="n">
        <v>30</v>
      </c>
      <c r="F199" s="30">
        <f>IF(D199="","",ROUND(D199*E199,1))</f>
        <v/>
      </c>
      <c r="G199" s="2" t="n"/>
      <c r="H199" s="37" t="n"/>
      <c r="I199" s="37" t="n"/>
    </row>
    <row r="200" ht="62" customHeight="1">
      <c r="A200" s="10" t="n"/>
      <c r="B200" s="36" t="inlineStr">
        <is>
          <t>TECHO AISLADO</t>
        </is>
      </c>
      <c r="C200" s="10" t="inlineStr"/>
      <c r="D200" s="9">
        <f>IF(COUNT(H200,I200)&lt;2,"",ROUND(H200*I200,2))</f>
        <v/>
      </c>
      <c r="E200" s="27" t="n">
        <v>20</v>
      </c>
      <c r="F200" s="30">
        <f>IF(D200="","",ROUND(D200*E200,1))</f>
        <v/>
      </c>
      <c r="G200" s="2" t="n"/>
      <c r="H200" s="37" t="n"/>
      <c r="I200" s="37" t="n"/>
    </row>
    <row r="201" ht="39.7" customHeight="1">
      <c r="A201" s="10" t="n"/>
      <c r="B201" s="36" t="inlineStr">
        <is>
          <t>TECHO ENTREPISO</t>
        </is>
      </c>
      <c r="C201" s="10" t="inlineStr">
        <is>
          <t>por croquis</t>
        </is>
      </c>
      <c r="D201" s="9" t="n">
        <v>7.02</v>
      </c>
      <c r="E201" s="27" t="n">
        <v>15</v>
      </c>
      <c r="F201" s="30">
        <f>IF(D201="","",ROUND(D201*E201,1))</f>
        <v/>
      </c>
      <c r="G201" s="2" t="n"/>
      <c r="H201" s="37" t="n"/>
      <c r="I201" s="37" t="n"/>
    </row>
    <row r="202" ht="39.7" customHeight="1">
      <c r="A202" s="18" t="inlineStr">
        <is>
          <t>4</t>
        </is>
      </c>
      <c r="B202" s="35" t="inlineStr">
        <is>
          <t>PISO</t>
        </is>
      </c>
      <c r="C202" s="10" t="n"/>
      <c r="D202" s="10" t="n"/>
      <c r="E202" s="10" t="n"/>
      <c r="F202" s="10" t="n"/>
      <c r="G202" s="2" t="n"/>
      <c r="H202" s="2" t="n"/>
      <c r="I202" s="2" t="n"/>
    </row>
    <row r="203" ht="39.7" customHeight="1">
      <c r="A203" s="10" t="n"/>
      <c r="B203" s="36" t="inlineStr">
        <is>
          <t>SOBRE TIERRA</t>
        </is>
      </c>
      <c r="C203" s="10" t="inlineStr">
        <is>
          <t>por croquis</t>
        </is>
      </c>
      <c r="D203" s="9" t="n">
        <v>7.02</v>
      </c>
      <c r="E203" s="27" t="n">
        <v>10</v>
      </c>
      <c r="F203" s="30">
        <f>IF(D203="","",ROUND(D203*E203,1))</f>
        <v/>
      </c>
      <c r="G203" s="2" t="n"/>
      <c r="H203" s="37" t="n"/>
      <c r="I203" s="37" t="n"/>
    </row>
    <row r="204" ht="62" customHeight="1">
      <c r="A204" s="10" t="n"/>
      <c r="B204" s="36" t="inlineStr">
        <is>
          <t>SOBRE LOCAL OCUPADO</t>
        </is>
      </c>
      <c r="C204" s="10" t="inlineStr"/>
      <c r="D204" s="9">
        <f>IF(COUNT(H204,I204)&lt;2,"",ROUND(H204*I204,2))</f>
        <v/>
      </c>
      <c r="E204" s="27" t="n">
        <v>15</v>
      </c>
      <c r="F204" s="30">
        <f>IF(D204="","",ROUND(D204*E204,1))</f>
        <v/>
      </c>
      <c r="G204" s="2" t="n"/>
      <c r="H204" s="37" t="n"/>
      <c r="I204" s="37" t="n"/>
    </row>
    <row r="205" ht="39.7" customHeight="1">
      <c r="A205" s="18" t="inlineStr">
        <is>
          <t>5</t>
        </is>
      </c>
      <c r="B205" s="35" t="inlineStr">
        <is>
          <t>INFILTRACION</t>
        </is>
      </c>
      <c r="C205" s="10" t="n"/>
      <c r="D205" s="18" t="inlineStr">
        <is>
          <t>VOLUMEN (m3)</t>
        </is>
      </c>
      <c r="E205" s="10" t="n"/>
      <c r="F205" s="10" t="n"/>
      <c r="G205" s="2" t="n"/>
      <c r="H205" s="2" t="n"/>
      <c r="I205" s="2" t="n"/>
    </row>
    <row r="206" ht="62" customHeight="1">
      <c r="A206" s="10" t="n"/>
      <c r="B206" s="36" t="inlineStr">
        <is>
          <t>UNA PARED EXTERIOR</t>
        </is>
      </c>
      <c r="C206" s="10" t="inlineStr"/>
      <c r="D206" s="9">
        <f>IF(COUNT(H206,I206)&lt;2,"",ROUND(H206*I206,2))</f>
        <v/>
      </c>
      <c r="E206" s="27" t="n">
        <v>6</v>
      </c>
      <c r="F206" s="30">
        <f>IF(D206="","",ROUND(D206*E206,1))</f>
        <v/>
      </c>
      <c r="G206" s="2" t="n"/>
      <c r="H206" s="37" t="n"/>
      <c r="I206" s="37" t="n"/>
    </row>
    <row r="207" ht="39.7" customHeight="1">
      <c r="A207" s="10" t="n"/>
      <c r="B207" s="36" t="inlineStr">
        <is>
          <t>DOS PAREDES EXTERIORES</t>
        </is>
      </c>
      <c r="C207" s="10" t="inlineStr">
        <is>
          <t>7.02 m2 x 3.00</t>
        </is>
      </c>
      <c r="D207" s="9" t="n">
        <v>21.06</v>
      </c>
      <c r="E207" s="27" t="n">
        <v>9</v>
      </c>
      <c r="F207" s="30">
        <f>IF(D207="","",ROUND(D207*E207,1))</f>
        <v/>
      </c>
      <c r="G207" s="2" t="n"/>
      <c r="H207" s="37" t="n"/>
      <c r="I207" s="37" t="n"/>
    </row>
    <row r="208" ht="62" customHeight="1">
      <c r="A208" s="10" t="n"/>
      <c r="B208" s="36" t="inlineStr">
        <is>
          <t>TRES O MAS PAREDES EXTERIORES</t>
        </is>
      </c>
      <c r="C208" s="10" t="inlineStr"/>
      <c r="D208" s="9">
        <f>IF(COUNT(H208,I208)&lt;2,"",ROUND(H208*I208,2))</f>
        <v/>
      </c>
      <c r="E208" s="27" t="n">
        <v>12</v>
      </c>
      <c r="F208" s="30">
        <f>IF(D208="","",ROUND(D208*E208,1))</f>
        <v/>
      </c>
      <c r="G208" s="2" t="n"/>
      <c r="H208" s="37" t="n"/>
      <c r="I208" s="37" t="n"/>
    </row>
    <row r="209" ht="70" customHeight="1">
      <c r="A209" s="18" t="inlineStr">
        <is>
          <t>6</t>
        </is>
      </c>
      <c r="B209" s="35" t="inlineStr">
        <is>
          <t>SUBTOTAL</t>
        </is>
      </c>
      <c r="C209" s="10" t="n"/>
      <c r="D209" s="10" t="n"/>
      <c r="E209" s="10" t="n"/>
      <c r="F209" s="38">
        <f>IF(F192="",0,F192)+IF(F194="",0,F194)+IF(F195="",0,F195)+IF(F196="",0,F196)+IF(F197="",0,F197)+IF(F199="",0,F199)+IF(F200="",0,F200)+IF(F201="",0,F201)+IF(F203="",0,F203)+IF(F204="",0,F204)+IF(F206="",0,F206)+IF(F207="",0,F207)+IF(F208="",0,F208)</f>
        <v/>
      </c>
      <c r="G209" s="2" t="n"/>
      <c r="H209" s="2" t="n"/>
      <c r="I209" s="2" t="n"/>
    </row>
    <row r="210" ht="47" customHeight="1">
      <c r="A210" s="18" t="inlineStr">
        <is>
          <t>7</t>
        </is>
      </c>
      <c r="B210" s="35" t="inlineStr">
        <is>
          <t>PERDIDA TOTAL</t>
        </is>
      </c>
      <c r="C210" s="10">
        <f>TEXT(F209,"0.00")&amp;"  X  "&amp;Datos_balance!$B$4&amp;" (FI)  X  "&amp;Datos_balance!$B$5&amp;" (FO)  X  "&amp;Datos_balance!$B$6&amp;" (FZ)"</f>
        <v/>
      </c>
      <c r="D210" s="2" t="n"/>
      <c r="E210" s="2" t="n"/>
      <c r="F210" s="38">
        <f>ROUND(F209*Datos_balance!$B$4*Datos_balance!$B$5*Datos_balance!$B$6,1)</f>
        <v/>
      </c>
      <c r="G210" s="2" t="n"/>
      <c r="H210" s="2" t="n"/>
      <c r="I210" s="2" t="n"/>
    </row>
    <row r="211" ht="39.7" customHeight="1">
      <c r="A211" s="10" t="n"/>
      <c r="B211" s="11" t="inlineStr">
        <is>
          <t>Carga de locales sin emisor</t>
        </is>
      </c>
      <c r="C211" s="10" t="n"/>
      <c r="D211" s="2" t="n"/>
      <c r="E211" s="2" t="n"/>
      <c r="F211" s="30" t="n"/>
      <c r="G211" s="2" t="n"/>
      <c r="H211" s="2" t="n"/>
      <c r="I211" s="2" t="n"/>
    </row>
    <row r="212" ht="39.7" customHeight="1">
      <c r="A212" s="10" t="n"/>
      <c r="B212" s="35" t="inlineStr">
        <is>
          <t>CARGA TOTAL A CUBRIR</t>
        </is>
      </c>
      <c r="C212" s="10" t="n"/>
      <c r="D212" s="2" t="n"/>
      <c r="E212" s="2" t="n"/>
      <c r="F212" s="38">
        <f>F210+IF(F211="",0,F211)</f>
        <v/>
      </c>
      <c r="G212" s="2" t="n"/>
      <c r="H212" s="2" t="n"/>
      <c r="I212" s="2" t="n"/>
    </row>
    <row r="213">
      <c r="A213" s="2" t="n"/>
      <c r="B213" s="2" t="n"/>
      <c r="C213" s="2" t="n"/>
      <c r="D213" s="2" t="n"/>
      <c r="E213" s="2" t="n"/>
      <c r="F213" s="2" t="n"/>
      <c r="G213" s="2" t="n"/>
      <c r="H213" s="2" t="n"/>
      <c r="I213" s="2" t="n"/>
    </row>
    <row r="214" ht="39.7" customHeight="1">
      <c r="A214" s="14" t="n"/>
      <c r="B214" s="40" t="inlineStr">
        <is>
          <t>SIN EMISOR</t>
        </is>
      </c>
      <c r="C214" s="14" t="inlineStr">
        <is>
          <t>la cubre el radiador de 14 - Play room</t>
        </is>
      </c>
      <c r="D214" s="22" t="n"/>
      <c r="E214" s="22" t="n"/>
      <c r="F214" s="14" t="n"/>
      <c r="G214" s="2" t="n"/>
      <c r="H214" s="2" t="n"/>
      <c r="I214" s="2" t="n"/>
    </row>
    <row r="215">
      <c r="A215" s="2" t="n"/>
      <c r="B215" s="2" t="n"/>
      <c r="C215" s="2" t="n"/>
      <c r="D215" s="2" t="n"/>
      <c r="E215" s="2" t="n"/>
      <c r="F215" s="2" t="n"/>
      <c r="G215" s="2" t="n"/>
      <c r="H215" s="2" t="n"/>
      <c r="I215" s="2" t="n"/>
    </row>
    <row r="216" ht="39.7" customHeight="1">
      <c r="A216" s="2" t="n"/>
      <c r="B216" s="39" t="inlineStr">
        <is>
          <t>Ubicacion en planta de Escalera</t>
        </is>
      </c>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ht="39.7" customHeight="1">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c r="A228" s="2" t="n"/>
      <c r="B228" s="2" t="n"/>
      <c r="C228" s="2" t="n"/>
      <c r="D228" s="2" t="n"/>
      <c r="E228" s="2" t="n"/>
      <c r="F228" s="2" t="n"/>
      <c r="G228" s="2" t="n"/>
      <c r="H228" s="2" t="n"/>
      <c r="I228" s="2" t="n"/>
    </row>
    <row r="229" ht="39.7" customHeight="1">
      <c r="A229" s="5" t="inlineStr">
        <is>
          <t>LOCAL  09 - Dormitorio suite   (PB)   -   altura 3.00 m</t>
        </is>
      </c>
      <c r="B229" s="2" t="n"/>
      <c r="C229" s="2" t="n"/>
      <c r="D229" s="2" t="n"/>
      <c r="E229" s="2" t="n"/>
      <c r="F229" s="2" t="n"/>
      <c r="G229" s="2" t="n"/>
      <c r="H229" s="2" t="n"/>
      <c r="I229" s="2" t="n"/>
    </row>
    <row r="230" ht="39.7" customHeight="1">
      <c r="A230" s="3" t="inlineStr">
        <is>
          <t>Nro</t>
        </is>
      </c>
      <c r="B230" s="3" t="inlineStr">
        <is>
          <t>DESCRIPCION</t>
        </is>
      </c>
      <c r="C230" s="3" t="inlineStr">
        <is>
          <t>DIMENSIONES (m)</t>
        </is>
      </c>
      <c r="D230" s="3" t="inlineStr">
        <is>
          <t>AREA (m2)</t>
        </is>
      </c>
      <c r="E230" s="3" t="inlineStr">
        <is>
          <t>FACTOR</t>
        </is>
      </c>
      <c r="F230" s="3" t="inlineStr">
        <is>
          <t>PERDIDA CALOR (Kcal/h)</t>
        </is>
      </c>
      <c r="G230" s="2" t="n"/>
      <c r="H230" s="2" t="n"/>
      <c r="I230" s="2" t="n"/>
    </row>
    <row r="231" ht="39.7" customHeight="1">
      <c r="A231" s="18" t="inlineStr">
        <is>
          <t>1</t>
        </is>
      </c>
      <c r="B231" s="35" t="inlineStr">
        <is>
          <t>VENTANA</t>
        </is>
      </c>
      <c r="C231" s="10" t="n"/>
      <c r="D231" s="10" t="n"/>
      <c r="E231" s="10" t="n"/>
      <c r="F231" s="10" t="n"/>
      <c r="G231" s="2" t="n"/>
      <c r="H231" s="2" t="n"/>
      <c r="I231" s="2" t="n"/>
    </row>
    <row r="232" ht="62" customHeight="1">
      <c r="A232" s="10" t="n"/>
      <c r="B232" s="36" t="inlineStr">
        <is>
          <t>VA01</t>
        </is>
      </c>
      <c r="C232" s="10">
        <f>IF(COUNT(H232,I232)&lt;2,"",TEXT(H232,"0.00")&amp;" x "&amp;TEXT(I232,"0.00"))</f>
        <v/>
      </c>
      <c r="D232" s="9">
        <f>IF(COUNT(H232,I232)&lt;2,"",ROUND(H232*I232,2))</f>
        <v/>
      </c>
      <c r="E232" s="27" t="n">
        <v>60</v>
      </c>
      <c r="F232" s="30">
        <f>IF(D232="","",ROUND(D232*E232,1))</f>
        <v/>
      </c>
      <c r="G232" s="2" t="n"/>
      <c r="H232" s="37" t="n">
        <v>0.75</v>
      </c>
      <c r="I232" s="37" t="n">
        <v>3</v>
      </c>
    </row>
    <row r="233" ht="62" customHeight="1">
      <c r="A233" s="10" t="n"/>
      <c r="B233" s="36" t="inlineStr">
        <is>
          <t>PV03</t>
        </is>
      </c>
      <c r="C233" s="10">
        <f>IF(COUNT(H233,I233)&lt;2,"",TEXT(H233,"0.00")&amp;" x "&amp;TEXT(I233,"0.00"))</f>
        <v/>
      </c>
      <c r="D233" s="9">
        <f>IF(COUNT(H233,I233)&lt;2,"",ROUND(H233*I233,2))</f>
        <v/>
      </c>
      <c r="E233" s="27" t="n">
        <v>60</v>
      </c>
      <c r="F233" s="30">
        <f>IF(D233="","",ROUND(D233*E233,1))</f>
        <v/>
      </c>
      <c r="G233" s="2" t="n"/>
      <c r="H233" s="37" t="n">
        <v>1.76</v>
      </c>
      <c r="I233" s="37" t="n">
        <v>3</v>
      </c>
    </row>
    <row r="234" ht="39.7" customHeight="1">
      <c r="A234" s="18" t="inlineStr">
        <is>
          <t>2</t>
        </is>
      </c>
      <c r="B234" s="35" t="inlineStr">
        <is>
          <t>PAREDES EXTERIORES</t>
        </is>
      </c>
      <c r="C234" s="10" t="n"/>
      <c r="D234" s="10" t="n"/>
      <c r="E234" s="10" t="n"/>
      <c r="F234" s="10" t="n"/>
      <c r="G234" s="2" t="n"/>
      <c r="H234" s="2" t="n"/>
      <c r="I234" s="2" t="n"/>
    </row>
    <row r="235" ht="62" customHeight="1">
      <c r="A235" s="10" t="n"/>
      <c r="B235" s="36" t="inlineStr">
        <is>
          <t>AISLADAS (NE)</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AISLADAS (NO)</t>
        </is>
      </c>
      <c r="C237" s="10">
        <f>IF(COUNT(H237,I237)&lt;2,"",TEXT(H237,"0.00")&amp;" x "&amp;TEXT(I237,"0.00"))</f>
        <v/>
      </c>
      <c r="D237" s="9">
        <f>IF(COUNT(H237,I237)&lt;2,"",ROUND(H237*I237,2))</f>
        <v/>
      </c>
      <c r="E237" s="27" t="n">
        <v>20</v>
      </c>
      <c r="F237" s="30">
        <f>IF(D237="","",ROUND(D237*E237,1))</f>
        <v/>
      </c>
      <c r="G237" s="2" t="n"/>
      <c r="H237" s="37" t="n">
        <v>3.5</v>
      </c>
      <c r="I237" s="37" t="n">
        <v>3</v>
      </c>
    </row>
    <row r="238" ht="62" customHeight="1">
      <c r="A238" s="10" t="n"/>
      <c r="B238" s="36" t="inlineStr">
        <is>
          <t>INTERIORES (SE)</t>
        </is>
      </c>
      <c r="C238" s="10">
        <f>IF(COUNT(H238,I238)&lt;2,"",TEXT(H238,"0.00")&amp;" x "&amp;TEXT(I238,"0.00"))</f>
        <v/>
      </c>
      <c r="D238" s="9">
        <f>IF(COUNT(H238,I238)&lt;2,"",ROUND(H238*I238,2))</f>
        <v/>
      </c>
      <c r="E238" s="27" t="n">
        <v>25</v>
      </c>
      <c r="F238" s="30">
        <f>IF(D238="","",ROUND(D238*E238,1))</f>
        <v/>
      </c>
      <c r="G238" s="2" t="n"/>
      <c r="H238" s="37" t="n">
        <v>3.5</v>
      </c>
      <c r="I238" s="37" t="n">
        <v>3</v>
      </c>
    </row>
    <row r="239" ht="62" customHeight="1">
      <c r="A239" s="10" t="n"/>
      <c r="B239" s="36" t="inlineStr">
        <is>
          <t>INTERIORES</t>
        </is>
      </c>
      <c r="C239" s="10">
        <f>IF(COUNT(H239,I239)&lt;2,"",TEXT(H239,"0.00")&amp;" x "&amp;TEXT(I239,"0.00"))</f>
        <v/>
      </c>
      <c r="D239" s="9">
        <f>IF(COUNT(H239,I239)&lt;2,"",ROUND(H239*I239,2))</f>
        <v/>
      </c>
      <c r="E239" s="27" t="n">
        <v>25</v>
      </c>
      <c r="F239" s="30">
        <f>IF(D239="","",ROUND(D239*E239,1))</f>
        <v/>
      </c>
      <c r="G239" s="2" t="n"/>
      <c r="H239" s="37" t="n"/>
      <c r="I239" s="37" t="n"/>
    </row>
    <row r="240" ht="39.7" customHeight="1">
      <c r="A240" s="18" t="inlineStr">
        <is>
          <t>3</t>
        </is>
      </c>
      <c r="B240" s="35" t="inlineStr">
        <is>
          <t>TECHOS O CIELORRASOS</t>
        </is>
      </c>
      <c r="C240" s="10" t="n"/>
      <c r="D240" s="10" t="n"/>
      <c r="E240" s="10" t="n"/>
      <c r="F240" s="10" t="n"/>
      <c r="G240" s="2" t="n"/>
      <c r="H240" s="2" t="n"/>
      <c r="I240" s="2" t="n"/>
    </row>
    <row r="241" ht="62" customHeight="1">
      <c r="A241" s="10" t="n"/>
      <c r="B241" s="36" t="inlineStr">
        <is>
          <t>TECHO NO AISLADO</t>
        </is>
      </c>
      <c r="C241" s="10" t="inlineStr"/>
      <c r="D241" s="9">
        <f>IF(COUNT(H241,I241)&lt;2,"",ROUND(H241*I241,2))</f>
        <v/>
      </c>
      <c r="E241" s="27" t="n">
        <v>30</v>
      </c>
      <c r="F241" s="30">
        <f>IF(D241="","",ROUND(D241*E241,1))</f>
        <v/>
      </c>
      <c r="G241" s="2" t="n"/>
      <c r="H241" s="37" t="n"/>
      <c r="I241" s="37" t="n"/>
    </row>
    <row r="242" ht="62" customHeight="1">
      <c r="A242" s="10" t="n"/>
      <c r="B242" s="36" t="inlineStr">
        <is>
          <t>TECHO AISLADO</t>
        </is>
      </c>
      <c r="C242" s="10" t="inlineStr"/>
      <c r="D242" s="9">
        <f>IF(COUNT(H242,I242)&lt;2,"",ROUND(H242*I242,2))</f>
        <v/>
      </c>
      <c r="E242" s="27" t="n">
        <v>20</v>
      </c>
      <c r="F242" s="30">
        <f>IF(D242="","",ROUND(D242*E242,1))</f>
        <v/>
      </c>
      <c r="G242" s="2" t="n"/>
      <c r="H242" s="37" t="n"/>
      <c r="I242" s="37" t="n"/>
    </row>
    <row r="243" ht="39.7" customHeight="1">
      <c r="A243" s="10" t="n"/>
      <c r="B243" s="36" t="inlineStr">
        <is>
          <t>TECHO ENTREPISO</t>
        </is>
      </c>
      <c r="C243" s="10" t="inlineStr">
        <is>
          <t>por croquis</t>
        </is>
      </c>
      <c r="D243" s="9" t="n">
        <v>12.25</v>
      </c>
      <c r="E243" s="27" t="n">
        <v>15</v>
      </c>
      <c r="F243" s="30">
        <f>IF(D243="","",ROUND(D243*E243,1))</f>
        <v/>
      </c>
      <c r="G243" s="2" t="n"/>
      <c r="H243" s="37" t="n"/>
      <c r="I243" s="37" t="n"/>
    </row>
    <row r="244" ht="39.7" customHeight="1">
      <c r="A244" s="18" t="inlineStr">
        <is>
          <t>4</t>
        </is>
      </c>
      <c r="B244" s="35" t="inlineStr">
        <is>
          <t>PISO</t>
        </is>
      </c>
      <c r="C244" s="10" t="n"/>
      <c r="D244" s="10" t="n"/>
      <c r="E244" s="10" t="n"/>
      <c r="F244" s="10" t="n"/>
      <c r="G244" s="2" t="n"/>
      <c r="H244" s="2" t="n"/>
      <c r="I244" s="2" t="n"/>
    </row>
    <row r="245" ht="39.7" customHeight="1">
      <c r="A245" s="10" t="n"/>
      <c r="B245" s="36" t="inlineStr">
        <is>
          <t>SOBRE TIERRA</t>
        </is>
      </c>
      <c r="C245" s="10" t="inlineStr">
        <is>
          <t>por croquis</t>
        </is>
      </c>
      <c r="D245" s="9" t="n">
        <v>12.25</v>
      </c>
      <c r="E245" s="27" t="n">
        <v>10</v>
      </c>
      <c r="F245" s="30">
        <f>IF(D245="","",ROUND(D245*E245,1))</f>
        <v/>
      </c>
      <c r="G245" s="2" t="n"/>
      <c r="H245" s="37" t="n"/>
      <c r="I245" s="37" t="n"/>
    </row>
    <row r="246" ht="62" customHeight="1">
      <c r="A246" s="10" t="n"/>
      <c r="B246" s="36" t="inlineStr">
        <is>
          <t>SOBRE LOCAL OCUPADO</t>
        </is>
      </c>
      <c r="C246" s="10" t="inlineStr"/>
      <c r="D246" s="9">
        <f>IF(COUNT(H246,I246)&lt;2,"",ROUND(H246*I246,2))</f>
        <v/>
      </c>
      <c r="E246" s="27" t="n">
        <v>15</v>
      </c>
      <c r="F246" s="30">
        <f>IF(D246="","",ROUND(D246*E246,1))</f>
        <v/>
      </c>
      <c r="G246" s="2" t="n"/>
      <c r="H246" s="37" t="n"/>
      <c r="I246" s="37" t="n"/>
    </row>
    <row r="247" ht="39.7" customHeight="1">
      <c r="A247" s="18" t="inlineStr">
        <is>
          <t>5</t>
        </is>
      </c>
      <c r="B247" s="35" t="inlineStr">
        <is>
          <t>INFILTRACION</t>
        </is>
      </c>
      <c r="C247" s="10" t="n"/>
      <c r="D247" s="18" t="inlineStr">
        <is>
          <t>VOLUMEN (m3)</t>
        </is>
      </c>
      <c r="E247" s="10" t="n"/>
      <c r="F247" s="10" t="n"/>
      <c r="G247" s="2" t="n"/>
      <c r="H247" s="2" t="n"/>
      <c r="I247" s="2" t="n"/>
    </row>
    <row r="248" ht="62" customHeight="1">
      <c r="A248" s="10" t="n"/>
      <c r="B248" s="36" t="inlineStr">
        <is>
          <t>UNA PARED EXTERIOR</t>
        </is>
      </c>
      <c r="C248" s="10" t="inlineStr"/>
      <c r="D248" s="9">
        <f>IF(COUNT(H248,I248)&lt;2,"",ROUND(H248*I248,2))</f>
        <v/>
      </c>
      <c r="E248" s="27" t="n">
        <v>6</v>
      </c>
      <c r="F248" s="30">
        <f>IF(D248="","",ROUND(D248*E248,1))</f>
        <v/>
      </c>
      <c r="G248" s="2" t="n"/>
      <c r="H248" s="37" t="n"/>
      <c r="I248" s="37" t="n"/>
    </row>
    <row r="249" ht="62" customHeight="1">
      <c r="A249" s="10" t="n"/>
      <c r="B249" s="36" t="inlineStr">
        <is>
          <t>DOS PAREDES EXTERIORES</t>
        </is>
      </c>
      <c r="C249" s="10" t="inlineStr"/>
      <c r="D249" s="9">
        <f>IF(COUNT(H249,I249)&lt;2,"",ROUND(H249*I249,2))</f>
        <v/>
      </c>
      <c r="E249" s="27" t="n">
        <v>9</v>
      </c>
      <c r="F249" s="30">
        <f>IF(D249="","",ROUND(D249*E249,1))</f>
        <v/>
      </c>
      <c r="G249" s="2" t="n"/>
      <c r="H249" s="37" t="n"/>
      <c r="I249" s="37" t="n"/>
    </row>
    <row r="250" ht="39.7" customHeight="1">
      <c r="A250" s="10" t="n"/>
      <c r="B250" s="36" t="inlineStr">
        <is>
          <t>TRES O MAS PAREDES EXTERIORES</t>
        </is>
      </c>
      <c r="C250" s="10" t="inlineStr">
        <is>
          <t>12.25 m2 x 3.00</t>
        </is>
      </c>
      <c r="D250" s="9" t="n">
        <v>36.75</v>
      </c>
      <c r="E250" s="27" t="n">
        <v>12</v>
      </c>
      <c r="F250" s="30">
        <f>IF(D250="","",ROUND(D250*E250,1))</f>
        <v/>
      </c>
      <c r="G250" s="2" t="n"/>
      <c r="H250" s="37" t="n"/>
      <c r="I250" s="37" t="n"/>
    </row>
    <row r="251" ht="70" customHeight="1">
      <c r="A251" s="18" t="inlineStr">
        <is>
          <t>6</t>
        </is>
      </c>
      <c r="B251" s="35" t="inlineStr">
        <is>
          <t>SUBTOTAL</t>
        </is>
      </c>
      <c r="C251" s="10" t="n"/>
      <c r="D251" s="10" t="n"/>
      <c r="E251" s="10" t="n"/>
      <c r="F251" s="38">
        <f>IF(F232="",0,F232)+IF(F233="",0,F233)+IF(F235="",0,F235)+IF(F236="",0,F236)+IF(F237="",0,F237)+IF(F238="",0,F238)+IF(F239="",0,F239)+IF(F241="",0,F241)+IF(F242="",0,F242)+IF(F243="",0,F243)+IF(F245="",0,F245)+IF(F246="",0,F246)+IF(F248="",0,F248)+IF(F249="",0,F249)+IF(F250="",0,F250)</f>
        <v/>
      </c>
      <c r="G251" s="2" t="n"/>
      <c r="H251" s="2" t="n"/>
      <c r="I251" s="2" t="n"/>
    </row>
    <row r="252" ht="47" customHeight="1">
      <c r="A252" s="18" t="inlineStr">
        <is>
          <t>7</t>
        </is>
      </c>
      <c r="B252" s="35" t="inlineStr">
        <is>
          <t>PERDIDA TOTAL</t>
        </is>
      </c>
      <c r="C252" s="10">
        <f>TEXT(F251,"0.00")&amp;"  X  "&amp;Datos_balance!$B$4&amp;" (FI)  X  "&amp;Datos_balance!$B$5&amp;" (FO)  X  "&amp;Datos_balance!$B$6&amp;" (FZ)"</f>
        <v/>
      </c>
      <c r="D252" s="2" t="n"/>
      <c r="E252" s="2" t="n"/>
      <c r="F252" s="38">
        <f>ROUND(F251*Datos_balance!$B$4*Datos_balance!$B$5*Datos_balance!$B$6,1)</f>
        <v/>
      </c>
      <c r="G252" s="2" t="n"/>
      <c r="H252" s="2" t="n"/>
      <c r="I252" s="2" t="n"/>
    </row>
    <row r="253" ht="39.7" customHeight="1">
      <c r="A253" s="10" t="n"/>
      <c r="B253" s="11" t="inlineStr">
        <is>
          <t>Carga de locales sin emisor</t>
        </is>
      </c>
      <c r="C253" s="10" t="n"/>
      <c r="D253" s="2" t="n"/>
      <c r="E253" s="2" t="n"/>
      <c r="F253" s="30" t="n"/>
      <c r="G253" s="2" t="n"/>
      <c r="H253" s="2" t="n"/>
      <c r="I253" s="2" t="n"/>
    </row>
    <row r="254" ht="39.7" customHeight="1">
      <c r="A254" s="10" t="n"/>
      <c r="B254" s="35" t="inlineStr">
        <is>
          <t>CARGA TOTAL A CUBRIR</t>
        </is>
      </c>
      <c r="C254" s="10" t="n"/>
      <c r="D254" s="2" t="n"/>
      <c r="E254" s="2" t="n"/>
      <c r="F254" s="38">
        <f>F252+IF(F253="",0,F253)</f>
        <v/>
      </c>
      <c r="G254" s="2" t="n"/>
      <c r="H254" s="2" t="n"/>
      <c r="I254" s="2" t="n"/>
    </row>
    <row r="255">
      <c r="A255" s="2" t="n"/>
      <c r="B255" s="2" t="n"/>
      <c r="C255" s="2" t="n"/>
      <c r="D255" s="2" t="n"/>
      <c r="E255" s="2" t="n"/>
      <c r="F255" s="2" t="n"/>
      <c r="G255" s="2" t="n"/>
      <c r="H255" s="2" t="n"/>
      <c r="I255" s="2" t="n"/>
    </row>
    <row r="256" ht="62" customHeight="1">
      <c r="A256" s="10" t="n"/>
      <c r="B256" s="11" t="inlineStr">
        <is>
          <t>Salto termico:  dt = (te+ts)/2 - ti</t>
        </is>
      </c>
      <c r="C256" s="10">
        <f>TEXT((Datos_balance!$B$9+Datos_balance!$B$10)/2,"0")&amp;" - "&amp;TEXT(Datos_balance!$B$11,"0")&amp;" = "&amp;TEXT((Datos_balance!$B$9+Datos_balance!$B$10)/2-Datos_balance!$B$11,"0")&amp;" C"</f>
        <v/>
      </c>
      <c r="D256" s="2" t="n"/>
      <c r="E256" s="2" t="n"/>
      <c r="F256" s="10" t="n"/>
      <c r="G256" s="2" t="n"/>
      <c r="H256" s="2" t="n"/>
      <c r="I256" s="2" t="n"/>
    </row>
    <row r="257" ht="39.7" customHeight="1">
      <c r="A257" s="10" t="n"/>
      <c r="B257" s="11" t="inlineStr">
        <is>
          <t>Kcal/h por elemento</t>
        </is>
      </c>
      <c r="C257" s="9">
        <f>ROUND(Datos_balance!$B$14*Datos_balance!$B$15,2)</f>
        <v/>
      </c>
      <c r="D257" s="2" t="n"/>
      <c r="E257" s="2" t="n"/>
      <c r="F257" s="10" t="n"/>
      <c r="G257" s="2" t="n"/>
      <c r="H257" s="2" t="n"/>
      <c r="I257" s="2" t="n"/>
    </row>
    <row r="258" ht="39.7" customHeight="1">
      <c r="A258" s="10" t="n"/>
      <c r="B258" s="11" t="inlineStr">
        <is>
          <t>Elementos necesarios</t>
        </is>
      </c>
      <c r="C258" s="27">
        <f>ROUNDUP(F254/(Datos_balance!$B$14*Datos_balance!$B$15),0)</f>
        <v/>
      </c>
      <c r="D258" s="2" t="n"/>
      <c r="E258" s="2" t="n"/>
      <c r="F258" s="10" t="n"/>
      <c r="G258" s="2" t="n"/>
      <c r="H258" s="2" t="n"/>
      <c r="I258" s="2" t="n"/>
    </row>
    <row r="259" ht="39.7" customHeight="1">
      <c r="A259" s="10" t="n"/>
      <c r="B259" s="11" t="inlineStr">
        <is>
          <t>Ancho del radiador (cm)</t>
        </is>
      </c>
      <c r="C259" s="27">
        <f>ROUNDUP(F254/(Datos_balance!$B$14*Datos_balance!$B$15),0)*Datos_balance!$B$16</f>
        <v/>
      </c>
      <c r="D259" s="2" t="n"/>
      <c r="E259" s="2" t="n"/>
      <c r="F259" s="10" t="n"/>
      <c r="G259" s="2" t="n"/>
      <c r="H259" s="2" t="n"/>
      <c r="I259" s="2" t="n"/>
    </row>
    <row r="260" ht="39.7" customHeight="1">
      <c r="A260" s="14" t="n"/>
      <c r="B260" s="15" t="inlineStr">
        <is>
          <t>Radiador adoptado</t>
        </is>
      </c>
      <c r="C260" s="14">
        <f>Datos_balance!$B$13</f>
        <v/>
      </c>
      <c r="D260" s="22" t="n"/>
      <c r="E260" s="22" t="n"/>
      <c r="F260" s="14" t="n"/>
      <c r="G260" s="2" t="n"/>
      <c r="H260" s="2" t="n"/>
      <c r="I260" s="2" t="n"/>
    </row>
    <row r="261">
      <c r="A261" s="2" t="n"/>
      <c r="B261" s="2" t="n"/>
      <c r="C261" s="2" t="n"/>
      <c r="D261" s="2" t="n"/>
      <c r="E261" s="2" t="n"/>
      <c r="F261" s="2" t="n"/>
      <c r="G261" s="2" t="n"/>
      <c r="H261" s="2" t="n"/>
      <c r="I261" s="2" t="n"/>
    </row>
    <row r="262" ht="39.7" customHeight="1">
      <c r="A262" s="2" t="n"/>
      <c r="B262" s="39" t="inlineStr">
        <is>
          <t>Ubicacion en planta de 09 - Dormitorio suite</t>
        </is>
      </c>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ht="39.7" customHeight="1">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c r="A275" s="2" t="n"/>
      <c r="B275" s="2" t="n"/>
      <c r="C275" s="2" t="n"/>
      <c r="D275" s="2" t="n"/>
      <c r="E275" s="2" t="n"/>
      <c r="F275" s="2" t="n"/>
      <c r="G275" s="2" t="n"/>
      <c r="H275" s="2" t="n"/>
      <c r="I275" s="2" t="n"/>
    </row>
    <row r="276" ht="39.7" customHeight="1">
      <c r="A276" s="5" t="inlineStr">
        <is>
          <t>LOCAL  10 - Bano suite   (PB)   -   altura 3.00 m</t>
        </is>
      </c>
      <c r="B276" s="2" t="n"/>
      <c r="C276" s="2" t="n"/>
      <c r="D276" s="2" t="n"/>
      <c r="E276" s="2" t="n"/>
      <c r="F276" s="2" t="n"/>
      <c r="G276" s="2" t="n"/>
      <c r="H276" s="2" t="n"/>
      <c r="I276" s="2" t="n"/>
    </row>
    <row r="277" ht="39.7" customHeight="1">
      <c r="A277" s="3" t="inlineStr">
        <is>
          <t>Nro</t>
        </is>
      </c>
      <c r="B277" s="3" t="inlineStr">
        <is>
          <t>DESCRIPCION</t>
        </is>
      </c>
      <c r="C277" s="3" t="inlineStr">
        <is>
          <t>DIMENSIONES (m)</t>
        </is>
      </c>
      <c r="D277" s="3" t="inlineStr">
        <is>
          <t>AREA (m2)</t>
        </is>
      </c>
      <c r="E277" s="3" t="inlineStr">
        <is>
          <t>FACTOR</t>
        </is>
      </c>
      <c r="F277" s="3" t="inlineStr">
        <is>
          <t>PERDIDA CALOR (Kcal/h)</t>
        </is>
      </c>
      <c r="G277" s="2" t="n"/>
      <c r="H277" s="2" t="n"/>
      <c r="I277" s="2" t="n"/>
    </row>
    <row r="278" ht="39.7" customHeight="1">
      <c r="A278" s="18" t="inlineStr">
        <is>
          <t>1</t>
        </is>
      </c>
      <c r="B278" s="35" t="inlineStr">
        <is>
          <t>VENTANA</t>
        </is>
      </c>
      <c r="C278" s="10" t="n"/>
      <c r="D278" s="10" t="n"/>
      <c r="E278" s="10" t="n"/>
      <c r="F278" s="10" t="n"/>
      <c r="G278" s="2" t="n"/>
      <c r="H278" s="2" t="n"/>
      <c r="I278" s="2" t="n"/>
    </row>
    <row r="279" ht="62" customHeight="1">
      <c r="A279" s="10" t="n"/>
      <c r="B279" s="36" t="inlineStr">
        <is>
          <t>VA02</t>
        </is>
      </c>
      <c r="C279" s="10">
        <f>IF(COUNT(H279,I279)&lt;2,"",TEXT(H279,"0.00")&amp;" x "&amp;TEXT(I279,"0.00"))</f>
        <v/>
      </c>
      <c r="D279" s="9">
        <f>IF(COUNT(H279,I279)&lt;2,"",ROUND(H279*I279,2))</f>
        <v/>
      </c>
      <c r="E279" s="27" t="n">
        <v>60</v>
      </c>
      <c r="F279" s="30">
        <f>IF(D279="","",ROUND(D279*E279,1))</f>
        <v/>
      </c>
      <c r="G279" s="2" t="n"/>
      <c r="H279" s="37" t="n">
        <v>0.75</v>
      </c>
      <c r="I279" s="37" t="n">
        <v>2.15</v>
      </c>
    </row>
    <row r="280" ht="39.7" customHeight="1">
      <c r="A280" s="18" t="inlineStr">
        <is>
          <t>2</t>
        </is>
      </c>
      <c r="B280" s="35" t="inlineStr">
        <is>
          <t>PAREDES EXTERIORES</t>
        </is>
      </c>
      <c r="C280" s="10" t="n"/>
      <c r="D280" s="10" t="n"/>
      <c r="E280" s="10" t="n"/>
      <c r="F280" s="10" t="n"/>
      <c r="G280" s="2" t="n"/>
      <c r="H280" s="2" t="n"/>
      <c r="I280" s="2" t="n"/>
    </row>
    <row r="281" ht="62" customHeight="1">
      <c r="A281" s="10" t="n"/>
      <c r="B281" s="36" t="inlineStr">
        <is>
          <t>AISLADAS (NE)</t>
        </is>
      </c>
      <c r="C281" s="10">
        <f>IF(COUNT(H281,I281)&lt;2,"",TEXT(H281,"0.00")&amp;" x "&amp;TEXT(I281,"0.00"))</f>
        <v/>
      </c>
      <c r="D281" s="9">
        <f>IF(COUNT(H281,I281)&lt;2,"",ROUND(H281*I281,2))</f>
        <v/>
      </c>
      <c r="E281" s="27" t="n">
        <v>20</v>
      </c>
      <c r="F281" s="30">
        <f>IF(D281="","",ROUND(D281*E281,1))</f>
        <v/>
      </c>
      <c r="G281" s="2" t="n"/>
      <c r="H281" s="37" t="n">
        <v>3.38</v>
      </c>
      <c r="I281" s="37" t="n">
        <v>3</v>
      </c>
    </row>
    <row r="282" ht="62" customHeight="1">
      <c r="A282" s="10" t="n"/>
      <c r="B282" s="36" t="inlineStr">
        <is>
          <t>AISLADAS</t>
        </is>
      </c>
      <c r="C282" s="10">
        <f>IF(COUNT(H282,I282)&lt;2,"",TEXT(H282,"0.00")&amp;" x "&amp;TEXT(I282,"0.00"))</f>
        <v/>
      </c>
      <c r="D282" s="9">
        <f>IF(COUNT(H282,I282)&lt;2,"",ROUND(H282*I282,2))</f>
        <v/>
      </c>
      <c r="E282" s="27" t="n">
        <v>20</v>
      </c>
      <c r="F282" s="30">
        <f>IF(D282="","",ROUND(D282*E282,1))</f>
        <v/>
      </c>
      <c r="G282" s="2" t="n"/>
      <c r="H282" s="37" t="n"/>
      <c r="I282" s="37" t="n"/>
    </row>
    <row r="283" ht="62" customHeight="1">
      <c r="A283" s="10" t="n"/>
      <c r="B283" s="36" t="inlineStr">
        <is>
          <t>INTERIORES</t>
        </is>
      </c>
      <c r="C283" s="10">
        <f>IF(COUNT(H283,I283)&lt;2,"",TEXT(H283,"0.00")&amp;" x "&amp;TEXT(I283,"0.00"))</f>
        <v/>
      </c>
      <c r="D283" s="9">
        <f>IF(COUNT(H283,I283)&lt;2,"",ROUND(H283*I283,2))</f>
        <v/>
      </c>
      <c r="E283" s="27" t="n">
        <v>25</v>
      </c>
      <c r="F283" s="30">
        <f>IF(D283="","",ROUND(D283*E283,1))</f>
        <v/>
      </c>
      <c r="G283" s="2" t="n"/>
      <c r="H283" s="37" t="n">
        <v>1.72</v>
      </c>
      <c r="I283" s="37" t="n">
        <v>3</v>
      </c>
    </row>
    <row r="284" ht="62" customHeight="1">
      <c r="A284" s="10" t="n"/>
      <c r="B284" s="36" t="inlineStr">
        <is>
          <t>INTERIORES (SO)</t>
        </is>
      </c>
      <c r="C284" s="10">
        <f>IF(COUNT(H284,I284)&lt;2,"",TEXT(H284,"0.00")&amp;" x "&amp;TEXT(I284,"0.00"))</f>
        <v/>
      </c>
      <c r="D284" s="9">
        <f>IF(COUNT(H284,I284)&lt;2,"",ROUND(H284*I284,2))</f>
        <v/>
      </c>
      <c r="E284" s="27" t="n">
        <v>25</v>
      </c>
      <c r="F284" s="30">
        <f>IF(D284="","",ROUND(D284*E284,1))</f>
        <v/>
      </c>
      <c r="G284" s="2" t="n"/>
      <c r="H284" s="37" t="n">
        <v>3.38</v>
      </c>
      <c r="I284" s="37" t="n">
        <v>3</v>
      </c>
    </row>
    <row r="285" ht="62" customHeight="1">
      <c r="A285" s="10" t="n"/>
      <c r="B285" s="36" t="inlineStr">
        <is>
          <t>INTERIORES</t>
        </is>
      </c>
      <c r="C285" s="10">
        <f>IF(COUNT(H285,I285)&lt;2,"",TEXT(H285,"0.00")&amp;" x "&amp;TEXT(I285,"0.00"))</f>
        <v/>
      </c>
      <c r="D285" s="9">
        <f>IF(COUNT(H285,I285)&lt;2,"",ROUND(H285*I285,2))</f>
        <v/>
      </c>
      <c r="E285" s="27" t="n">
        <v>25</v>
      </c>
      <c r="F285" s="30">
        <f>IF(D285="","",ROUND(D285*E285,1))</f>
        <v/>
      </c>
      <c r="G285" s="2" t="n"/>
      <c r="H285" s="37" t="n">
        <v>1.72</v>
      </c>
      <c r="I285" s="37" t="n">
        <v>3</v>
      </c>
    </row>
    <row r="286" ht="39.7" customHeight="1">
      <c r="A286" s="18" t="inlineStr">
        <is>
          <t>3</t>
        </is>
      </c>
      <c r="B286" s="35" t="inlineStr">
        <is>
          <t>TECHOS O CIELORRASOS</t>
        </is>
      </c>
      <c r="C286" s="10" t="n"/>
      <c r="D286" s="10" t="n"/>
      <c r="E286" s="10" t="n"/>
      <c r="F286" s="10" t="n"/>
      <c r="G286" s="2" t="n"/>
      <c r="H286" s="2" t="n"/>
      <c r="I286" s="2" t="n"/>
    </row>
    <row r="287" ht="62" customHeight="1">
      <c r="A287" s="10" t="n"/>
      <c r="B287" s="36" t="inlineStr">
        <is>
          <t>TECHO NO AISLADO</t>
        </is>
      </c>
      <c r="C287" s="10" t="inlineStr"/>
      <c r="D287" s="9">
        <f>IF(COUNT(H287,I287)&lt;2,"",ROUND(H287*I287,2))</f>
        <v/>
      </c>
      <c r="E287" s="27" t="n">
        <v>30</v>
      </c>
      <c r="F287" s="30">
        <f>IF(D287="","",ROUND(D287*E287,1))</f>
        <v/>
      </c>
      <c r="G287" s="2" t="n"/>
      <c r="H287" s="37" t="n"/>
      <c r="I287" s="37" t="n"/>
    </row>
    <row r="288" ht="62" customHeight="1">
      <c r="A288" s="10" t="n"/>
      <c r="B288" s="36" t="inlineStr">
        <is>
          <t>TECHO AISLADO</t>
        </is>
      </c>
      <c r="C288" s="10" t="inlineStr"/>
      <c r="D288" s="9">
        <f>IF(COUNT(H288,I288)&lt;2,"",ROUND(H288*I288,2))</f>
        <v/>
      </c>
      <c r="E288" s="27" t="n">
        <v>20</v>
      </c>
      <c r="F288" s="30">
        <f>IF(D288="","",ROUND(D288*E288,1))</f>
        <v/>
      </c>
      <c r="G288" s="2" t="n"/>
      <c r="H288" s="37" t="n"/>
      <c r="I288" s="37" t="n"/>
    </row>
    <row r="289" ht="39.7" customHeight="1">
      <c r="A289" s="10" t="n"/>
      <c r="B289" s="36" t="inlineStr">
        <is>
          <t>TECHO ENTREPISO</t>
        </is>
      </c>
      <c r="C289" s="10" t="inlineStr">
        <is>
          <t>por croquis</t>
        </is>
      </c>
      <c r="D289" s="9" t="n">
        <v>5.81</v>
      </c>
      <c r="E289" s="27" t="n">
        <v>15</v>
      </c>
      <c r="F289" s="30">
        <f>IF(D289="","",ROUND(D289*E289,1))</f>
        <v/>
      </c>
      <c r="G289" s="2" t="n"/>
      <c r="H289" s="37" t="n"/>
      <c r="I289" s="37" t="n"/>
    </row>
    <row r="290" ht="39.7" customHeight="1">
      <c r="A290" s="18" t="inlineStr">
        <is>
          <t>4</t>
        </is>
      </c>
      <c r="B290" s="35" t="inlineStr">
        <is>
          <t>PISO</t>
        </is>
      </c>
      <c r="C290" s="10" t="n"/>
      <c r="D290" s="10" t="n"/>
      <c r="E290" s="10" t="n"/>
      <c r="F290" s="10" t="n"/>
      <c r="G290" s="2" t="n"/>
      <c r="H290" s="2" t="n"/>
      <c r="I290" s="2" t="n"/>
    </row>
    <row r="291" ht="39.7" customHeight="1">
      <c r="A291" s="10" t="n"/>
      <c r="B291" s="36" t="inlineStr">
        <is>
          <t>SOBRE TIERRA</t>
        </is>
      </c>
      <c r="C291" s="10" t="inlineStr">
        <is>
          <t>por croquis</t>
        </is>
      </c>
      <c r="D291" s="9" t="n">
        <v>5.81</v>
      </c>
      <c r="E291" s="27" t="n">
        <v>10</v>
      </c>
      <c r="F291" s="30">
        <f>IF(D291="","",ROUND(D291*E291,1))</f>
        <v/>
      </c>
      <c r="G291" s="2" t="n"/>
      <c r="H291" s="37" t="n"/>
      <c r="I291" s="37" t="n"/>
    </row>
    <row r="292" ht="62" customHeight="1">
      <c r="A292" s="10" t="n"/>
      <c r="B292" s="36" t="inlineStr">
        <is>
          <t>SOBRE LOCAL OCUPADO</t>
        </is>
      </c>
      <c r="C292" s="10" t="inlineStr"/>
      <c r="D292" s="9">
        <f>IF(COUNT(H292,I292)&lt;2,"",ROUND(H292*I292,2))</f>
        <v/>
      </c>
      <c r="E292" s="27" t="n">
        <v>15</v>
      </c>
      <c r="F292" s="30">
        <f>IF(D292="","",ROUND(D292*E292,1))</f>
        <v/>
      </c>
      <c r="G292" s="2" t="n"/>
      <c r="H292" s="37" t="n"/>
      <c r="I292" s="37" t="n"/>
    </row>
    <row r="293" ht="39.7" customHeight="1">
      <c r="A293" s="18" t="inlineStr">
        <is>
          <t>5</t>
        </is>
      </c>
      <c r="B293" s="35" t="inlineStr">
        <is>
          <t>INFILTRACION</t>
        </is>
      </c>
      <c r="C293" s="10" t="n"/>
      <c r="D293" s="18" t="inlineStr">
        <is>
          <t>VOLUMEN (m3)</t>
        </is>
      </c>
      <c r="E293" s="10" t="n"/>
      <c r="F293" s="10" t="n"/>
      <c r="G293" s="2" t="n"/>
      <c r="H293" s="2" t="n"/>
      <c r="I293" s="2" t="n"/>
    </row>
    <row r="294" ht="39.7" customHeight="1">
      <c r="A294" s="10" t="n"/>
      <c r="B294" s="36" t="inlineStr">
        <is>
          <t>UNA PARED EXTERIOR</t>
        </is>
      </c>
      <c r="C294" s="10" t="inlineStr">
        <is>
          <t>5.81 m2 x 3.00</t>
        </is>
      </c>
      <c r="D294" s="9" t="n">
        <v>17.43</v>
      </c>
      <c r="E294" s="27" t="n">
        <v>6</v>
      </c>
      <c r="F294" s="30">
        <f>IF(D294="","",ROUND(D294*E294,1))</f>
        <v/>
      </c>
      <c r="G294" s="2" t="n"/>
      <c r="H294" s="37" t="n"/>
      <c r="I294" s="37" t="n"/>
    </row>
    <row r="295" ht="62" customHeight="1">
      <c r="A295" s="10" t="n"/>
      <c r="B295" s="36" t="inlineStr">
        <is>
          <t>DOS PAREDES EXTERIORES</t>
        </is>
      </c>
      <c r="C295" s="10" t="inlineStr"/>
      <c r="D295" s="9">
        <f>IF(COUNT(H295,I295)&lt;2,"",ROUND(H295*I295,2))</f>
        <v/>
      </c>
      <c r="E295" s="27" t="n">
        <v>9</v>
      </c>
      <c r="F295" s="30">
        <f>IF(D295="","",ROUND(D295*E295,1))</f>
        <v/>
      </c>
      <c r="G295" s="2" t="n"/>
      <c r="H295" s="37" t="n"/>
      <c r="I295" s="37" t="n"/>
    </row>
    <row r="296" ht="62" customHeight="1">
      <c r="A296" s="10" t="n"/>
      <c r="B296" s="36" t="inlineStr">
        <is>
          <t>TRES O MAS PAREDES EXTERIORES</t>
        </is>
      </c>
      <c r="C296" s="10" t="inlineStr"/>
      <c r="D296" s="9">
        <f>IF(COUNT(H296,I296)&lt;2,"",ROUND(H296*I296,2))</f>
        <v/>
      </c>
      <c r="E296" s="27" t="n">
        <v>12</v>
      </c>
      <c r="F296" s="30">
        <f>IF(D296="","",ROUND(D296*E296,1))</f>
        <v/>
      </c>
      <c r="G296" s="2" t="n"/>
      <c r="H296" s="37" t="n"/>
      <c r="I296" s="37" t="n"/>
    </row>
    <row r="297" ht="70" customHeight="1">
      <c r="A297" s="18" t="inlineStr">
        <is>
          <t>6</t>
        </is>
      </c>
      <c r="B297" s="35" t="inlineStr">
        <is>
          <t>SUBTOTAL</t>
        </is>
      </c>
      <c r="C297" s="10" t="n"/>
      <c r="D297" s="10" t="n"/>
      <c r="E297" s="10" t="n"/>
      <c r="F297" s="38">
        <f>IF(F279="",0,F279)+IF(F281="",0,F281)+IF(F282="",0,F282)+IF(F283="",0,F283)+IF(F284="",0,F284)+IF(F285="",0,F285)+IF(F287="",0,F287)+IF(F288="",0,F288)+IF(F289="",0,F289)+IF(F291="",0,F291)+IF(F292="",0,F292)+IF(F294="",0,F294)+IF(F295="",0,F295)+IF(F296="",0,F296)</f>
        <v/>
      </c>
      <c r="G297" s="2" t="n"/>
      <c r="H297" s="2" t="n"/>
      <c r="I297" s="2" t="n"/>
    </row>
    <row r="298" ht="47" customHeight="1">
      <c r="A298" s="18" t="inlineStr">
        <is>
          <t>7</t>
        </is>
      </c>
      <c r="B298" s="35" t="inlineStr">
        <is>
          <t>PERDIDA TOTAL</t>
        </is>
      </c>
      <c r="C298" s="10">
        <f>TEXT(F297,"0.00")&amp;"  X  "&amp;Datos_balance!$B$4&amp;" (FI)  X  "&amp;Datos_balance!$B$5&amp;" (FO)  X  "&amp;Datos_balance!$B$6&amp;" (FZ)"</f>
        <v/>
      </c>
      <c r="D298" s="2" t="n"/>
      <c r="E298" s="2" t="n"/>
      <c r="F298" s="38">
        <f>ROUND(F297*Datos_balance!$B$4*Datos_balance!$B$5*Datos_balance!$B$6,1)</f>
        <v/>
      </c>
      <c r="G298" s="2" t="n"/>
      <c r="H298" s="2" t="n"/>
      <c r="I298" s="2" t="n"/>
    </row>
    <row r="299" ht="39.7" customHeight="1">
      <c r="A299" s="10" t="n"/>
      <c r="B299" s="11" t="inlineStr">
        <is>
          <t>Carga de locales sin emisor</t>
        </is>
      </c>
      <c r="C299" s="10" t="n"/>
      <c r="D299" s="2" t="n"/>
      <c r="E299" s="2" t="n"/>
      <c r="F299" s="30" t="n"/>
      <c r="G299" s="2" t="n"/>
      <c r="H299" s="2" t="n"/>
      <c r="I299" s="2" t="n"/>
    </row>
    <row r="300" ht="39.7" customHeight="1">
      <c r="A300" s="10" t="n"/>
      <c r="B300" s="35" t="inlineStr">
        <is>
          <t>CARGA TOTAL A CUBRIR</t>
        </is>
      </c>
      <c r="C300" s="10" t="n"/>
      <c r="D300" s="2" t="n"/>
      <c r="E300" s="2" t="n"/>
      <c r="F300" s="38">
        <f>F298+IF(F299="",0,F299)</f>
        <v/>
      </c>
      <c r="G300" s="2" t="n"/>
      <c r="H300" s="2" t="n"/>
      <c r="I300" s="2" t="n"/>
    </row>
    <row r="301">
      <c r="A301" s="2" t="n"/>
      <c r="B301" s="2" t="n"/>
      <c r="C301" s="2" t="n"/>
      <c r="D301" s="2" t="n"/>
      <c r="E301" s="2" t="n"/>
      <c r="F301" s="2" t="n"/>
      <c r="G301" s="2" t="n"/>
      <c r="H301" s="2" t="n"/>
      <c r="I301" s="2" t="n"/>
    </row>
    <row r="302" ht="62" customHeight="1">
      <c r="A302" s="10" t="n"/>
      <c r="B302" s="11" t="inlineStr">
        <is>
          <t>Salto termico:  dt = (te+ts)/2 - ti</t>
        </is>
      </c>
      <c r="C302" s="10">
        <f>TEXT((Datos_balance!$B$9+Datos_balance!$B$10)/2,"0")&amp;" - "&amp;TEXT(Datos_balance!$B$11,"0")&amp;" = "&amp;TEXT((Datos_balance!$B$9+Datos_balance!$B$10)/2-Datos_balance!$B$11,"0")&amp;" C"</f>
        <v/>
      </c>
      <c r="D302" s="2" t="n"/>
      <c r="E302" s="2" t="n"/>
      <c r="F302" s="10" t="n"/>
      <c r="G302" s="2" t="n"/>
      <c r="H302" s="2" t="n"/>
      <c r="I302" s="2" t="n"/>
    </row>
    <row r="303" ht="39.7" customHeight="1">
      <c r="A303" s="10" t="n"/>
      <c r="B303" s="11" t="inlineStr">
        <is>
          <t>Kcal/h del toallero Scala/Domino 80</t>
        </is>
      </c>
      <c r="C303" s="27">
        <f>ROUND(Datos_balance!$B$18*Datos_balance!$B$15,0)</f>
        <v/>
      </c>
      <c r="D303" s="2" t="n"/>
      <c r="E303" s="2" t="n"/>
      <c r="F303" s="10" t="n"/>
      <c r="G303" s="2" t="n"/>
      <c r="H303" s="2" t="n"/>
      <c r="I303" s="2" t="n"/>
    </row>
    <row r="304" ht="39.7" customHeight="1">
      <c r="A304" s="10" t="n"/>
      <c r="B304" s="11" t="inlineStr">
        <is>
          <t>Kcal/h del toallero Scala/Domino 150</t>
        </is>
      </c>
      <c r="C304" s="27">
        <f>ROUND(Datos_balance!$B$19*Datos_balance!$B$15,0)</f>
        <v/>
      </c>
      <c r="D304" s="2" t="n"/>
      <c r="E304" s="2" t="n"/>
      <c r="F304" s="10" t="n"/>
      <c r="G304" s="2" t="n"/>
      <c r="H304" s="2" t="n"/>
      <c r="I304" s="2" t="n"/>
    </row>
    <row r="305" ht="47" customHeight="1">
      <c r="A305" s="10" t="n"/>
      <c r="B305" s="11" t="inlineStr">
        <is>
          <t>Toalleros necesarios</t>
        </is>
      </c>
      <c r="C305" s="27">
        <f>IF(F300&lt;=Datos_balance!$B$18*Datos_balance!$B$15,1,ROUNDUP(F300/(Datos_balance!$B$19*Datos_balance!$B$15),0))</f>
        <v/>
      </c>
      <c r="D305" s="2" t="n"/>
      <c r="E305" s="2" t="n"/>
      <c r="F305" s="10" t="n"/>
      <c r="G305" s="2" t="n"/>
      <c r="H305" s="2" t="n"/>
      <c r="I305" s="2" t="n"/>
    </row>
    <row r="306" ht="47" customHeight="1">
      <c r="A306" s="14" t="n"/>
      <c r="B306" s="15" t="inlineStr">
        <is>
          <t>Toallero adoptado</t>
        </is>
      </c>
      <c r="C306" s="14">
        <f>IF(F300&lt;=Datos_balance!$B$18*Datos_balance!$B$15,"Peisa Scala / Domino 80  (500 x 800 mm)","Peisa Scala / Domino 150  (500 x 1500 mm)")</f>
        <v/>
      </c>
      <c r="D306" s="22" t="n"/>
      <c r="E306" s="22" t="n"/>
      <c r="F306" s="14" t="n"/>
      <c r="G306" s="2" t="n"/>
      <c r="H306" s="2" t="n"/>
      <c r="I306" s="2" t="n"/>
    </row>
    <row r="307">
      <c r="A307" s="2" t="n"/>
      <c r="B307" s="2" t="n"/>
      <c r="C307" s="2" t="n"/>
      <c r="D307" s="2" t="n"/>
      <c r="E307" s="2" t="n"/>
      <c r="F307" s="2" t="n"/>
      <c r="G307" s="2" t="n"/>
      <c r="H307" s="2" t="n"/>
      <c r="I307" s="2" t="n"/>
    </row>
    <row r="308" ht="39.7" customHeight="1">
      <c r="A308" s="2" t="n"/>
      <c r="B308" s="39" t="inlineStr">
        <is>
          <t>Ubicacion en planta de 10 - Bano suite</t>
        </is>
      </c>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ht="39.7" customHeight="1">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c r="A321" s="2" t="n"/>
      <c r="B321" s="2" t="n"/>
      <c r="C321" s="2" t="n"/>
      <c r="D321" s="2" t="n"/>
      <c r="E321" s="2" t="n"/>
      <c r="F321" s="2" t="n"/>
      <c r="G321" s="2" t="n"/>
      <c r="H321" s="2" t="n"/>
      <c r="I321" s="2" t="n"/>
    </row>
    <row r="322" ht="39.7" customHeight="1">
      <c r="A322" s="5" t="inlineStr">
        <is>
          <t>LOCAL  11 - Bano visitas   (PB)   -   altura 3.00 m</t>
        </is>
      </c>
      <c r="B322" s="2" t="n"/>
      <c r="C322" s="2" t="n"/>
      <c r="D322" s="2" t="n"/>
      <c r="E322" s="2" t="n"/>
      <c r="F322" s="2" t="n"/>
      <c r="G322" s="2" t="n"/>
      <c r="H322" s="2" t="n"/>
      <c r="I322" s="2" t="n"/>
    </row>
    <row r="323" ht="39.7" customHeight="1">
      <c r="A323" s="3" t="inlineStr">
        <is>
          <t>Nro</t>
        </is>
      </c>
      <c r="B323" s="3" t="inlineStr">
        <is>
          <t>DESCRIPCION</t>
        </is>
      </c>
      <c r="C323" s="3" t="inlineStr">
        <is>
          <t>DIMENSIONES (m)</t>
        </is>
      </c>
      <c r="D323" s="3" t="inlineStr">
        <is>
          <t>AREA (m2)</t>
        </is>
      </c>
      <c r="E323" s="3" t="inlineStr">
        <is>
          <t>FACTOR</t>
        </is>
      </c>
      <c r="F323" s="3" t="inlineStr">
        <is>
          <t>PERDIDA CALOR (Kcal/h)</t>
        </is>
      </c>
      <c r="G323" s="2" t="n"/>
      <c r="H323" s="2" t="n"/>
      <c r="I323" s="2" t="n"/>
    </row>
    <row r="324" ht="39.7" customHeight="1">
      <c r="A324" s="18" t="inlineStr">
        <is>
          <t>1</t>
        </is>
      </c>
      <c r="B324" s="35" t="inlineStr">
        <is>
          <t>VENTANA</t>
        </is>
      </c>
      <c r="C324" s="10" t="n"/>
      <c r="D324" s="10" t="n"/>
      <c r="E324" s="10" t="n"/>
      <c r="F324" s="10" t="n"/>
      <c r="G324" s="2" t="n"/>
      <c r="H324" s="2" t="n"/>
      <c r="I324" s="2" t="n"/>
    </row>
    <row r="325" ht="62" customHeight="1">
      <c r="A325" s="10" t="n"/>
      <c r="B325" s="36" t="inlineStr">
        <is>
          <t>(sin aberturas)</t>
        </is>
      </c>
      <c r="C325" s="10">
        <f>IF(COUNT(H325,I325)&lt;2,"",TEXT(H325,"0.00")&amp;" x "&amp;TEXT(I325,"0.00"))</f>
        <v/>
      </c>
      <c r="D325" s="9">
        <f>IF(COUNT(H325,I325)&lt;2,"",ROUND(H325*I325,2))</f>
        <v/>
      </c>
      <c r="E325" s="27" t="n">
        <v>60</v>
      </c>
      <c r="F325" s="30">
        <f>IF(D325="","",ROUND(D325*E325,1))</f>
        <v/>
      </c>
      <c r="G325" s="2" t="n"/>
      <c r="H325" s="37" t="n"/>
      <c r="I325" s="37" t="n"/>
    </row>
    <row r="326" ht="39.7" customHeight="1">
      <c r="A326" s="18" t="inlineStr">
        <is>
          <t>2</t>
        </is>
      </c>
      <c r="B326" s="35" t="inlineStr">
        <is>
          <t>PAREDES EXTERIORES</t>
        </is>
      </c>
      <c r="C326" s="10" t="n"/>
      <c r="D326" s="10" t="n"/>
      <c r="E326" s="10" t="n"/>
      <c r="F326" s="10" t="n"/>
      <c r="G326" s="2" t="n"/>
      <c r="H326" s="2" t="n"/>
      <c r="I326" s="2" t="n"/>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v>1.3</v>
      </c>
      <c r="I327" s="37" t="n">
        <v>3</v>
      </c>
    </row>
    <row r="328" ht="62" customHeight="1">
      <c r="A328" s="10" t="n"/>
      <c r="B328" s="36" t="inlineStr">
        <is>
          <t>AISLADAS</t>
        </is>
      </c>
      <c r="C328" s="10">
        <f>IF(COUNT(H328,I328)&lt;2,"",TEXT(H328,"0.00")&amp;" x "&amp;TEXT(I328,"0.00"))</f>
        <v/>
      </c>
      <c r="D328" s="9">
        <f>IF(COUNT(H328,I328)&lt;2,"",ROUND(H328*I328,2))</f>
        <v/>
      </c>
      <c r="E328" s="27" t="n">
        <v>20</v>
      </c>
      <c r="F328" s="30">
        <f>IF(D328="","",ROUND(D328*E328,1))</f>
        <v/>
      </c>
      <c r="G328" s="2" t="n"/>
      <c r="H328" s="37" t="n"/>
      <c r="I328" s="37" t="n"/>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2.4</v>
      </c>
      <c r="I330" s="37" t="n">
        <v>3</v>
      </c>
    </row>
    <row r="331" ht="62" customHeight="1">
      <c r="A331" s="10" t="n"/>
      <c r="B331" s="36" t="inlineStr">
        <is>
          <t>INTERIORES</t>
        </is>
      </c>
      <c r="C331" s="10">
        <f>IF(COUNT(H331,I331)&lt;2,"",TEXT(H331,"0.00")&amp;" x "&amp;TEXT(I331,"0.00"))</f>
        <v/>
      </c>
      <c r="D331" s="9">
        <f>IF(COUNT(H331,I331)&lt;2,"",ROUND(H331*I331,2))</f>
        <v/>
      </c>
      <c r="E331" s="27" t="n">
        <v>25</v>
      </c>
      <c r="F331" s="30">
        <f>IF(D331="","",ROUND(D331*E331,1))</f>
        <v/>
      </c>
      <c r="G331" s="2" t="n"/>
      <c r="H331" s="37" t="n">
        <v>1.3</v>
      </c>
      <c r="I331" s="37" t="n">
        <v>3</v>
      </c>
    </row>
    <row r="332" ht="39.7" customHeight="1">
      <c r="A332" s="18" t="inlineStr">
        <is>
          <t>3</t>
        </is>
      </c>
      <c r="B332" s="35" t="inlineStr">
        <is>
          <t>TECHOS O CIELORRASOS</t>
        </is>
      </c>
      <c r="C332" s="10" t="n"/>
      <c r="D332" s="10" t="n"/>
      <c r="E332" s="10" t="n"/>
      <c r="F332" s="10" t="n"/>
      <c r="G332" s="2" t="n"/>
      <c r="H332" s="2" t="n"/>
      <c r="I332" s="2" t="n"/>
    </row>
    <row r="333" ht="62" customHeight="1">
      <c r="A333" s="10" t="n"/>
      <c r="B333" s="36" t="inlineStr">
        <is>
          <t>TECHO NO AISLADO</t>
        </is>
      </c>
      <c r="C333" s="10" t="inlineStr"/>
      <c r="D333" s="9">
        <f>IF(COUNT(H333,I333)&lt;2,"",ROUND(H333*I333,2))</f>
        <v/>
      </c>
      <c r="E333" s="27" t="n">
        <v>30</v>
      </c>
      <c r="F333" s="30">
        <f>IF(D333="","",ROUND(D333*E333,1))</f>
        <v/>
      </c>
      <c r="G333" s="2" t="n"/>
      <c r="H333" s="37" t="n"/>
      <c r="I333" s="37" t="n"/>
    </row>
    <row r="334" ht="62" customHeight="1">
      <c r="A334" s="10" t="n"/>
      <c r="B334" s="36" t="inlineStr">
        <is>
          <t>TECHO AISLADO</t>
        </is>
      </c>
      <c r="C334" s="10" t="inlineStr"/>
      <c r="D334" s="9">
        <f>IF(COUNT(H334,I334)&lt;2,"",ROUND(H334*I334,2))</f>
        <v/>
      </c>
      <c r="E334" s="27" t="n">
        <v>20</v>
      </c>
      <c r="F334" s="30">
        <f>IF(D334="","",ROUND(D334*E334,1))</f>
        <v/>
      </c>
      <c r="G334" s="2" t="n"/>
      <c r="H334" s="37" t="n"/>
      <c r="I334" s="37" t="n"/>
    </row>
    <row r="335" ht="39.7" customHeight="1">
      <c r="A335" s="10" t="n"/>
      <c r="B335" s="36" t="inlineStr">
        <is>
          <t>TECHO ENTREPISO</t>
        </is>
      </c>
      <c r="C335" s="10" t="inlineStr">
        <is>
          <t>por croquis</t>
        </is>
      </c>
      <c r="D335" s="9" t="n">
        <v>3.12</v>
      </c>
      <c r="E335" s="27" t="n">
        <v>15</v>
      </c>
      <c r="F335" s="30">
        <f>IF(D335="","",ROUND(D335*E335,1))</f>
        <v/>
      </c>
      <c r="G335" s="2" t="n"/>
      <c r="H335" s="37" t="n"/>
      <c r="I335" s="37" t="n"/>
    </row>
    <row r="336" ht="39.7" customHeight="1">
      <c r="A336" s="18" t="inlineStr">
        <is>
          <t>4</t>
        </is>
      </c>
      <c r="B336" s="35" t="inlineStr">
        <is>
          <t>PISO</t>
        </is>
      </c>
      <c r="C336" s="10" t="n"/>
      <c r="D336" s="10" t="n"/>
      <c r="E336" s="10" t="n"/>
      <c r="F336" s="10" t="n"/>
      <c r="G336" s="2" t="n"/>
      <c r="H336" s="2" t="n"/>
      <c r="I336" s="2" t="n"/>
    </row>
    <row r="337" ht="39.7" customHeight="1">
      <c r="A337" s="10" t="n"/>
      <c r="B337" s="36" t="inlineStr">
        <is>
          <t>SOBRE TIERRA</t>
        </is>
      </c>
      <c r="C337" s="10" t="inlineStr">
        <is>
          <t>por croquis</t>
        </is>
      </c>
      <c r="D337" s="9" t="n">
        <v>3.12</v>
      </c>
      <c r="E337" s="27" t="n">
        <v>10</v>
      </c>
      <c r="F337" s="30">
        <f>IF(D337="","",ROUND(D337*E337,1))</f>
        <v/>
      </c>
      <c r="G337" s="2" t="n"/>
      <c r="H337" s="37" t="n"/>
      <c r="I337" s="37" t="n"/>
    </row>
    <row r="338" ht="62" customHeight="1">
      <c r="A338" s="10" t="n"/>
      <c r="B338" s="36" t="inlineStr">
        <is>
          <t>SOBRE LOCAL OCUPADO</t>
        </is>
      </c>
      <c r="C338" s="10" t="inlineStr"/>
      <c r="D338" s="9">
        <f>IF(COUNT(H338,I338)&lt;2,"",ROUND(H338*I338,2))</f>
        <v/>
      </c>
      <c r="E338" s="27" t="n">
        <v>15</v>
      </c>
      <c r="F338" s="30">
        <f>IF(D338="","",ROUND(D338*E338,1))</f>
        <v/>
      </c>
      <c r="G338" s="2" t="n"/>
      <c r="H338" s="37" t="n"/>
      <c r="I338" s="37" t="n"/>
    </row>
    <row r="339" ht="39.7" customHeight="1">
      <c r="A339" s="18" t="inlineStr">
        <is>
          <t>5</t>
        </is>
      </c>
      <c r="B339" s="35" t="inlineStr">
        <is>
          <t>INFILTRACION</t>
        </is>
      </c>
      <c r="C339" s="10" t="n"/>
      <c r="D339" s="18" t="inlineStr">
        <is>
          <t>VOLUMEN (m3)</t>
        </is>
      </c>
      <c r="E339" s="10" t="n"/>
      <c r="F339" s="10" t="n"/>
      <c r="G339" s="2" t="n"/>
      <c r="H339" s="2" t="n"/>
      <c r="I339" s="2" t="n"/>
    </row>
    <row r="340" ht="39.7" customHeight="1">
      <c r="A340" s="10" t="n"/>
      <c r="B340" s="36" t="inlineStr">
        <is>
          <t>UNA PARED EXTERIOR</t>
        </is>
      </c>
      <c r="C340" s="10" t="inlineStr">
        <is>
          <t>3.12 m2 x 3.00</t>
        </is>
      </c>
      <c r="D340" s="9" t="n">
        <v>9.359999999999999</v>
      </c>
      <c r="E340" s="27" t="n">
        <v>6</v>
      </c>
      <c r="F340" s="30">
        <f>IF(D340="","",ROUND(D340*E340,1))</f>
        <v/>
      </c>
      <c r="G340" s="2" t="n"/>
      <c r="H340" s="37" t="n"/>
      <c r="I340" s="37" t="n"/>
    </row>
    <row r="341" ht="62" customHeight="1">
      <c r="A341" s="10" t="n"/>
      <c r="B341" s="36" t="inlineStr">
        <is>
          <t>DOS PAREDES EXTERIORES</t>
        </is>
      </c>
      <c r="C341" s="10" t="inlineStr"/>
      <c r="D341" s="9">
        <f>IF(COUNT(H341,I341)&lt;2,"",ROUND(H341*I341,2))</f>
        <v/>
      </c>
      <c r="E341" s="27" t="n">
        <v>9</v>
      </c>
      <c r="F341" s="30">
        <f>IF(D341="","",ROUND(D341*E341,1))</f>
        <v/>
      </c>
      <c r="G341" s="2" t="n"/>
      <c r="H341" s="37" t="n"/>
      <c r="I341" s="37" t="n"/>
    </row>
    <row r="342" ht="62" customHeight="1">
      <c r="A342" s="10" t="n"/>
      <c r="B342" s="36" t="inlineStr">
        <is>
          <t>TRES O MAS PAREDES EXTERIORES</t>
        </is>
      </c>
      <c r="C342" s="10" t="inlineStr"/>
      <c r="D342" s="9">
        <f>IF(COUNT(H342,I342)&lt;2,"",ROUND(H342*I342,2))</f>
        <v/>
      </c>
      <c r="E342" s="27" t="n">
        <v>12</v>
      </c>
      <c r="F342" s="30">
        <f>IF(D342="","",ROUND(D342*E342,1))</f>
        <v/>
      </c>
      <c r="G342" s="2" t="n"/>
      <c r="H342" s="37" t="n"/>
      <c r="I342" s="37" t="n"/>
    </row>
    <row r="343" ht="70" customHeight="1">
      <c r="A343" s="18" t="inlineStr">
        <is>
          <t>6</t>
        </is>
      </c>
      <c r="B343" s="35" t="inlineStr">
        <is>
          <t>SUBTOTAL</t>
        </is>
      </c>
      <c r="C343" s="10" t="n"/>
      <c r="D343" s="10" t="n"/>
      <c r="E343" s="10" t="n"/>
      <c r="F343" s="38">
        <f>IF(F325="",0,F325)+IF(F327="",0,F327)+IF(F328="",0,F328)+IF(F329="",0,F329)+IF(F330="",0,F330)+IF(F331="",0,F331)+IF(F333="",0,F333)+IF(F334="",0,F334)+IF(F335="",0,F335)+IF(F337="",0,F337)+IF(F338="",0,F338)+IF(F340="",0,F340)+IF(F341="",0,F341)+IF(F342="",0,F342)</f>
        <v/>
      </c>
      <c r="G343" s="2" t="n"/>
      <c r="H343" s="2" t="n"/>
      <c r="I343" s="2" t="n"/>
    </row>
    <row r="344" ht="47" customHeight="1">
      <c r="A344" s="18" t="inlineStr">
        <is>
          <t>7</t>
        </is>
      </c>
      <c r="B344" s="35" t="inlineStr">
        <is>
          <t>PERDIDA TOTAL</t>
        </is>
      </c>
      <c r="C344" s="10">
        <f>TEXT(F343,"0.00")&amp;"  X  "&amp;Datos_balance!$B$4&amp;" (FI)  X  "&amp;Datos_balance!$B$5&amp;" (FO)  X  "&amp;Datos_balance!$B$6&amp;" (FZ)"</f>
        <v/>
      </c>
      <c r="D344" s="2" t="n"/>
      <c r="E344" s="2" t="n"/>
      <c r="F344" s="38">
        <f>ROUND(F343*Datos_balance!$B$4*Datos_balance!$B$5*Datos_balance!$B$6,1)</f>
        <v/>
      </c>
      <c r="G344" s="2" t="n"/>
      <c r="H344" s="2" t="n"/>
      <c r="I344" s="2" t="n"/>
    </row>
    <row r="345" ht="39.7" customHeight="1">
      <c r="A345" s="10" t="n"/>
      <c r="B345" s="11" t="inlineStr">
        <is>
          <t>Carga de locales sin emisor</t>
        </is>
      </c>
      <c r="C345" s="10" t="n"/>
      <c r="D345" s="2" t="n"/>
      <c r="E345" s="2" t="n"/>
      <c r="F345" s="30" t="n"/>
      <c r="G345" s="2" t="n"/>
      <c r="H345" s="2" t="n"/>
      <c r="I345" s="2" t="n"/>
    </row>
    <row r="346" ht="39.7" customHeight="1">
      <c r="A346" s="10" t="n"/>
      <c r="B346" s="35" t="inlineStr">
        <is>
          <t>CARGA TOTAL A CUBRIR</t>
        </is>
      </c>
      <c r="C346" s="10" t="n"/>
      <c r="D346" s="2" t="n"/>
      <c r="E346" s="2" t="n"/>
      <c r="F346" s="38">
        <f>F344+IF(F345="",0,F345)</f>
        <v/>
      </c>
      <c r="G346" s="2" t="n"/>
      <c r="H346" s="2" t="n"/>
      <c r="I346" s="2" t="n"/>
    </row>
    <row r="347">
      <c r="A347" s="2" t="n"/>
      <c r="B347" s="2" t="n"/>
      <c r="C347" s="2" t="n"/>
      <c r="D347" s="2" t="n"/>
      <c r="E347" s="2" t="n"/>
      <c r="F347" s="2" t="n"/>
      <c r="G347" s="2" t="n"/>
      <c r="H347" s="2" t="n"/>
      <c r="I347" s="2" t="n"/>
    </row>
    <row r="348" ht="62" customHeight="1">
      <c r="A348" s="10" t="n"/>
      <c r="B348" s="11" t="inlineStr">
        <is>
          <t>Salto termico:  dt = (te+ts)/2 - ti</t>
        </is>
      </c>
      <c r="C348" s="10">
        <f>TEXT((Datos_balance!$B$9+Datos_balance!$B$10)/2,"0")&amp;" - "&amp;TEXT(Datos_balance!$B$11,"0")&amp;" = "&amp;TEXT((Datos_balance!$B$9+Datos_balance!$B$10)/2-Datos_balance!$B$11,"0")&amp;" C"</f>
        <v/>
      </c>
      <c r="D348" s="2" t="n"/>
      <c r="E348" s="2" t="n"/>
      <c r="F348" s="10" t="n"/>
      <c r="G348" s="2" t="n"/>
      <c r="H348" s="2" t="n"/>
      <c r="I348" s="2" t="n"/>
    </row>
    <row r="349" ht="39.7" customHeight="1">
      <c r="A349" s="10" t="n"/>
      <c r="B349" s="11" t="inlineStr">
        <is>
          <t>Kcal/h del toallero Scala/Domino 80</t>
        </is>
      </c>
      <c r="C349" s="27">
        <f>ROUND(Datos_balance!$B$18*Datos_balance!$B$15,0)</f>
        <v/>
      </c>
      <c r="D349" s="2" t="n"/>
      <c r="E349" s="2" t="n"/>
      <c r="F349" s="10" t="n"/>
      <c r="G349" s="2" t="n"/>
      <c r="H349" s="2" t="n"/>
      <c r="I349" s="2" t="n"/>
    </row>
    <row r="350" ht="39.7" customHeight="1">
      <c r="A350" s="10" t="n"/>
      <c r="B350" s="11" t="inlineStr">
        <is>
          <t>Kcal/h del toallero Scala/Domino 150</t>
        </is>
      </c>
      <c r="C350" s="27">
        <f>ROUND(Datos_balance!$B$19*Datos_balance!$B$15,0)</f>
        <v/>
      </c>
      <c r="D350" s="2" t="n"/>
      <c r="E350" s="2" t="n"/>
      <c r="F350" s="10" t="n"/>
      <c r="G350" s="2" t="n"/>
      <c r="H350" s="2" t="n"/>
      <c r="I350" s="2" t="n"/>
    </row>
    <row r="351" ht="47" customHeight="1">
      <c r="A351" s="10" t="n"/>
      <c r="B351" s="11" t="inlineStr">
        <is>
          <t>Toalleros necesarios</t>
        </is>
      </c>
      <c r="C351" s="27">
        <f>IF(F346&lt;=Datos_balance!$B$18*Datos_balance!$B$15,1,ROUNDUP(F346/(Datos_balance!$B$19*Datos_balance!$B$15),0))</f>
        <v/>
      </c>
      <c r="D351" s="2" t="n"/>
      <c r="E351" s="2" t="n"/>
      <c r="F351" s="10" t="n"/>
      <c r="G351" s="2" t="n"/>
      <c r="H351" s="2" t="n"/>
      <c r="I351" s="2" t="n"/>
    </row>
    <row r="352" ht="47" customHeight="1">
      <c r="A352" s="14" t="n"/>
      <c r="B352" s="15" t="inlineStr">
        <is>
          <t>Toallero adoptado</t>
        </is>
      </c>
      <c r="C352" s="14">
        <f>IF(F346&lt;=Datos_balance!$B$18*Datos_balance!$B$15,"Peisa Scala / Domino 80  (500 x 800 mm)","Peisa Scala / Domino 150  (500 x 1500 mm)")</f>
        <v/>
      </c>
      <c r="D352" s="22" t="n"/>
      <c r="E352" s="22" t="n"/>
      <c r="F352" s="14" t="n"/>
      <c r="G352" s="2" t="n"/>
      <c r="H352" s="2" t="n"/>
      <c r="I352" s="2" t="n"/>
    </row>
    <row r="353">
      <c r="A353" s="2" t="n"/>
      <c r="B353" s="2" t="n"/>
      <c r="C353" s="2" t="n"/>
      <c r="D353" s="2" t="n"/>
      <c r="E353" s="2" t="n"/>
      <c r="F353" s="2" t="n"/>
      <c r="G353" s="2" t="n"/>
      <c r="H353" s="2" t="n"/>
      <c r="I353" s="2" t="n"/>
    </row>
    <row r="354" ht="39.7" customHeight="1">
      <c r="A354" s="2" t="n"/>
      <c r="B354" s="39" t="inlineStr">
        <is>
          <t>Ubicacion en planta de 11 - Bano visitas</t>
        </is>
      </c>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ht="39.7" customHeight="1">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13 - Dormitorio Norte   (PA)   -   altura 3.00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8" t="inlineStr">
        <is>
          <t>1</t>
        </is>
      </c>
      <c r="B370" s="35" t="inlineStr">
        <is>
          <t>VENTANA</t>
        </is>
      </c>
      <c r="C370" s="10" t="n"/>
      <c r="D370" s="10" t="n"/>
      <c r="E370" s="10" t="n"/>
      <c r="F370" s="10" t="n"/>
      <c r="G370" s="2" t="n"/>
      <c r="H370" s="2" t="n"/>
      <c r="I370" s="2" t="n"/>
    </row>
    <row r="371" ht="62" customHeight="1">
      <c r="A371" s="10" t="n"/>
      <c r="B371" s="36" t="inlineStr">
        <is>
          <t>VA04</t>
        </is>
      </c>
      <c r="C371" s="10">
        <f>IF(COUNT(H371,I371)&lt;2,"",TEXT(H371,"0.00")&amp;" x "&amp;TEXT(I371,"0.00"))</f>
        <v/>
      </c>
      <c r="D371" s="9">
        <f>IF(COUNT(H371,I371)&lt;2,"",ROUND(H371*I371,2))</f>
        <v/>
      </c>
      <c r="E371" s="27" t="n">
        <v>60</v>
      </c>
      <c r="F371" s="30">
        <f>IF(D371="","",ROUND(D371*E371,1))</f>
        <v/>
      </c>
      <c r="G371" s="2" t="n"/>
      <c r="H371" s="37" t="n">
        <v>2</v>
      </c>
      <c r="I371" s="37" t="n">
        <v>2.52</v>
      </c>
    </row>
    <row r="372" ht="62" customHeight="1">
      <c r="A372" s="10" t="n"/>
      <c r="B372" s="36" t="inlineStr">
        <is>
          <t>VA05</t>
        </is>
      </c>
      <c r="C372" s="10">
        <f>IF(COUNT(H372,I372)&lt;2,"",TEXT(H372,"0.00")&amp;" x "&amp;TEXT(I372,"0.00"))</f>
        <v/>
      </c>
      <c r="D372" s="9">
        <f>IF(COUNT(H372,I372)&lt;2,"",ROUND(H372*I372,2))</f>
        <v/>
      </c>
      <c r="E372" s="27" t="n">
        <v>60</v>
      </c>
      <c r="F372" s="30">
        <f>IF(D372="","",ROUND(D372*E372,1))</f>
        <v/>
      </c>
      <c r="G372" s="2" t="n"/>
      <c r="H372" s="37" t="n">
        <v>1.4</v>
      </c>
      <c r="I372" s="37" t="n">
        <v>2.52</v>
      </c>
    </row>
    <row r="373" ht="39.7" customHeight="1">
      <c r="A373" s="18" t="inlineStr">
        <is>
          <t>2</t>
        </is>
      </c>
      <c r="B373" s="35" t="inlineStr">
        <is>
          <t>PAREDES EXTERIORES</t>
        </is>
      </c>
      <c r="C373" s="10" t="n"/>
      <c r="D373" s="10" t="n"/>
      <c r="E373" s="10" t="n"/>
      <c r="F373" s="10" t="n"/>
      <c r="G373" s="2" t="n"/>
      <c r="H373" s="2" t="n"/>
      <c r="I373" s="2" t="n"/>
    </row>
    <row r="374" ht="62" customHeight="1">
      <c r="A374" s="10" t="n"/>
      <c r="B374" s="36" t="inlineStr">
        <is>
          <t>AISLADAS (NO)</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(SE)</t>
        </is>
      </c>
      <c r="C375" s="10">
        <f>IF(COUNT(H375,I375)&lt;2,"",TEXT(H375,"0.00")&amp;" x "&amp;TEXT(I375,"0.00"))</f>
        <v/>
      </c>
      <c r="D375" s="9">
        <f>IF(COUNT(H375,I375)&lt;2,"",ROUND(H375*I375,2))</f>
        <v/>
      </c>
      <c r="E375" s="27" t="n">
        <v>20</v>
      </c>
      <c r="F375" s="30">
        <f>IF(D375="","",ROUND(D375*E375,1))</f>
        <v/>
      </c>
      <c r="G375" s="2" t="n"/>
      <c r="H375" s="37" t="n">
        <v>4.25</v>
      </c>
      <c r="I375" s="37" t="n">
        <v>3</v>
      </c>
    </row>
    <row r="376" ht="62" customHeight="1">
      <c r="A376" s="10" t="n"/>
      <c r="B376" s="36" t="inlineStr">
        <is>
          <t>AISLADAS</t>
        </is>
      </c>
      <c r="C376" s="10">
        <f>IF(COUNT(H376,I376)&lt;2,"",TEXT(H376,"0.00")&amp;" x "&amp;TEXT(I376,"0.00"))</f>
        <v/>
      </c>
      <c r="D376" s="9">
        <f>IF(COUNT(H376,I376)&lt;2,"",ROUND(H376*I376,2))</f>
        <v/>
      </c>
      <c r="E376" s="27" t="n">
        <v>20</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v>4</v>
      </c>
      <c r="I377" s="37" t="n">
        <v>3</v>
      </c>
    </row>
    <row r="378" ht="62" customHeight="1">
      <c r="A378" s="10" t="n"/>
      <c r="B378" s="36" t="inlineStr">
        <is>
          <t>INTERIORES</t>
        </is>
      </c>
      <c r="C378" s="10">
        <f>IF(COUNT(H378,I378)&lt;2,"",TEXT(H378,"0.00")&amp;" x "&amp;TEXT(I378,"0.00"))</f>
        <v/>
      </c>
      <c r="D378" s="9">
        <f>IF(COUNT(H378,I378)&lt;2,"",ROUND(H378*I378,2))</f>
        <v/>
      </c>
      <c r="E378" s="27" t="n">
        <v>25</v>
      </c>
      <c r="F378" s="30">
        <f>IF(D378="","",ROUND(D378*E378,1))</f>
        <v/>
      </c>
      <c r="G378" s="2" t="n"/>
      <c r="H378" s="37" t="n"/>
      <c r="I378" s="37" t="n"/>
    </row>
    <row r="379" ht="39.7" customHeight="1">
      <c r="A379" s="18" t="inlineStr">
        <is>
          <t>3</t>
        </is>
      </c>
      <c r="B379" s="35" t="inlineStr">
        <is>
          <t>TECHOS O CIELORRASOS</t>
        </is>
      </c>
      <c r="C379" s="10" t="n"/>
      <c r="D379" s="10" t="n"/>
      <c r="E379" s="10" t="n"/>
      <c r="F379" s="10" t="n"/>
      <c r="G379" s="2" t="n"/>
      <c r="H379" s="2" t="n"/>
      <c r="I379" s="2" t="n"/>
    </row>
    <row r="380" ht="62" customHeight="1">
      <c r="A380" s="10" t="n"/>
      <c r="B380" s="36" t="inlineStr">
        <is>
          <t>TECHO NO AISLADO</t>
        </is>
      </c>
      <c r="C380" s="10" t="inlineStr"/>
      <c r="D380" s="9">
        <f>IF(COUNT(H380,I380)&lt;2,"",ROUND(H380*I380,2))</f>
        <v/>
      </c>
      <c r="E380" s="27" t="n">
        <v>30</v>
      </c>
      <c r="F380" s="30">
        <f>IF(D380="","",ROUND(D380*E380,1))</f>
        <v/>
      </c>
      <c r="G380" s="2" t="n"/>
      <c r="H380" s="37" t="n"/>
      <c r="I380" s="37" t="n"/>
    </row>
    <row r="381" ht="39.7" customHeight="1">
      <c r="A381" s="10" t="n"/>
      <c r="B381" s="36" t="inlineStr">
        <is>
          <t>TECHO AISLADO</t>
        </is>
      </c>
      <c r="C381" s="10" t="inlineStr">
        <is>
          <t>por croquis</t>
        </is>
      </c>
      <c r="D381" s="9" t="n">
        <v>17</v>
      </c>
      <c r="E381" s="27" t="n">
        <v>20</v>
      </c>
      <c r="F381" s="30">
        <f>IF(D381="","",ROUND(D381*E381,1))</f>
        <v/>
      </c>
      <c r="G381" s="2" t="n"/>
      <c r="H381" s="37" t="n"/>
      <c r="I381" s="37" t="n"/>
    </row>
    <row r="382" ht="62" customHeight="1">
      <c r="A382" s="10" t="n"/>
      <c r="B382" s="36" t="inlineStr">
        <is>
          <t>TECHO ENTREPISO</t>
        </is>
      </c>
      <c r="C382" s="10" t="inlineStr"/>
      <c r="D382" s="9">
        <f>IF(COUNT(H382,I382)&lt;2,"",ROUND(H382*I382,2))</f>
        <v/>
      </c>
      <c r="E382" s="27" t="n">
        <v>15</v>
      </c>
      <c r="F382" s="30">
        <f>IF(D382="","",ROUND(D382*E382,1))</f>
        <v/>
      </c>
      <c r="G382" s="2" t="n"/>
      <c r="H382" s="37" t="n"/>
      <c r="I382" s="37" t="n"/>
    </row>
    <row r="383" ht="39.7" customHeight="1">
      <c r="A383" s="18" t="inlineStr">
        <is>
          <t>4</t>
        </is>
      </c>
      <c r="B383" s="35" t="inlineStr">
        <is>
          <t>PISO</t>
        </is>
      </c>
      <c r="C383" s="10" t="n"/>
      <c r="D383" s="10" t="n"/>
      <c r="E383" s="10" t="n"/>
      <c r="F383" s="10" t="n"/>
      <c r="G383" s="2" t="n"/>
      <c r="H383" s="2" t="n"/>
      <c r="I383" s="2" t="n"/>
    </row>
    <row r="384" ht="62" customHeight="1">
      <c r="A384" s="10" t="n"/>
      <c r="B384" s="36" t="inlineStr">
        <is>
          <t>SOBRE TIERRA</t>
        </is>
      </c>
      <c r="C384" s="10" t="inlineStr"/>
      <c r="D384" s="9">
        <f>IF(COUNT(H384,I384)&lt;2,"",ROUND(H384*I384,2))</f>
        <v/>
      </c>
      <c r="E384" s="27" t="n">
        <v>10</v>
      </c>
      <c r="F384" s="30">
        <f>IF(D384="","",ROUND(D384*E384,1))</f>
        <v/>
      </c>
      <c r="G384" s="2" t="n"/>
      <c r="H384" s="37" t="n"/>
      <c r="I384" s="37" t="n"/>
    </row>
    <row r="385" ht="39.7" customHeight="1">
      <c r="A385" s="10" t="n"/>
      <c r="B385" s="36" t="inlineStr">
        <is>
          <t>SOBRE LOCAL OCUPADO</t>
        </is>
      </c>
      <c r="C385" s="10" t="inlineStr">
        <is>
          <t>por croquis</t>
        </is>
      </c>
      <c r="D385" s="9" t="n">
        <v>17</v>
      </c>
      <c r="E385" s="27" t="n">
        <v>15</v>
      </c>
      <c r="F385" s="30">
        <f>IF(D385="","",ROUND(D385*E385,1))</f>
        <v/>
      </c>
      <c r="G385" s="2" t="n"/>
      <c r="H385" s="37" t="n"/>
      <c r="I385" s="37" t="n"/>
    </row>
    <row r="386" ht="39.7" customHeight="1">
      <c r="A386" s="18" t="inlineStr">
        <is>
          <t>5</t>
        </is>
      </c>
      <c r="B386" s="35" t="inlineStr">
        <is>
          <t>INFILTRACION</t>
        </is>
      </c>
      <c r="C386" s="10" t="n"/>
      <c r="D386" s="18" t="inlineStr">
        <is>
          <t>VOLUMEN (m3)</t>
        </is>
      </c>
      <c r="E386" s="10" t="n"/>
      <c r="F386" s="10" t="n"/>
      <c r="G386" s="2" t="n"/>
      <c r="H386" s="2" t="n"/>
      <c r="I386" s="2" t="n"/>
    </row>
    <row r="387" ht="62" customHeight="1">
      <c r="A387" s="10" t="n"/>
      <c r="B387" s="36" t="inlineStr">
        <is>
          <t>UNA PARED EXTERIOR</t>
        </is>
      </c>
      <c r="C387" s="10" t="inlineStr"/>
      <c r="D387" s="9">
        <f>IF(COUNT(H387,I387)&lt;2,"",ROUND(H387*I387,2))</f>
        <v/>
      </c>
      <c r="E387" s="27" t="n">
        <v>6</v>
      </c>
      <c r="F387" s="30">
        <f>IF(D387="","",ROUND(D387*E387,1))</f>
        <v/>
      </c>
      <c r="G387" s="2" t="n"/>
      <c r="H387" s="37" t="n"/>
      <c r="I387" s="37" t="n"/>
    </row>
    <row r="388" ht="62" customHeight="1">
      <c r="A388" s="10" t="n"/>
      <c r="B388" s="36" t="inlineStr">
        <is>
          <t>DOS PAREDES EXTERIORES</t>
        </is>
      </c>
      <c r="C388" s="10" t="inlineStr"/>
      <c r="D388" s="9">
        <f>IF(COUNT(H388,I388)&lt;2,"",ROUND(H388*I388,2))</f>
        <v/>
      </c>
      <c r="E388" s="27" t="n">
        <v>9</v>
      </c>
      <c r="F388" s="30">
        <f>IF(D388="","",ROUND(D388*E388,1))</f>
        <v/>
      </c>
      <c r="G388" s="2" t="n"/>
      <c r="H388" s="37" t="n"/>
      <c r="I388" s="37" t="n"/>
    </row>
    <row r="389" ht="39.7" customHeight="1">
      <c r="A389" s="10" t="n"/>
      <c r="B389" s="36" t="inlineStr">
        <is>
          <t>TRES O MAS PAREDES EXTERIORES</t>
        </is>
      </c>
      <c r="C389" s="10" t="inlineStr">
        <is>
          <t>17.00 m2 x 3.00</t>
        </is>
      </c>
      <c r="D389" s="9" t="n">
        <v>51</v>
      </c>
      <c r="E389" s="27" t="n">
        <v>12</v>
      </c>
      <c r="F389" s="30">
        <f>IF(D389="","",ROUND(D389*E389,1))</f>
        <v/>
      </c>
      <c r="G389" s="2" t="n"/>
      <c r="H389" s="37" t="n"/>
      <c r="I389" s="37" t="n"/>
    </row>
    <row r="390" ht="70" customHeight="1">
      <c r="A390" s="18" t="inlineStr">
        <is>
          <t>6</t>
        </is>
      </c>
      <c r="B390" s="35" t="inlineStr">
        <is>
          <t>SUBTOTAL</t>
        </is>
      </c>
      <c r="C390" s="10" t="n"/>
      <c r="D390" s="10" t="n"/>
      <c r="E390" s="10" t="n"/>
      <c r="F390" s="38">
        <f>IF(F371="",0,F371)+IF(F372="",0,F372)+IF(F374="",0,F374)+IF(F375="",0,F375)+IF(F376="",0,F376)+IF(F377="",0,F377)+IF(F378="",0,F378)+IF(F380="",0,F380)+IF(F381="",0,F381)+IF(F382="",0,F382)+IF(F384="",0,F384)+IF(F385="",0,F385)+IF(F387="",0,F387)+IF(F388="",0,F388)+IF(F389="",0,F389)</f>
        <v/>
      </c>
      <c r="G390" s="2" t="n"/>
      <c r="H390" s="2" t="n"/>
      <c r="I390" s="2" t="n"/>
    </row>
    <row r="391" ht="47" customHeight="1">
      <c r="A391" s="18" t="inlineStr">
        <is>
          <t>7</t>
        </is>
      </c>
      <c r="B391" s="35" t="inlineStr">
        <is>
          <t>PERDIDA TOTAL</t>
        </is>
      </c>
      <c r="C391" s="10">
        <f>TEXT(F390,"0.00")&amp;"  X  "&amp;Datos_balance!$B$4&amp;" (FI)  X  "&amp;Datos_balance!$B$5&amp;" (FO)  X  "&amp;Datos_balance!$B$6&amp;" (FZ)"</f>
        <v/>
      </c>
      <c r="D391" s="2" t="n"/>
      <c r="E391" s="2" t="n"/>
      <c r="F391" s="38">
        <f>ROUND(F390*Datos_balance!$B$4*Datos_balance!$B$5*Datos_balance!$B$6,1)</f>
        <v/>
      </c>
      <c r="G391" s="2" t="n"/>
      <c r="H391" s="2" t="n"/>
      <c r="I391" s="2" t="n"/>
    </row>
    <row r="392" ht="39.7" customHeight="1">
      <c r="A392" s="10" t="n"/>
      <c r="B392" s="11" t="inlineStr">
        <is>
          <t>Carga de locales sin emisor</t>
        </is>
      </c>
      <c r="C392" s="10" t="n"/>
      <c r="D392" s="2" t="n"/>
      <c r="E392" s="2" t="n"/>
      <c r="F392" s="30" t="n"/>
      <c r="G392" s="2" t="n"/>
      <c r="H392" s="2" t="n"/>
      <c r="I392" s="2" t="n"/>
    </row>
    <row r="393" ht="39.7" customHeight="1">
      <c r="A393" s="10" t="n"/>
      <c r="B393" s="35" t="inlineStr">
        <is>
          <t>CARGA TOTAL A CUBRIR</t>
        </is>
      </c>
      <c r="C393" s="10" t="n"/>
      <c r="D393" s="2" t="n"/>
      <c r="E393" s="2" t="n"/>
      <c r="F393" s="38">
        <f>F391+IF(F392="",0,F392)</f>
        <v/>
      </c>
      <c r="G393" s="2" t="n"/>
      <c r="H393" s="2" t="n"/>
      <c r="I393" s="2" t="n"/>
    </row>
    <row r="394">
      <c r="A394" s="2" t="n"/>
      <c r="B394" s="2" t="n"/>
      <c r="C394" s="2" t="n"/>
      <c r="D394" s="2" t="n"/>
      <c r="E394" s="2" t="n"/>
      <c r="F394" s="2" t="n"/>
      <c r="G394" s="2" t="n"/>
      <c r="H394" s="2" t="n"/>
      <c r="I394" s="2" t="n"/>
    </row>
    <row r="395" ht="62" customHeight="1">
      <c r="A395" s="10" t="n"/>
      <c r="B395" s="11" t="inlineStr">
        <is>
          <t>Salto termico:  dt = (te+ts)/2 - ti</t>
        </is>
      </c>
      <c r="C395" s="10">
        <f>TEXT((Datos_balance!$B$9+Datos_balance!$B$10)/2,"0")&amp;" - "&amp;TEXT(Datos_balance!$B$11,"0")&amp;" = "&amp;TEXT((Datos_balance!$B$9+Datos_balance!$B$10)/2-Datos_balance!$B$11,"0")&amp;" C"</f>
        <v/>
      </c>
      <c r="D395" s="2" t="n"/>
      <c r="E395" s="2" t="n"/>
      <c r="F395" s="10" t="n"/>
      <c r="G395" s="2" t="n"/>
      <c r="H395" s="2" t="n"/>
      <c r="I395" s="2" t="n"/>
    </row>
    <row r="396" ht="39.7" customHeight="1">
      <c r="A396" s="10" t="n"/>
      <c r="B396" s="11" t="inlineStr">
        <is>
          <t>Kcal/h por elemento</t>
        </is>
      </c>
      <c r="C396" s="9">
        <f>ROUND(Datos_balance!$B$14*Datos_balance!$B$15,2)</f>
        <v/>
      </c>
      <c r="D396" s="2" t="n"/>
      <c r="E396" s="2" t="n"/>
      <c r="F396" s="10" t="n"/>
      <c r="G396" s="2" t="n"/>
      <c r="H396" s="2" t="n"/>
      <c r="I396" s="2" t="n"/>
    </row>
    <row r="397" ht="39.7" customHeight="1">
      <c r="A397" s="10" t="n"/>
      <c r="B397" s="11" t="inlineStr">
        <is>
          <t>Elementos necesarios</t>
        </is>
      </c>
      <c r="C397" s="27">
        <f>ROUNDUP(F393/(Datos_balance!$B$14*Datos_balance!$B$15),0)</f>
        <v/>
      </c>
      <c r="D397" s="2" t="n"/>
      <c r="E397" s="2" t="n"/>
      <c r="F397" s="10" t="n"/>
      <c r="G397" s="2" t="n"/>
      <c r="H397" s="2" t="n"/>
      <c r="I397" s="2" t="n"/>
    </row>
    <row r="398" ht="39.7" customHeight="1">
      <c r="A398" s="10" t="n"/>
      <c r="B398" s="11" t="inlineStr">
        <is>
          <t>Ancho del radiador (cm)</t>
        </is>
      </c>
      <c r="C398" s="27">
        <f>ROUNDUP(F393/(Datos_balance!$B$14*Datos_balance!$B$15),0)*Datos_balance!$B$16</f>
        <v/>
      </c>
      <c r="D398" s="2" t="n"/>
      <c r="E398" s="2" t="n"/>
      <c r="F398" s="10" t="n"/>
      <c r="G398" s="2" t="n"/>
      <c r="H398" s="2" t="n"/>
      <c r="I398" s="2" t="n"/>
    </row>
    <row r="399" ht="39.7" customHeight="1">
      <c r="A399" s="14" t="n"/>
      <c r="B399" s="15" t="inlineStr">
        <is>
          <t>Radiador adoptado</t>
        </is>
      </c>
      <c r="C399" s="14">
        <f>Datos_balance!$B$13</f>
        <v/>
      </c>
      <c r="D399" s="22" t="n"/>
      <c r="E399" s="22" t="n"/>
      <c r="F399" s="14" t="n"/>
      <c r="G399" s="2" t="n"/>
      <c r="H399" s="2" t="n"/>
      <c r="I399" s="2" t="n"/>
    </row>
    <row r="400">
      <c r="A400" s="2" t="n"/>
      <c r="B400" s="2" t="n"/>
      <c r="C400" s="2" t="n"/>
      <c r="D400" s="2" t="n"/>
      <c r="E400" s="2" t="n"/>
      <c r="F400" s="2" t="n"/>
      <c r="G400" s="2" t="n"/>
      <c r="H400" s="2" t="n"/>
      <c r="I400" s="2" t="n"/>
    </row>
    <row r="401" ht="39.7" customHeight="1">
      <c r="A401" s="2" t="n"/>
      <c r="B401" s="39" t="inlineStr">
        <is>
          <t>Ubicacion en planta de 13 - Dormitorio Norte</t>
        </is>
      </c>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ht="39.7" customHeight="1">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c r="A413" s="2" t="n"/>
      <c r="B413" s="2" t="n"/>
      <c r="C413" s="2" t="n"/>
      <c r="D413" s="2" t="n"/>
      <c r="E413" s="2" t="n"/>
      <c r="F413" s="2" t="n"/>
      <c r="G413" s="2" t="n"/>
      <c r="H413" s="2" t="n"/>
      <c r="I413" s="2" t="n"/>
    </row>
    <row r="414" ht="39.7" customHeight="1">
      <c r="A414" s="5" t="inlineStr">
        <is>
          <t>LOCAL  14 - Play room   (PA)   -   altura 3.00 m</t>
        </is>
      </c>
      <c r="B414" s="2" t="n"/>
      <c r="C414" s="2" t="n"/>
      <c r="D414" s="2" t="n"/>
      <c r="E414" s="2" t="n"/>
      <c r="F414" s="2" t="n"/>
      <c r="G414" s="2" t="n"/>
      <c r="H414" s="2" t="n"/>
      <c r="I414" s="2" t="n"/>
    </row>
    <row r="415" ht="39.7" customHeight="1">
      <c r="A415" s="3" t="inlineStr">
        <is>
          <t>Nro</t>
        </is>
      </c>
      <c r="B415" s="3" t="inlineStr">
        <is>
          <t>DESCRIPCION</t>
        </is>
      </c>
      <c r="C415" s="3" t="inlineStr">
        <is>
          <t>DIMENSIONES (m)</t>
        </is>
      </c>
      <c r="D415" s="3" t="inlineStr">
        <is>
          <t>AREA (m2)</t>
        </is>
      </c>
      <c r="E415" s="3" t="inlineStr">
        <is>
          <t>FACTOR</t>
        </is>
      </c>
      <c r="F415" s="3" t="inlineStr">
        <is>
          <t>PERDIDA CALOR (Kcal/h)</t>
        </is>
      </c>
      <c r="G415" s="2" t="n"/>
      <c r="H415" s="2" t="n"/>
      <c r="I415" s="2" t="n"/>
    </row>
    <row r="416" ht="39.7" customHeight="1">
      <c r="A416" s="18" t="inlineStr">
        <is>
          <t>1</t>
        </is>
      </c>
      <c r="B416" s="35" t="inlineStr">
        <is>
          <t>VENTANA</t>
        </is>
      </c>
      <c r="C416" s="10" t="n"/>
      <c r="D416" s="10" t="n"/>
      <c r="E416" s="10" t="n"/>
      <c r="F416" s="10" t="n"/>
      <c r="G416" s="2" t="n"/>
      <c r="H416" s="2" t="n"/>
      <c r="I416" s="2" t="n"/>
    </row>
    <row r="417" ht="62" customHeight="1">
      <c r="A417" s="10" t="n"/>
      <c r="B417" s="36" t="inlineStr">
        <is>
          <t>VA04</t>
        </is>
      </c>
      <c r="C417" s="10">
        <f>IF(COUNT(H417,I417)&lt;2,"",TEXT(H417,"0.00")&amp;" x "&amp;TEXT(I417,"0.00"))</f>
        <v/>
      </c>
      <c r="D417" s="9">
        <f>IF(COUNT(H417,I417)&lt;2,"",ROUND(H417*I417,2))</f>
        <v/>
      </c>
      <c r="E417" s="27" t="n">
        <v>60</v>
      </c>
      <c r="F417" s="30">
        <f>IF(D417="","",ROUND(D417*E417,1))</f>
        <v/>
      </c>
      <c r="G417" s="2" t="n"/>
      <c r="H417" s="37" t="n">
        <v>2</v>
      </c>
      <c r="I417" s="37" t="n">
        <v>2.52</v>
      </c>
    </row>
    <row r="418" ht="39.7" customHeight="1">
      <c r="A418" s="18" t="inlineStr">
        <is>
          <t>2</t>
        </is>
      </c>
      <c r="B418" s="35" t="inlineStr">
        <is>
          <t>PAREDES EXTERIORES</t>
        </is>
      </c>
      <c r="C418" s="10" t="n"/>
      <c r="D418" s="10" t="n"/>
      <c r="E418" s="10" t="n"/>
      <c r="F418" s="10" t="n"/>
      <c r="G418" s="2" t="n"/>
      <c r="H418" s="2" t="n"/>
      <c r="I418" s="2" t="n"/>
    </row>
    <row r="419" ht="62" customHeight="1">
      <c r="A419" s="10" t="n"/>
      <c r="B419" s="36" t="inlineStr">
        <is>
          <t>AISLADAS (NO)</t>
        </is>
      </c>
      <c r="C419" s="10">
        <f>IF(COUNT(H419,I419)&lt;2,"",TEXT(H419,"0.00")&amp;" x "&amp;TEXT(I419,"0.00"))</f>
        <v/>
      </c>
      <c r="D419" s="9">
        <f>IF(COUNT(H419,I419)&lt;2,"",ROUND(H419*I419,2))</f>
        <v/>
      </c>
      <c r="E419" s="27" t="n">
        <v>20</v>
      </c>
      <c r="F419" s="30">
        <f>IF(D419="","",ROUND(D419*E419,1))</f>
        <v/>
      </c>
      <c r="G419" s="2" t="n"/>
      <c r="H419" s="37" t="n">
        <v>4.13</v>
      </c>
      <c r="I419" s="37" t="n">
        <v>3</v>
      </c>
    </row>
    <row r="420" ht="62" customHeight="1">
      <c r="A420" s="10" t="n"/>
      <c r="B420" s="36" t="inlineStr">
        <is>
          <t>AISLADAS</t>
        </is>
      </c>
      <c r="C420" s="10">
        <f>IF(COUNT(H420,I420)&lt;2,"",TEXT(H420,"0.00")&amp;" x "&amp;TEXT(I420,"0.00"))</f>
        <v/>
      </c>
      <c r="D420" s="9">
        <f>IF(COUNT(H420,I420)&lt;2,"",ROUND(H420*I420,2))</f>
        <v/>
      </c>
      <c r="E420" s="27" t="n">
        <v>20</v>
      </c>
      <c r="F420" s="30">
        <f>IF(D420="","",ROUND(D420*E420,1))</f>
        <v/>
      </c>
      <c r="G420" s="2" t="n"/>
      <c r="H420" s="37" t="n"/>
      <c r="I420" s="37" t="n"/>
    </row>
    <row r="421" ht="62" customHeight="1">
      <c r="A421" s="10" t="n"/>
      <c r="B421" s="36" t="inlineStr">
        <is>
          <t>INTERIORES (NE)</t>
        </is>
      </c>
      <c r="C421" s="10">
        <f>IF(COUNT(H421,I421)&lt;2,"",TEXT(H421,"0.00")&amp;" x "&amp;TEXT(I421,"0.00"))</f>
        <v/>
      </c>
      <c r="D421" s="9">
        <f>IF(COUNT(H421,I421)&lt;2,"",ROUND(H421*I421,2))</f>
        <v/>
      </c>
      <c r="E421" s="27" t="n">
        <v>25</v>
      </c>
      <c r="F421" s="30">
        <f>IF(D421="","",ROUND(D421*E421,1))</f>
        <v/>
      </c>
      <c r="G421" s="2" t="n"/>
      <c r="H421" s="37" t="n">
        <v>4.08</v>
      </c>
      <c r="I421" s="37" t="n">
        <v>3</v>
      </c>
    </row>
    <row r="422" ht="62" customHeight="1">
      <c r="A422" s="10" t="n"/>
      <c r="B422" s="36" t="inlineStr">
        <is>
          <t>INTERIORES (SE)</t>
        </is>
      </c>
      <c r="C422" s="10">
        <f>IF(COUNT(H422,I422)&lt;2,"",TEXT(H422,"0.00")&amp;" x "&amp;TEXT(I422,"0.00"))</f>
        <v/>
      </c>
      <c r="D422" s="9">
        <f>IF(COUNT(H422,I422)&lt;2,"",ROUND(H422*I422,2))</f>
        <v/>
      </c>
      <c r="E422" s="27" t="n">
        <v>25</v>
      </c>
      <c r="F422" s="30">
        <f>IF(D422="","",ROUND(D422*E422,1))</f>
        <v/>
      </c>
      <c r="G422" s="2" t="n"/>
      <c r="H422" s="37" t="n">
        <v>4.13</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IF(F417="",0,F417)+IF(F419="",0,F419)+IF(F420="",0,F420)+IF(F421="",0,F421)+IF(F422="",0,F422)+IF(F424="",0,F424)+IF(F425="",0,F425)+IF(F426="",0,F426)+IF(F428="",0,F428)+IF(F429="",0,F429)+IF(F431="",0,F431)+IF(F432="",0,F432)+IF(F433="",0,F433)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F210</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 (NO)</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 (NE)</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 (SO)</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31:E31"/>
    <mergeCell ref="C80:E80"/>
    <mergeCell ref="A189:F189"/>
    <mergeCell ref="C531:E531"/>
    <mergeCell ref="A3:F3"/>
    <mergeCell ref="C257:E257"/>
    <mergeCell ref="C399:E399"/>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C256:E256"/>
    <mergeCell ref="C441:E441"/>
    <mergeCell ref="C75:E75"/>
    <mergeCell ref="C167:E167"/>
    <mergeCell ref="C483:E483"/>
    <mergeCell ref="C169:E169"/>
    <mergeCell ref="C443:E443"/>
    <mergeCell ref="C346:E346"/>
    <mergeCell ref="C395:E395"/>
    <mergeCell ref="C81:E81"/>
    <mergeCell ref="C32:E32"/>
    <mergeCell ref="C352:E352"/>
    <mergeCell ref="C170:E170"/>
    <mergeCell ref="C348:E348"/>
    <mergeCell ref="C437:E437"/>
    <mergeCell ref="C258:E258"/>
    <mergeCell ref="C298:E298"/>
    <mergeCell ref="C33:E33"/>
    <mergeCell ref="C260:E260"/>
    <mergeCell ref="A98:F98"/>
    <mergeCell ref="A458:F458"/>
    <mergeCell ref="C485:E485"/>
    <mergeCell ref="C79:E79"/>
    <mergeCell ref="C259:E259"/>
    <mergeCell ref="C35:E35"/>
    <mergeCell ref="C302:E302"/>
    <mergeCell ref="C121:E121"/>
    <mergeCell ref="C305:E305"/>
    <mergeCell ref="C212:E212"/>
    <mergeCell ref="C392:E392"/>
    <mergeCell ref="C173:E173"/>
    <mergeCell ref="C214:E214"/>
    <mergeCell ref="C350:E350"/>
    <mergeCell ref="C303:E303"/>
    <mergeCell ref="C530:E530"/>
    <mergeCell ref="C300:E300"/>
    <mergeCell ref="A322:F322"/>
    <mergeCell ref="A414:F414"/>
    <mergeCell ref="C523:E523"/>
    <mergeCell ref="C122:E122"/>
    <mergeCell ref="A140:F140"/>
    <mergeCell ref="C442:E442"/>
    <mergeCell ref="C28:E28"/>
    <mergeCell ref="C435:E435"/>
    <mergeCell ref="C484:E484"/>
    <mergeCell ref="A229:F229"/>
    <mergeCell ref="C254:E254"/>
    <mergeCell ref="C78:E78"/>
    <mergeCell ref="A276:F276"/>
    <mergeCell ref="C210:E210"/>
    <mergeCell ref="A368:F368"/>
    <mergeCell ref="C486:E486"/>
    <mergeCell ref="C396:E396"/>
    <mergeCell ref="A1:F1"/>
    <mergeCell ref="C527:E527"/>
    <mergeCell ref="C172:E172"/>
    <mergeCell ref="C306:E306"/>
    <mergeCell ref="C393:E393"/>
    <mergeCell ref="C171:E171"/>
    <mergeCell ref="C398:E398"/>
    <mergeCell ref="C349:E349"/>
    <mergeCell ref="C525:E525"/>
    <mergeCell ref="C211:E211"/>
    <mergeCell ref="C124:E124"/>
    <mergeCell ref="C252:E252"/>
    <mergeCell ref="C439:E439"/>
    <mergeCell ref="C27:E27"/>
    <mergeCell ref="C76:E76"/>
    <mergeCell ref="C120:E120"/>
    <mergeCell ref="C487:E487"/>
    <mergeCell ref="C82:E82"/>
    <mergeCell ref="C253:E253"/>
    <mergeCell ref="C529:E529"/>
    <mergeCell ref="C351:E351"/>
    <mergeCell ref="C304:E304"/>
    <mergeCell ref="C480:E480"/>
    <mergeCell ref="C166:E166"/>
    <mergeCell ref="C524:E524"/>
    <mergeCell ref="C29:E29"/>
    <mergeCell ref="C436:E436"/>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2026-10-28T20:37:50Z</dcterms:created>
  <dcterms:modified xmlns:dcterms="http://purl.org/dc/terms/" xmlns:xsi="http://www.w3.org/2001/XMLSchema-instance" xsi:type="dcterms:W3CDTF">2026-10-28T20:37:51Z</dcterms:modified>
</cp:coreProperties>
</file>