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125</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174</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215</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261</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307</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353</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400</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445</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489</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533</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3.52</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7,53 m2 corresponden 0,84 y 0,28.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 (    )</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    )</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(galeria, con la PV01)</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    )</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F119</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 (2)</t>
        </is>
      </c>
      <c r="C101" s="10">
        <f>IF(COUNT(H101,I101)&lt;2,"",TEXT(H101,"0.00")&amp;" x "&amp;TEXT(I101,"0.00"))</f>
        <v/>
      </c>
      <c r="D101" s="9">
        <f>IF(COUNT(H101,I101)&lt;2,"",ROUND(H101*I101,2))</f>
        <v/>
      </c>
      <c r="E101" s="27" t="n">
        <v>60</v>
      </c>
      <c r="F101" s="30">
        <f>IF(D101="","",ROUND(D101*E101,1))</f>
        <v/>
      </c>
      <c r="G101" s="2" t="n"/>
      <c r="H101" s="37" t="n">
        <v>3.55</v>
      </c>
      <c r="I101" s="37" t="n">
        <v>3</v>
      </c>
    </row>
    <row r="102" ht="39.7" customHeight="1">
      <c r="A102" s="18" t="inlineStr">
        <is>
          <t>2</t>
        </is>
      </c>
      <c r="B102" s="35" t="inlineStr">
        <is>
          <t>PAREDES EXTERIORES</t>
        </is>
      </c>
      <c r="C102" s="10" t="n"/>
      <c r="D102" s="10" t="n"/>
      <c r="E102" s="10" t="n"/>
      <c r="F102" s="10" t="n"/>
      <c r="G102" s="2" t="n"/>
      <c r="H102" s="2" t="n"/>
      <c r="I102" s="2" t="n"/>
    </row>
    <row r="103" ht="62" customHeight="1">
      <c r="A103" s="10" t="n"/>
      <c r="B103" s="36" t="inlineStr">
        <is>
          <t>AISLADAS (SO)</t>
        </is>
      </c>
      <c r="C103" s="10">
        <f>IF(COUNT(H103,I103)&lt;2,"",TEXT(H103,"0.00")&amp;" x "&amp;TEXT(I103,"0.00"))</f>
        <v/>
      </c>
      <c r="D103" s="9">
        <f>IF(COUNT(H103,I103)&lt;2,"",ROUND(H103*I103,2))</f>
        <v/>
      </c>
      <c r="E103" s="27" t="n">
        <v>20</v>
      </c>
      <c r="F103" s="30">
        <f>IF(D103="","",ROUND(D103*E103,1))</f>
        <v/>
      </c>
      <c r="G103" s="2" t="n"/>
      <c r="H103" s="37" t="n">
        <v>3.52</v>
      </c>
      <c r="I103" s="37" t="n">
        <v>3</v>
      </c>
    </row>
    <row r="104" ht="62" customHeight="1">
      <c r="A104" s="10" t="n"/>
      <c r="B104" s="36" t="inlineStr">
        <is>
          <t>AISLADAS ()</t>
        </is>
      </c>
      <c r="C104" s="10">
        <f>IF(COUNT(H104,I104)&lt;2,"",TEXT(H104,"0.00")&amp;" x "&amp;TEXT(I104,"0.00"))</f>
        <v/>
      </c>
      <c r="D104" s="9">
        <f>IF(COUNT(H104,I104)&lt;2,"",ROUND(H104*I104,2))</f>
        <v/>
      </c>
      <c r="E104" s="27" t="n">
        <v>20</v>
      </c>
      <c r="F104" s="30">
        <f>IF(D104="","",ROUND(D104*E104,1))</f>
        <v/>
      </c>
      <c r="G104" s="2" t="n"/>
      <c r="H104" s="37" t="n">
        <v>2.15</v>
      </c>
      <c r="I104" s="37" t="n">
        <v>3</v>
      </c>
    </row>
    <row r="105" ht="62" customHeight="1">
      <c r="A105" s="10" t="n"/>
      <c r="B105" s="36" t="inlineStr">
        <is>
          <t>INTERIORES (    )</t>
        </is>
      </c>
      <c r="C105" s="10">
        <f>IF(COUNT(H105,I105)&lt;2,"",TEXT(H105,"0.00")&amp;" x "&amp;TEXT(I105,"0.00"))</f>
        <v/>
      </c>
      <c r="D105" s="9">
        <f>IF(COUNT(H105,I105)&lt;2,"",ROUND(H105*I105,2))</f>
        <v/>
      </c>
      <c r="E105" s="27" t="n">
        <v>25</v>
      </c>
      <c r="F105" s="30">
        <f>IF(D105="","",ROUND(D105*E105,1))</f>
        <v/>
      </c>
      <c r="G105" s="2" t="n"/>
      <c r="H105" s="37" t="n">
        <v>3.52</v>
      </c>
      <c r="I105" s="37" t="n">
        <v>3</v>
      </c>
    </row>
    <row r="106" ht="62" customHeight="1">
      <c r="A106" s="10" t="n"/>
      <c r="B106" s="36" t="inlineStr">
        <is>
          <t>INTERIORES (    )</t>
        </is>
      </c>
      <c r="C106" s="10">
        <f>IF(COUNT(H106,I106)&lt;2,"",TEXT(H106,"0.00")&amp;" x "&amp;TEXT(I106,"0.00"))</f>
        <v/>
      </c>
      <c r="D106" s="9">
        <f>IF(COUNT(H106,I106)&lt;2,"",ROUND(H106*I106,2))</f>
        <v/>
      </c>
      <c r="E106" s="27" t="n">
        <v>25</v>
      </c>
      <c r="F106" s="30">
        <f>IF(D106="","",ROUND(D106*E106,1))</f>
        <v/>
      </c>
      <c r="G106" s="2" t="n"/>
      <c r="H106" s="37" t="n">
        <v>2.15</v>
      </c>
      <c r="I106" s="37" t="n">
        <v>3</v>
      </c>
    </row>
    <row r="107" ht="39.7" customHeight="1">
      <c r="A107" s="18" t="inlineStr">
        <is>
          <t>3</t>
        </is>
      </c>
      <c r="B107" s="35" t="inlineStr">
        <is>
          <t>TECHOS O CIELORRASOS</t>
        </is>
      </c>
      <c r="C107" s="10" t="n"/>
      <c r="D107" s="10" t="n"/>
      <c r="E107" s="10" t="n"/>
      <c r="F107" s="10" t="n"/>
      <c r="G107" s="2" t="n"/>
      <c r="H107" s="2" t="n"/>
      <c r="I107" s="2" t="n"/>
    </row>
    <row r="108" ht="62" customHeight="1">
      <c r="A108" s="10" t="n"/>
      <c r="B108" s="36" t="inlineStr">
        <is>
          <t>TECHO NO AISLADO</t>
        </is>
      </c>
      <c r="C108" s="10" t="inlineStr"/>
      <c r="D108" s="9">
        <f>IF(COUNT(H108,I108)&lt;2,"",ROUND(H108*I108,2))</f>
        <v/>
      </c>
      <c r="E108" s="27" t="n">
        <v>30</v>
      </c>
      <c r="F108" s="30">
        <f>IF(D108="","",ROUND(D108*E108,1))</f>
        <v/>
      </c>
      <c r="G108" s="2" t="n"/>
      <c r="H108" s="37" t="n"/>
      <c r="I108" s="37" t="n"/>
    </row>
    <row r="109" ht="62" customHeight="1">
      <c r="A109" s="10" t="n"/>
      <c r="B109" s="36" t="inlineStr">
        <is>
          <t>TECHO AISLADO</t>
        </is>
      </c>
      <c r="C109" s="10" t="inlineStr"/>
      <c r="D109" s="9">
        <f>IF(COUNT(H109,I109)&lt;2,"",ROUND(H109*I109,2))</f>
        <v/>
      </c>
      <c r="E109" s="27" t="n">
        <v>20</v>
      </c>
      <c r="F109" s="30">
        <f>IF(D109="","",ROUND(D109*E109,1))</f>
        <v/>
      </c>
      <c r="G109" s="2" t="n"/>
      <c r="H109" s="37" t="n"/>
      <c r="I109" s="37" t="n"/>
    </row>
    <row r="110" ht="39.7" customHeight="1">
      <c r="A110" s="10" t="n"/>
      <c r="B110" s="36" t="inlineStr">
        <is>
          <t>TECHO ENTREPISO</t>
        </is>
      </c>
      <c r="C110" s="10" t="inlineStr">
        <is>
          <t>por croquis</t>
        </is>
      </c>
      <c r="D110" s="9" t="n">
        <v>7.57</v>
      </c>
      <c r="E110" s="27" t="n">
        <v>15</v>
      </c>
      <c r="F110" s="30">
        <f>IF(D110="","",ROUND(D110*E110,1))</f>
        <v/>
      </c>
      <c r="G110" s="2" t="n"/>
      <c r="H110" s="37" t="n"/>
      <c r="I110" s="37" t="n"/>
    </row>
    <row r="111" ht="39.7" customHeight="1">
      <c r="A111" s="18" t="inlineStr">
        <is>
          <t>4</t>
        </is>
      </c>
      <c r="B111" s="35" t="inlineStr">
        <is>
          <t>PISO</t>
        </is>
      </c>
      <c r="C111" s="10" t="n"/>
      <c r="D111" s="10" t="n"/>
      <c r="E111" s="10" t="n"/>
      <c r="F111" s="10" t="n"/>
      <c r="G111" s="2" t="n"/>
      <c r="H111" s="2" t="n"/>
      <c r="I111" s="2" t="n"/>
    </row>
    <row r="112" ht="39.7" customHeight="1">
      <c r="A112" s="10" t="n"/>
      <c r="B112" s="36" t="inlineStr">
        <is>
          <t>SOBRE TIERRA</t>
        </is>
      </c>
      <c r="C112" s="10" t="inlineStr">
        <is>
          <t>por croquis</t>
        </is>
      </c>
      <c r="D112" s="9" t="n">
        <v>7.57</v>
      </c>
      <c r="E112" s="27" t="n">
        <v>10</v>
      </c>
      <c r="F112" s="30">
        <f>IF(D112="","",ROUND(D112*E112,1))</f>
        <v/>
      </c>
      <c r="G112" s="2" t="n"/>
      <c r="H112" s="37" t="n"/>
      <c r="I112" s="37" t="n"/>
    </row>
    <row r="113" ht="62" customHeight="1">
      <c r="A113" s="10" t="n"/>
      <c r="B113" s="36" t="inlineStr">
        <is>
          <t>SOBRE LOCAL OCUPADO</t>
        </is>
      </c>
      <c r="C113" s="10" t="inlineStr"/>
      <c r="D113" s="9">
        <f>IF(COUNT(H113,I113)&lt;2,"",ROUND(H113*I113,2))</f>
        <v/>
      </c>
      <c r="E113" s="27" t="n">
        <v>15</v>
      </c>
      <c r="F113" s="30">
        <f>IF(D113="","",ROUND(D113*E113,1))</f>
        <v/>
      </c>
      <c r="G113" s="2" t="n"/>
      <c r="H113" s="37" t="n"/>
      <c r="I113" s="37" t="n"/>
    </row>
    <row r="114" ht="39.7" customHeight="1">
      <c r="A114" s="18" t="inlineStr">
        <is>
          <t>5</t>
        </is>
      </c>
      <c r="B114" s="35" t="inlineStr">
        <is>
          <t>INFILTRACION</t>
        </is>
      </c>
      <c r="C114" s="10" t="n"/>
      <c r="D114" s="18" t="inlineStr">
        <is>
          <t>VOLUMEN (m3)</t>
        </is>
      </c>
      <c r="E114" s="10" t="n"/>
      <c r="F114" s="10" t="n"/>
      <c r="G114" s="2" t="n"/>
      <c r="H114" s="2" t="n"/>
      <c r="I114" s="2" t="n"/>
    </row>
    <row r="115" ht="62" customHeight="1">
      <c r="A115" s="10" t="n"/>
      <c r="B115" s="36" t="inlineStr">
        <is>
          <t>UNA PARED EXTERIOR</t>
        </is>
      </c>
      <c r="C115" s="10" t="inlineStr"/>
      <c r="D115" s="9">
        <f>IF(COUNT(H115,I115)&lt;2,"",ROUND(H115*I115,2))</f>
        <v/>
      </c>
      <c r="E115" s="27" t="n">
        <v>6</v>
      </c>
      <c r="F115" s="30">
        <f>IF(D115="","",ROUND(D115*E115,1))</f>
        <v/>
      </c>
      <c r="G115" s="2" t="n"/>
      <c r="H115" s="37" t="n"/>
      <c r="I115" s="37" t="n"/>
    </row>
    <row r="116" ht="39.7" customHeight="1">
      <c r="A116" s="10" t="n"/>
      <c r="B116" s="36" t="inlineStr">
        <is>
          <t>DOS PAREDES EXTERIORES</t>
        </is>
      </c>
      <c r="C116" s="10" t="inlineStr">
        <is>
          <t>7.57 m2 x 3.00</t>
        </is>
      </c>
      <c r="D116" s="9" t="n">
        <v>22.71</v>
      </c>
      <c r="E116" s="27" t="n">
        <v>9</v>
      </c>
      <c r="F116" s="30">
        <f>IF(D116="","",ROUND(D116*E116,1))</f>
        <v/>
      </c>
      <c r="G116" s="2" t="n"/>
      <c r="H116" s="37" t="n"/>
      <c r="I116" s="37" t="n"/>
    </row>
    <row r="117" ht="62" customHeight="1">
      <c r="A117" s="10" t="n"/>
      <c r="B117" s="36" t="inlineStr">
        <is>
          <t>TRES O MAS PAREDES EXTERIORES</t>
        </is>
      </c>
      <c r="C117" s="10" t="inlineStr"/>
      <c r="D117" s="9">
        <f>IF(COUNT(H117,I117)&lt;2,"",ROUND(H117*I117,2))</f>
        <v/>
      </c>
      <c r="E117" s="27" t="n">
        <v>12</v>
      </c>
      <c r="F117" s="30">
        <f>IF(D117="","",ROUND(D117*E117,1))</f>
        <v/>
      </c>
      <c r="G117" s="2" t="n"/>
      <c r="H117" s="37" t="n"/>
      <c r="I117" s="37" t="n"/>
    </row>
    <row r="118" ht="70" customHeight="1">
      <c r="A118" s="18" t="inlineStr">
        <is>
          <t>6</t>
        </is>
      </c>
      <c r="B118" s="35" t="inlineStr">
        <is>
          <t>SUBTOTAL</t>
        </is>
      </c>
      <c r="C118" s="10" t="n"/>
      <c r="D118" s="10" t="n"/>
      <c r="E118" s="10" t="n"/>
      <c r="F118" s="38">
        <f>IF(F101="",0,F101)+IF(F103="",0,F103)+IF(F104="",0,F104)+IF(F105="",0,F105)+IF(F106="",0,F106)+IF(F108="",0,F108)+IF(F109="",0,F109)+IF(F110="",0,F110)+IF(F112="",0,F112)+IF(F113="",0,F113)+IF(F115="",0,F115)+IF(F116="",0,F116)+IF(F117="",0,F117)</f>
        <v/>
      </c>
      <c r="G118" s="2" t="n"/>
      <c r="H118" s="2" t="n"/>
      <c r="I118" s="2" t="n"/>
    </row>
    <row r="119" ht="47" customHeight="1">
      <c r="A119" s="18" t="inlineStr">
        <is>
          <t>7</t>
        </is>
      </c>
      <c r="B119" s="35" t="inlineStr">
        <is>
          <t>PERDIDA TOTAL</t>
        </is>
      </c>
      <c r="C119" s="10">
        <f>TEXT(F118,"0.00")&amp;"  X  "&amp;Datos_balance!$B$4&amp;" (FI)  X  "&amp;Datos_balance!$B$5&amp;" (FO)  X  "&amp;Datos_balance!$B$6&amp;" (FZ)"</f>
        <v/>
      </c>
      <c r="D119" s="2" t="n"/>
      <c r="E119" s="2" t="n"/>
      <c r="F119" s="38">
        <f>ROUND(F118*Datos_balance!$B$4*Datos_balance!$B$5*Datos_balance!$B$6,1)</f>
        <v/>
      </c>
      <c r="G119" s="2" t="n"/>
      <c r="H119" s="2" t="n"/>
      <c r="I119" s="2" t="n"/>
    </row>
    <row r="120" ht="39.7" customHeight="1">
      <c r="A120" s="10" t="n"/>
      <c r="B120" s="11" t="inlineStr">
        <is>
          <t>Carga de locales sin emisor</t>
        </is>
      </c>
      <c r="C120" s="10" t="n"/>
      <c r="D120" s="2" t="n"/>
      <c r="E120" s="2" t="n"/>
      <c r="F120" s="30" t="n"/>
      <c r="G120" s="2" t="n"/>
      <c r="H120" s="2" t="n"/>
      <c r="I120" s="2" t="n"/>
    </row>
    <row r="121" ht="39.7" customHeight="1">
      <c r="A121" s="10" t="n"/>
      <c r="B121" s="35" t="inlineStr">
        <is>
          <t>CARGA TOTAL A CUBRIR</t>
        </is>
      </c>
      <c r="C121" s="10" t="n"/>
      <c r="D121" s="2" t="n"/>
      <c r="E121" s="2" t="n"/>
      <c r="F121" s="38">
        <f>F119+IF(F120="",0,F120)</f>
        <v/>
      </c>
      <c r="G121" s="2" t="n"/>
      <c r="H121" s="2" t="n"/>
      <c r="I121" s="2" t="n"/>
    </row>
    <row r="122">
      <c r="A122" s="2" t="n"/>
      <c r="B122" s="2" t="n"/>
      <c r="C122" s="2" t="n"/>
      <c r="D122" s="2" t="n"/>
      <c r="E122" s="2" t="n"/>
      <c r="F122" s="2" t="n"/>
      <c r="G122" s="2" t="n"/>
      <c r="H122" s="2" t="n"/>
      <c r="I122" s="2" t="n"/>
    </row>
    <row r="123" ht="39.7" customHeight="1">
      <c r="A123" s="14" t="n"/>
      <c r="B123" s="40" t="inlineStr">
        <is>
          <t>SIN EMISOR</t>
        </is>
      </c>
      <c r="C123" s="14" t="inlineStr">
        <is>
          <t>la cubre el radiador de 06 - Living / comedor</t>
        </is>
      </c>
      <c r="D123" s="22" t="n"/>
      <c r="E123" s="22" t="n"/>
      <c r="F123" s="14" t="n"/>
      <c r="G123" s="2" t="n"/>
      <c r="H123" s="2" t="n"/>
      <c r="I123" s="2" t="n"/>
    </row>
    <row r="124">
      <c r="A124" s="2" t="n"/>
      <c r="B124" s="2" t="n"/>
      <c r="C124" s="2" t="n"/>
      <c r="D124" s="2" t="n"/>
      <c r="E124" s="2" t="n"/>
      <c r="F124" s="2" t="n"/>
      <c r="G124" s="2" t="n"/>
      <c r="H124" s="2" t="n"/>
      <c r="I124" s="2" t="n"/>
    </row>
    <row r="125" ht="39.7" customHeight="1">
      <c r="A125" s="2" t="n"/>
      <c r="B125" s="39" t="inlineStr">
        <is>
          <t>Ubicacion en planta de 07 - Hall / ingreso</t>
        </is>
      </c>
      <c r="C125" s="2" t="n"/>
      <c r="D125" s="2" t="n"/>
      <c r="E125" s="2" t="n"/>
      <c r="F125" s="2" t="n"/>
      <c r="G125" s="2" t="n"/>
      <c r="H125" s="2" t="n"/>
      <c r="I125" s="2" t="n"/>
    </row>
    <row r="126" ht="39.7" customHeight="1">
      <c r="A126" s="2" t="n"/>
      <c r="B126" s="2" t="n"/>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ht="39.7" customHeight="1">
      <c r="A139" s="5" t="inlineStr">
        <is>
          <t>LOCAL  08 - Vestidor   (PB)   -   altura 3.00 m</t>
        </is>
      </c>
      <c r="B139" s="2" t="n"/>
      <c r="C139" s="2" t="n"/>
      <c r="D139" s="2" t="n"/>
      <c r="E139" s="2" t="n"/>
      <c r="F139" s="2" t="n"/>
      <c r="G139" s="2" t="n"/>
      <c r="H139" s="2" t="n"/>
      <c r="I139" s="2" t="n"/>
    </row>
    <row r="140" ht="39.7" customHeight="1">
      <c r="A140" s="3" t="inlineStr">
        <is>
          <t>Nro</t>
        </is>
      </c>
      <c r="B140" s="3" t="inlineStr">
        <is>
          <t>DESCRIPCION</t>
        </is>
      </c>
      <c r="C140" s="3" t="inlineStr">
        <is>
          <t>DIMENSIONES (m)</t>
        </is>
      </c>
      <c r="D140" s="3" t="inlineStr">
        <is>
          <t>AREA (m2)</t>
        </is>
      </c>
      <c r="E140" s="3" t="inlineStr">
        <is>
          <t>FACTOR</t>
        </is>
      </c>
      <c r="F140" s="3" t="inlineStr">
        <is>
          <t>PERDIDA CALOR (Kcal/h)</t>
        </is>
      </c>
      <c r="G140" s="2" t="n"/>
      <c r="H140" s="2" t="n"/>
      <c r="I140" s="2" t="n"/>
    </row>
    <row r="141" ht="39.7" customHeight="1">
      <c r="A141" s="18" t="inlineStr">
        <is>
          <t>1</t>
        </is>
      </c>
      <c r="B141" s="35" t="inlineStr">
        <is>
          <t>VENTANA</t>
        </is>
      </c>
      <c r="C141" s="10" t="n"/>
      <c r="D141" s="10" t="n"/>
      <c r="E141" s="10" t="n"/>
      <c r="F141" s="10" t="n"/>
      <c r="G141" s="2" t="n"/>
      <c r="H141" s="2" t="n"/>
      <c r="I141" s="2" t="n"/>
    </row>
    <row r="142" ht="62" customHeight="1">
      <c r="A142" s="10" t="n"/>
      <c r="B142" s="36" t="inlineStr">
        <is>
          <t>(sin aberturas)</t>
        </is>
      </c>
      <c r="C142" s="10">
        <f>IF(COUNT(H142,I142)&lt;2,"",TEXT(H142,"0.00")&amp;" x "&amp;TEXT(I142,"0.00"))</f>
        <v/>
      </c>
      <c r="D142" s="9">
        <f>IF(COUNT(H142,I142)&lt;2,"",ROUND(H142*I142,2))</f>
        <v/>
      </c>
      <c r="E142" s="27" t="n">
        <v>60</v>
      </c>
      <c r="F142" s="30">
        <f>IF(D142="","",ROUND(D142*E142,1))</f>
        <v/>
      </c>
      <c r="G142" s="2" t="n"/>
      <c r="H142" s="37" t="n"/>
      <c r="I142" s="37" t="n"/>
    </row>
    <row r="143" ht="39.7" customHeight="1">
      <c r="A143" s="18" t="inlineStr">
        <is>
          <t>2</t>
        </is>
      </c>
      <c r="B143" s="35" t="inlineStr">
        <is>
          <t>PAREDES EXTERIORES</t>
        </is>
      </c>
      <c r="C143" s="10" t="n"/>
      <c r="D143" s="10" t="n"/>
      <c r="E143" s="10" t="n"/>
      <c r="F143" s="10" t="n"/>
      <c r="G143" s="2" t="n"/>
      <c r="H143" s="2" t="n"/>
      <c r="I143" s="2" t="n"/>
    </row>
    <row r="144" ht="62" customHeight="1">
      <c r="A144" s="10" t="n"/>
      <c r="B144" s="36" t="inlineStr">
        <is>
          <t>AISLADAS ()</t>
        </is>
      </c>
      <c r="C144" s="10">
        <f>IF(COUNT(H144,I144)&lt;2,"",TEXT(H144,"0.00")&amp;" x "&amp;TEXT(I144,"0.00"))</f>
        <v/>
      </c>
      <c r="D144" s="9">
        <f>IF(COUNT(H144,I144)&lt;2,"",ROUND(H144*I144,2))</f>
        <v/>
      </c>
      <c r="E144" s="27" t="n">
        <v>20</v>
      </c>
      <c r="F144" s="30">
        <f>IF(D144="","",ROUND(D144*E144,1))</f>
        <v/>
      </c>
      <c r="G144" s="2" t="n"/>
      <c r="H144" s="37" t="n">
        <v>1.7</v>
      </c>
      <c r="I144" s="37" t="n">
        <v>3</v>
      </c>
    </row>
    <row r="145" ht="62" customHeight="1">
      <c r="A145" s="10" t="n"/>
      <c r="B145" s="36" t="inlineStr">
        <is>
          <t>AISLADAS (    )</t>
        </is>
      </c>
      <c r="C145" s="10">
        <f>IF(COUNT(H145,I145)&lt;2,"",TEXT(H145,"0.00")&amp;" x "&amp;TEXT(I145,"0.00"))</f>
        <v/>
      </c>
      <c r="D145" s="9">
        <f>IF(COUNT(H145,I145)&lt;2,"",ROUND(H145*I145,2))</f>
        <v/>
      </c>
      <c r="E145" s="27" t="n">
        <v>20</v>
      </c>
      <c r="F145" s="30">
        <f>IF(D145="","",ROUND(D145*E145,1))</f>
        <v/>
      </c>
      <c r="G145" s="2" t="n"/>
      <c r="H145" s="37" t="n"/>
      <c r="I145" s="37" t="n"/>
    </row>
    <row r="146" ht="62" customHeight="1">
      <c r="A146" s="10" t="n"/>
      <c r="B146" s="36" t="inlineStr">
        <is>
          <t>INTERIORES (resto del lado largo)</t>
        </is>
      </c>
      <c r="C146" s="10">
        <f>IF(COUNT(H146,I146)&lt;2,"",TEXT(H146,"0.00")&amp;" x "&amp;TEXT(I146,"0.00"))</f>
        <v/>
      </c>
      <c r="D146" s="9">
        <f>IF(COUNT(H146,I146)&lt;2,"",ROUND(H146*I146,2))</f>
        <v/>
      </c>
      <c r="E146" s="27" t="n">
        <v>25</v>
      </c>
      <c r="F146" s="30">
        <f>IF(D146="","",ROUND(D146*E146,1))</f>
        <v/>
      </c>
      <c r="G146" s="2" t="n"/>
      <c r="H146" s="37" t="n">
        <v>3.17</v>
      </c>
      <c r="I146" s="37" t="n">
        <v>3</v>
      </c>
    </row>
    <row r="147" ht="62" customHeight="1">
      <c r="A147" s="10" t="n"/>
      <c r="B147" s="36" t="inlineStr">
        <is>
          <t>INTERIORES (    )</t>
        </is>
      </c>
      <c r="C147" s="10">
        <f>IF(COUNT(H147,I147)&lt;2,"",TEXT(H147,"0.00")&amp;" x "&amp;TEXT(I147,"0.00"))</f>
        <v/>
      </c>
      <c r="D147" s="9">
        <f>IF(COUNT(H147,I147)&lt;2,"",ROUND(H147*I147,2))</f>
        <v/>
      </c>
      <c r="E147" s="27" t="n">
        <v>25</v>
      </c>
      <c r="F147" s="30">
        <f>IF(D147="","",ROUND(D147*E147,1))</f>
        <v/>
      </c>
      <c r="G147" s="2" t="n"/>
      <c r="H147" s="37" t="n">
        <v>3.38</v>
      </c>
      <c r="I147" s="37" t="n">
        <v>3</v>
      </c>
    </row>
    <row r="148" ht="62" customHeight="1">
      <c r="A148" s="10" t="n"/>
      <c r="B148" s="36" t="inlineStr">
        <is>
          <t>INTERIORES (    )</t>
        </is>
      </c>
      <c r="C148" s="10">
        <f>IF(COUNT(H148,I148)&lt;2,"",TEXT(H148,"0.00")&amp;" x "&amp;TEXT(I148,"0.00"))</f>
        <v/>
      </c>
      <c r="D148" s="9">
        <f>IF(COUNT(H148,I148)&lt;2,"",ROUND(H148*I148,2))</f>
        <v/>
      </c>
      <c r="E148" s="27" t="n">
        <v>25</v>
      </c>
      <c r="F148" s="30">
        <f>IF(D148="","",ROUND(D148*E148,1))</f>
        <v/>
      </c>
      <c r="G148" s="2" t="n"/>
      <c r="H148" s="37" t="n">
        <v>1.66</v>
      </c>
      <c r="I148" s="37" t="n">
        <v>3</v>
      </c>
    </row>
    <row r="149" ht="62" customHeight="1">
      <c r="A149" s="10" t="n"/>
      <c r="B149" s="36" t="inlineStr">
        <is>
          <t>INTERIORES (    )</t>
        </is>
      </c>
      <c r="C149" s="10">
        <f>IF(COUNT(H149,I149)&lt;2,"",TEXT(H149,"0.00")&amp;" x "&amp;TEXT(I149,"0.00"))</f>
        <v/>
      </c>
      <c r="D149" s="9">
        <f>IF(COUNT(H149,I149)&lt;2,"",ROUND(H149*I149,2))</f>
        <v/>
      </c>
      <c r="E149" s="27" t="n">
        <v>25</v>
      </c>
      <c r="F149" s="30">
        <f>IF(D149="","",ROUND(D149*E149,1))</f>
        <v/>
      </c>
      <c r="G149" s="2" t="n"/>
      <c r="H149" s="37" t="n">
        <v>1.49</v>
      </c>
      <c r="I149" s="37" t="n">
        <v>3</v>
      </c>
    </row>
    <row r="150" ht="62" customHeight="1">
      <c r="A150" s="10" t="n"/>
      <c r="B150" s="36" t="inlineStr">
        <is>
          <t>INTERIORES (    )</t>
        </is>
      </c>
      <c r="C150" s="10">
        <f>IF(COUNT(H150,I150)&lt;2,"",TEXT(H150,"0.00")&amp;" x "&amp;TEXT(I150,"0.00"))</f>
        <v/>
      </c>
      <c r="D150" s="9">
        <f>IF(COUNT(H150,I150)&lt;2,"",ROUND(H150*I150,2))</f>
        <v/>
      </c>
      <c r="E150" s="27" t="n">
        <v>25</v>
      </c>
      <c r="F150" s="30">
        <f>IF(D150="","",ROUND(D150*E150,1))</f>
        <v/>
      </c>
      <c r="G150" s="2" t="n"/>
      <c r="H150" s="37" t="n">
        <v>1.09</v>
      </c>
      <c r="I150" s="37" t="n">
        <v>3</v>
      </c>
    </row>
    <row r="151" ht="62" customHeight="1">
      <c r="A151" s="10" t="n"/>
      <c r="B151" s="36" t="inlineStr">
        <is>
          <t>INTERIORES (    )</t>
        </is>
      </c>
      <c r="C151" s="10">
        <f>IF(COUNT(H151,I151)&lt;2,"",TEXT(H151,"0.00")&amp;" x "&amp;TEXT(I151,"0.00"))</f>
        <v/>
      </c>
      <c r="D151" s="9">
        <f>IF(COUNT(H151,I151)&lt;2,"",ROUND(H151*I151,2))</f>
        <v/>
      </c>
      <c r="E151" s="27" t="n">
        <v>25</v>
      </c>
      <c r="F151" s="30">
        <f>IF(D151="","",ROUND(D151*E151,1))</f>
        <v/>
      </c>
      <c r="G151" s="2" t="n"/>
      <c r="H151" s="37" t="n">
        <v>0.57</v>
      </c>
      <c r="I151" s="37" t="n">
        <v>3</v>
      </c>
    </row>
    <row r="152" ht="39.7" customHeight="1">
      <c r="A152" s="18" t="inlineStr">
        <is>
          <t>3</t>
        </is>
      </c>
      <c r="B152" s="35" t="inlineStr">
        <is>
          <t>TECHOS O CIELORRASOS</t>
        </is>
      </c>
      <c r="C152" s="10" t="n"/>
      <c r="D152" s="10" t="n"/>
      <c r="E152" s="10" t="n"/>
      <c r="F152" s="10" t="n"/>
      <c r="G152" s="2" t="n"/>
      <c r="H152" s="2" t="n"/>
      <c r="I152" s="2" t="n"/>
    </row>
    <row r="153" ht="62" customHeight="1">
      <c r="A153" s="10" t="n"/>
      <c r="B153" s="36" t="inlineStr">
        <is>
          <t>TECHO NO AISLADO</t>
        </is>
      </c>
      <c r="C153" s="10" t="inlineStr"/>
      <c r="D153" s="9">
        <f>IF(COUNT(H153,I153)&lt;2,"",ROUND(H153*I153,2))</f>
        <v/>
      </c>
      <c r="E153" s="27" t="n">
        <v>30</v>
      </c>
      <c r="F153" s="30">
        <f>IF(D153="","",ROUND(D153*E153,1))</f>
        <v/>
      </c>
      <c r="G153" s="2" t="n"/>
      <c r="H153" s="37" t="n"/>
      <c r="I153" s="37" t="n"/>
    </row>
    <row r="154" ht="62" customHeight="1">
      <c r="A154" s="10" t="n"/>
      <c r="B154" s="36" t="inlineStr">
        <is>
          <t>TECHO AISLADO</t>
        </is>
      </c>
      <c r="C154" s="10" t="inlineStr"/>
      <c r="D154" s="9">
        <f>IF(COUNT(H154,I154)&lt;2,"",ROUND(H154*I154,2))</f>
        <v/>
      </c>
      <c r="E154" s="27" t="n">
        <v>20</v>
      </c>
      <c r="F154" s="30">
        <f>IF(D154="","",ROUND(D154*E154,1))</f>
        <v/>
      </c>
      <c r="G154" s="2" t="n"/>
      <c r="H154" s="37" t="n"/>
      <c r="I154" s="37" t="n"/>
    </row>
    <row r="155" ht="39.7" customHeight="1">
      <c r="A155" s="10" t="n"/>
      <c r="B155" s="36" t="inlineStr">
        <is>
          <t>TECHO ENTREPISO</t>
        </is>
      </c>
      <c r="C155" s="10" t="inlineStr">
        <is>
          <t>por croquis</t>
        </is>
      </c>
      <c r="D155" s="9" t="n">
        <v>7.23</v>
      </c>
      <c r="E155" s="27" t="n">
        <v>15</v>
      </c>
      <c r="F155" s="30">
        <f>IF(D155="","",ROUND(D155*E155,1))</f>
        <v/>
      </c>
      <c r="G155" s="2" t="n"/>
      <c r="H155" s="37" t="n"/>
      <c r="I155" s="37" t="n"/>
    </row>
    <row r="156" ht="39.7" customHeight="1">
      <c r="A156" s="18" t="inlineStr">
        <is>
          <t>4</t>
        </is>
      </c>
      <c r="B156" s="35" t="inlineStr">
        <is>
          <t>PISO</t>
        </is>
      </c>
      <c r="C156" s="10" t="n"/>
      <c r="D156" s="10" t="n"/>
      <c r="E156" s="10" t="n"/>
      <c r="F156" s="10" t="n"/>
      <c r="G156" s="2" t="n"/>
      <c r="H156" s="2" t="n"/>
      <c r="I156" s="2" t="n"/>
    </row>
    <row r="157" ht="39.7" customHeight="1">
      <c r="A157" s="10" t="n"/>
      <c r="B157" s="36" t="inlineStr">
        <is>
          <t>SOBRE TIERRA</t>
        </is>
      </c>
      <c r="C157" s="10" t="inlineStr">
        <is>
          <t>por croquis</t>
        </is>
      </c>
      <c r="D157" s="9" t="n">
        <v>7.23</v>
      </c>
      <c r="E157" s="27" t="n">
        <v>10</v>
      </c>
      <c r="F157" s="30">
        <f>IF(D157="","",ROUND(D157*E157,1))</f>
        <v/>
      </c>
      <c r="G157" s="2" t="n"/>
      <c r="H157" s="37" t="n"/>
      <c r="I157" s="37" t="n"/>
    </row>
    <row r="158" ht="62" customHeight="1">
      <c r="A158" s="10" t="n"/>
      <c r="B158" s="36" t="inlineStr">
        <is>
          <t>SOBRE LOCAL OCUPADO</t>
        </is>
      </c>
      <c r="C158" s="10" t="inlineStr"/>
      <c r="D158" s="9">
        <f>IF(COUNT(H158,I158)&lt;2,"",ROUND(H158*I158,2))</f>
        <v/>
      </c>
      <c r="E158" s="27" t="n">
        <v>15</v>
      </c>
      <c r="F158" s="30">
        <f>IF(D158="","",ROUND(D158*E158,1))</f>
        <v/>
      </c>
      <c r="G158" s="2" t="n"/>
      <c r="H158" s="37" t="n"/>
      <c r="I158" s="37" t="n"/>
    </row>
    <row r="159" ht="39.7" customHeight="1">
      <c r="A159" s="18" t="inlineStr">
        <is>
          <t>5</t>
        </is>
      </c>
      <c r="B159" s="35" t="inlineStr">
        <is>
          <t>INFILTRACION</t>
        </is>
      </c>
      <c r="C159" s="10" t="n"/>
      <c r="D159" s="18" t="inlineStr">
        <is>
          <t>VOLUMEN (m3)</t>
        </is>
      </c>
      <c r="E159" s="10" t="n"/>
      <c r="F159" s="10" t="n"/>
      <c r="G159" s="2" t="n"/>
      <c r="H159" s="2" t="n"/>
      <c r="I159" s="2" t="n"/>
    </row>
    <row r="160" ht="39.7" customHeight="1">
      <c r="A160" s="10" t="n"/>
      <c r="B160" s="36" t="inlineStr">
        <is>
          <t>UNA PARED EXTERIOR</t>
        </is>
      </c>
      <c r="C160" s="10" t="inlineStr">
        <is>
          <t>7.23 m2 x 3.00</t>
        </is>
      </c>
      <c r="D160" s="9" t="n">
        <v>21.69</v>
      </c>
      <c r="E160" s="27" t="n">
        <v>6</v>
      </c>
      <c r="F160" s="30">
        <f>IF(D160="","",ROUND(D160*E160,1))</f>
        <v/>
      </c>
      <c r="G160" s="2" t="n"/>
      <c r="H160" s="37" t="n"/>
      <c r="I160" s="37" t="n"/>
    </row>
    <row r="161" ht="62" customHeight="1">
      <c r="A161" s="10" t="n"/>
      <c r="B161" s="36" t="inlineStr">
        <is>
          <t>DOS PAREDES EXTERIORES</t>
        </is>
      </c>
      <c r="C161" s="10" t="inlineStr"/>
      <c r="D161" s="9">
        <f>IF(COUNT(H161,I161)&lt;2,"",ROUND(H161*I161,2))</f>
        <v/>
      </c>
      <c r="E161" s="27" t="n">
        <v>9</v>
      </c>
      <c r="F161" s="30">
        <f>IF(D161="","",ROUND(D161*E161,1))</f>
        <v/>
      </c>
      <c r="G161" s="2" t="n"/>
      <c r="H161" s="37" t="n"/>
      <c r="I161" s="37" t="n"/>
    </row>
    <row r="162" ht="62" customHeight="1">
      <c r="A162" s="10" t="n"/>
      <c r="B162" s="36" t="inlineStr">
        <is>
          <t>TRES O MAS PAREDES EXTERIORES</t>
        </is>
      </c>
      <c r="C162" s="10" t="inlineStr"/>
      <c r="D162" s="9">
        <f>IF(COUNT(H162,I162)&lt;2,"",ROUND(H162*I162,2))</f>
        <v/>
      </c>
      <c r="E162" s="27" t="n">
        <v>12</v>
      </c>
      <c r="F162" s="30">
        <f>IF(D162="","",ROUND(D162*E162,1))</f>
        <v/>
      </c>
      <c r="G162" s="2" t="n"/>
      <c r="H162" s="37" t="n"/>
      <c r="I162" s="37" t="n"/>
    </row>
    <row r="163" ht="70" customHeight="1">
      <c r="A163" s="18" t="inlineStr">
        <is>
          <t>6</t>
        </is>
      </c>
      <c r="B163" s="35" t="inlineStr">
        <is>
          <t>SUBTOTAL</t>
        </is>
      </c>
      <c r="C163" s="10" t="n"/>
      <c r="D163" s="10" t="n"/>
      <c r="E163" s="10" t="n"/>
      <c r="F163" s="38">
        <f>IF(F142="",0,F142)+IF(F144="",0,F144)+IF(F145="",0,F145)+IF(F146="",0,F146)+IF(F147="",0,F147)+IF(F148="",0,F148)+IF(F149="",0,F149)+IF(F150="",0,F150)+IF(F151="",0,F151)+IF(F153="",0,F153)+IF(F154="",0,F154)+IF(F155="",0,F155)+IF(F157="",0,F157)+IF(F158="",0,F158)+IF(F160="",0,F160)+IF(F161="",0,F161)+IF(F162="",0,F162)</f>
        <v/>
      </c>
      <c r="G163" s="2" t="n"/>
      <c r="H163" s="2" t="n"/>
      <c r="I163" s="2" t="n"/>
    </row>
    <row r="164" ht="47" customHeight="1">
      <c r="A164" s="18" t="inlineStr">
        <is>
          <t>7</t>
        </is>
      </c>
      <c r="B164" s="35" t="inlineStr">
        <is>
          <t>PERDIDA TOTAL</t>
        </is>
      </c>
      <c r="C164" s="10">
        <f>TEXT(F163,"0.00")&amp;"  X  "&amp;Datos_balance!$B$4&amp;" (FI)  X  "&amp;Datos_balance!$B$5&amp;" (FO)  X  "&amp;Datos_balance!$B$6&amp;" (FZ)"</f>
        <v/>
      </c>
      <c r="D164" s="2" t="n"/>
      <c r="E164" s="2" t="n"/>
      <c r="F164" s="38">
        <f>ROUND(F163*Datos_balance!$B$4*Datos_balance!$B$5*Datos_balance!$B$6,1)</f>
        <v/>
      </c>
      <c r="G164" s="2" t="n"/>
      <c r="H164" s="2" t="n"/>
      <c r="I164" s="2" t="n"/>
    </row>
    <row r="165" ht="39.7" customHeight="1">
      <c r="A165" s="10" t="n"/>
      <c r="B165" s="11" t="inlineStr">
        <is>
          <t>Carga de locales sin emisor</t>
        </is>
      </c>
      <c r="C165" s="10" t="n"/>
      <c r="D165" s="2" t="n"/>
      <c r="E165" s="2" t="n"/>
      <c r="F165" s="30" t="n"/>
      <c r="G165" s="2" t="n"/>
      <c r="H165" s="2" t="n"/>
      <c r="I165" s="2" t="n"/>
    </row>
    <row r="166" ht="39.7" customHeight="1">
      <c r="A166" s="10" t="n"/>
      <c r="B166" s="35" t="inlineStr">
        <is>
          <t>CARGA TOTAL A CUBRIR</t>
        </is>
      </c>
      <c r="C166" s="10" t="n"/>
      <c r="D166" s="2" t="n"/>
      <c r="E166" s="2" t="n"/>
      <c r="F166" s="38">
        <f>F164+IF(F165="",0,F165)</f>
        <v/>
      </c>
      <c r="G166" s="2" t="n"/>
      <c r="H166" s="2" t="n"/>
      <c r="I166" s="2" t="n"/>
    </row>
    <row r="167">
      <c r="A167" s="2" t="n"/>
      <c r="B167" s="2" t="n"/>
      <c r="C167" s="2" t="n"/>
      <c r="D167" s="2" t="n"/>
      <c r="E167" s="2" t="n"/>
      <c r="F167" s="2" t="n"/>
      <c r="G167" s="2" t="n"/>
      <c r="H167" s="2" t="n"/>
      <c r="I167" s="2" t="n"/>
    </row>
    <row r="168" ht="62" customHeight="1">
      <c r="A168" s="10" t="n"/>
      <c r="B168" s="11" t="inlineStr">
        <is>
          <t>Salto termico:  dt = (te+ts)/2 - ti</t>
        </is>
      </c>
      <c r="C168" s="10">
        <f>TEXT((Datos_balance!$B$9+Datos_balance!$B$10)/2,"0")&amp;" - "&amp;TEXT(Datos_balance!$B$11,"0")&amp;" = "&amp;TEXT((Datos_balance!$B$9+Datos_balance!$B$10)/2-Datos_balance!$B$11,"0")&amp;" C"</f>
        <v/>
      </c>
      <c r="D168" s="2" t="n"/>
      <c r="E168" s="2" t="n"/>
      <c r="F168" s="10" t="n"/>
      <c r="G168" s="2" t="n"/>
      <c r="H168" s="2" t="n"/>
      <c r="I168" s="2" t="n"/>
    </row>
    <row r="169" ht="39.7" customHeight="1">
      <c r="A169" s="10" t="n"/>
      <c r="B169" s="11" t="inlineStr">
        <is>
          <t>Kcal/h por elemento</t>
        </is>
      </c>
      <c r="C169" s="9">
        <f>ROUND(Datos_balance!$B$14*Datos_balance!$B$15,2)</f>
        <v/>
      </c>
      <c r="D169" s="2" t="n"/>
      <c r="E169" s="2" t="n"/>
      <c r="F169" s="10" t="n"/>
      <c r="G169" s="2" t="n"/>
      <c r="H169" s="2" t="n"/>
      <c r="I169" s="2" t="n"/>
    </row>
    <row r="170" ht="39.7" customHeight="1">
      <c r="A170" s="10" t="n"/>
      <c r="B170" s="11" t="inlineStr">
        <is>
          <t>Elementos necesarios</t>
        </is>
      </c>
      <c r="C170" s="27">
        <f>ROUNDUP(F166/(Datos_balance!$B$14*Datos_balance!$B$15),0)</f>
        <v/>
      </c>
      <c r="D170" s="2" t="n"/>
      <c r="E170" s="2" t="n"/>
      <c r="F170" s="10" t="n"/>
      <c r="G170" s="2" t="n"/>
      <c r="H170" s="2" t="n"/>
      <c r="I170" s="2" t="n"/>
    </row>
    <row r="171" ht="39.7" customHeight="1">
      <c r="A171" s="10" t="n"/>
      <c r="B171" s="11" t="inlineStr">
        <is>
          <t>Ancho del radiador (cm)</t>
        </is>
      </c>
      <c r="C171" s="27">
        <f>ROUNDUP(F166/(Datos_balance!$B$14*Datos_balance!$B$15),0)*Datos_balance!$B$16</f>
        <v/>
      </c>
      <c r="D171" s="2" t="n"/>
      <c r="E171" s="2" t="n"/>
      <c r="F171" s="10" t="n"/>
      <c r="G171" s="2" t="n"/>
      <c r="H171" s="2" t="n"/>
      <c r="I171" s="2" t="n"/>
    </row>
    <row r="172" ht="39.7" customHeight="1">
      <c r="A172" s="14" t="n"/>
      <c r="B172" s="15" t="inlineStr">
        <is>
          <t>Radiador adoptado</t>
        </is>
      </c>
      <c r="C172" s="14">
        <f>Datos_balance!$B$13</f>
        <v/>
      </c>
      <c r="D172" s="22" t="n"/>
      <c r="E172" s="22" t="n"/>
      <c r="F172" s="14" t="n"/>
      <c r="G172" s="2" t="n"/>
      <c r="H172" s="2" t="n"/>
      <c r="I172" s="2" t="n"/>
    </row>
    <row r="173">
      <c r="A173" s="2" t="n"/>
      <c r="B173" s="2" t="n"/>
      <c r="C173" s="2" t="n"/>
      <c r="D173" s="2" t="n"/>
      <c r="E173" s="2" t="n"/>
      <c r="F173" s="2" t="n"/>
      <c r="G173" s="2" t="n"/>
      <c r="H173" s="2" t="n"/>
      <c r="I173" s="2" t="n"/>
    </row>
    <row r="174" ht="39.7" customHeight="1">
      <c r="A174" s="2" t="n"/>
      <c r="B174" s="39" t="inlineStr">
        <is>
          <t>Ubicacion en planta de 08 - Vestidor</t>
        </is>
      </c>
      <c r="C174" s="2" t="n"/>
      <c r="D174" s="2" t="n"/>
      <c r="E174" s="2" t="n"/>
      <c r="F174" s="2" t="n"/>
      <c r="G174" s="2" t="n"/>
      <c r="H174" s="2" t="n"/>
      <c r="I174" s="2" t="n"/>
    </row>
    <row r="175" ht="39.7" customHeight="1">
      <c r="A175" s="2" t="n"/>
      <c r="B175" s="2" t="n"/>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ht="39.7" customHeight="1">
      <c r="A188" s="5" t="inlineStr">
        <is>
          <t>LOCAL  Escalera   (PB)   -   altura 3.00 m</t>
        </is>
      </c>
      <c r="B188" s="2" t="n"/>
      <c r="C188" s="2" t="n"/>
      <c r="D188" s="2" t="n"/>
      <c r="E188" s="2" t="n"/>
      <c r="F188" s="2" t="n"/>
      <c r="G188" s="2" t="n"/>
      <c r="H188" s="2" t="n"/>
      <c r="I188" s="2" t="n"/>
    </row>
    <row r="189" ht="39.7" customHeight="1">
      <c r="A189" s="3" t="inlineStr">
        <is>
          <t>Nro</t>
        </is>
      </c>
      <c r="B189" s="3" t="inlineStr">
        <is>
          <t>DESCRIPCION</t>
        </is>
      </c>
      <c r="C189" s="3" t="inlineStr">
        <is>
          <t>DIMENSIONES (m)</t>
        </is>
      </c>
      <c r="D189" s="3" t="inlineStr">
        <is>
          <t>AREA (m2)</t>
        </is>
      </c>
      <c r="E189" s="3" t="inlineStr">
        <is>
          <t>FACTOR</t>
        </is>
      </c>
      <c r="F189" s="3" t="inlineStr">
        <is>
          <t>PERDIDA CALOR (Kcal/h)</t>
        </is>
      </c>
      <c r="G189" s="2" t="n"/>
      <c r="H189" s="2" t="n"/>
      <c r="I189" s="2" t="n"/>
    </row>
    <row r="190" ht="39.7" customHeight="1">
      <c r="A190" s="18" t="inlineStr">
        <is>
          <t>1</t>
        </is>
      </c>
      <c r="B190" s="35" t="inlineStr">
        <is>
          <t>VENTANA</t>
        </is>
      </c>
      <c r="C190" s="10" t="n"/>
      <c r="D190" s="10" t="n"/>
      <c r="E190" s="10" t="n"/>
      <c r="F190" s="10" t="n"/>
      <c r="G190" s="2" t="n"/>
      <c r="H190" s="2" t="n"/>
      <c r="I190" s="2" t="n"/>
    </row>
    <row r="191" ht="62" customHeight="1">
      <c r="A191" s="10" t="n"/>
      <c r="B191" s="36" t="inlineStr">
        <is>
          <t>PF05</t>
        </is>
      </c>
      <c r="C191" s="10">
        <f>IF(COUNT(H191,I191)&lt;2,"",TEXT(H191,"0.00")&amp;" x "&amp;TEXT(I191,"0.00"))</f>
        <v/>
      </c>
      <c r="D191" s="9">
        <f>IF(COUNT(H191,I191)&lt;2,"",ROUND(H191*I191,2))</f>
        <v/>
      </c>
      <c r="E191" s="27" t="n">
        <v>60</v>
      </c>
      <c r="F191" s="30">
        <f>IF(D191="","",ROUND(D191*E191,1))</f>
        <v/>
      </c>
      <c r="G191" s="2" t="n"/>
      <c r="H191" s="37" t="n">
        <v>0.75</v>
      </c>
      <c r="I191" s="37" t="n">
        <v>2.52</v>
      </c>
    </row>
    <row r="192" ht="39.7" customHeight="1">
      <c r="A192" s="18" t="inlineStr">
        <is>
          <t>2</t>
        </is>
      </c>
      <c r="B192" s="35" t="inlineStr">
        <is>
          <t>PAREDES EXTERIORES</t>
        </is>
      </c>
      <c r="C192" s="10" t="n"/>
      <c r="D192" s="10" t="n"/>
      <c r="E192" s="10" t="n"/>
      <c r="F192" s="10" t="n"/>
      <c r="G192" s="2" t="n"/>
      <c r="H192" s="2" t="n"/>
      <c r="I192" s="2" t="n"/>
    </row>
    <row r="193" ht="62" customHeight="1">
      <c r="A193" s="10" t="n"/>
      <c r="B193" s="36" t="inlineStr">
        <is>
          <t>AISLADAS ()</t>
        </is>
      </c>
      <c r="C193" s="10">
        <f>IF(COUNT(H193,I193)&lt;2,"",TEXT(H193,"0.00")&amp;" x "&amp;TEXT(I193,"0.00"))</f>
        <v/>
      </c>
      <c r="D193" s="9">
        <f>IF(COUNT(H193,I193)&lt;2,"",ROUND(H193*I193,2))</f>
        <v/>
      </c>
      <c r="E193" s="27" t="n">
        <v>20</v>
      </c>
      <c r="F193" s="30">
        <f>IF(D193="","",ROUND(D193*E193,1))</f>
        <v/>
      </c>
      <c r="G193" s="2" t="n"/>
      <c r="H193" s="37" t="n">
        <v>4.06</v>
      </c>
      <c r="I193" s="37" t="n">
        <v>3</v>
      </c>
    </row>
    <row r="194" ht="62" customHeight="1">
      <c r="A194" s="10" t="n"/>
      <c r="B194" s="36" t="inlineStr">
        <is>
          <t>AISLADAS ()</t>
        </is>
      </c>
      <c r="C194" s="10">
        <f>IF(COUNT(H194,I194)&lt;2,"",TEXT(H194,"0.00")&amp;" x "&amp;TEXT(I194,"0.00"))</f>
        <v/>
      </c>
      <c r="D194" s="9">
        <f>IF(COUNT(H194,I194)&lt;2,"",ROUND(H194*I194,2))</f>
        <v/>
      </c>
      <c r="E194" s="27" t="n">
        <v>20</v>
      </c>
      <c r="F194" s="30">
        <f>IF(D194="","",ROUND(D194*E194,1))</f>
        <v/>
      </c>
      <c r="G194" s="2" t="n"/>
      <c r="H194" s="37" t="n">
        <v>1.73</v>
      </c>
      <c r="I194" s="37" t="n">
        <v>3</v>
      </c>
    </row>
    <row r="195" ht="62" customHeight="1">
      <c r="A195" s="10" t="n"/>
      <c r="B195" s="36" t="inlineStr">
        <is>
          <t>INTERIORES (    )</t>
        </is>
      </c>
      <c r="C195" s="10">
        <f>IF(COUNT(H195,I195)&lt;2,"",TEXT(H195,"0.00")&amp;" x "&amp;TEXT(I195,"0.00"))</f>
        <v/>
      </c>
      <c r="D195" s="9">
        <f>IF(COUNT(H195,I195)&lt;2,"",ROUND(H195*I195,2))</f>
        <v/>
      </c>
      <c r="E195" s="27" t="n">
        <v>25</v>
      </c>
      <c r="F195" s="30">
        <f>IF(D195="","",ROUND(D195*E195,1))</f>
        <v/>
      </c>
      <c r="G195" s="2" t="n"/>
      <c r="H195" s="37" t="n">
        <v>4.06</v>
      </c>
      <c r="I195" s="37" t="n">
        <v>3</v>
      </c>
    </row>
    <row r="196" ht="62" customHeight="1">
      <c r="A196" s="10" t="n"/>
      <c r="B196" s="36" t="inlineStr">
        <is>
          <t>INTERIORES (    )</t>
        </is>
      </c>
      <c r="C196" s="10">
        <f>IF(COUNT(H196,I196)&lt;2,"",TEXT(H196,"0.00")&amp;" x "&amp;TEXT(I196,"0.00"))</f>
        <v/>
      </c>
      <c r="D196" s="9">
        <f>IF(COUNT(H196,I196)&lt;2,"",ROUND(H196*I196,2))</f>
        <v/>
      </c>
      <c r="E196" s="27" t="n">
        <v>25</v>
      </c>
      <c r="F196" s="30">
        <f>IF(D196="","",ROUND(D196*E196,1))</f>
        <v/>
      </c>
      <c r="G196" s="2" t="n"/>
      <c r="H196" s="37" t="n">
        <v>1.73</v>
      </c>
      <c r="I196" s="37" t="n">
        <v>3</v>
      </c>
    </row>
    <row r="197" ht="39.7" customHeight="1">
      <c r="A197" s="18" t="inlineStr">
        <is>
          <t>3</t>
        </is>
      </c>
      <c r="B197" s="35" t="inlineStr">
        <is>
          <t>TECHOS O CIELORRASOS</t>
        </is>
      </c>
      <c r="C197" s="10" t="n"/>
      <c r="D197" s="10" t="n"/>
      <c r="E197" s="10" t="n"/>
      <c r="F197" s="10" t="n"/>
      <c r="G197" s="2" t="n"/>
      <c r="H197" s="2" t="n"/>
      <c r="I197" s="2" t="n"/>
    </row>
    <row r="198" ht="62" customHeight="1">
      <c r="A198" s="10" t="n"/>
      <c r="B198" s="36" t="inlineStr">
        <is>
          <t>TECHO NO AISLADO</t>
        </is>
      </c>
      <c r="C198" s="10" t="inlineStr"/>
      <c r="D198" s="9">
        <f>IF(COUNT(H198,I198)&lt;2,"",ROUND(H198*I198,2))</f>
        <v/>
      </c>
      <c r="E198" s="27" t="n">
        <v>30</v>
      </c>
      <c r="F198" s="30">
        <f>IF(D198="","",ROUND(D198*E198,1))</f>
        <v/>
      </c>
      <c r="G198" s="2" t="n"/>
      <c r="H198" s="37" t="n"/>
      <c r="I198" s="37" t="n"/>
    </row>
    <row r="199" ht="62" customHeight="1">
      <c r="A199" s="10" t="n"/>
      <c r="B199" s="36" t="inlineStr">
        <is>
          <t>TECHO AISLADO</t>
        </is>
      </c>
      <c r="C199" s="10" t="inlineStr"/>
      <c r="D199" s="9">
        <f>IF(COUNT(H199,I199)&lt;2,"",ROUND(H199*I199,2))</f>
        <v/>
      </c>
      <c r="E199" s="27" t="n">
        <v>20</v>
      </c>
      <c r="F199" s="30">
        <f>IF(D199="","",ROUND(D199*E199,1))</f>
        <v/>
      </c>
      <c r="G199" s="2" t="n"/>
      <c r="H199" s="37" t="n"/>
      <c r="I199" s="37" t="n"/>
    </row>
    <row r="200" ht="39.7" customHeight="1">
      <c r="A200" s="10" t="n"/>
      <c r="B200" s="36" t="inlineStr">
        <is>
          <t>TECHO ENTREPISO</t>
        </is>
      </c>
      <c r="C200" s="10" t="inlineStr">
        <is>
          <t>por croquis</t>
        </is>
      </c>
      <c r="D200" s="9" t="n">
        <v>7.02</v>
      </c>
      <c r="E200" s="27" t="n">
        <v>15</v>
      </c>
      <c r="F200" s="30">
        <f>IF(D200="","",ROUND(D200*E200,1))</f>
        <v/>
      </c>
      <c r="G200" s="2" t="n"/>
      <c r="H200" s="37" t="n"/>
      <c r="I200" s="37" t="n"/>
    </row>
    <row r="201" ht="39.7" customHeight="1">
      <c r="A201" s="18" t="inlineStr">
        <is>
          <t>4</t>
        </is>
      </c>
      <c r="B201" s="35" t="inlineStr">
        <is>
          <t>PISO</t>
        </is>
      </c>
      <c r="C201" s="10" t="n"/>
      <c r="D201" s="10" t="n"/>
      <c r="E201" s="10" t="n"/>
      <c r="F201" s="10" t="n"/>
      <c r="G201" s="2" t="n"/>
      <c r="H201" s="2" t="n"/>
      <c r="I201" s="2" t="n"/>
    </row>
    <row r="202" ht="39.7" customHeight="1">
      <c r="A202" s="10" t="n"/>
      <c r="B202" s="36" t="inlineStr">
        <is>
          <t>SOBRE TIERRA</t>
        </is>
      </c>
      <c r="C202" s="10" t="inlineStr">
        <is>
          <t>por croquis</t>
        </is>
      </c>
      <c r="D202" s="9" t="n">
        <v>7.02</v>
      </c>
      <c r="E202" s="27" t="n">
        <v>10</v>
      </c>
      <c r="F202" s="30">
        <f>IF(D202="","",ROUND(D202*E202,1))</f>
        <v/>
      </c>
      <c r="G202" s="2" t="n"/>
      <c r="H202" s="37" t="n"/>
      <c r="I202" s="37" t="n"/>
    </row>
    <row r="203" ht="62" customHeight="1">
      <c r="A203" s="10" t="n"/>
      <c r="B203" s="36" t="inlineStr">
        <is>
          <t>SOBRE LOCAL OCUPADO</t>
        </is>
      </c>
      <c r="C203" s="10" t="inlineStr"/>
      <c r="D203" s="9">
        <f>IF(COUNT(H203,I203)&lt;2,"",ROUND(H203*I203,2))</f>
        <v/>
      </c>
      <c r="E203" s="27" t="n">
        <v>15</v>
      </c>
      <c r="F203" s="30">
        <f>IF(D203="","",ROUND(D203*E203,1))</f>
        <v/>
      </c>
      <c r="G203" s="2" t="n"/>
      <c r="H203" s="37" t="n"/>
      <c r="I203" s="37" t="n"/>
    </row>
    <row r="204" ht="39.7" customHeight="1">
      <c r="A204" s="18" t="inlineStr">
        <is>
          <t>5</t>
        </is>
      </c>
      <c r="B204" s="35" t="inlineStr">
        <is>
          <t>INFILTRACION</t>
        </is>
      </c>
      <c r="C204" s="10" t="n"/>
      <c r="D204" s="18" t="inlineStr">
        <is>
          <t>VOLUMEN (m3)</t>
        </is>
      </c>
      <c r="E204" s="10" t="n"/>
      <c r="F204" s="10" t="n"/>
      <c r="G204" s="2" t="n"/>
      <c r="H204" s="2" t="n"/>
      <c r="I204" s="2" t="n"/>
    </row>
    <row r="205" ht="62" customHeight="1">
      <c r="A205" s="10" t="n"/>
      <c r="B205" s="36" t="inlineStr">
        <is>
          <t>UNA PARED EXTERIOR</t>
        </is>
      </c>
      <c r="C205" s="10" t="inlineStr"/>
      <c r="D205" s="9">
        <f>IF(COUNT(H205,I205)&lt;2,"",ROUND(H205*I205,2))</f>
        <v/>
      </c>
      <c r="E205" s="27" t="n">
        <v>6</v>
      </c>
      <c r="F205" s="30">
        <f>IF(D205="","",ROUND(D205*E205,1))</f>
        <v/>
      </c>
      <c r="G205" s="2" t="n"/>
      <c r="H205" s="37" t="n"/>
      <c r="I205" s="37" t="n"/>
    </row>
    <row r="206" ht="39.7" customHeight="1">
      <c r="A206" s="10" t="n"/>
      <c r="B206" s="36" t="inlineStr">
        <is>
          <t>DOS PAREDES EXTERIORES</t>
        </is>
      </c>
      <c r="C206" s="10" t="inlineStr">
        <is>
          <t>7.02 m2 x 3.00</t>
        </is>
      </c>
      <c r="D206" s="9" t="n">
        <v>21.06</v>
      </c>
      <c r="E206" s="27" t="n">
        <v>9</v>
      </c>
      <c r="F206" s="30">
        <f>IF(D206="","",ROUND(D206*E206,1))</f>
        <v/>
      </c>
      <c r="G206" s="2" t="n"/>
      <c r="H206" s="37" t="n"/>
      <c r="I206" s="37" t="n"/>
    </row>
    <row r="207" ht="62" customHeight="1">
      <c r="A207" s="10" t="n"/>
      <c r="B207" s="36" t="inlineStr">
        <is>
          <t>TRES O MAS PAREDES EXTERIORES</t>
        </is>
      </c>
      <c r="C207" s="10" t="inlineStr"/>
      <c r="D207" s="9">
        <f>IF(COUNT(H207,I207)&lt;2,"",ROUND(H207*I207,2))</f>
        <v/>
      </c>
      <c r="E207" s="27" t="n">
        <v>12</v>
      </c>
      <c r="F207" s="30">
        <f>IF(D207="","",ROUND(D207*E207,1))</f>
        <v/>
      </c>
      <c r="G207" s="2" t="n"/>
      <c r="H207" s="37" t="n"/>
      <c r="I207" s="37" t="n"/>
    </row>
    <row r="208" ht="70" customHeight="1">
      <c r="A208" s="18" t="inlineStr">
        <is>
          <t>6</t>
        </is>
      </c>
      <c r="B208" s="35" t="inlineStr">
        <is>
          <t>SUBTOTAL</t>
        </is>
      </c>
      <c r="C208" s="10" t="n"/>
      <c r="D208" s="10" t="n"/>
      <c r="E208" s="10" t="n"/>
      <c r="F208" s="38">
        <f>IF(F191="",0,F191)+IF(F193="",0,F193)+IF(F194="",0,F194)+IF(F195="",0,F195)+IF(F196="",0,F196)+IF(F198="",0,F198)+IF(F199="",0,F199)+IF(F200="",0,F200)+IF(F202="",0,F202)+IF(F203="",0,F203)+IF(F205="",0,F205)+IF(F206="",0,F206)+IF(F207="",0,F207)</f>
        <v/>
      </c>
      <c r="G208" s="2" t="n"/>
      <c r="H208" s="2" t="n"/>
      <c r="I208" s="2" t="n"/>
    </row>
    <row r="209" ht="47" customHeight="1">
      <c r="A209" s="18" t="inlineStr">
        <is>
          <t>7</t>
        </is>
      </c>
      <c r="B209" s="35" t="inlineStr">
        <is>
          <t>PERDIDA TOTAL</t>
        </is>
      </c>
      <c r="C209" s="10">
        <f>TEXT(F208,"0.00")&amp;"  X  "&amp;Datos_balance!$B$4&amp;" (FI)  X  "&amp;Datos_balance!$B$5&amp;" (FO)  X  "&amp;Datos_balance!$B$6&amp;" (FZ)"</f>
        <v/>
      </c>
      <c r="D209" s="2" t="n"/>
      <c r="E209" s="2" t="n"/>
      <c r="F209" s="38">
        <f>ROUND(F208*Datos_balance!$B$4*Datos_balance!$B$5*Datos_balance!$B$6,1)</f>
        <v/>
      </c>
      <c r="G209" s="2" t="n"/>
      <c r="H209" s="2" t="n"/>
      <c r="I209" s="2" t="n"/>
    </row>
    <row r="210" ht="39.7" customHeight="1">
      <c r="A210" s="10" t="n"/>
      <c r="B210" s="11" t="inlineStr">
        <is>
          <t>Carga de locales sin emisor</t>
        </is>
      </c>
      <c r="C210" s="10" t="n"/>
      <c r="D210" s="2" t="n"/>
      <c r="E210" s="2" t="n"/>
      <c r="F210" s="30" t="n"/>
      <c r="G210" s="2" t="n"/>
      <c r="H210" s="2" t="n"/>
      <c r="I210" s="2" t="n"/>
    </row>
    <row r="211" ht="39.7" customHeight="1">
      <c r="A211" s="10" t="n"/>
      <c r="B211" s="35" t="inlineStr">
        <is>
          <t>CARGA TOTAL A CUBRIR</t>
        </is>
      </c>
      <c r="C211" s="10" t="n"/>
      <c r="D211" s="2" t="n"/>
      <c r="E211" s="2" t="n"/>
      <c r="F211" s="38">
        <f>F209+IF(F210="",0,F210)</f>
        <v/>
      </c>
      <c r="G211" s="2" t="n"/>
      <c r="H211" s="2" t="n"/>
      <c r="I211" s="2" t="n"/>
    </row>
    <row r="212">
      <c r="A212" s="2" t="n"/>
      <c r="B212" s="2" t="n"/>
      <c r="C212" s="2" t="n"/>
      <c r="D212" s="2" t="n"/>
      <c r="E212" s="2" t="n"/>
      <c r="F212" s="2" t="n"/>
      <c r="G212" s="2" t="n"/>
      <c r="H212" s="2" t="n"/>
      <c r="I212" s="2" t="n"/>
    </row>
    <row r="213" ht="39.7" customHeight="1">
      <c r="A213" s="14" t="n"/>
      <c r="B213" s="40" t="inlineStr">
        <is>
          <t>SIN EMISOR</t>
        </is>
      </c>
      <c r="C213" s="14" t="inlineStr">
        <is>
          <t>la cubre el radiador de 14 - Play room</t>
        </is>
      </c>
      <c r="D213" s="22" t="n"/>
      <c r="E213" s="22" t="n"/>
      <c r="F213" s="14" t="n"/>
      <c r="G213" s="2" t="n"/>
      <c r="H213" s="2" t="n"/>
      <c r="I213" s="2" t="n"/>
    </row>
    <row r="214">
      <c r="A214" s="2" t="n"/>
      <c r="B214" s="2" t="n"/>
      <c r="C214" s="2" t="n"/>
      <c r="D214" s="2" t="n"/>
      <c r="E214" s="2" t="n"/>
      <c r="F214" s="2" t="n"/>
      <c r="G214" s="2" t="n"/>
      <c r="H214" s="2" t="n"/>
      <c r="I214" s="2" t="n"/>
    </row>
    <row r="215" ht="39.7" customHeight="1">
      <c r="A215" s="2" t="n"/>
      <c r="B215" s="39" t="inlineStr">
        <is>
          <t>Ubicacion en planta de Escalera</t>
        </is>
      </c>
      <c r="C215" s="2" t="n"/>
      <c r="D215" s="2" t="n"/>
      <c r="E215" s="2" t="n"/>
      <c r="F215" s="2" t="n"/>
      <c r="G215" s="2" t="n"/>
      <c r="H215" s="2" t="n"/>
      <c r="I215" s="2" t="n"/>
    </row>
    <row r="216" ht="39.7" customHeight="1">
      <c r="A216" s="2" t="n"/>
      <c r="B216" s="2" t="n"/>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ht="39.7" customHeight="1">
      <c r="A228" s="5" t="inlineStr">
        <is>
          <t>LOCAL  09 - Dormitorio suite   (PB)   -   altura 3.00 m</t>
        </is>
      </c>
      <c r="B228" s="2" t="n"/>
      <c r="C228" s="2" t="n"/>
      <c r="D228" s="2" t="n"/>
      <c r="E228" s="2" t="n"/>
      <c r="F228" s="2" t="n"/>
      <c r="G228" s="2" t="n"/>
      <c r="H228" s="2" t="n"/>
      <c r="I228" s="2" t="n"/>
    </row>
    <row r="229" ht="39.7" customHeight="1">
      <c r="A229" s="3" t="inlineStr">
        <is>
          <t>Nro</t>
        </is>
      </c>
      <c r="B229" s="3" t="inlineStr">
        <is>
          <t>DESCRIPCION</t>
        </is>
      </c>
      <c r="C229" s="3" t="inlineStr">
        <is>
          <t>DIMENSIONES (m)</t>
        </is>
      </c>
      <c r="D229" s="3" t="inlineStr">
        <is>
          <t>AREA (m2)</t>
        </is>
      </c>
      <c r="E229" s="3" t="inlineStr">
        <is>
          <t>FACTOR</t>
        </is>
      </c>
      <c r="F229" s="3" t="inlineStr">
        <is>
          <t>PERDIDA CALOR (Kcal/h)</t>
        </is>
      </c>
      <c r="G229" s="2" t="n"/>
      <c r="H229" s="2" t="n"/>
      <c r="I229" s="2" t="n"/>
    </row>
    <row r="230" ht="39.7" customHeight="1">
      <c r="A230" s="18" t="inlineStr">
        <is>
          <t>1</t>
        </is>
      </c>
      <c r="B230" s="35" t="inlineStr">
        <is>
          <t>VENTANA</t>
        </is>
      </c>
      <c r="C230" s="10" t="n"/>
      <c r="D230" s="10" t="n"/>
      <c r="E230" s="10" t="n"/>
      <c r="F230" s="10" t="n"/>
      <c r="G230" s="2" t="n"/>
      <c r="H230" s="2" t="n"/>
      <c r="I230" s="2" t="n"/>
    </row>
    <row r="231" ht="62" customHeight="1">
      <c r="A231" s="10" t="n"/>
      <c r="B231" s="36" t="inlineStr">
        <is>
          <t>VA01 (2)</t>
        </is>
      </c>
      <c r="C231" s="10">
        <f>IF(COUNT(H231,I231)&lt;2,"",TEXT(H231,"0.00")&amp;" x "&amp;TEXT(I231,"0.00"))</f>
        <v/>
      </c>
      <c r="D231" s="9">
        <f>IF(COUNT(H231,I231)&lt;2,"",ROUND(H231*I231,2))</f>
        <v/>
      </c>
      <c r="E231" s="27" t="n">
        <v>60</v>
      </c>
      <c r="F231" s="30">
        <f>IF(D231="","",ROUND(D231*E231,1))</f>
        <v/>
      </c>
      <c r="G231" s="2" t="n"/>
      <c r="H231" s="37" t="n">
        <v>0.75</v>
      </c>
      <c r="I231" s="37" t="n">
        <v>3</v>
      </c>
    </row>
    <row r="232" ht="62" customHeight="1">
      <c r="A232" s="10" t="n"/>
      <c r="B232" s="36" t="inlineStr">
        <is>
          <t>PV03</t>
        </is>
      </c>
      <c r="C232" s="10">
        <f>IF(COUNT(H232,I232)&lt;2,"",TEXT(H232,"0.00")&amp;" x "&amp;TEXT(I232,"0.00"))</f>
        <v/>
      </c>
      <c r="D232" s="9">
        <f>IF(COUNT(H232,I232)&lt;2,"",ROUND(H232*I232,2))</f>
        <v/>
      </c>
      <c r="E232" s="27" t="n">
        <v>60</v>
      </c>
      <c r="F232" s="30">
        <f>IF(D232="","",ROUND(D232*E232,1))</f>
        <v/>
      </c>
      <c r="G232" s="2" t="n"/>
      <c r="H232" s="37" t="n">
        <v>1.76</v>
      </c>
      <c r="I232" s="37" t="n">
        <v>3</v>
      </c>
    </row>
    <row r="233" ht="39.7" customHeight="1">
      <c r="A233" s="18" t="inlineStr">
        <is>
          <t>2</t>
        </is>
      </c>
      <c r="B233" s="35" t="inlineStr">
        <is>
          <t>PAREDES EXTERIORES</t>
        </is>
      </c>
      <c r="C233" s="10" t="n"/>
      <c r="D233" s="10" t="n"/>
      <c r="E233" s="10" t="n"/>
      <c r="F233" s="10" t="n"/>
      <c r="G233" s="2" t="n"/>
      <c r="H233" s="2" t="n"/>
      <c r="I233" s="2" t="n"/>
    </row>
    <row r="234" ht="62" customHeight="1">
      <c r="A234" s="10" t="n"/>
      <c r="B234" s="36" t="inlineStr">
        <is>
          <t>AISLADAS (NE)</t>
        </is>
      </c>
      <c r="C234" s="10">
        <f>IF(COUNT(H234,I234)&lt;2,"",TEXT(H234,"0.00")&amp;" x "&amp;TEXT(I234,"0.00"))</f>
        <v/>
      </c>
      <c r="D234" s="9">
        <f>IF(COUNT(H234,I234)&lt;2,"",ROUND(H234*I234,2))</f>
        <v/>
      </c>
      <c r="E234" s="27" t="n">
        <v>20</v>
      </c>
      <c r="F234" s="30">
        <f>IF(D234="","",ROUND(D234*E234,1))</f>
        <v/>
      </c>
      <c r="G234" s="2" t="n"/>
      <c r="H234" s="37" t="n">
        <v>3.5</v>
      </c>
      <c r="I234" s="37" t="n">
        <v>3</v>
      </c>
    </row>
    <row r="235" ht="62" customHeight="1">
      <c r="A235" s="10" t="n"/>
      <c r="B235" s="36" t="inlineStr">
        <is>
          <t>AISLADAS (SO)</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 ()</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INTERIORES (    )</t>
        </is>
      </c>
      <c r="C237" s="10">
        <f>IF(COUNT(H237,I237)&lt;2,"",TEXT(H237,"0.00")&amp;" x "&amp;TEXT(I237,"0.00"))</f>
        <v/>
      </c>
      <c r="D237" s="9">
        <f>IF(COUNT(H237,I237)&lt;2,"",ROUND(H237*I237,2))</f>
        <v/>
      </c>
      <c r="E237" s="27" t="n">
        <v>25</v>
      </c>
      <c r="F237" s="30">
        <f>IF(D237="","",ROUND(D237*E237,1))</f>
        <v/>
      </c>
      <c r="G237" s="2" t="n"/>
      <c r="H237" s="37" t="n">
        <v>3.5</v>
      </c>
      <c r="I237" s="37" t="n">
        <v>3</v>
      </c>
    </row>
    <row r="238" ht="62" customHeight="1">
      <c r="A238" s="10" t="n"/>
      <c r="B238" s="36" t="inlineStr">
        <is>
          <t>INTERIORES (    )</t>
        </is>
      </c>
      <c r="C238" s="10">
        <f>IF(COUNT(H238,I238)&lt;2,"",TEXT(H238,"0.00")&amp;" x "&amp;TEXT(I238,"0.00"))</f>
        <v/>
      </c>
      <c r="D238" s="9">
        <f>IF(COUNT(H238,I238)&lt;2,"",ROUND(H238*I238,2))</f>
        <v/>
      </c>
      <c r="E238" s="27" t="n">
        <v>25</v>
      </c>
      <c r="F238" s="30">
        <f>IF(D238="","",ROUND(D238*E238,1))</f>
        <v/>
      </c>
      <c r="G238" s="2" t="n"/>
      <c r="H238" s="37" t="n"/>
      <c r="I238" s="37" t="n"/>
    </row>
    <row r="239" ht="39.7" customHeight="1">
      <c r="A239" s="18" t="inlineStr">
        <is>
          <t>3</t>
        </is>
      </c>
      <c r="B239" s="35" t="inlineStr">
        <is>
          <t>TECHOS O CIELORRASOS</t>
        </is>
      </c>
      <c r="C239" s="10" t="n"/>
      <c r="D239" s="10" t="n"/>
      <c r="E239" s="10" t="n"/>
      <c r="F239" s="10" t="n"/>
      <c r="G239" s="2" t="n"/>
      <c r="H239" s="2" t="n"/>
      <c r="I239" s="2" t="n"/>
    </row>
    <row r="240" ht="62" customHeight="1">
      <c r="A240" s="10" t="n"/>
      <c r="B240" s="36" t="inlineStr">
        <is>
          <t>TECHO NO AISLADO</t>
        </is>
      </c>
      <c r="C240" s="10" t="inlineStr"/>
      <c r="D240" s="9">
        <f>IF(COUNT(H240,I240)&lt;2,"",ROUND(H240*I240,2))</f>
        <v/>
      </c>
      <c r="E240" s="27" t="n">
        <v>30</v>
      </c>
      <c r="F240" s="30">
        <f>IF(D240="","",ROUND(D240*E240,1))</f>
        <v/>
      </c>
      <c r="G240" s="2" t="n"/>
      <c r="H240" s="37" t="n"/>
      <c r="I240" s="37" t="n"/>
    </row>
    <row r="241" ht="62" customHeight="1">
      <c r="A241" s="10" t="n"/>
      <c r="B241" s="36" t="inlineStr">
        <is>
          <t>TECHO AISLADO</t>
        </is>
      </c>
      <c r="C241" s="10" t="inlineStr"/>
      <c r="D241" s="9">
        <f>IF(COUNT(H241,I241)&lt;2,"",ROUND(H241*I241,2))</f>
        <v/>
      </c>
      <c r="E241" s="27" t="n">
        <v>20</v>
      </c>
      <c r="F241" s="30">
        <f>IF(D241="","",ROUND(D241*E241,1))</f>
        <v/>
      </c>
      <c r="G241" s="2" t="n"/>
      <c r="H241" s="37" t="n"/>
      <c r="I241" s="37" t="n"/>
    </row>
    <row r="242" ht="39.7" customHeight="1">
      <c r="A242" s="10" t="n"/>
      <c r="B242" s="36" t="inlineStr">
        <is>
          <t>TECHO ENTREPISO</t>
        </is>
      </c>
      <c r="C242" s="10" t="inlineStr">
        <is>
          <t>por croquis</t>
        </is>
      </c>
      <c r="D242" s="9" t="n">
        <v>12.25</v>
      </c>
      <c r="E242" s="27" t="n">
        <v>15</v>
      </c>
      <c r="F242" s="30">
        <f>IF(D242="","",ROUND(D242*E242,1))</f>
        <v/>
      </c>
      <c r="G242" s="2" t="n"/>
      <c r="H242" s="37" t="n"/>
      <c r="I242" s="37" t="n"/>
    </row>
    <row r="243" ht="39.7" customHeight="1">
      <c r="A243" s="18" t="inlineStr">
        <is>
          <t>4</t>
        </is>
      </c>
      <c r="B243" s="35" t="inlineStr">
        <is>
          <t>PISO</t>
        </is>
      </c>
      <c r="C243" s="10" t="n"/>
      <c r="D243" s="10" t="n"/>
      <c r="E243" s="10" t="n"/>
      <c r="F243" s="10" t="n"/>
      <c r="G243" s="2" t="n"/>
      <c r="H243" s="2" t="n"/>
      <c r="I243" s="2" t="n"/>
    </row>
    <row r="244" ht="39.7" customHeight="1">
      <c r="A244" s="10" t="n"/>
      <c r="B244" s="36" t="inlineStr">
        <is>
          <t>SOBRE TIERRA</t>
        </is>
      </c>
      <c r="C244" s="10" t="inlineStr">
        <is>
          <t>por croquis</t>
        </is>
      </c>
      <c r="D244" s="9" t="n">
        <v>12.25</v>
      </c>
      <c r="E244" s="27" t="n">
        <v>10</v>
      </c>
      <c r="F244" s="30">
        <f>IF(D244="","",ROUND(D244*E244,1))</f>
        <v/>
      </c>
      <c r="G244" s="2" t="n"/>
      <c r="H244" s="37" t="n"/>
      <c r="I244" s="37" t="n"/>
    </row>
    <row r="245" ht="62" customHeight="1">
      <c r="A245" s="10" t="n"/>
      <c r="B245" s="36" t="inlineStr">
        <is>
          <t>SOBRE LOCAL OCUPADO</t>
        </is>
      </c>
      <c r="C245" s="10" t="inlineStr"/>
      <c r="D245" s="9">
        <f>IF(COUNT(H245,I245)&lt;2,"",ROUND(H245*I245,2))</f>
        <v/>
      </c>
      <c r="E245" s="27" t="n">
        <v>15</v>
      </c>
      <c r="F245" s="30">
        <f>IF(D245="","",ROUND(D245*E245,1))</f>
        <v/>
      </c>
      <c r="G245" s="2" t="n"/>
      <c r="H245" s="37" t="n"/>
      <c r="I245" s="37" t="n"/>
    </row>
    <row r="246" ht="39.7" customHeight="1">
      <c r="A246" s="18" t="inlineStr">
        <is>
          <t>5</t>
        </is>
      </c>
      <c r="B246" s="35" t="inlineStr">
        <is>
          <t>INFILTRACION</t>
        </is>
      </c>
      <c r="C246" s="10" t="n"/>
      <c r="D246" s="18" t="inlineStr">
        <is>
          <t>VOLUMEN (m3)</t>
        </is>
      </c>
      <c r="E246" s="10" t="n"/>
      <c r="F246" s="10" t="n"/>
      <c r="G246" s="2" t="n"/>
      <c r="H246" s="2" t="n"/>
      <c r="I246" s="2" t="n"/>
    </row>
    <row r="247" ht="62" customHeight="1">
      <c r="A247" s="10" t="n"/>
      <c r="B247" s="36" t="inlineStr">
        <is>
          <t>UNA PARED EXTERIOR</t>
        </is>
      </c>
      <c r="C247" s="10" t="inlineStr"/>
      <c r="D247" s="9">
        <f>IF(COUNT(H247,I247)&lt;2,"",ROUND(H247*I247,2))</f>
        <v/>
      </c>
      <c r="E247" s="27" t="n">
        <v>6</v>
      </c>
      <c r="F247" s="30">
        <f>IF(D247="","",ROUND(D247*E247,1))</f>
        <v/>
      </c>
      <c r="G247" s="2" t="n"/>
      <c r="H247" s="37" t="n"/>
      <c r="I247" s="37" t="n"/>
    </row>
    <row r="248" ht="62" customHeight="1">
      <c r="A248" s="10" t="n"/>
      <c r="B248" s="36" t="inlineStr">
        <is>
          <t>DOS PAREDES EXTERIORES</t>
        </is>
      </c>
      <c r="C248" s="10" t="inlineStr"/>
      <c r="D248" s="9">
        <f>IF(COUNT(H248,I248)&lt;2,"",ROUND(H248*I248,2))</f>
        <v/>
      </c>
      <c r="E248" s="27" t="n">
        <v>9</v>
      </c>
      <c r="F248" s="30">
        <f>IF(D248="","",ROUND(D248*E248,1))</f>
        <v/>
      </c>
      <c r="G248" s="2" t="n"/>
      <c r="H248" s="37" t="n"/>
      <c r="I248" s="37" t="n"/>
    </row>
    <row r="249" ht="39.7" customHeight="1">
      <c r="A249" s="10" t="n"/>
      <c r="B249" s="36" t="inlineStr">
        <is>
          <t>TRES O MAS PAREDES EXTERIORES</t>
        </is>
      </c>
      <c r="C249" s="10" t="inlineStr">
        <is>
          <t>12.25 m2 x 3.00</t>
        </is>
      </c>
      <c r="D249" s="9" t="n">
        <v>36.75</v>
      </c>
      <c r="E249" s="27" t="n">
        <v>12</v>
      </c>
      <c r="F249" s="30">
        <f>IF(D249="","",ROUND(D249*E249,1))</f>
        <v/>
      </c>
      <c r="G249" s="2" t="n"/>
      <c r="H249" s="37" t="n"/>
      <c r="I249" s="37" t="n"/>
    </row>
    <row r="250" ht="70" customHeight="1">
      <c r="A250" s="18" t="inlineStr">
        <is>
          <t>6</t>
        </is>
      </c>
      <c r="B250" s="35" t="inlineStr">
        <is>
          <t>SUBTOTAL</t>
        </is>
      </c>
      <c r="C250" s="10" t="n"/>
      <c r="D250" s="10" t="n"/>
      <c r="E250" s="10" t="n"/>
      <c r="F250" s="38">
        <f>IF(F231="",0,F231)+IF(F232="",0,F232)+IF(F234="",0,F234)+IF(F235="",0,F235)+IF(F236="",0,F236)+IF(F237="",0,F237)+IF(F238="",0,F238)+IF(F240="",0,F240)+IF(F241="",0,F241)+IF(F242="",0,F242)+IF(F244="",0,F244)+IF(F245="",0,F245)+IF(F247="",0,F247)+IF(F248="",0,F248)+IF(F249="",0,F249)</f>
        <v/>
      </c>
      <c r="G250" s="2" t="n"/>
      <c r="H250" s="2" t="n"/>
      <c r="I250" s="2" t="n"/>
    </row>
    <row r="251" ht="47" customHeight="1">
      <c r="A251" s="18" t="inlineStr">
        <is>
          <t>7</t>
        </is>
      </c>
      <c r="B251" s="35" t="inlineStr">
        <is>
          <t>PERDIDA TOTAL</t>
        </is>
      </c>
      <c r="C251" s="10">
        <f>TEXT(F250,"0.00")&amp;"  X  "&amp;Datos_balance!$B$4&amp;" (FI)  X  "&amp;Datos_balance!$B$5&amp;" (FO)  X  "&amp;Datos_balance!$B$6&amp;" (FZ)"</f>
        <v/>
      </c>
      <c r="D251" s="2" t="n"/>
      <c r="E251" s="2" t="n"/>
      <c r="F251" s="38">
        <f>ROUND(F250*Datos_balance!$B$4*Datos_balance!$B$5*Datos_balance!$B$6,1)</f>
        <v/>
      </c>
      <c r="G251" s="2" t="n"/>
      <c r="H251" s="2" t="n"/>
      <c r="I251" s="2" t="n"/>
    </row>
    <row r="252" ht="39.7" customHeight="1">
      <c r="A252" s="10" t="n"/>
      <c r="B252" s="11" t="inlineStr">
        <is>
          <t>Carga de locales sin emisor</t>
        </is>
      </c>
      <c r="C252" s="10" t="n"/>
      <c r="D252" s="2" t="n"/>
      <c r="E252" s="2" t="n"/>
      <c r="F252" s="30" t="n"/>
      <c r="G252" s="2" t="n"/>
      <c r="H252" s="2" t="n"/>
      <c r="I252" s="2" t="n"/>
    </row>
    <row r="253" ht="39.7" customHeight="1">
      <c r="A253" s="10" t="n"/>
      <c r="B253" s="35" t="inlineStr">
        <is>
          <t>CARGA TOTAL A CUBRIR</t>
        </is>
      </c>
      <c r="C253" s="10" t="n"/>
      <c r="D253" s="2" t="n"/>
      <c r="E253" s="2" t="n"/>
      <c r="F253" s="38">
        <f>F251+IF(F252="",0,F252)</f>
        <v/>
      </c>
      <c r="G253" s="2" t="n"/>
      <c r="H253" s="2" t="n"/>
      <c r="I253" s="2" t="n"/>
    </row>
    <row r="254">
      <c r="A254" s="2" t="n"/>
      <c r="B254" s="2" t="n"/>
      <c r="C254" s="2" t="n"/>
      <c r="D254" s="2" t="n"/>
      <c r="E254" s="2" t="n"/>
      <c r="F254" s="2" t="n"/>
      <c r="G254" s="2" t="n"/>
      <c r="H254" s="2" t="n"/>
      <c r="I254" s="2" t="n"/>
    </row>
    <row r="255" ht="62" customHeight="1">
      <c r="A255" s="10" t="n"/>
      <c r="B255" s="11" t="inlineStr">
        <is>
          <t>Salto termico:  dt = (te+ts)/2 - ti</t>
        </is>
      </c>
      <c r="C255" s="10">
        <f>TEXT((Datos_balance!$B$9+Datos_balance!$B$10)/2,"0")&amp;" - "&amp;TEXT(Datos_balance!$B$11,"0")&amp;" = "&amp;TEXT((Datos_balance!$B$9+Datos_balance!$B$10)/2-Datos_balance!$B$11,"0")&amp;" C"</f>
        <v/>
      </c>
      <c r="D255" s="2" t="n"/>
      <c r="E255" s="2" t="n"/>
      <c r="F255" s="10" t="n"/>
      <c r="G255" s="2" t="n"/>
      <c r="H255" s="2" t="n"/>
      <c r="I255" s="2" t="n"/>
    </row>
    <row r="256" ht="39.7" customHeight="1">
      <c r="A256" s="10" t="n"/>
      <c r="B256" s="11" t="inlineStr">
        <is>
          <t>Kcal/h por elemento</t>
        </is>
      </c>
      <c r="C256" s="9">
        <f>ROUND(Datos_balance!$B$14*Datos_balance!$B$15,2)</f>
        <v/>
      </c>
      <c r="D256" s="2" t="n"/>
      <c r="E256" s="2" t="n"/>
      <c r="F256" s="10" t="n"/>
      <c r="G256" s="2" t="n"/>
      <c r="H256" s="2" t="n"/>
      <c r="I256" s="2" t="n"/>
    </row>
    <row r="257" ht="39.7" customHeight="1">
      <c r="A257" s="10" t="n"/>
      <c r="B257" s="11" t="inlineStr">
        <is>
          <t>Elementos necesarios</t>
        </is>
      </c>
      <c r="C257" s="27">
        <f>ROUNDUP(F253/(Datos_balance!$B$14*Datos_balance!$B$15),0)</f>
        <v/>
      </c>
      <c r="D257" s="2" t="n"/>
      <c r="E257" s="2" t="n"/>
      <c r="F257" s="10" t="n"/>
      <c r="G257" s="2" t="n"/>
      <c r="H257" s="2" t="n"/>
      <c r="I257" s="2" t="n"/>
    </row>
    <row r="258" ht="39.7" customHeight="1">
      <c r="A258" s="10" t="n"/>
      <c r="B258" s="11" t="inlineStr">
        <is>
          <t>Ancho del radiador (cm)</t>
        </is>
      </c>
      <c r="C258" s="27">
        <f>ROUNDUP(F253/(Datos_balance!$B$14*Datos_balance!$B$15),0)*Datos_balance!$B$16</f>
        <v/>
      </c>
      <c r="D258" s="2" t="n"/>
      <c r="E258" s="2" t="n"/>
      <c r="F258" s="10" t="n"/>
      <c r="G258" s="2" t="n"/>
      <c r="H258" s="2" t="n"/>
      <c r="I258" s="2" t="n"/>
    </row>
    <row r="259" ht="39.7" customHeight="1">
      <c r="A259" s="14" t="n"/>
      <c r="B259" s="15" t="inlineStr">
        <is>
          <t>Radiador adoptado</t>
        </is>
      </c>
      <c r="C259" s="14">
        <f>Datos_balance!$B$13</f>
        <v/>
      </c>
      <c r="D259" s="22" t="n"/>
      <c r="E259" s="22" t="n"/>
      <c r="F259" s="14" t="n"/>
      <c r="G259" s="2" t="n"/>
      <c r="H259" s="2" t="n"/>
      <c r="I259" s="2" t="n"/>
    </row>
    <row r="260">
      <c r="A260" s="2" t="n"/>
      <c r="B260" s="2" t="n"/>
      <c r="C260" s="2" t="n"/>
      <c r="D260" s="2" t="n"/>
      <c r="E260" s="2" t="n"/>
      <c r="F260" s="2" t="n"/>
      <c r="G260" s="2" t="n"/>
      <c r="H260" s="2" t="n"/>
      <c r="I260" s="2" t="n"/>
    </row>
    <row r="261" ht="39.7" customHeight="1">
      <c r="A261" s="2" t="n"/>
      <c r="B261" s="39" t="inlineStr">
        <is>
          <t>Ubicacion en planta de 09 - Dormitorio suite</t>
        </is>
      </c>
      <c r="C261" s="2" t="n"/>
      <c r="D261" s="2" t="n"/>
      <c r="E261" s="2" t="n"/>
      <c r="F261" s="2" t="n"/>
      <c r="G261" s="2" t="n"/>
      <c r="H261" s="2" t="n"/>
      <c r="I261" s="2" t="n"/>
    </row>
    <row r="262" ht="39.7" customHeight="1">
      <c r="A262" s="2" t="n"/>
      <c r="B262" s="2" t="n"/>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ht="39.7" customHeight="1">
      <c r="A275" s="5" t="inlineStr">
        <is>
          <t>LOCAL  10 - Bano suite   (PB)   -   altura 3.00 m</t>
        </is>
      </c>
      <c r="B275" s="2" t="n"/>
      <c r="C275" s="2" t="n"/>
      <c r="D275" s="2" t="n"/>
      <c r="E275" s="2" t="n"/>
      <c r="F275" s="2" t="n"/>
      <c r="G275" s="2" t="n"/>
      <c r="H275" s="2" t="n"/>
      <c r="I275" s="2" t="n"/>
    </row>
    <row r="276" ht="39.7" customHeight="1">
      <c r="A276" s="3" t="inlineStr">
        <is>
          <t>Nro</t>
        </is>
      </c>
      <c r="B276" s="3" t="inlineStr">
        <is>
          <t>DESCRIPCION</t>
        </is>
      </c>
      <c r="C276" s="3" t="inlineStr">
        <is>
          <t>DIMENSIONES (m)</t>
        </is>
      </c>
      <c r="D276" s="3" t="inlineStr">
        <is>
          <t>AREA (m2)</t>
        </is>
      </c>
      <c r="E276" s="3" t="inlineStr">
        <is>
          <t>FACTOR</t>
        </is>
      </c>
      <c r="F276" s="3" t="inlineStr">
        <is>
          <t>PERDIDA CALOR (Kcal/h)</t>
        </is>
      </c>
      <c r="G276" s="2" t="n"/>
      <c r="H276" s="2" t="n"/>
      <c r="I276" s="2" t="n"/>
    </row>
    <row r="277" ht="39.7" customHeight="1">
      <c r="A277" s="18" t="inlineStr">
        <is>
          <t>1</t>
        </is>
      </c>
      <c r="B277" s="35" t="inlineStr">
        <is>
          <t>VENTANA</t>
        </is>
      </c>
      <c r="C277" s="10" t="n"/>
      <c r="D277" s="10" t="n"/>
      <c r="E277" s="10" t="n"/>
      <c r="F277" s="10" t="n"/>
      <c r="G277" s="2" t="n"/>
      <c r="H277" s="2" t="n"/>
      <c r="I277" s="2" t="n"/>
    </row>
    <row r="278" ht="62" customHeight="1">
      <c r="A278" s="10" t="n"/>
      <c r="B278" s="36" t="inlineStr">
        <is>
          <t>VA02</t>
        </is>
      </c>
      <c r="C278" s="10">
        <f>IF(COUNT(H278,I278)&lt;2,"",TEXT(H278,"0.00")&amp;" x "&amp;TEXT(I278,"0.00"))</f>
        <v/>
      </c>
      <c r="D278" s="9">
        <f>IF(COUNT(H278,I278)&lt;2,"",ROUND(H278*I278,2))</f>
        <v/>
      </c>
      <c r="E278" s="27" t="n">
        <v>60</v>
      </c>
      <c r="F278" s="30">
        <f>IF(D278="","",ROUND(D278*E278,1))</f>
        <v/>
      </c>
      <c r="G278" s="2" t="n"/>
      <c r="H278" s="37" t="n">
        <v>0.75</v>
      </c>
      <c r="I278" s="37" t="n">
        <v>2.15</v>
      </c>
    </row>
    <row r="279" ht="39.7" customHeight="1">
      <c r="A279" s="18" t="inlineStr">
        <is>
          <t>2</t>
        </is>
      </c>
      <c r="B279" s="35" t="inlineStr">
        <is>
          <t>PAREDES EXTERIORES</t>
        </is>
      </c>
      <c r="C279" s="10" t="n"/>
      <c r="D279" s="10" t="n"/>
      <c r="E279" s="10" t="n"/>
      <c r="F279" s="10" t="n"/>
      <c r="G279" s="2" t="n"/>
      <c r="H279" s="2" t="n"/>
      <c r="I279" s="2" t="n"/>
    </row>
    <row r="280" ht="62" customHeight="1">
      <c r="A280" s="10" t="n"/>
      <c r="B280" s="36" t="inlineStr">
        <is>
          <t>AISLADAS (NE)</t>
        </is>
      </c>
      <c r="C280" s="10">
        <f>IF(COUNT(H280,I280)&lt;2,"",TEXT(H280,"0.00")&amp;" x "&amp;TEXT(I280,"0.00"))</f>
        <v/>
      </c>
      <c r="D280" s="9">
        <f>IF(COUNT(H280,I280)&lt;2,"",ROUND(H280*I280,2))</f>
        <v/>
      </c>
      <c r="E280" s="27" t="n">
        <v>20</v>
      </c>
      <c r="F280" s="30">
        <f>IF(D280="","",ROUND(D280*E280,1))</f>
        <v/>
      </c>
      <c r="G280" s="2" t="n"/>
      <c r="H280" s="37" t="n">
        <v>3.38</v>
      </c>
      <c r="I280" s="37" t="n">
        <v>3</v>
      </c>
    </row>
    <row r="281" ht="62" customHeight="1">
      <c r="A281" s="10" t="n"/>
      <c r="B281" s="36" t="inlineStr">
        <is>
          <t>AISLADAS (    )</t>
        </is>
      </c>
      <c r="C281" s="10">
        <f>IF(COUNT(H281,I281)&lt;2,"",TEXT(H281,"0.00")&amp;" x "&amp;TEXT(I281,"0.00"))</f>
        <v/>
      </c>
      <c r="D281" s="9">
        <f>IF(COUNT(H281,I281)&lt;2,"",ROUND(H281*I281,2))</f>
        <v/>
      </c>
      <c r="E281" s="27" t="n">
        <v>20</v>
      </c>
      <c r="F281" s="30">
        <f>IF(D281="","",ROUND(D281*E281,1))</f>
        <v/>
      </c>
      <c r="G281" s="2" t="n"/>
      <c r="H281" s="37" t="n"/>
      <c r="I281" s="37" t="n"/>
    </row>
    <row r="282" ht="62" customHeight="1">
      <c r="A282" s="10" t="n"/>
      <c r="B282" s="36" t="inlineStr">
        <is>
          <t>INTERIORES (    )</t>
        </is>
      </c>
      <c r="C282" s="10">
        <f>IF(COUNT(H282,I282)&lt;2,"",TEXT(H282,"0.00")&amp;" x "&amp;TEXT(I282,"0.00"))</f>
        <v/>
      </c>
      <c r="D282" s="9">
        <f>IF(COUNT(H282,I282)&lt;2,"",ROUND(H282*I282,2))</f>
        <v/>
      </c>
      <c r="E282" s="27" t="n">
        <v>25</v>
      </c>
      <c r="F282" s="30">
        <f>IF(D282="","",ROUND(D282*E282,1))</f>
        <v/>
      </c>
      <c r="G282" s="2" t="n"/>
      <c r="H282" s="37" t="n">
        <v>1.72</v>
      </c>
      <c r="I282" s="37" t="n">
        <v>3</v>
      </c>
    </row>
    <row r="283" ht="62" customHeight="1">
      <c r="A283" s="10" t="n"/>
      <c r="B283" s="36" t="inlineStr">
        <is>
          <t>INTERIORES (    )</t>
        </is>
      </c>
      <c r="C283" s="10">
        <f>IF(COUNT(H283,I283)&lt;2,"",TEXT(H283,"0.00")&amp;" x "&amp;TEXT(I283,"0.00"))</f>
        <v/>
      </c>
      <c r="D283" s="9">
        <f>IF(COUNT(H283,I283)&lt;2,"",ROUND(H283*I283,2))</f>
        <v/>
      </c>
      <c r="E283" s="27" t="n">
        <v>25</v>
      </c>
      <c r="F283" s="30">
        <f>IF(D283="","",ROUND(D283*E283,1))</f>
        <v/>
      </c>
      <c r="G283" s="2" t="n"/>
      <c r="H283" s="37" t="n">
        <v>3.38</v>
      </c>
      <c r="I283" s="37" t="n">
        <v>3</v>
      </c>
    </row>
    <row r="284" ht="62" customHeight="1">
      <c r="A284" s="10" t="n"/>
      <c r="B284" s="36" t="inlineStr">
        <is>
          <t>INTERIORES (    )</t>
        </is>
      </c>
      <c r="C284" s="10">
        <f>IF(COUNT(H284,I284)&lt;2,"",TEXT(H284,"0.00")&amp;" x "&amp;TEXT(I284,"0.00"))</f>
        <v/>
      </c>
      <c r="D284" s="9">
        <f>IF(COUNT(H284,I284)&lt;2,"",ROUND(H284*I284,2))</f>
        <v/>
      </c>
      <c r="E284" s="27" t="n">
        <v>25</v>
      </c>
      <c r="F284" s="30">
        <f>IF(D284="","",ROUND(D284*E284,1))</f>
        <v/>
      </c>
      <c r="G284" s="2" t="n"/>
      <c r="H284" s="37" t="n">
        <v>1.72</v>
      </c>
      <c r="I284" s="37" t="n">
        <v>3</v>
      </c>
    </row>
    <row r="285" ht="39.7" customHeight="1">
      <c r="A285" s="18" t="inlineStr">
        <is>
          <t>3</t>
        </is>
      </c>
      <c r="B285" s="35" t="inlineStr">
        <is>
          <t>TECHOS O CIELORRASOS</t>
        </is>
      </c>
      <c r="C285" s="10" t="n"/>
      <c r="D285" s="10" t="n"/>
      <c r="E285" s="10" t="n"/>
      <c r="F285" s="10" t="n"/>
      <c r="G285" s="2" t="n"/>
      <c r="H285" s="2" t="n"/>
      <c r="I285" s="2" t="n"/>
    </row>
    <row r="286" ht="62" customHeight="1">
      <c r="A286" s="10" t="n"/>
      <c r="B286" s="36" t="inlineStr">
        <is>
          <t>TECHO NO AISLADO</t>
        </is>
      </c>
      <c r="C286" s="10" t="inlineStr"/>
      <c r="D286" s="9">
        <f>IF(COUNT(H286,I286)&lt;2,"",ROUND(H286*I286,2))</f>
        <v/>
      </c>
      <c r="E286" s="27" t="n">
        <v>30</v>
      </c>
      <c r="F286" s="30">
        <f>IF(D286="","",ROUND(D286*E286,1))</f>
        <v/>
      </c>
      <c r="G286" s="2" t="n"/>
      <c r="H286" s="37" t="n"/>
      <c r="I286" s="37" t="n"/>
    </row>
    <row r="287" ht="62" customHeight="1">
      <c r="A287" s="10" t="n"/>
      <c r="B287" s="36" t="inlineStr">
        <is>
          <t>TECHO AISLADO</t>
        </is>
      </c>
      <c r="C287" s="10" t="inlineStr"/>
      <c r="D287" s="9">
        <f>IF(COUNT(H287,I287)&lt;2,"",ROUND(H287*I287,2))</f>
        <v/>
      </c>
      <c r="E287" s="27" t="n">
        <v>20</v>
      </c>
      <c r="F287" s="30">
        <f>IF(D287="","",ROUND(D287*E287,1))</f>
        <v/>
      </c>
      <c r="G287" s="2" t="n"/>
      <c r="H287" s="37" t="n"/>
      <c r="I287" s="37" t="n"/>
    </row>
    <row r="288" ht="39.7" customHeight="1">
      <c r="A288" s="10" t="n"/>
      <c r="B288" s="36" t="inlineStr">
        <is>
          <t>TECHO ENTREPISO</t>
        </is>
      </c>
      <c r="C288" s="10" t="inlineStr">
        <is>
          <t>por croquis</t>
        </is>
      </c>
      <c r="D288" s="9" t="n">
        <v>5.81</v>
      </c>
      <c r="E288" s="27" t="n">
        <v>15</v>
      </c>
      <c r="F288" s="30">
        <f>IF(D288="","",ROUND(D288*E288,1))</f>
        <v/>
      </c>
      <c r="G288" s="2" t="n"/>
      <c r="H288" s="37" t="n"/>
      <c r="I288" s="37" t="n"/>
    </row>
    <row r="289" ht="39.7" customHeight="1">
      <c r="A289" s="18" t="inlineStr">
        <is>
          <t>4</t>
        </is>
      </c>
      <c r="B289" s="35" t="inlineStr">
        <is>
          <t>PISO</t>
        </is>
      </c>
      <c r="C289" s="10" t="n"/>
      <c r="D289" s="10" t="n"/>
      <c r="E289" s="10" t="n"/>
      <c r="F289" s="10" t="n"/>
      <c r="G289" s="2" t="n"/>
      <c r="H289" s="2" t="n"/>
      <c r="I289" s="2" t="n"/>
    </row>
    <row r="290" ht="39.7" customHeight="1">
      <c r="A290" s="10" t="n"/>
      <c r="B290" s="36" t="inlineStr">
        <is>
          <t>SOBRE TIERRA</t>
        </is>
      </c>
      <c r="C290" s="10" t="inlineStr">
        <is>
          <t>por croquis</t>
        </is>
      </c>
      <c r="D290" s="9" t="n">
        <v>5.81</v>
      </c>
      <c r="E290" s="27" t="n">
        <v>10</v>
      </c>
      <c r="F290" s="30">
        <f>IF(D290="","",ROUND(D290*E290,1))</f>
        <v/>
      </c>
      <c r="G290" s="2" t="n"/>
      <c r="H290" s="37" t="n"/>
      <c r="I290" s="37" t="n"/>
    </row>
    <row r="291" ht="62" customHeight="1">
      <c r="A291" s="10" t="n"/>
      <c r="B291" s="36" t="inlineStr">
        <is>
          <t>SOBRE LOCAL OCUPADO</t>
        </is>
      </c>
      <c r="C291" s="10" t="inlineStr"/>
      <c r="D291" s="9">
        <f>IF(COUNT(H291,I291)&lt;2,"",ROUND(H291*I291,2))</f>
        <v/>
      </c>
      <c r="E291" s="27" t="n">
        <v>15</v>
      </c>
      <c r="F291" s="30">
        <f>IF(D291="","",ROUND(D291*E291,1))</f>
        <v/>
      </c>
      <c r="G291" s="2" t="n"/>
      <c r="H291" s="37" t="n"/>
      <c r="I291" s="37" t="n"/>
    </row>
    <row r="292" ht="39.7" customHeight="1">
      <c r="A292" s="18" t="inlineStr">
        <is>
          <t>5</t>
        </is>
      </c>
      <c r="B292" s="35" t="inlineStr">
        <is>
          <t>INFILTRACION</t>
        </is>
      </c>
      <c r="C292" s="10" t="n"/>
      <c r="D292" s="18" t="inlineStr">
        <is>
          <t>VOLUMEN (m3)</t>
        </is>
      </c>
      <c r="E292" s="10" t="n"/>
      <c r="F292" s="10" t="n"/>
      <c r="G292" s="2" t="n"/>
      <c r="H292" s="2" t="n"/>
      <c r="I292" s="2" t="n"/>
    </row>
    <row r="293" ht="39.7" customHeight="1">
      <c r="A293" s="10" t="n"/>
      <c r="B293" s="36" t="inlineStr">
        <is>
          <t>UNA PARED EXTERIOR</t>
        </is>
      </c>
      <c r="C293" s="10" t="inlineStr">
        <is>
          <t>5.81 m2 x 3.00</t>
        </is>
      </c>
      <c r="D293" s="9" t="n">
        <v>17.43</v>
      </c>
      <c r="E293" s="27" t="n">
        <v>6</v>
      </c>
      <c r="F293" s="30">
        <f>IF(D293="","",ROUND(D293*E293,1))</f>
        <v/>
      </c>
      <c r="G293" s="2" t="n"/>
      <c r="H293" s="37" t="n"/>
      <c r="I293" s="37" t="n"/>
    </row>
    <row r="294" ht="62" customHeight="1">
      <c r="A294" s="10" t="n"/>
      <c r="B294" s="36" t="inlineStr">
        <is>
          <t>DOS PAREDES EXTERIORES</t>
        </is>
      </c>
      <c r="C294" s="10" t="inlineStr"/>
      <c r="D294" s="9">
        <f>IF(COUNT(H294,I294)&lt;2,"",ROUND(H294*I294,2))</f>
        <v/>
      </c>
      <c r="E294" s="27" t="n">
        <v>9</v>
      </c>
      <c r="F294" s="30">
        <f>IF(D294="","",ROUND(D294*E294,1))</f>
        <v/>
      </c>
      <c r="G294" s="2" t="n"/>
      <c r="H294" s="37" t="n"/>
      <c r="I294" s="37" t="n"/>
    </row>
    <row r="295" ht="62" customHeight="1">
      <c r="A295" s="10" t="n"/>
      <c r="B295" s="36" t="inlineStr">
        <is>
          <t>TRES O MAS PAREDES EXTERIORES</t>
        </is>
      </c>
      <c r="C295" s="10" t="inlineStr"/>
      <c r="D295" s="9">
        <f>IF(COUNT(H295,I295)&lt;2,"",ROUND(H295*I295,2))</f>
        <v/>
      </c>
      <c r="E295" s="27" t="n">
        <v>12</v>
      </c>
      <c r="F295" s="30">
        <f>IF(D295="","",ROUND(D295*E295,1))</f>
        <v/>
      </c>
      <c r="G295" s="2" t="n"/>
      <c r="H295" s="37" t="n"/>
      <c r="I295" s="37" t="n"/>
    </row>
    <row r="296" ht="70" customHeight="1">
      <c r="A296" s="18" t="inlineStr">
        <is>
          <t>6</t>
        </is>
      </c>
      <c r="B296" s="35" t="inlineStr">
        <is>
          <t>SUBTOTAL</t>
        </is>
      </c>
      <c r="C296" s="10" t="n"/>
      <c r="D296" s="10" t="n"/>
      <c r="E296" s="10" t="n"/>
      <c r="F296" s="38">
        <f>IF(F278="",0,F278)+IF(F280="",0,F280)+IF(F281="",0,F281)+IF(F282="",0,F282)+IF(F283="",0,F283)+IF(F284="",0,F284)+IF(F286="",0,F286)+IF(F287="",0,F287)+IF(F288="",0,F288)+IF(F290="",0,F290)+IF(F291="",0,F291)+IF(F293="",0,F293)+IF(F294="",0,F294)+IF(F295="",0,F295)</f>
        <v/>
      </c>
      <c r="G296" s="2" t="n"/>
      <c r="H296" s="2" t="n"/>
      <c r="I296" s="2" t="n"/>
    </row>
    <row r="297" ht="47" customHeight="1">
      <c r="A297" s="18" t="inlineStr">
        <is>
          <t>7</t>
        </is>
      </c>
      <c r="B297" s="35" t="inlineStr">
        <is>
          <t>PERDIDA TOTAL</t>
        </is>
      </c>
      <c r="C297" s="10">
        <f>TEXT(F296,"0.00")&amp;"  X  "&amp;Datos_balance!$B$4&amp;" (FI)  X  "&amp;Datos_balance!$B$5&amp;" (FO)  X  "&amp;Datos_balance!$B$6&amp;" (FZ)"</f>
        <v/>
      </c>
      <c r="D297" s="2" t="n"/>
      <c r="E297" s="2" t="n"/>
      <c r="F297" s="38">
        <f>ROUND(F296*Datos_balance!$B$4*Datos_balance!$B$5*Datos_balance!$B$6,1)</f>
        <v/>
      </c>
      <c r="G297" s="2" t="n"/>
      <c r="H297" s="2" t="n"/>
      <c r="I297" s="2" t="n"/>
    </row>
    <row r="298" ht="39.7" customHeight="1">
      <c r="A298" s="10" t="n"/>
      <c r="B298" s="11" t="inlineStr">
        <is>
          <t>Carga de locales sin emisor</t>
        </is>
      </c>
      <c r="C298" s="10" t="n"/>
      <c r="D298" s="2" t="n"/>
      <c r="E298" s="2" t="n"/>
      <c r="F298" s="30" t="n"/>
      <c r="G298" s="2" t="n"/>
      <c r="H298" s="2" t="n"/>
      <c r="I298" s="2" t="n"/>
    </row>
    <row r="299" ht="39.7" customHeight="1">
      <c r="A299" s="10" t="n"/>
      <c r="B299" s="35" t="inlineStr">
        <is>
          <t>CARGA TOTAL A CUBRIR</t>
        </is>
      </c>
      <c r="C299" s="10" t="n"/>
      <c r="D299" s="2" t="n"/>
      <c r="E299" s="2" t="n"/>
      <c r="F299" s="38">
        <f>F297+IF(F298="",0,F298)</f>
        <v/>
      </c>
      <c r="G299" s="2" t="n"/>
      <c r="H299" s="2" t="n"/>
      <c r="I299" s="2" t="n"/>
    </row>
    <row r="300">
      <c r="A300" s="2" t="n"/>
      <c r="B300" s="2" t="n"/>
      <c r="C300" s="2" t="n"/>
      <c r="D300" s="2" t="n"/>
      <c r="E300" s="2" t="n"/>
      <c r="F300" s="2" t="n"/>
      <c r="G300" s="2" t="n"/>
      <c r="H300" s="2" t="n"/>
      <c r="I300" s="2" t="n"/>
    </row>
    <row r="301" ht="62" customHeight="1">
      <c r="A301" s="10" t="n"/>
      <c r="B301" s="11" t="inlineStr">
        <is>
          <t>Salto termico:  dt = (te+ts)/2 - ti</t>
        </is>
      </c>
      <c r="C301" s="10">
        <f>TEXT((Datos_balance!$B$9+Datos_balance!$B$10)/2,"0")&amp;" - "&amp;TEXT(Datos_balance!$B$11,"0")&amp;" = "&amp;TEXT((Datos_balance!$B$9+Datos_balance!$B$10)/2-Datos_balance!$B$11,"0")&amp;" C"</f>
        <v/>
      </c>
      <c r="D301" s="2" t="n"/>
      <c r="E301" s="2" t="n"/>
      <c r="F301" s="10" t="n"/>
      <c r="G301" s="2" t="n"/>
      <c r="H301" s="2" t="n"/>
      <c r="I301" s="2" t="n"/>
    </row>
    <row r="302" ht="39.7" customHeight="1">
      <c r="A302" s="10" t="n"/>
      <c r="B302" s="11" t="inlineStr">
        <is>
          <t>Kcal/h del toallero Scala/Domino 80</t>
        </is>
      </c>
      <c r="C302" s="27">
        <f>ROUND(Datos_balance!$B$18*Datos_balance!$B$15,0)</f>
        <v/>
      </c>
      <c r="D302" s="2" t="n"/>
      <c r="E302" s="2" t="n"/>
      <c r="F302" s="10" t="n"/>
      <c r="G302" s="2" t="n"/>
      <c r="H302" s="2" t="n"/>
      <c r="I302" s="2" t="n"/>
    </row>
    <row r="303" ht="39.7" customHeight="1">
      <c r="A303" s="10" t="n"/>
      <c r="B303" s="11" t="inlineStr">
        <is>
          <t>Kcal/h del toallero Scala/Domino 150</t>
        </is>
      </c>
      <c r="C303" s="27">
        <f>ROUND(Datos_balance!$B$19*Datos_balance!$B$15,0)</f>
        <v/>
      </c>
      <c r="D303" s="2" t="n"/>
      <c r="E303" s="2" t="n"/>
      <c r="F303" s="10" t="n"/>
      <c r="G303" s="2" t="n"/>
      <c r="H303" s="2" t="n"/>
      <c r="I303" s="2" t="n"/>
    </row>
    <row r="304" ht="47" customHeight="1">
      <c r="A304" s="10" t="n"/>
      <c r="B304" s="11" t="inlineStr">
        <is>
          <t>Toalleros necesarios</t>
        </is>
      </c>
      <c r="C304" s="27">
        <f>IF(F299&lt;=Datos_balance!$B$18*Datos_balance!$B$15,1,ROUNDUP(F299/(Datos_balance!$B$19*Datos_balance!$B$15),0))</f>
        <v/>
      </c>
      <c r="D304" s="2" t="n"/>
      <c r="E304" s="2" t="n"/>
      <c r="F304" s="10" t="n"/>
      <c r="G304" s="2" t="n"/>
      <c r="H304" s="2" t="n"/>
      <c r="I304" s="2" t="n"/>
    </row>
    <row r="305" ht="47" customHeight="1">
      <c r="A305" s="14" t="n"/>
      <c r="B305" s="15" t="inlineStr">
        <is>
          <t>Toallero adoptado</t>
        </is>
      </c>
      <c r="C305" s="14">
        <f>IF(F299&lt;=Datos_balance!$B$18*Datos_balance!$B$15,"Peisa Scala / Domino 80  (500 x 800 mm)","Peisa Scala / Domino 150  (500 x 1500 mm)")</f>
        <v/>
      </c>
      <c r="D305" s="22" t="n"/>
      <c r="E305" s="22" t="n"/>
      <c r="F305" s="14" t="n"/>
      <c r="G305" s="2" t="n"/>
      <c r="H305" s="2" t="n"/>
      <c r="I305" s="2" t="n"/>
    </row>
    <row r="306">
      <c r="A306" s="2" t="n"/>
      <c r="B306" s="2" t="n"/>
      <c r="C306" s="2" t="n"/>
      <c r="D306" s="2" t="n"/>
      <c r="E306" s="2" t="n"/>
      <c r="F306" s="2" t="n"/>
      <c r="G306" s="2" t="n"/>
      <c r="H306" s="2" t="n"/>
      <c r="I306" s="2" t="n"/>
    </row>
    <row r="307" ht="39.7" customHeight="1">
      <c r="A307" s="2" t="n"/>
      <c r="B307" s="39" t="inlineStr">
        <is>
          <t>Ubicacion en planta de 10 - Bano suite</t>
        </is>
      </c>
      <c r="C307" s="2" t="n"/>
      <c r="D307" s="2" t="n"/>
      <c r="E307" s="2" t="n"/>
      <c r="F307" s="2" t="n"/>
      <c r="G307" s="2" t="n"/>
      <c r="H307" s="2" t="n"/>
      <c r="I307" s="2" t="n"/>
    </row>
    <row r="308" ht="39.7" customHeight="1">
      <c r="A308" s="2" t="n"/>
      <c r="B308" s="2" t="n"/>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ht="39.7" customHeight="1">
      <c r="A321" s="5" t="inlineStr">
        <is>
          <t>LOCAL  11 - Bano visitas   (PB)   -   altura 3.00 m</t>
        </is>
      </c>
      <c r="B321" s="2" t="n"/>
      <c r="C321" s="2" t="n"/>
      <c r="D321" s="2" t="n"/>
      <c r="E321" s="2" t="n"/>
      <c r="F321" s="2" t="n"/>
      <c r="G321" s="2" t="n"/>
      <c r="H321" s="2" t="n"/>
      <c r="I321" s="2" t="n"/>
    </row>
    <row r="322" ht="39.7" customHeight="1">
      <c r="A322" s="3" t="inlineStr">
        <is>
          <t>Nro</t>
        </is>
      </c>
      <c r="B322" s="3" t="inlineStr">
        <is>
          <t>DESCRIPCION</t>
        </is>
      </c>
      <c r="C322" s="3" t="inlineStr">
        <is>
          <t>DIMENSIONES (m)</t>
        </is>
      </c>
      <c r="D322" s="3" t="inlineStr">
        <is>
          <t>AREA (m2)</t>
        </is>
      </c>
      <c r="E322" s="3" t="inlineStr">
        <is>
          <t>FACTOR</t>
        </is>
      </c>
      <c r="F322" s="3" t="inlineStr">
        <is>
          <t>PERDIDA CALOR (Kcal/h)</t>
        </is>
      </c>
      <c r="G322" s="2" t="n"/>
      <c r="H322" s="2" t="n"/>
      <c r="I322" s="2" t="n"/>
    </row>
    <row r="323" ht="39.7" customHeight="1">
      <c r="A323" s="18" t="inlineStr">
        <is>
          <t>1</t>
        </is>
      </c>
      <c r="B323" s="35" t="inlineStr">
        <is>
          <t>VENTANA</t>
        </is>
      </c>
      <c r="C323" s="10" t="n"/>
      <c r="D323" s="10" t="n"/>
      <c r="E323" s="10" t="n"/>
      <c r="F323" s="10" t="n"/>
      <c r="G323" s="2" t="n"/>
      <c r="H323" s="2" t="n"/>
      <c r="I323" s="2" t="n"/>
    </row>
    <row r="324" ht="62" customHeight="1">
      <c r="A324" s="10" t="n"/>
      <c r="B324" s="36" t="inlineStr">
        <is>
          <t>(sin aberturas)</t>
        </is>
      </c>
      <c r="C324" s="10">
        <f>IF(COUNT(H324,I324)&lt;2,"",TEXT(H324,"0.00")&amp;" x "&amp;TEXT(I324,"0.00"))</f>
        <v/>
      </c>
      <c r="D324" s="9">
        <f>IF(COUNT(H324,I324)&lt;2,"",ROUND(H324*I324,2))</f>
        <v/>
      </c>
      <c r="E324" s="27" t="n">
        <v>60</v>
      </c>
      <c r="F324" s="30">
        <f>IF(D324="","",ROUND(D324*E324,1))</f>
        <v/>
      </c>
      <c r="G324" s="2" t="n"/>
      <c r="H324" s="37" t="n"/>
      <c r="I324" s="37" t="n"/>
    </row>
    <row r="325" ht="39.7" customHeight="1">
      <c r="A325" s="18" t="inlineStr">
        <is>
          <t>2</t>
        </is>
      </c>
      <c r="B325" s="35" t="inlineStr">
        <is>
          <t>PAREDES EXTERIORES</t>
        </is>
      </c>
      <c r="C325" s="10" t="n"/>
      <c r="D325" s="10" t="n"/>
      <c r="E325" s="10" t="n"/>
      <c r="F325" s="10" t="n"/>
      <c r="G325" s="2" t="n"/>
      <c r="H325" s="2" t="n"/>
      <c r="I325" s="2" t="n"/>
    </row>
    <row r="326" ht="62" customHeight="1">
      <c r="A326" s="10" t="n"/>
      <c r="B326" s="36" t="inlineStr">
        <is>
          <t>AISLADAS ()</t>
        </is>
      </c>
      <c r="C326" s="10">
        <f>IF(COUNT(H326,I326)&lt;2,"",TEXT(H326,"0.00")&amp;" x "&amp;TEXT(I326,"0.00"))</f>
        <v/>
      </c>
      <c r="D326" s="9">
        <f>IF(COUNT(H326,I326)&lt;2,"",ROUND(H326*I326,2))</f>
        <v/>
      </c>
      <c r="E326" s="27" t="n">
        <v>20</v>
      </c>
      <c r="F326" s="30">
        <f>IF(D326="","",ROUND(D326*E326,1))</f>
        <v/>
      </c>
      <c r="G326" s="2" t="n"/>
      <c r="H326" s="37" t="n">
        <v>1.3</v>
      </c>
      <c r="I326" s="37" t="n">
        <v>3</v>
      </c>
    </row>
    <row r="327" ht="62" customHeight="1">
      <c r="A327" s="10" t="n"/>
      <c r="B327" s="36" t="inlineStr">
        <is>
          <t>AISLADAS (    )</t>
        </is>
      </c>
      <c r="C327" s="10">
        <f>IF(COUNT(H327,I327)&lt;2,"",TEXT(H327,"0.00")&amp;" x "&amp;TEXT(I327,"0.00"))</f>
        <v/>
      </c>
      <c r="D327" s="9">
        <f>IF(COUNT(H327,I327)&lt;2,"",ROUND(H327*I327,2))</f>
        <v/>
      </c>
      <c r="E327" s="27" t="n">
        <v>20</v>
      </c>
      <c r="F327" s="30">
        <f>IF(D327="","",ROUND(D327*E327,1))</f>
        <v/>
      </c>
      <c r="G327" s="2" t="n"/>
      <c r="H327" s="37" t="n"/>
      <c r="I327" s="37" t="n"/>
    </row>
    <row r="328" ht="62" customHeight="1">
      <c r="A328" s="10" t="n"/>
      <c r="B328" s="36" t="inlineStr">
        <is>
          <t>INTERIORES (    )</t>
        </is>
      </c>
      <c r="C328" s="10">
        <f>IF(COUNT(H328,I328)&lt;2,"",TEXT(H328,"0.00")&amp;" x "&amp;TEXT(I328,"0.00"))</f>
        <v/>
      </c>
      <c r="D328" s="9">
        <f>IF(COUNT(H328,I328)&lt;2,"",ROUND(H328*I328,2))</f>
        <v/>
      </c>
      <c r="E328" s="27" t="n">
        <v>25</v>
      </c>
      <c r="F328" s="30">
        <f>IF(D328="","",ROUND(D328*E328,1))</f>
        <v/>
      </c>
      <c r="G328" s="2" t="n"/>
      <c r="H328" s="37" t="n">
        <v>2.4</v>
      </c>
      <c r="I328" s="37" t="n">
        <v>3</v>
      </c>
    </row>
    <row r="329" ht="62" customHeight="1">
      <c r="A329" s="10" t="n"/>
      <c r="B329" s="36" t="inlineStr">
        <is>
          <t>INTERIORES (    )</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 (    )</t>
        </is>
      </c>
      <c r="C330" s="10">
        <f>IF(COUNT(H330,I330)&lt;2,"",TEXT(H330,"0.00")&amp;" x "&amp;TEXT(I330,"0.00"))</f>
        <v/>
      </c>
      <c r="D330" s="9">
        <f>IF(COUNT(H330,I330)&lt;2,"",ROUND(H330*I330,2))</f>
        <v/>
      </c>
      <c r="E330" s="27" t="n">
        <v>25</v>
      </c>
      <c r="F330" s="30">
        <f>IF(D330="","",ROUND(D330*E330,1))</f>
        <v/>
      </c>
      <c r="G330" s="2" t="n"/>
      <c r="H330" s="37" t="n">
        <v>1.3</v>
      </c>
      <c r="I330" s="37" t="n">
        <v>3</v>
      </c>
    </row>
    <row r="331" ht="39.7" customHeight="1">
      <c r="A331" s="18" t="inlineStr">
        <is>
          <t>3</t>
        </is>
      </c>
      <c r="B331" s="35" t="inlineStr">
        <is>
          <t>TECHOS O CIELORRASOS</t>
        </is>
      </c>
      <c r="C331" s="10" t="n"/>
      <c r="D331" s="10" t="n"/>
      <c r="E331" s="10" t="n"/>
      <c r="F331" s="10" t="n"/>
      <c r="G331" s="2" t="n"/>
      <c r="H331" s="2" t="n"/>
      <c r="I331" s="2" t="n"/>
    </row>
    <row r="332" ht="62" customHeight="1">
      <c r="A332" s="10" t="n"/>
      <c r="B332" s="36" t="inlineStr">
        <is>
          <t>TECHO NO AISLADO</t>
        </is>
      </c>
      <c r="C332" s="10" t="inlineStr"/>
      <c r="D332" s="9">
        <f>IF(COUNT(H332,I332)&lt;2,"",ROUND(H332*I332,2))</f>
        <v/>
      </c>
      <c r="E332" s="27" t="n">
        <v>30</v>
      </c>
      <c r="F332" s="30">
        <f>IF(D332="","",ROUND(D332*E332,1))</f>
        <v/>
      </c>
      <c r="G332" s="2" t="n"/>
      <c r="H332" s="37" t="n"/>
      <c r="I332" s="37" t="n"/>
    </row>
    <row r="333" ht="62" customHeight="1">
      <c r="A333" s="10" t="n"/>
      <c r="B333" s="36" t="inlineStr">
        <is>
          <t>TECHO AISLADO</t>
        </is>
      </c>
      <c r="C333" s="10" t="inlineStr"/>
      <c r="D333" s="9">
        <f>IF(COUNT(H333,I333)&lt;2,"",ROUND(H333*I333,2))</f>
        <v/>
      </c>
      <c r="E333" s="27" t="n">
        <v>20</v>
      </c>
      <c r="F333" s="30">
        <f>IF(D333="","",ROUND(D333*E333,1))</f>
        <v/>
      </c>
      <c r="G333" s="2" t="n"/>
      <c r="H333" s="37" t="n"/>
      <c r="I333" s="37" t="n"/>
    </row>
    <row r="334" ht="39.7" customHeight="1">
      <c r="A334" s="10" t="n"/>
      <c r="B334" s="36" t="inlineStr">
        <is>
          <t>TECHO ENTREPISO</t>
        </is>
      </c>
      <c r="C334" s="10" t="inlineStr">
        <is>
          <t>por croquis</t>
        </is>
      </c>
      <c r="D334" s="9" t="n">
        <v>3.12</v>
      </c>
      <c r="E334" s="27" t="n">
        <v>15</v>
      </c>
      <c r="F334" s="30">
        <f>IF(D334="","",ROUND(D334*E334,1))</f>
        <v/>
      </c>
      <c r="G334" s="2" t="n"/>
      <c r="H334" s="37" t="n"/>
      <c r="I334" s="37" t="n"/>
    </row>
    <row r="335" ht="39.7" customHeight="1">
      <c r="A335" s="18" t="inlineStr">
        <is>
          <t>4</t>
        </is>
      </c>
      <c r="B335" s="35" t="inlineStr">
        <is>
          <t>PISO</t>
        </is>
      </c>
      <c r="C335" s="10" t="n"/>
      <c r="D335" s="10" t="n"/>
      <c r="E335" s="10" t="n"/>
      <c r="F335" s="10" t="n"/>
      <c r="G335" s="2" t="n"/>
      <c r="H335" s="2" t="n"/>
      <c r="I335" s="2" t="n"/>
    </row>
    <row r="336" ht="39.7" customHeight="1">
      <c r="A336" s="10" t="n"/>
      <c r="B336" s="36" t="inlineStr">
        <is>
          <t>SOBRE TIERRA</t>
        </is>
      </c>
      <c r="C336" s="10" t="inlineStr">
        <is>
          <t>por croquis</t>
        </is>
      </c>
      <c r="D336" s="9" t="n">
        <v>3.12</v>
      </c>
      <c r="E336" s="27" t="n">
        <v>10</v>
      </c>
      <c r="F336" s="30">
        <f>IF(D336="","",ROUND(D336*E336,1))</f>
        <v/>
      </c>
      <c r="G336" s="2" t="n"/>
      <c r="H336" s="37" t="n"/>
      <c r="I336" s="37" t="n"/>
    </row>
    <row r="337" ht="62" customHeight="1">
      <c r="A337" s="10" t="n"/>
      <c r="B337" s="36" t="inlineStr">
        <is>
          <t>SOBRE LOCAL OCUPADO</t>
        </is>
      </c>
      <c r="C337" s="10" t="inlineStr"/>
      <c r="D337" s="9">
        <f>IF(COUNT(H337,I337)&lt;2,"",ROUND(H337*I337,2))</f>
        <v/>
      </c>
      <c r="E337" s="27" t="n">
        <v>15</v>
      </c>
      <c r="F337" s="30">
        <f>IF(D337="","",ROUND(D337*E337,1))</f>
        <v/>
      </c>
      <c r="G337" s="2" t="n"/>
      <c r="H337" s="37" t="n"/>
      <c r="I337" s="37" t="n"/>
    </row>
    <row r="338" ht="39.7" customHeight="1">
      <c r="A338" s="18" t="inlineStr">
        <is>
          <t>5</t>
        </is>
      </c>
      <c r="B338" s="35" t="inlineStr">
        <is>
          <t>INFILTRACION</t>
        </is>
      </c>
      <c r="C338" s="10" t="n"/>
      <c r="D338" s="18" t="inlineStr">
        <is>
          <t>VOLUMEN (m3)</t>
        </is>
      </c>
      <c r="E338" s="10" t="n"/>
      <c r="F338" s="10" t="n"/>
      <c r="G338" s="2" t="n"/>
      <c r="H338" s="2" t="n"/>
      <c r="I338" s="2" t="n"/>
    </row>
    <row r="339" ht="39.7" customHeight="1">
      <c r="A339" s="10" t="n"/>
      <c r="B339" s="36" t="inlineStr">
        <is>
          <t>UNA PARED EXTERIOR</t>
        </is>
      </c>
      <c r="C339" s="10" t="inlineStr">
        <is>
          <t>3.12 m2 x 3.00</t>
        </is>
      </c>
      <c r="D339" s="9" t="n">
        <v>9.359999999999999</v>
      </c>
      <c r="E339" s="27" t="n">
        <v>6</v>
      </c>
      <c r="F339" s="30">
        <f>IF(D339="","",ROUND(D339*E339,1))</f>
        <v/>
      </c>
      <c r="G339" s="2" t="n"/>
      <c r="H339" s="37" t="n"/>
      <c r="I339" s="37" t="n"/>
    </row>
    <row r="340" ht="62" customHeight="1">
      <c r="A340" s="10" t="n"/>
      <c r="B340" s="36" t="inlineStr">
        <is>
          <t>DOS PAREDES EXTERIORES</t>
        </is>
      </c>
      <c r="C340" s="10" t="inlineStr"/>
      <c r="D340" s="9">
        <f>IF(COUNT(H340,I340)&lt;2,"",ROUND(H340*I340,2))</f>
        <v/>
      </c>
      <c r="E340" s="27" t="n">
        <v>9</v>
      </c>
      <c r="F340" s="30">
        <f>IF(D340="","",ROUND(D340*E340,1))</f>
        <v/>
      </c>
      <c r="G340" s="2" t="n"/>
      <c r="H340" s="37" t="n"/>
      <c r="I340" s="37" t="n"/>
    </row>
    <row r="341" ht="62" customHeight="1">
      <c r="A341" s="10" t="n"/>
      <c r="B341" s="36" t="inlineStr">
        <is>
          <t>TRES O MAS PAREDES EXTERIORES</t>
        </is>
      </c>
      <c r="C341" s="10" t="inlineStr"/>
      <c r="D341" s="9">
        <f>IF(COUNT(H341,I341)&lt;2,"",ROUND(H341*I341,2))</f>
        <v/>
      </c>
      <c r="E341" s="27" t="n">
        <v>12</v>
      </c>
      <c r="F341" s="30">
        <f>IF(D341="","",ROUND(D341*E341,1))</f>
        <v/>
      </c>
      <c r="G341" s="2" t="n"/>
      <c r="H341" s="37" t="n"/>
      <c r="I341" s="37" t="n"/>
    </row>
    <row r="342" ht="70" customHeight="1">
      <c r="A342" s="18" t="inlineStr">
        <is>
          <t>6</t>
        </is>
      </c>
      <c r="B342" s="35" t="inlineStr">
        <is>
          <t>SUBTOTAL</t>
        </is>
      </c>
      <c r="C342" s="10" t="n"/>
      <c r="D342" s="10" t="n"/>
      <c r="E342" s="10" t="n"/>
      <c r="F342" s="38">
        <f>IF(F324="",0,F324)+IF(F326="",0,F326)+IF(F327="",0,F327)+IF(F328="",0,F328)+IF(F329="",0,F329)+IF(F330="",0,F330)+IF(F332="",0,F332)+IF(F333="",0,F333)+IF(F334="",0,F334)+IF(F336="",0,F336)+IF(F337="",0,F337)+IF(F339="",0,F339)+IF(F340="",0,F340)+IF(F341="",0,F341)</f>
        <v/>
      </c>
      <c r="G342" s="2" t="n"/>
      <c r="H342" s="2" t="n"/>
      <c r="I342" s="2" t="n"/>
    </row>
    <row r="343" ht="47" customHeight="1">
      <c r="A343" s="18" t="inlineStr">
        <is>
          <t>7</t>
        </is>
      </c>
      <c r="B343" s="35" t="inlineStr">
        <is>
          <t>PERDIDA TOTAL</t>
        </is>
      </c>
      <c r="C343" s="10">
        <f>TEXT(F342,"0.00")&amp;"  X  "&amp;Datos_balance!$B$4&amp;" (FI)  X  "&amp;Datos_balance!$B$5&amp;" (FO)  X  "&amp;Datos_balance!$B$6&amp;" (FZ)"</f>
        <v/>
      </c>
      <c r="D343" s="2" t="n"/>
      <c r="E343" s="2" t="n"/>
      <c r="F343" s="38">
        <f>ROUND(F342*Datos_balance!$B$4*Datos_balance!$B$5*Datos_balance!$B$6,1)</f>
        <v/>
      </c>
      <c r="G343" s="2" t="n"/>
      <c r="H343" s="2" t="n"/>
      <c r="I343" s="2" t="n"/>
    </row>
    <row r="344" ht="39.7" customHeight="1">
      <c r="A344" s="10" t="n"/>
      <c r="B344" s="11" t="inlineStr">
        <is>
          <t>Carga de locales sin emisor</t>
        </is>
      </c>
      <c r="C344" s="10" t="n"/>
      <c r="D344" s="2" t="n"/>
      <c r="E344" s="2" t="n"/>
      <c r="F344" s="30" t="n"/>
      <c r="G344" s="2" t="n"/>
      <c r="H344" s="2" t="n"/>
      <c r="I344" s="2" t="n"/>
    </row>
    <row r="345" ht="39.7" customHeight="1">
      <c r="A345" s="10" t="n"/>
      <c r="B345" s="35" t="inlineStr">
        <is>
          <t>CARGA TOTAL A CUBRIR</t>
        </is>
      </c>
      <c r="C345" s="10" t="n"/>
      <c r="D345" s="2" t="n"/>
      <c r="E345" s="2" t="n"/>
      <c r="F345" s="38">
        <f>F343+IF(F344="",0,F344)</f>
        <v/>
      </c>
      <c r="G345" s="2" t="n"/>
      <c r="H345" s="2" t="n"/>
      <c r="I345" s="2" t="n"/>
    </row>
    <row r="346">
      <c r="A346" s="2" t="n"/>
      <c r="B346" s="2" t="n"/>
      <c r="C346" s="2" t="n"/>
      <c r="D346" s="2" t="n"/>
      <c r="E346" s="2" t="n"/>
      <c r="F346" s="2" t="n"/>
      <c r="G346" s="2" t="n"/>
      <c r="H346" s="2" t="n"/>
      <c r="I346" s="2" t="n"/>
    </row>
    <row r="347" ht="62" customHeight="1">
      <c r="A347" s="10" t="n"/>
      <c r="B347" s="11" t="inlineStr">
        <is>
          <t>Salto termico:  dt = (te+ts)/2 - ti</t>
        </is>
      </c>
      <c r="C347" s="10">
        <f>TEXT((Datos_balance!$B$9+Datos_balance!$B$10)/2,"0")&amp;" - "&amp;TEXT(Datos_balance!$B$11,"0")&amp;" = "&amp;TEXT((Datos_balance!$B$9+Datos_balance!$B$10)/2-Datos_balance!$B$11,"0")&amp;" C"</f>
        <v/>
      </c>
      <c r="D347" s="2" t="n"/>
      <c r="E347" s="2" t="n"/>
      <c r="F347" s="10" t="n"/>
      <c r="G347" s="2" t="n"/>
      <c r="H347" s="2" t="n"/>
      <c r="I347" s="2" t="n"/>
    </row>
    <row r="348" ht="39.7" customHeight="1">
      <c r="A348" s="10" t="n"/>
      <c r="B348" s="11" t="inlineStr">
        <is>
          <t>Kcal/h del toallero Scala/Domino 80</t>
        </is>
      </c>
      <c r="C348" s="27">
        <f>ROUND(Datos_balance!$B$18*Datos_balance!$B$15,0)</f>
        <v/>
      </c>
      <c r="D348" s="2" t="n"/>
      <c r="E348" s="2" t="n"/>
      <c r="F348" s="10" t="n"/>
      <c r="G348" s="2" t="n"/>
      <c r="H348" s="2" t="n"/>
      <c r="I348" s="2" t="n"/>
    </row>
    <row r="349" ht="39.7" customHeight="1">
      <c r="A349" s="10" t="n"/>
      <c r="B349" s="11" t="inlineStr">
        <is>
          <t>Kcal/h del toallero Scala/Domino 150</t>
        </is>
      </c>
      <c r="C349" s="27">
        <f>ROUND(Datos_balance!$B$19*Datos_balance!$B$15,0)</f>
        <v/>
      </c>
      <c r="D349" s="2" t="n"/>
      <c r="E349" s="2" t="n"/>
      <c r="F349" s="10" t="n"/>
      <c r="G349" s="2" t="n"/>
      <c r="H349" s="2" t="n"/>
      <c r="I349" s="2" t="n"/>
    </row>
    <row r="350" ht="47" customHeight="1">
      <c r="A350" s="10" t="n"/>
      <c r="B350" s="11" t="inlineStr">
        <is>
          <t>Toalleros necesarios</t>
        </is>
      </c>
      <c r="C350" s="27">
        <f>IF(F345&lt;=Datos_balance!$B$18*Datos_balance!$B$15,1,ROUNDUP(F345/(Datos_balance!$B$19*Datos_balance!$B$15),0))</f>
        <v/>
      </c>
      <c r="D350" s="2" t="n"/>
      <c r="E350" s="2" t="n"/>
      <c r="F350" s="10" t="n"/>
      <c r="G350" s="2" t="n"/>
      <c r="H350" s="2" t="n"/>
      <c r="I350" s="2" t="n"/>
    </row>
    <row r="351" ht="47" customHeight="1">
      <c r="A351" s="14" t="n"/>
      <c r="B351" s="15" t="inlineStr">
        <is>
          <t>Toallero adoptado</t>
        </is>
      </c>
      <c r="C351" s="14">
        <f>IF(F345&lt;=Datos_balance!$B$18*Datos_balance!$B$15,"Peisa Scala / Domino 80  (500 x 800 mm)","Peisa Scala / Domino 150  (500 x 1500 mm)")</f>
        <v/>
      </c>
      <c r="D351" s="22" t="n"/>
      <c r="E351" s="22" t="n"/>
      <c r="F351" s="14" t="n"/>
      <c r="G351" s="2" t="n"/>
      <c r="H351" s="2" t="n"/>
      <c r="I351" s="2" t="n"/>
    </row>
    <row r="352">
      <c r="A352" s="2" t="n"/>
      <c r="B352" s="2" t="n"/>
      <c r="C352" s="2" t="n"/>
      <c r="D352" s="2" t="n"/>
      <c r="E352" s="2" t="n"/>
      <c r="F352" s="2" t="n"/>
      <c r="G352" s="2" t="n"/>
      <c r="H352" s="2" t="n"/>
      <c r="I352" s="2" t="n"/>
    </row>
    <row r="353" ht="39.7" customHeight="1">
      <c r="A353" s="2" t="n"/>
      <c r="B353" s="39" t="inlineStr">
        <is>
          <t>Ubicacion en planta de 11 - Bano visitas</t>
        </is>
      </c>
      <c r="C353" s="2" t="n"/>
      <c r="D353" s="2" t="n"/>
      <c r="E353" s="2" t="n"/>
      <c r="F353" s="2" t="n"/>
      <c r="G353" s="2" t="n"/>
      <c r="H353" s="2" t="n"/>
      <c r="I353" s="2" t="n"/>
    </row>
    <row r="354" ht="39.7" customHeight="1">
      <c r="A354" s="2" t="n"/>
      <c r="B354" s="2" t="n"/>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ht="39.7" customHeight="1">
      <c r="A367" s="5" t="inlineStr">
        <is>
          <t>LOCAL  13 - Dormitorio Norte   (PA)   -   altura 3.00 m</t>
        </is>
      </c>
      <c r="B367" s="2" t="n"/>
      <c r="C367" s="2" t="n"/>
      <c r="D367" s="2" t="n"/>
      <c r="E367" s="2" t="n"/>
      <c r="F367" s="2" t="n"/>
      <c r="G367" s="2" t="n"/>
      <c r="H367" s="2" t="n"/>
      <c r="I367" s="2" t="n"/>
    </row>
    <row r="368" ht="39.7" customHeight="1">
      <c r="A368" s="3" t="inlineStr">
        <is>
          <t>Nro</t>
        </is>
      </c>
      <c r="B368" s="3" t="inlineStr">
        <is>
          <t>DESCRIPCION</t>
        </is>
      </c>
      <c r="C368" s="3" t="inlineStr">
        <is>
          <t>DIMENSIONES (m)</t>
        </is>
      </c>
      <c r="D368" s="3" t="inlineStr">
        <is>
          <t>AREA (m2)</t>
        </is>
      </c>
      <c r="E368" s="3" t="inlineStr">
        <is>
          <t>FACTOR</t>
        </is>
      </c>
      <c r="F368" s="3" t="inlineStr">
        <is>
          <t>PERDIDA CALOR (Kcal/h)</t>
        </is>
      </c>
      <c r="G368" s="2" t="n"/>
      <c r="H368" s="2" t="n"/>
      <c r="I368" s="2" t="n"/>
    </row>
    <row r="369" ht="39.7" customHeight="1">
      <c r="A369" s="18" t="inlineStr">
        <is>
          <t>1</t>
        </is>
      </c>
      <c r="B369" s="35" t="inlineStr">
        <is>
          <t>VENTANA</t>
        </is>
      </c>
      <c r="C369" s="10" t="n"/>
      <c r="D369" s="10" t="n"/>
      <c r="E369" s="10" t="n"/>
      <c r="F369" s="10" t="n"/>
      <c r="G369" s="2" t="n"/>
      <c r="H369" s="2" t="n"/>
      <c r="I369" s="2" t="n"/>
    </row>
    <row r="370" ht="62" customHeight="1">
      <c r="A370" s="10" t="n"/>
      <c r="B370" s="36" t="inlineStr">
        <is>
          <t>VA04</t>
        </is>
      </c>
      <c r="C370" s="10">
        <f>IF(COUNT(H370,I370)&lt;2,"",TEXT(H370,"0.00")&amp;" x "&amp;TEXT(I370,"0.00"))</f>
        <v/>
      </c>
      <c r="D370" s="9">
        <f>IF(COUNT(H370,I370)&lt;2,"",ROUND(H370*I370,2))</f>
        <v/>
      </c>
      <c r="E370" s="27" t="n">
        <v>60</v>
      </c>
      <c r="F370" s="30">
        <f>IF(D370="","",ROUND(D370*E370,1))</f>
        <v/>
      </c>
      <c r="G370" s="2" t="n"/>
      <c r="H370" s="37" t="n">
        <v>2</v>
      </c>
      <c r="I370" s="37" t="n">
        <v>2.52</v>
      </c>
    </row>
    <row r="371" ht="62" customHeight="1">
      <c r="A371" s="10" t="n"/>
      <c r="B371" s="36" t="inlineStr">
        <is>
          <t>VA05</t>
        </is>
      </c>
      <c r="C371" s="10">
        <f>IF(COUNT(H371,I371)&lt;2,"",TEXT(H371,"0.00")&amp;" x "&amp;TEXT(I371,"0.00"))</f>
        <v/>
      </c>
      <c r="D371" s="9">
        <f>IF(COUNT(H371,I371)&lt;2,"",ROUND(H371*I371,2))</f>
        <v/>
      </c>
      <c r="E371" s="27" t="n">
        <v>60</v>
      </c>
      <c r="F371" s="30">
        <f>IF(D371="","",ROUND(D371*E371,1))</f>
        <v/>
      </c>
      <c r="G371" s="2" t="n"/>
      <c r="H371" s="37" t="n">
        <v>1.4</v>
      </c>
      <c r="I371" s="37" t="n">
        <v>2.52</v>
      </c>
    </row>
    <row r="372" ht="39.7" customHeight="1">
      <c r="A372" s="18" t="inlineStr">
        <is>
          <t>2</t>
        </is>
      </c>
      <c r="B372" s="35" t="inlineStr">
        <is>
          <t>PAREDES EXTERIORES</t>
        </is>
      </c>
      <c r="C372" s="10" t="n"/>
      <c r="D372" s="10" t="n"/>
      <c r="E372" s="10" t="n"/>
      <c r="F372" s="10" t="n"/>
      <c r="G372" s="2" t="n"/>
      <c r="H372" s="2" t="n"/>
      <c r="I372" s="2" t="n"/>
    </row>
    <row r="373" ht="62" customHeight="1">
      <c r="A373" s="10" t="n"/>
      <c r="B373" s="36" t="inlineStr">
        <is>
          <t>AISLADAS (NO)</t>
        </is>
      </c>
      <c r="C373" s="10">
        <f>IF(COUNT(H373,I373)&lt;2,"",TEXT(H373,"0.00")&amp;" x "&amp;TEXT(I373,"0.00"))</f>
        <v/>
      </c>
      <c r="D373" s="9">
        <f>IF(COUNT(H373,I373)&lt;2,"",ROUND(H373*I373,2))</f>
        <v/>
      </c>
      <c r="E373" s="27" t="n">
        <v>20</v>
      </c>
      <c r="F373" s="30">
        <f>IF(D373="","",ROUND(D373*E373,1))</f>
        <v/>
      </c>
      <c r="G373" s="2" t="n"/>
      <c r="H373" s="37" t="n">
        <v>4.25</v>
      </c>
      <c r="I373" s="37" t="n">
        <v>3</v>
      </c>
    </row>
    <row r="374" ht="62" customHeight="1">
      <c r="A374" s="10" t="n"/>
      <c r="B374" s="36" t="inlineStr">
        <is>
          <t>AISLADAS (SE)</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 ()</t>
        </is>
      </c>
      <c r="C375" s="10">
        <f>IF(COUNT(H375,I375)&lt;2,"",TEXT(H375,"0.00")&amp;" x "&amp;TEXT(I375,"0.00"))</f>
        <v/>
      </c>
      <c r="D375" s="9">
        <f>IF(COUNT(H375,I375)&lt;2,"",ROUND(H375*I375,2))</f>
        <v/>
      </c>
      <c r="E375" s="27" t="n">
        <v>20</v>
      </c>
      <c r="F375" s="30">
        <f>IF(D375="","",ROUND(D375*E375,1))</f>
        <v/>
      </c>
      <c r="G375" s="2" t="n"/>
      <c r="H375" s="37" t="n">
        <v>4</v>
      </c>
      <c r="I375" s="37" t="n">
        <v>3</v>
      </c>
    </row>
    <row r="376" ht="62" customHeight="1">
      <c r="A376" s="10" t="n"/>
      <c r="B376" s="36" t="inlineStr">
        <is>
          <t>INTERIORES (    )</t>
        </is>
      </c>
      <c r="C376" s="10">
        <f>IF(COUNT(H376,I376)&lt;2,"",TEXT(H376,"0.00")&amp;" x "&amp;TEXT(I376,"0.00"))</f>
        <v/>
      </c>
      <c r="D376" s="9">
        <f>IF(COUNT(H376,I376)&lt;2,"",ROUND(H376*I376,2))</f>
        <v/>
      </c>
      <c r="E376" s="27" t="n">
        <v>25</v>
      </c>
      <c r="F376" s="30">
        <f>IF(D376="","",ROUND(D376*E376,1))</f>
        <v/>
      </c>
      <c r="G376" s="2" t="n"/>
      <c r="H376" s="37" t="n">
        <v>4</v>
      </c>
      <c r="I376" s="37" t="n">
        <v>3</v>
      </c>
    </row>
    <row r="377" ht="62" customHeight="1">
      <c r="A377" s="10" t="n"/>
      <c r="B377" s="36" t="inlineStr">
        <is>
          <t>INTERIORES (    )</t>
        </is>
      </c>
      <c r="C377" s="10">
        <f>IF(COUNT(H377,I377)&lt;2,"",TEXT(H377,"0.00")&amp;" x "&amp;TEXT(I377,"0.00"))</f>
        <v/>
      </c>
      <c r="D377" s="9">
        <f>IF(COUNT(H377,I377)&lt;2,"",ROUND(H377*I377,2))</f>
        <v/>
      </c>
      <c r="E377" s="27" t="n">
        <v>25</v>
      </c>
      <c r="F377" s="30">
        <f>IF(D377="","",ROUND(D377*E377,1))</f>
        <v/>
      </c>
      <c r="G377" s="2" t="n"/>
      <c r="H377" s="37" t="n"/>
      <c r="I377" s="37" t="n"/>
    </row>
    <row r="378" ht="39.7" customHeight="1">
      <c r="A378" s="18" t="inlineStr">
        <is>
          <t>3</t>
        </is>
      </c>
      <c r="B378" s="35" t="inlineStr">
        <is>
          <t>TECHOS O CIELORRASOS</t>
        </is>
      </c>
      <c r="C378" s="10" t="n"/>
      <c r="D378" s="10" t="n"/>
      <c r="E378" s="10" t="n"/>
      <c r="F378" s="10" t="n"/>
      <c r="G378" s="2" t="n"/>
      <c r="H378" s="2" t="n"/>
      <c r="I378" s="2" t="n"/>
    </row>
    <row r="379" ht="62" customHeight="1">
      <c r="A379" s="10" t="n"/>
      <c r="B379" s="36" t="inlineStr">
        <is>
          <t>TECHO NO AISLADO</t>
        </is>
      </c>
      <c r="C379" s="10" t="inlineStr"/>
      <c r="D379" s="9">
        <f>IF(COUNT(H379,I379)&lt;2,"",ROUND(H379*I379,2))</f>
        <v/>
      </c>
      <c r="E379" s="27" t="n">
        <v>30</v>
      </c>
      <c r="F379" s="30">
        <f>IF(D379="","",ROUND(D379*E379,1))</f>
        <v/>
      </c>
      <c r="G379" s="2" t="n"/>
      <c r="H379" s="37" t="n"/>
      <c r="I379" s="37" t="n"/>
    </row>
    <row r="380" ht="39.7" customHeight="1">
      <c r="A380" s="10" t="n"/>
      <c r="B380" s="36" t="inlineStr">
        <is>
          <t>TECHO AISLADO</t>
        </is>
      </c>
      <c r="C380" s="10" t="inlineStr">
        <is>
          <t>por croquis</t>
        </is>
      </c>
      <c r="D380" s="9" t="n">
        <v>17</v>
      </c>
      <c r="E380" s="27" t="n">
        <v>20</v>
      </c>
      <c r="F380" s="30">
        <f>IF(D380="","",ROUND(D380*E380,1))</f>
        <v/>
      </c>
      <c r="G380" s="2" t="n"/>
      <c r="H380" s="37" t="n"/>
      <c r="I380" s="37" t="n"/>
    </row>
    <row r="381" ht="62" customHeight="1">
      <c r="A381" s="10" t="n"/>
      <c r="B381" s="36" t="inlineStr">
        <is>
          <t>TECHO ENTREPISO</t>
        </is>
      </c>
      <c r="C381" s="10" t="inlineStr"/>
      <c r="D381" s="9">
        <f>IF(COUNT(H381,I381)&lt;2,"",ROUND(H381*I381,2))</f>
        <v/>
      </c>
      <c r="E381" s="27" t="n">
        <v>15</v>
      </c>
      <c r="F381" s="30">
        <f>IF(D381="","",ROUND(D381*E381,1))</f>
        <v/>
      </c>
      <c r="G381" s="2" t="n"/>
      <c r="H381" s="37" t="n"/>
      <c r="I381" s="37" t="n"/>
    </row>
    <row r="382" ht="39.7" customHeight="1">
      <c r="A382" s="18" t="inlineStr">
        <is>
          <t>4</t>
        </is>
      </c>
      <c r="B382" s="35" t="inlineStr">
        <is>
          <t>PISO</t>
        </is>
      </c>
      <c r="C382" s="10" t="n"/>
      <c r="D382" s="10" t="n"/>
      <c r="E382" s="10" t="n"/>
      <c r="F382" s="10" t="n"/>
      <c r="G382" s="2" t="n"/>
      <c r="H382" s="2" t="n"/>
      <c r="I382" s="2" t="n"/>
    </row>
    <row r="383" ht="62" customHeight="1">
      <c r="A383" s="10" t="n"/>
      <c r="B383" s="36" t="inlineStr">
        <is>
          <t>SOBRE TIERRA</t>
        </is>
      </c>
      <c r="C383" s="10" t="inlineStr"/>
      <c r="D383" s="9">
        <f>IF(COUNT(H383,I383)&lt;2,"",ROUND(H383*I383,2))</f>
        <v/>
      </c>
      <c r="E383" s="27" t="n">
        <v>10</v>
      </c>
      <c r="F383" s="30">
        <f>IF(D383="","",ROUND(D383*E383,1))</f>
        <v/>
      </c>
      <c r="G383" s="2" t="n"/>
      <c r="H383" s="37" t="n"/>
      <c r="I383" s="37" t="n"/>
    </row>
    <row r="384" ht="39.7" customHeight="1">
      <c r="A384" s="10" t="n"/>
      <c r="B384" s="36" t="inlineStr">
        <is>
          <t>SOBRE LOCAL OCUPADO</t>
        </is>
      </c>
      <c r="C384" s="10" t="inlineStr">
        <is>
          <t>por croquis</t>
        </is>
      </c>
      <c r="D384" s="9" t="n">
        <v>17</v>
      </c>
      <c r="E384" s="27" t="n">
        <v>15</v>
      </c>
      <c r="F384" s="30">
        <f>IF(D384="","",ROUND(D384*E384,1))</f>
        <v/>
      </c>
      <c r="G384" s="2" t="n"/>
      <c r="H384" s="37" t="n"/>
      <c r="I384" s="37" t="n"/>
    </row>
    <row r="385" ht="39.7" customHeight="1">
      <c r="A385" s="18" t="inlineStr">
        <is>
          <t>5</t>
        </is>
      </c>
      <c r="B385" s="35" t="inlineStr">
        <is>
          <t>INFILTRACION</t>
        </is>
      </c>
      <c r="C385" s="10" t="n"/>
      <c r="D385" s="18" t="inlineStr">
        <is>
          <t>VOLUMEN (m3)</t>
        </is>
      </c>
      <c r="E385" s="10" t="n"/>
      <c r="F385" s="10" t="n"/>
      <c r="G385" s="2" t="n"/>
      <c r="H385" s="2" t="n"/>
      <c r="I385" s="2" t="n"/>
    </row>
    <row r="386" ht="62" customHeight="1">
      <c r="A386" s="10" t="n"/>
      <c r="B386" s="36" t="inlineStr">
        <is>
          <t>UNA PARED EXTERIOR</t>
        </is>
      </c>
      <c r="C386" s="10" t="inlineStr"/>
      <c r="D386" s="9">
        <f>IF(COUNT(H386,I386)&lt;2,"",ROUND(H386*I386,2))</f>
        <v/>
      </c>
      <c r="E386" s="27" t="n">
        <v>6</v>
      </c>
      <c r="F386" s="30">
        <f>IF(D386="","",ROUND(D386*E386,1))</f>
        <v/>
      </c>
      <c r="G386" s="2" t="n"/>
      <c r="H386" s="37" t="n"/>
      <c r="I386" s="37" t="n"/>
    </row>
    <row r="387" ht="62" customHeight="1">
      <c r="A387" s="10" t="n"/>
      <c r="B387" s="36" t="inlineStr">
        <is>
          <t>DOS PAREDES EXTERIORES</t>
        </is>
      </c>
      <c r="C387" s="10" t="inlineStr"/>
      <c r="D387" s="9">
        <f>IF(COUNT(H387,I387)&lt;2,"",ROUND(H387*I387,2))</f>
        <v/>
      </c>
      <c r="E387" s="27" t="n">
        <v>9</v>
      </c>
      <c r="F387" s="30">
        <f>IF(D387="","",ROUND(D387*E387,1))</f>
        <v/>
      </c>
      <c r="G387" s="2" t="n"/>
      <c r="H387" s="37" t="n"/>
      <c r="I387" s="37" t="n"/>
    </row>
    <row r="388" ht="39.7" customHeight="1">
      <c r="A388" s="10" t="n"/>
      <c r="B388" s="36" t="inlineStr">
        <is>
          <t>TRES O MAS PAREDES EXTERIORES</t>
        </is>
      </c>
      <c r="C388" s="10" t="inlineStr">
        <is>
          <t>17.00 m2 x 3.00</t>
        </is>
      </c>
      <c r="D388" s="9" t="n">
        <v>51</v>
      </c>
      <c r="E388" s="27" t="n">
        <v>12</v>
      </c>
      <c r="F388" s="30">
        <f>IF(D388="","",ROUND(D388*E388,1))</f>
        <v/>
      </c>
      <c r="G388" s="2" t="n"/>
      <c r="H388" s="37" t="n"/>
      <c r="I388" s="37" t="n"/>
    </row>
    <row r="389" ht="70" customHeight="1">
      <c r="A389" s="18" t="inlineStr">
        <is>
          <t>6</t>
        </is>
      </c>
      <c r="B389" s="35" t="inlineStr">
        <is>
          <t>SUBTOTAL</t>
        </is>
      </c>
      <c r="C389" s="10" t="n"/>
      <c r="D389" s="10" t="n"/>
      <c r="E389" s="10" t="n"/>
      <c r="F389" s="38">
        <f>IF(F370="",0,F370)+IF(F371="",0,F371)+IF(F373="",0,F373)+IF(F374="",0,F374)+IF(F375="",0,F375)+IF(F376="",0,F376)+IF(F377="",0,F377)+IF(F379="",0,F379)+IF(F380="",0,F380)+IF(F381="",0,F381)+IF(F383="",0,F383)+IF(F384="",0,F384)+IF(F386="",0,F386)+IF(F387="",0,F387)+IF(F388="",0,F388)</f>
        <v/>
      </c>
      <c r="G389" s="2" t="n"/>
      <c r="H389" s="2" t="n"/>
      <c r="I389" s="2" t="n"/>
    </row>
    <row r="390" ht="47" customHeight="1">
      <c r="A390" s="18" t="inlineStr">
        <is>
          <t>7</t>
        </is>
      </c>
      <c r="B390" s="35" t="inlineStr">
        <is>
          <t>PERDIDA TOTAL</t>
        </is>
      </c>
      <c r="C390" s="10">
        <f>TEXT(F389,"0.00")&amp;"  X  "&amp;Datos_balance!$B$4&amp;" (FI)  X  "&amp;Datos_balance!$B$5&amp;" (FO)  X  "&amp;Datos_balance!$B$6&amp;" (FZ)"</f>
        <v/>
      </c>
      <c r="D390" s="2" t="n"/>
      <c r="E390" s="2" t="n"/>
      <c r="F390" s="38">
        <f>ROUND(F389*Datos_balance!$B$4*Datos_balance!$B$5*Datos_balance!$B$6,1)</f>
        <v/>
      </c>
      <c r="G390" s="2" t="n"/>
      <c r="H390" s="2" t="n"/>
      <c r="I390" s="2" t="n"/>
    </row>
    <row r="391" ht="39.7" customHeight="1">
      <c r="A391" s="10" t="n"/>
      <c r="B391" s="11" t="inlineStr">
        <is>
          <t>Carga de locales sin emisor</t>
        </is>
      </c>
      <c r="C391" s="10" t="n"/>
      <c r="D391" s="2" t="n"/>
      <c r="E391" s="2" t="n"/>
      <c r="F391" s="30" t="n"/>
      <c r="G391" s="2" t="n"/>
      <c r="H391" s="2" t="n"/>
      <c r="I391" s="2" t="n"/>
    </row>
    <row r="392" ht="39.7" customHeight="1">
      <c r="A392" s="10" t="n"/>
      <c r="B392" s="35" t="inlineStr">
        <is>
          <t>CARGA TOTAL A CUBRIR</t>
        </is>
      </c>
      <c r="C392" s="10" t="n"/>
      <c r="D392" s="2" t="n"/>
      <c r="E392" s="2" t="n"/>
      <c r="F392" s="38">
        <f>F390+IF(F391="",0,F391)</f>
        <v/>
      </c>
      <c r="G392" s="2" t="n"/>
      <c r="H392" s="2" t="n"/>
      <c r="I392" s="2" t="n"/>
    </row>
    <row r="393">
      <c r="A393" s="2" t="n"/>
      <c r="B393" s="2" t="n"/>
      <c r="C393" s="2" t="n"/>
      <c r="D393" s="2" t="n"/>
      <c r="E393" s="2" t="n"/>
      <c r="F393" s="2" t="n"/>
      <c r="G393" s="2" t="n"/>
      <c r="H393" s="2" t="n"/>
      <c r="I393" s="2" t="n"/>
    </row>
    <row r="394" ht="62" customHeight="1">
      <c r="A394" s="10" t="n"/>
      <c r="B394" s="11" t="inlineStr">
        <is>
          <t>Salto termico:  dt = (te+ts)/2 - ti</t>
        </is>
      </c>
      <c r="C394" s="10">
        <f>TEXT((Datos_balance!$B$9+Datos_balance!$B$10)/2,"0")&amp;" - "&amp;TEXT(Datos_balance!$B$11,"0")&amp;" = "&amp;TEXT((Datos_balance!$B$9+Datos_balance!$B$10)/2-Datos_balance!$B$11,"0")&amp;" C"</f>
        <v/>
      </c>
      <c r="D394" s="2" t="n"/>
      <c r="E394" s="2" t="n"/>
      <c r="F394" s="10" t="n"/>
      <c r="G394" s="2" t="n"/>
      <c r="H394" s="2" t="n"/>
      <c r="I394" s="2" t="n"/>
    </row>
    <row r="395" ht="39.7" customHeight="1">
      <c r="A395" s="10" t="n"/>
      <c r="B395" s="11" t="inlineStr">
        <is>
          <t>Kcal/h por elemento</t>
        </is>
      </c>
      <c r="C395" s="9">
        <f>ROUND(Datos_balance!$B$14*Datos_balance!$B$15,2)</f>
        <v/>
      </c>
      <c r="D395" s="2" t="n"/>
      <c r="E395" s="2" t="n"/>
      <c r="F395" s="10" t="n"/>
      <c r="G395" s="2" t="n"/>
      <c r="H395" s="2" t="n"/>
      <c r="I395" s="2" t="n"/>
    </row>
    <row r="396" ht="39.7" customHeight="1">
      <c r="A396" s="10" t="n"/>
      <c r="B396" s="11" t="inlineStr">
        <is>
          <t>Elementos necesarios</t>
        </is>
      </c>
      <c r="C396" s="27">
        <f>ROUNDUP(F392/(Datos_balance!$B$14*Datos_balance!$B$15),0)</f>
        <v/>
      </c>
      <c r="D396" s="2" t="n"/>
      <c r="E396" s="2" t="n"/>
      <c r="F396" s="10" t="n"/>
      <c r="G396" s="2" t="n"/>
      <c r="H396" s="2" t="n"/>
      <c r="I396" s="2" t="n"/>
    </row>
    <row r="397" ht="39.7" customHeight="1">
      <c r="A397" s="10" t="n"/>
      <c r="B397" s="11" t="inlineStr">
        <is>
          <t>Ancho del radiador (cm)</t>
        </is>
      </c>
      <c r="C397" s="27">
        <f>ROUNDUP(F392/(Datos_balance!$B$14*Datos_balance!$B$15),0)*Datos_balance!$B$16</f>
        <v/>
      </c>
      <c r="D397" s="2" t="n"/>
      <c r="E397" s="2" t="n"/>
      <c r="F397" s="10" t="n"/>
      <c r="G397" s="2" t="n"/>
      <c r="H397" s="2" t="n"/>
      <c r="I397" s="2" t="n"/>
    </row>
    <row r="398" ht="39.7" customHeight="1">
      <c r="A398" s="14" t="n"/>
      <c r="B398" s="15" t="inlineStr">
        <is>
          <t>Radiador adoptado</t>
        </is>
      </c>
      <c r="C398" s="14">
        <f>Datos_balance!$B$13</f>
        <v/>
      </c>
      <c r="D398" s="22" t="n"/>
      <c r="E398" s="22" t="n"/>
      <c r="F398" s="14" t="n"/>
      <c r="G398" s="2" t="n"/>
      <c r="H398" s="2" t="n"/>
      <c r="I398" s="2" t="n"/>
    </row>
    <row r="399">
      <c r="A399" s="2" t="n"/>
      <c r="B399" s="2" t="n"/>
      <c r="C399" s="2" t="n"/>
      <c r="D399" s="2" t="n"/>
      <c r="E399" s="2" t="n"/>
      <c r="F399" s="2" t="n"/>
      <c r="G399" s="2" t="n"/>
      <c r="H399" s="2" t="n"/>
      <c r="I399" s="2" t="n"/>
    </row>
    <row r="400" ht="39.7" customHeight="1">
      <c r="A400" s="2" t="n"/>
      <c r="B400" s="39" t="inlineStr">
        <is>
          <t>Ubicacion en planta de 13 - Dormitorio Norte</t>
        </is>
      </c>
      <c r="C400" s="2" t="n"/>
      <c r="D400" s="2" t="n"/>
      <c r="E400" s="2" t="n"/>
      <c r="F400" s="2" t="n"/>
      <c r="G400" s="2" t="n"/>
      <c r="H400" s="2" t="n"/>
      <c r="I400" s="2" t="n"/>
    </row>
    <row r="401" ht="39.7" customHeight="1">
      <c r="A401" s="2" t="n"/>
      <c r="B401" s="2" t="n"/>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ht="39.7" customHeight="1">
      <c r="A413" s="5" t="inlineStr">
        <is>
          <t>LOCAL  14 - Play room   (PA)   -   altura 3.00 m</t>
        </is>
      </c>
      <c r="B413" s="2" t="n"/>
      <c r="C413" s="2" t="n"/>
      <c r="D413" s="2" t="n"/>
      <c r="E413" s="2" t="n"/>
      <c r="F413" s="2" t="n"/>
      <c r="G413" s="2" t="n"/>
      <c r="H413" s="2" t="n"/>
      <c r="I413" s="2" t="n"/>
    </row>
    <row r="414" ht="39.7" customHeight="1">
      <c r="A414" s="3" t="inlineStr">
        <is>
          <t>Nro</t>
        </is>
      </c>
      <c r="B414" s="3" t="inlineStr">
        <is>
          <t>DESCRIPCION</t>
        </is>
      </c>
      <c r="C414" s="3" t="inlineStr">
        <is>
          <t>DIMENSIONES (m)</t>
        </is>
      </c>
      <c r="D414" s="3" t="inlineStr">
        <is>
          <t>AREA (m2)</t>
        </is>
      </c>
      <c r="E414" s="3" t="inlineStr">
        <is>
          <t>FACTOR</t>
        </is>
      </c>
      <c r="F414" s="3" t="inlineStr">
        <is>
          <t>PERDIDA CALOR (Kcal/h)</t>
        </is>
      </c>
      <c r="G414" s="2" t="n"/>
      <c r="H414" s="2" t="n"/>
      <c r="I414" s="2" t="n"/>
    </row>
    <row r="415" ht="39.7" customHeight="1">
      <c r="A415" s="18" t="inlineStr">
        <is>
          <t>1</t>
        </is>
      </c>
      <c r="B415" s="35" t="inlineStr">
        <is>
          <t>VENTANA</t>
        </is>
      </c>
      <c r="C415" s="10" t="n"/>
      <c r="D415" s="10" t="n"/>
      <c r="E415" s="10" t="n"/>
      <c r="F415" s="10" t="n"/>
      <c r="G415" s="2" t="n"/>
      <c r="H415" s="2" t="n"/>
      <c r="I415" s="2" t="n"/>
    </row>
    <row r="416" ht="62" customHeight="1">
      <c r="A416" s="10" t="n"/>
      <c r="B416" s="36" t="inlineStr">
        <is>
          <t>VA04 (2)</t>
        </is>
      </c>
      <c r="C416" s="10">
        <f>IF(COUNT(H416,I416)&lt;2,"",TEXT(H416,"0.00")&amp;" x "&amp;TEXT(I416,"0.00"))</f>
        <v/>
      </c>
      <c r="D416" s="9">
        <f>IF(COUNT(H416,I416)&lt;2,"",ROUND(H416*I416,2))</f>
        <v/>
      </c>
      <c r="E416" s="27" t="n">
        <v>60</v>
      </c>
      <c r="F416" s="30">
        <f>IF(D416="","",ROUND(D416*E416,1))</f>
        <v/>
      </c>
      <c r="G416" s="2" t="n"/>
      <c r="H416" s="37" t="n">
        <v>2</v>
      </c>
      <c r="I416" s="37" t="n">
        <v>2.52</v>
      </c>
    </row>
    <row r="417" ht="39.7" customHeight="1">
      <c r="A417" s="18" t="inlineStr">
        <is>
          <t>2</t>
        </is>
      </c>
      <c r="B417" s="35" t="inlineStr">
        <is>
          <t>PAREDES EXTERIORES</t>
        </is>
      </c>
      <c r="C417" s="10" t="n"/>
      <c r="D417" s="10" t="n"/>
      <c r="E417" s="10" t="n"/>
      <c r="F417" s="10" t="n"/>
      <c r="G417" s="2" t="n"/>
      <c r="H417" s="2" t="n"/>
      <c r="I417" s="2" t="n"/>
    </row>
    <row r="418" ht="62" customHeight="1">
      <c r="A418" s="10" t="n"/>
      <c r="B418" s="36" t="inlineStr">
        <is>
          <t>AISLADAS (NO)</t>
        </is>
      </c>
      <c r="C418" s="10">
        <f>IF(COUNT(H418,I418)&lt;2,"",TEXT(H418,"0.00")&amp;" x "&amp;TEXT(I418,"0.00"))</f>
        <v/>
      </c>
      <c r="D418" s="9">
        <f>IF(COUNT(H418,I418)&lt;2,"",ROUND(H418*I418,2))</f>
        <v/>
      </c>
      <c r="E418" s="27" t="n">
        <v>20</v>
      </c>
      <c r="F418" s="30">
        <f>IF(D418="","",ROUND(D418*E418,1))</f>
        <v/>
      </c>
      <c r="G418" s="2" t="n"/>
      <c r="H418" s="37" t="n">
        <v>4.13</v>
      </c>
      <c r="I418" s="37" t="n">
        <v>3</v>
      </c>
    </row>
    <row r="419" ht="62" customHeight="1">
      <c r="A419" s="10" t="n"/>
      <c r="B419" s="36" t="inlineStr">
        <is>
          <t>AISLADAS (    )</t>
        </is>
      </c>
      <c r="C419" s="10">
        <f>IF(COUNT(H419,I419)&lt;2,"",TEXT(H419,"0.00")&amp;" x "&amp;TEXT(I419,"0.00"))</f>
        <v/>
      </c>
      <c r="D419" s="9">
        <f>IF(COUNT(H419,I419)&lt;2,"",ROUND(H419*I419,2))</f>
        <v/>
      </c>
      <c r="E419" s="27" t="n">
        <v>20</v>
      </c>
      <c r="F419" s="30">
        <f>IF(D419="","",ROUND(D419*E419,1))</f>
        <v/>
      </c>
      <c r="G419" s="2" t="n"/>
      <c r="H419" s="37" t="n"/>
      <c r="I419" s="37" t="n"/>
    </row>
    <row r="420" ht="62" customHeight="1">
      <c r="A420" s="10" t="n"/>
      <c r="B420" s="36" t="inlineStr">
        <is>
          <t>INTERIORES (    )</t>
        </is>
      </c>
      <c r="C420" s="10">
        <f>IF(COUNT(H420,I420)&lt;2,"",TEXT(H420,"0.00")&amp;" x "&amp;TEXT(I420,"0.00"))</f>
        <v/>
      </c>
      <c r="D420" s="9">
        <f>IF(COUNT(H420,I420)&lt;2,"",ROUND(H420*I420,2))</f>
        <v/>
      </c>
      <c r="E420" s="27" t="n">
        <v>25</v>
      </c>
      <c r="F420" s="30">
        <f>IF(D420="","",ROUND(D420*E420,1))</f>
        <v/>
      </c>
      <c r="G420" s="2" t="n"/>
      <c r="H420" s="37" t="n">
        <v>4.08</v>
      </c>
      <c r="I420" s="37" t="n">
        <v>3</v>
      </c>
    </row>
    <row r="421" ht="62" customHeight="1">
      <c r="A421" s="10" t="n"/>
      <c r="B421" s="36" t="inlineStr">
        <is>
          <t>INTERIORES (    )</t>
        </is>
      </c>
      <c r="C421" s="10">
        <f>IF(COUNT(H421,I421)&lt;2,"",TEXT(H421,"0.00")&amp;" x "&amp;TEXT(I421,"0.00"))</f>
        <v/>
      </c>
      <c r="D421" s="9">
        <f>IF(COUNT(H421,I421)&lt;2,"",ROUND(H421*I421,2))</f>
        <v/>
      </c>
      <c r="E421" s="27" t="n">
        <v>25</v>
      </c>
      <c r="F421" s="30">
        <f>IF(D421="","",ROUND(D421*E421,1))</f>
        <v/>
      </c>
      <c r="G421" s="2" t="n"/>
      <c r="H421" s="37" t="n">
        <v>4.13</v>
      </c>
      <c r="I421" s="37" t="n">
        <v>3</v>
      </c>
    </row>
    <row r="422" ht="62" customHeight="1">
      <c r="A422" s="10" t="n"/>
      <c r="B422" s="36" t="inlineStr">
        <is>
          <t>INTERIORES (    )</t>
        </is>
      </c>
      <c r="C422" s="10">
        <f>IF(COUNT(H422,I422)&lt;2,"",TEXT(H422,"0.00")&amp;" x "&amp;TEXT(I422,"0.00"))</f>
        <v/>
      </c>
      <c r="D422" s="9">
        <f>IF(COUNT(H422,I422)&lt;2,"",ROUND(H422*I422,2))</f>
        <v/>
      </c>
      <c r="E422" s="27" t="n">
        <v>25</v>
      </c>
      <c r="F422" s="30">
        <f>IF(D422="","",ROUND(D422*E422,1))</f>
        <v/>
      </c>
      <c r="G422" s="2" t="n"/>
      <c r="H422" s="37" t="n">
        <v>4.08</v>
      </c>
      <c r="I422" s="37" t="n">
        <v>3</v>
      </c>
    </row>
    <row r="423" ht="39.7" customHeight="1">
      <c r="A423" s="18" t="inlineStr">
        <is>
          <t>3</t>
        </is>
      </c>
      <c r="B423" s="35" t="inlineStr">
        <is>
          <t>TECHOS O CIELORRASOS</t>
        </is>
      </c>
      <c r="C423" s="10" t="n"/>
      <c r="D423" s="10" t="n"/>
      <c r="E423" s="10" t="n"/>
      <c r="F423" s="10" t="n"/>
      <c r="G423" s="2" t="n"/>
      <c r="H423" s="2" t="n"/>
      <c r="I423" s="2" t="n"/>
    </row>
    <row r="424" ht="62" customHeight="1">
      <c r="A424" s="10" t="n"/>
      <c r="B424" s="36" t="inlineStr">
        <is>
          <t>TECHO NO AISLADO</t>
        </is>
      </c>
      <c r="C424" s="10" t="inlineStr"/>
      <c r="D424" s="9">
        <f>IF(COUNT(H424,I424)&lt;2,"",ROUND(H424*I424,2))</f>
        <v/>
      </c>
      <c r="E424" s="27" t="n">
        <v>30</v>
      </c>
      <c r="F424" s="30">
        <f>IF(D424="","",ROUND(D424*E424,1))</f>
        <v/>
      </c>
      <c r="G424" s="2" t="n"/>
      <c r="H424" s="37" t="n"/>
      <c r="I424" s="37" t="n"/>
    </row>
    <row r="425" ht="39.7" customHeight="1">
      <c r="A425" s="10" t="n"/>
      <c r="B425" s="36" t="inlineStr">
        <is>
          <t>TECHO AISLADO</t>
        </is>
      </c>
      <c r="C425" s="10" t="inlineStr">
        <is>
          <t>por croquis</t>
        </is>
      </c>
      <c r="D425" s="9" t="n">
        <v>16.85</v>
      </c>
      <c r="E425" s="27" t="n">
        <v>20</v>
      </c>
      <c r="F425" s="30">
        <f>IF(D425="","",ROUND(D425*E425,1))</f>
        <v/>
      </c>
      <c r="G425" s="2" t="n"/>
      <c r="H425" s="37" t="n"/>
      <c r="I425" s="37" t="n"/>
    </row>
    <row r="426" ht="62" customHeight="1">
      <c r="A426" s="10" t="n"/>
      <c r="B426" s="36" t="inlineStr">
        <is>
          <t>TECHO ENTREPISO</t>
        </is>
      </c>
      <c r="C426" s="10" t="inlineStr"/>
      <c r="D426" s="9">
        <f>IF(COUNT(H426,I426)&lt;2,"",ROUND(H426*I426,2))</f>
        <v/>
      </c>
      <c r="E426" s="27" t="n">
        <v>15</v>
      </c>
      <c r="F426" s="30">
        <f>IF(D426="","",ROUND(D426*E426,1))</f>
        <v/>
      </c>
      <c r="G426" s="2" t="n"/>
      <c r="H426" s="37" t="n"/>
      <c r="I426" s="37" t="n"/>
    </row>
    <row r="427" ht="39.7" customHeight="1">
      <c r="A427" s="18" t="inlineStr">
        <is>
          <t>4</t>
        </is>
      </c>
      <c r="B427" s="35" t="inlineStr">
        <is>
          <t>PISO</t>
        </is>
      </c>
      <c r="C427" s="10" t="n"/>
      <c r="D427" s="10" t="n"/>
      <c r="E427" s="10" t="n"/>
      <c r="F427" s="10" t="n"/>
      <c r="G427" s="2" t="n"/>
      <c r="H427" s="2" t="n"/>
      <c r="I427" s="2" t="n"/>
    </row>
    <row r="428" ht="62" customHeight="1">
      <c r="A428" s="10" t="n"/>
      <c r="B428" s="36" t="inlineStr">
        <is>
          <t>SOBRE TIERRA</t>
        </is>
      </c>
      <c r="C428" s="10" t="inlineStr"/>
      <c r="D428" s="9">
        <f>IF(COUNT(H428,I428)&lt;2,"",ROUND(H428*I428,2))</f>
        <v/>
      </c>
      <c r="E428" s="27" t="n">
        <v>10</v>
      </c>
      <c r="F428" s="30">
        <f>IF(D428="","",ROUND(D428*E428,1))</f>
        <v/>
      </c>
      <c r="G428" s="2" t="n"/>
      <c r="H428" s="37" t="n"/>
      <c r="I428" s="37" t="n"/>
    </row>
    <row r="429" ht="39.7" customHeight="1">
      <c r="A429" s="10" t="n"/>
      <c r="B429" s="36" t="inlineStr">
        <is>
          <t>SOBRE LOCAL OCUPADO</t>
        </is>
      </c>
      <c r="C429" s="10" t="inlineStr">
        <is>
          <t>por croquis</t>
        </is>
      </c>
      <c r="D429" s="9" t="n">
        <v>16.85</v>
      </c>
      <c r="E429" s="27" t="n">
        <v>15</v>
      </c>
      <c r="F429" s="30">
        <f>IF(D429="","",ROUND(D429*E429,1))</f>
        <v/>
      </c>
      <c r="G429" s="2" t="n"/>
      <c r="H429" s="37" t="n"/>
      <c r="I429" s="37" t="n"/>
    </row>
    <row r="430" ht="39.7" customHeight="1">
      <c r="A430" s="18" t="inlineStr">
        <is>
          <t>5</t>
        </is>
      </c>
      <c r="B430" s="35" t="inlineStr">
        <is>
          <t>INFILTRACION</t>
        </is>
      </c>
      <c r="C430" s="10" t="n"/>
      <c r="D430" s="18" t="inlineStr">
        <is>
          <t>VOLUMEN (m3)</t>
        </is>
      </c>
      <c r="E430" s="10" t="n"/>
      <c r="F430" s="10" t="n"/>
      <c r="G430" s="2" t="n"/>
      <c r="H430" s="2" t="n"/>
      <c r="I430" s="2" t="n"/>
    </row>
    <row r="431" ht="39.7" customHeight="1">
      <c r="A431" s="10" t="n"/>
      <c r="B431" s="36" t="inlineStr">
        <is>
          <t>UNA PARED EXTERIOR</t>
        </is>
      </c>
      <c r="C431" s="10" t="inlineStr">
        <is>
          <t>16.85 m2 x 3.00</t>
        </is>
      </c>
      <c r="D431" s="9" t="n">
        <v>50.55</v>
      </c>
      <c r="E431" s="27" t="n">
        <v>6</v>
      </c>
      <c r="F431" s="30">
        <f>IF(D431="","",ROUND(D431*E431,1))</f>
        <v/>
      </c>
      <c r="G431" s="2" t="n"/>
      <c r="H431" s="37" t="n"/>
      <c r="I431" s="37" t="n"/>
    </row>
    <row r="432" ht="62" customHeight="1">
      <c r="A432" s="10" t="n"/>
      <c r="B432" s="36" t="inlineStr">
        <is>
          <t>DOS PAREDES EXTERIORES</t>
        </is>
      </c>
      <c r="C432" s="10" t="inlineStr"/>
      <c r="D432" s="9">
        <f>IF(COUNT(H432,I432)&lt;2,"",ROUND(H432*I432,2))</f>
        <v/>
      </c>
      <c r="E432" s="27" t="n">
        <v>9</v>
      </c>
      <c r="F432" s="30">
        <f>IF(D432="","",ROUND(D432*E432,1))</f>
        <v/>
      </c>
      <c r="G432" s="2" t="n"/>
      <c r="H432" s="37" t="n"/>
      <c r="I432" s="37" t="n"/>
    </row>
    <row r="433" ht="62" customHeight="1">
      <c r="A433" s="10" t="n"/>
      <c r="B433" s="36" t="inlineStr">
        <is>
          <t>TRES O MAS PAREDES EXTERIORES</t>
        </is>
      </c>
      <c r="C433" s="10" t="inlineStr"/>
      <c r="D433" s="9">
        <f>IF(COUNT(H433,I433)&lt;2,"",ROUND(H433*I433,2))</f>
        <v/>
      </c>
      <c r="E433" s="27" t="n">
        <v>12</v>
      </c>
      <c r="F433" s="30">
        <f>IF(D433="","",ROUND(D433*E433,1))</f>
        <v/>
      </c>
      <c r="G433" s="2" t="n"/>
      <c r="H433" s="37" t="n"/>
      <c r="I433" s="37" t="n"/>
    </row>
    <row r="434" ht="70" customHeight="1">
      <c r="A434" s="18" t="inlineStr">
        <is>
          <t>6</t>
        </is>
      </c>
      <c r="B434" s="35" t="inlineStr">
        <is>
          <t>SUBTOTAL</t>
        </is>
      </c>
      <c r="C434" s="10" t="n"/>
      <c r="D434" s="10" t="n"/>
      <c r="E434" s="10" t="n"/>
      <c r="F434" s="38">
        <f>IF(F416="",0,F416)+IF(F418="",0,F418)+IF(F419="",0,F419)+IF(F420="",0,F420)+IF(F421="",0,F421)+IF(F422="",0,F422)+IF(F424="",0,F424)+IF(F425="",0,F425)+IF(F426="",0,F426)+IF(F428="",0,F428)+IF(F429="",0,F429)+IF(F431="",0,F431)+IF(F432="",0,F432)+IF(F433="",0,F433)</f>
        <v/>
      </c>
      <c r="G434" s="2" t="n"/>
      <c r="H434" s="2" t="n"/>
      <c r="I434" s="2" t="n"/>
    </row>
    <row r="435" ht="47" customHeight="1">
      <c r="A435" s="18" t="inlineStr">
        <is>
          <t>7</t>
        </is>
      </c>
      <c r="B435" s="35" t="inlineStr">
        <is>
          <t>PERDIDA TOTAL</t>
        </is>
      </c>
      <c r="C435" s="10">
        <f>TEXT(F434,"0.00")&amp;"  X  "&amp;Datos_balance!$B$4&amp;" (FI)  X  "&amp;Datos_balance!$B$5&amp;" (FO)  X  "&amp;Datos_balance!$B$6&amp;" (FZ)"</f>
        <v/>
      </c>
      <c r="D435" s="2" t="n"/>
      <c r="E435" s="2" t="n"/>
      <c r="F435" s="38">
        <f>ROUND(F434*Datos_balance!$B$4*Datos_balance!$B$5*Datos_balance!$B$6,1)</f>
        <v/>
      </c>
      <c r="G435" s="2" t="n"/>
      <c r="H435" s="2" t="n"/>
      <c r="I435" s="2" t="n"/>
    </row>
    <row r="436" ht="39.7" customHeight="1">
      <c r="A436" s="10" t="n"/>
      <c r="B436" s="11" t="inlineStr">
        <is>
          <t>Carga de locales sin emisor</t>
        </is>
      </c>
      <c r="C436" s="10" t="inlineStr">
        <is>
          <t>Escalera</t>
        </is>
      </c>
      <c r="D436" s="2" t="n"/>
      <c r="E436" s="2" t="n"/>
      <c r="F436" s="30">
        <f>F209</f>
        <v/>
      </c>
      <c r="G436" s="2" t="n"/>
      <c r="H436" s="2" t="n"/>
      <c r="I436" s="2" t="n"/>
    </row>
    <row r="437" ht="39.7" customHeight="1">
      <c r="A437" s="10" t="n"/>
      <c r="B437" s="35" t="inlineStr">
        <is>
          <t>CARGA TOTAL A CUBRIR</t>
        </is>
      </c>
      <c r="C437" s="10" t="n"/>
      <c r="D437" s="2" t="n"/>
      <c r="E437" s="2" t="n"/>
      <c r="F437" s="38">
        <f>F435+IF(F436="",0,F436)</f>
        <v/>
      </c>
      <c r="G437" s="2" t="n"/>
      <c r="H437" s="2" t="n"/>
      <c r="I437" s="2" t="n"/>
    </row>
    <row r="438">
      <c r="A438" s="2" t="n"/>
      <c r="B438" s="2" t="n"/>
      <c r="C438" s="2" t="n"/>
      <c r="D438" s="2" t="n"/>
      <c r="E438" s="2" t="n"/>
      <c r="F438" s="2" t="n"/>
      <c r="G438" s="2" t="n"/>
      <c r="H438" s="2" t="n"/>
      <c r="I438" s="2" t="n"/>
    </row>
    <row r="439" ht="62" customHeight="1">
      <c r="A439" s="10" t="n"/>
      <c r="B439" s="11" t="inlineStr">
        <is>
          <t>Salto termico:  dt = (te+ts)/2 - ti</t>
        </is>
      </c>
      <c r="C439" s="10">
        <f>TEXT((Datos_balance!$B$9+Datos_balance!$B$10)/2,"0")&amp;" - "&amp;TEXT(Datos_balance!$B$11,"0")&amp;" = "&amp;TEXT((Datos_balance!$B$9+Datos_balance!$B$10)/2-Datos_balance!$B$11,"0")&amp;" C"</f>
        <v/>
      </c>
      <c r="D439" s="2" t="n"/>
      <c r="E439" s="2" t="n"/>
      <c r="F439" s="10" t="n"/>
      <c r="G439" s="2" t="n"/>
      <c r="H439" s="2" t="n"/>
      <c r="I439" s="2" t="n"/>
    </row>
    <row r="440" ht="39.7" customHeight="1">
      <c r="A440" s="10" t="n"/>
      <c r="B440" s="11" t="inlineStr">
        <is>
          <t>Kcal/h por elemento</t>
        </is>
      </c>
      <c r="C440" s="9">
        <f>ROUND(Datos_balance!$B$14*Datos_balance!$B$15,2)</f>
        <v/>
      </c>
      <c r="D440" s="2" t="n"/>
      <c r="E440" s="2" t="n"/>
      <c r="F440" s="10" t="n"/>
      <c r="G440" s="2" t="n"/>
      <c r="H440" s="2" t="n"/>
      <c r="I440" s="2" t="n"/>
    </row>
    <row r="441" ht="39.7" customHeight="1">
      <c r="A441" s="10" t="n"/>
      <c r="B441" s="11" t="inlineStr">
        <is>
          <t>Elementos necesarios</t>
        </is>
      </c>
      <c r="C441" s="27">
        <f>ROUNDUP(F437/(Datos_balance!$B$14*Datos_balance!$B$15),0)</f>
        <v/>
      </c>
      <c r="D441" s="2" t="n"/>
      <c r="E441" s="2" t="n"/>
      <c r="F441" s="10" t="n"/>
      <c r="G441" s="2" t="n"/>
      <c r="H441" s="2" t="n"/>
      <c r="I441" s="2" t="n"/>
    </row>
    <row r="442" ht="39.7" customHeight="1">
      <c r="A442" s="10" t="n"/>
      <c r="B442" s="11" t="inlineStr">
        <is>
          <t>Ancho del radiador (cm)</t>
        </is>
      </c>
      <c r="C442" s="27">
        <f>ROUNDUP(F437/(Datos_balance!$B$14*Datos_balance!$B$15),0)*Datos_balance!$B$16</f>
        <v/>
      </c>
      <c r="D442" s="2" t="n"/>
      <c r="E442" s="2" t="n"/>
      <c r="F442" s="10" t="n"/>
      <c r="G442" s="2" t="n"/>
      <c r="H442" s="2" t="n"/>
      <c r="I442" s="2" t="n"/>
    </row>
    <row r="443" ht="39.7" customHeight="1">
      <c r="A443" s="14" t="n"/>
      <c r="B443" s="15" t="inlineStr">
        <is>
          <t>Radiador adoptado</t>
        </is>
      </c>
      <c r="C443" s="14">
        <f>Datos_balance!$B$13</f>
        <v/>
      </c>
      <c r="D443" s="22" t="n"/>
      <c r="E443" s="22" t="n"/>
      <c r="F443" s="14" t="n"/>
      <c r="G443" s="2" t="n"/>
      <c r="H443" s="2" t="n"/>
      <c r="I443" s="2" t="n"/>
    </row>
    <row r="444">
      <c r="A444" s="2" t="n"/>
      <c r="B444" s="2" t="n"/>
      <c r="C444" s="2" t="n"/>
      <c r="D444" s="2" t="n"/>
      <c r="E444" s="2" t="n"/>
      <c r="F444" s="2" t="n"/>
      <c r="G444" s="2" t="n"/>
      <c r="H444" s="2" t="n"/>
      <c r="I444" s="2" t="n"/>
    </row>
    <row r="445" ht="39.7" customHeight="1">
      <c r="A445" s="2" t="n"/>
      <c r="B445" s="39" t="inlineStr">
        <is>
          <t>Ubicacion en planta de 14 - Play room</t>
        </is>
      </c>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ht="39.7" customHeight="1">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c r="A457" s="2" t="n"/>
      <c r="B457" s="2" t="n"/>
      <c r="C457" s="2" t="n"/>
      <c r="D457" s="2" t="n"/>
      <c r="E457" s="2" t="n"/>
      <c r="F457" s="2" t="n"/>
      <c r="G457" s="2" t="n"/>
      <c r="H457" s="2" t="n"/>
      <c r="I457" s="2" t="n"/>
    </row>
    <row r="458" ht="39.7" customHeight="1">
      <c r="A458" s="5" t="inlineStr">
        <is>
          <t>LOCAL  15 - Dormitorio Sur   (PA)   -   altura 3.00 m</t>
        </is>
      </c>
      <c r="B458" s="2" t="n"/>
      <c r="C458" s="2" t="n"/>
      <c r="D458" s="2" t="n"/>
      <c r="E458" s="2" t="n"/>
      <c r="F458" s="2" t="n"/>
      <c r="G458" s="2" t="n"/>
      <c r="H458" s="2" t="n"/>
      <c r="I458" s="2" t="n"/>
    </row>
    <row r="459" ht="39.7" customHeight="1">
      <c r="A459" s="3" t="inlineStr">
        <is>
          <t>Nro</t>
        </is>
      </c>
      <c r="B459" s="3" t="inlineStr">
        <is>
          <t>DESCRIPCION</t>
        </is>
      </c>
      <c r="C459" s="3" t="inlineStr">
        <is>
          <t>DIMENSIONES (m)</t>
        </is>
      </c>
      <c r="D459" s="3" t="inlineStr">
        <is>
          <t>AREA (m2)</t>
        </is>
      </c>
      <c r="E459" s="3" t="inlineStr">
        <is>
          <t>FACTOR</t>
        </is>
      </c>
      <c r="F459" s="3" t="inlineStr">
        <is>
          <t>PERDIDA CALOR (Kcal/h)</t>
        </is>
      </c>
      <c r="G459" s="2" t="n"/>
      <c r="H459" s="2" t="n"/>
      <c r="I459" s="2" t="n"/>
    </row>
    <row r="460" ht="39.7" customHeight="1">
      <c r="A460" s="18" t="inlineStr">
        <is>
          <t>1</t>
        </is>
      </c>
      <c r="B460" s="35" t="inlineStr">
        <is>
          <t>VENTANA</t>
        </is>
      </c>
      <c r="C460" s="10" t="n"/>
      <c r="D460" s="10" t="n"/>
      <c r="E460" s="10" t="n"/>
      <c r="F460" s="10" t="n"/>
      <c r="G460" s="2" t="n"/>
      <c r="H460" s="2" t="n"/>
      <c r="I460" s="2" t="n"/>
    </row>
    <row r="461" ht="62" customHeight="1">
      <c r="A461" s="10" t="n"/>
      <c r="B461" s="36" t="inlineStr">
        <is>
          <t>PV04</t>
        </is>
      </c>
      <c r="C461" s="10">
        <f>IF(COUNT(H461,I461)&lt;2,"",TEXT(H461,"0.00")&amp;" x "&amp;TEXT(I461,"0.00"))</f>
        <v/>
      </c>
      <c r="D461" s="9">
        <f>IF(COUNT(H461,I461)&lt;2,"",ROUND(H461*I461,2))</f>
        <v/>
      </c>
      <c r="E461" s="27" t="n">
        <v>60</v>
      </c>
      <c r="F461" s="30">
        <f>IF(D461="","",ROUND(D461*E461,1))</f>
        <v/>
      </c>
      <c r="G461" s="2" t="n"/>
      <c r="H461" s="37" t="n">
        <v>2.06</v>
      </c>
      <c r="I461" s="37" t="n">
        <v>3</v>
      </c>
    </row>
    <row r="462" ht="39.7" customHeight="1">
      <c r="A462" s="18" t="inlineStr">
        <is>
          <t>2</t>
        </is>
      </c>
      <c r="B462" s="35" t="inlineStr">
        <is>
          <t>PAREDES EXTERIORES</t>
        </is>
      </c>
      <c r="C462" s="10" t="n"/>
      <c r="D462" s="10" t="n"/>
      <c r="E462" s="10" t="n"/>
      <c r="F462" s="10" t="n"/>
      <c r="G462" s="2" t="n"/>
      <c r="H462" s="2" t="n"/>
      <c r="I462" s="2" t="n"/>
    </row>
    <row r="463" ht="62" customHeight="1">
      <c r="A463" s="10" t="n"/>
      <c r="B463" s="36" t="inlineStr">
        <is>
          <t>AISLADAS (SE)</t>
        </is>
      </c>
      <c r="C463" s="10">
        <f>IF(COUNT(H463,I463)&lt;2,"",TEXT(H463,"0.00")&amp;" x "&amp;TEXT(I463,"0.00"))</f>
        <v/>
      </c>
      <c r="D463" s="9">
        <f>IF(COUNT(H463,I463)&lt;2,"",ROUND(H463*I463,2))</f>
        <v/>
      </c>
      <c r="E463" s="27" t="n">
        <v>20</v>
      </c>
      <c r="F463" s="30">
        <f>IF(D463="","",ROUND(D463*E463,1))</f>
        <v/>
      </c>
      <c r="G463" s="2" t="n"/>
      <c r="H463" s="37" t="n">
        <v>4.05</v>
      </c>
      <c r="I463" s="37" t="n">
        <v>3</v>
      </c>
    </row>
    <row r="464" ht="62" customHeight="1">
      <c r="A464" s="10" t="n"/>
      <c r="B464" s="36" t="inlineStr">
        <is>
          <t>AISLADAS ()</t>
        </is>
      </c>
      <c r="C464" s="10">
        <f>IF(COUNT(H464,I464)&lt;2,"",TEXT(H464,"0.00")&amp;" x "&amp;TEXT(I464,"0.00"))</f>
        <v/>
      </c>
      <c r="D464" s="9">
        <f>IF(COUNT(H464,I464)&lt;2,"",ROUND(H464*I464,2))</f>
        <v/>
      </c>
      <c r="E464" s="27" t="n">
        <v>20</v>
      </c>
      <c r="F464" s="30">
        <f>IF(D464="","",ROUND(D464*E464,1))</f>
        <v/>
      </c>
      <c r="G464" s="2" t="n"/>
      <c r="H464" s="37" t="n">
        <v>3.5</v>
      </c>
      <c r="I464" s="37" t="n">
        <v>3</v>
      </c>
    </row>
    <row r="465" ht="62" customHeight="1">
      <c r="A465" s="10" t="n"/>
      <c r="B465" s="36" t="inlineStr">
        <is>
          <t>INTERIORES (    )</t>
        </is>
      </c>
      <c r="C465" s="10">
        <f>IF(COUNT(H465,I465)&lt;2,"",TEXT(H465,"0.00")&amp;" x "&amp;TEXT(I465,"0.00"))</f>
        <v/>
      </c>
      <c r="D465" s="9">
        <f>IF(COUNT(H465,I465)&lt;2,"",ROUND(H465*I465,2))</f>
        <v/>
      </c>
      <c r="E465" s="27" t="n">
        <v>25</v>
      </c>
      <c r="F465" s="30">
        <f>IF(D465="","",ROUND(D465*E465,1))</f>
        <v/>
      </c>
      <c r="G465" s="2" t="n"/>
      <c r="H465" s="37" t="n">
        <v>4.05</v>
      </c>
      <c r="I465" s="37" t="n">
        <v>3</v>
      </c>
    </row>
    <row r="466" ht="62" customHeight="1">
      <c r="A466" s="10" t="n"/>
      <c r="B466" s="36" t="inlineStr">
        <is>
          <t>INTERIORES (    )</t>
        </is>
      </c>
      <c r="C466" s="10">
        <f>IF(COUNT(H466,I466)&lt;2,"",TEXT(H466,"0.00")&amp;" x "&amp;TEXT(I466,"0.00"))</f>
        <v/>
      </c>
      <c r="D466" s="9">
        <f>IF(COUNT(H466,I466)&lt;2,"",ROUND(H466*I466,2))</f>
        <v/>
      </c>
      <c r="E466" s="27" t="n">
        <v>25</v>
      </c>
      <c r="F466" s="30">
        <f>IF(D466="","",ROUND(D466*E466,1))</f>
        <v/>
      </c>
      <c r="G466" s="2" t="n"/>
      <c r="H466" s="37" t="n">
        <v>3.5</v>
      </c>
      <c r="I466" s="37" t="n">
        <v>3</v>
      </c>
    </row>
    <row r="467" ht="39.7" customHeight="1">
      <c r="A467" s="18" t="inlineStr">
        <is>
          <t>3</t>
        </is>
      </c>
      <c r="B467" s="35" t="inlineStr">
        <is>
          <t>TECHOS O CIELORRASOS</t>
        </is>
      </c>
      <c r="C467" s="10" t="n"/>
      <c r="D467" s="10" t="n"/>
      <c r="E467" s="10" t="n"/>
      <c r="F467" s="10" t="n"/>
      <c r="G467" s="2" t="n"/>
      <c r="H467" s="2" t="n"/>
      <c r="I467" s="2" t="n"/>
    </row>
    <row r="468" ht="62" customHeight="1">
      <c r="A468" s="10" t="n"/>
      <c r="B468" s="36" t="inlineStr">
        <is>
          <t>TECHO NO AISLADO</t>
        </is>
      </c>
      <c r="C468" s="10" t="inlineStr"/>
      <c r="D468" s="9">
        <f>IF(COUNT(H468,I468)&lt;2,"",ROUND(H468*I468,2))</f>
        <v/>
      </c>
      <c r="E468" s="27" t="n">
        <v>30</v>
      </c>
      <c r="F468" s="30">
        <f>IF(D468="","",ROUND(D468*E468,1))</f>
        <v/>
      </c>
      <c r="G468" s="2" t="n"/>
      <c r="H468" s="37" t="n"/>
      <c r="I468" s="37" t="n"/>
    </row>
    <row r="469" ht="39.7" customHeight="1">
      <c r="A469" s="10" t="n"/>
      <c r="B469" s="36" t="inlineStr">
        <is>
          <t>TECHO AISLADO</t>
        </is>
      </c>
      <c r="C469" s="10" t="inlineStr">
        <is>
          <t>por croquis</t>
        </is>
      </c>
      <c r="D469" s="9" t="n">
        <v>14.17</v>
      </c>
      <c r="E469" s="27" t="n">
        <v>20</v>
      </c>
      <c r="F469" s="30">
        <f>IF(D469="","",ROUND(D469*E469,1))</f>
        <v/>
      </c>
      <c r="G469" s="2" t="n"/>
      <c r="H469" s="37" t="n"/>
      <c r="I469" s="37" t="n"/>
    </row>
    <row r="470" ht="62" customHeight="1">
      <c r="A470" s="10" t="n"/>
      <c r="B470" s="36" t="inlineStr">
        <is>
          <t>TECHO ENTREPISO</t>
        </is>
      </c>
      <c r="C470" s="10" t="inlineStr"/>
      <c r="D470" s="9">
        <f>IF(COUNT(H470,I470)&lt;2,"",ROUND(H470*I470,2))</f>
        <v/>
      </c>
      <c r="E470" s="27" t="n">
        <v>15</v>
      </c>
      <c r="F470" s="30">
        <f>IF(D470="","",ROUND(D470*E470,1))</f>
        <v/>
      </c>
      <c r="G470" s="2" t="n"/>
      <c r="H470" s="37" t="n"/>
      <c r="I470" s="37" t="n"/>
    </row>
    <row r="471" ht="39.7" customHeight="1">
      <c r="A471" s="18" t="inlineStr">
        <is>
          <t>4</t>
        </is>
      </c>
      <c r="B471" s="35" t="inlineStr">
        <is>
          <t>PISO</t>
        </is>
      </c>
      <c r="C471" s="10" t="n"/>
      <c r="D471" s="10" t="n"/>
      <c r="E471" s="10" t="n"/>
      <c r="F471" s="10" t="n"/>
      <c r="G471" s="2" t="n"/>
      <c r="H471" s="2" t="n"/>
      <c r="I471" s="2" t="n"/>
    </row>
    <row r="472" ht="62" customHeight="1">
      <c r="A472" s="10" t="n"/>
      <c r="B472" s="36" t="inlineStr">
        <is>
          <t>SOBRE TIERRA</t>
        </is>
      </c>
      <c r="C472" s="10" t="inlineStr"/>
      <c r="D472" s="9">
        <f>IF(COUNT(H472,I472)&lt;2,"",ROUND(H472*I472,2))</f>
        <v/>
      </c>
      <c r="E472" s="27" t="n">
        <v>10</v>
      </c>
      <c r="F472" s="30">
        <f>IF(D472="","",ROUND(D472*E472,1))</f>
        <v/>
      </c>
      <c r="G472" s="2" t="n"/>
      <c r="H472" s="37" t="n"/>
      <c r="I472" s="37" t="n"/>
    </row>
    <row r="473" ht="39.7" customHeight="1">
      <c r="A473" s="10" t="n"/>
      <c r="B473" s="36" t="inlineStr">
        <is>
          <t>SOBRE LOCAL OCUPADO</t>
        </is>
      </c>
      <c r="C473" s="10" t="inlineStr">
        <is>
          <t>por croquis</t>
        </is>
      </c>
      <c r="D473" s="9" t="n">
        <v>14.17</v>
      </c>
      <c r="E473" s="27" t="n">
        <v>15</v>
      </c>
      <c r="F473" s="30">
        <f>IF(D473="","",ROUND(D473*E473,1))</f>
        <v/>
      </c>
      <c r="G473" s="2" t="n"/>
      <c r="H473" s="37" t="n"/>
      <c r="I473" s="37" t="n"/>
    </row>
    <row r="474" ht="39.7" customHeight="1">
      <c r="A474" s="18" t="inlineStr">
        <is>
          <t>5</t>
        </is>
      </c>
      <c r="B474" s="35" t="inlineStr">
        <is>
          <t>INFILTRACION</t>
        </is>
      </c>
      <c r="C474" s="10" t="n"/>
      <c r="D474" s="18" t="inlineStr">
        <is>
          <t>VOLUMEN (m3)</t>
        </is>
      </c>
      <c r="E474" s="10" t="n"/>
      <c r="F474" s="10" t="n"/>
      <c r="G474" s="2" t="n"/>
      <c r="H474" s="2" t="n"/>
      <c r="I474" s="2" t="n"/>
    </row>
    <row r="475" ht="62" customHeight="1">
      <c r="A475" s="10" t="n"/>
      <c r="B475" s="36" t="inlineStr">
        <is>
          <t>UNA PARED EXTERIOR</t>
        </is>
      </c>
      <c r="C475" s="10" t="inlineStr"/>
      <c r="D475" s="9">
        <f>IF(COUNT(H475,I475)&lt;2,"",ROUND(H475*I475,2))</f>
        <v/>
      </c>
      <c r="E475" s="27" t="n">
        <v>6</v>
      </c>
      <c r="F475" s="30">
        <f>IF(D475="","",ROUND(D475*E475,1))</f>
        <v/>
      </c>
      <c r="G475" s="2" t="n"/>
      <c r="H475" s="37" t="n"/>
      <c r="I475" s="37" t="n"/>
    </row>
    <row r="476" ht="39.7" customHeight="1">
      <c r="A476" s="10" t="n"/>
      <c r="B476" s="36" t="inlineStr">
        <is>
          <t>DOS PAREDES EXTERIORES</t>
        </is>
      </c>
      <c r="C476" s="10" t="inlineStr">
        <is>
          <t>14.17 m2 x 3.00</t>
        </is>
      </c>
      <c r="D476" s="9" t="n">
        <v>42.51</v>
      </c>
      <c r="E476" s="27" t="n">
        <v>9</v>
      </c>
      <c r="F476" s="30">
        <f>IF(D476="","",ROUND(D476*E476,1))</f>
        <v/>
      </c>
      <c r="G476" s="2" t="n"/>
      <c r="H476" s="37" t="n"/>
      <c r="I476" s="37" t="n"/>
    </row>
    <row r="477" ht="62" customHeight="1">
      <c r="A477" s="10" t="n"/>
      <c r="B477" s="36" t="inlineStr">
        <is>
          <t>TRES O MAS PAREDES EXTERIORES</t>
        </is>
      </c>
      <c r="C477" s="10" t="inlineStr"/>
      <c r="D477" s="9">
        <f>IF(COUNT(H477,I477)&lt;2,"",ROUND(H477*I477,2))</f>
        <v/>
      </c>
      <c r="E477" s="27" t="n">
        <v>12</v>
      </c>
      <c r="F477" s="30">
        <f>IF(D477="","",ROUND(D477*E477,1))</f>
        <v/>
      </c>
      <c r="G477" s="2" t="n"/>
      <c r="H477" s="37" t="n"/>
      <c r="I477" s="37" t="n"/>
    </row>
    <row r="478" ht="70" customHeight="1">
      <c r="A478" s="18" t="inlineStr">
        <is>
          <t>6</t>
        </is>
      </c>
      <c r="B478" s="35" t="inlineStr">
        <is>
          <t>SUBTOTAL</t>
        </is>
      </c>
      <c r="C478" s="10" t="n"/>
      <c r="D478" s="10" t="n"/>
      <c r="E478" s="10" t="n"/>
      <c r="F478" s="38">
        <f>IF(F461="",0,F461)+IF(F463="",0,F463)+IF(F464="",0,F464)+IF(F465="",0,F465)+IF(F466="",0,F466)+IF(F468="",0,F468)+IF(F469="",0,F469)+IF(F470="",0,F470)+IF(F472="",0,F472)+IF(F473="",0,F473)+IF(F475="",0,F475)+IF(F476="",0,F476)+IF(F477="",0,F477)</f>
        <v/>
      </c>
      <c r="G478" s="2" t="n"/>
      <c r="H478" s="2" t="n"/>
      <c r="I478" s="2" t="n"/>
    </row>
    <row r="479" ht="47" customHeight="1">
      <c r="A479" s="18" t="inlineStr">
        <is>
          <t>7</t>
        </is>
      </c>
      <c r="B479" s="35" t="inlineStr">
        <is>
          <t>PERDIDA TOTAL</t>
        </is>
      </c>
      <c r="C479" s="10">
        <f>TEXT(F478,"0.00")&amp;"  X  "&amp;Datos_balance!$B$4&amp;" (FI)  X  "&amp;Datos_balance!$B$5&amp;" (FO)  X  "&amp;Datos_balance!$B$6&amp;" (FZ)"</f>
        <v/>
      </c>
      <c r="D479" s="2" t="n"/>
      <c r="E479" s="2" t="n"/>
      <c r="F479" s="38">
        <f>ROUND(F478*Datos_balance!$B$4*Datos_balance!$B$5*Datos_balance!$B$6,1)</f>
        <v/>
      </c>
      <c r="G479" s="2" t="n"/>
      <c r="H479" s="2" t="n"/>
      <c r="I479" s="2" t="n"/>
    </row>
    <row r="480" ht="39.7" customHeight="1">
      <c r="A480" s="10" t="n"/>
      <c r="B480" s="11" t="inlineStr">
        <is>
          <t>Carga de locales sin emisor</t>
        </is>
      </c>
      <c r="C480" s="10" t="n"/>
      <c r="D480" s="2" t="n"/>
      <c r="E480" s="2" t="n"/>
      <c r="F480" s="30" t="n"/>
      <c r="G480" s="2" t="n"/>
      <c r="H480" s="2" t="n"/>
      <c r="I480" s="2" t="n"/>
    </row>
    <row r="481" ht="39.7" customHeight="1">
      <c r="A481" s="10" t="n"/>
      <c r="B481" s="35" t="inlineStr">
        <is>
          <t>CARGA TOTAL A CUBRIR</t>
        </is>
      </c>
      <c r="C481" s="10" t="n"/>
      <c r="D481" s="2" t="n"/>
      <c r="E481" s="2" t="n"/>
      <c r="F481" s="38">
        <f>F479+IF(F480="",0,F480)</f>
        <v/>
      </c>
      <c r="G481" s="2" t="n"/>
      <c r="H481" s="2" t="n"/>
      <c r="I481" s="2" t="n"/>
    </row>
    <row r="482">
      <c r="A482" s="2" t="n"/>
      <c r="B482" s="2" t="n"/>
      <c r="C482" s="2" t="n"/>
      <c r="D482" s="2" t="n"/>
      <c r="E482" s="2" t="n"/>
      <c r="F482" s="2" t="n"/>
      <c r="G482" s="2" t="n"/>
      <c r="H482" s="2" t="n"/>
      <c r="I482" s="2" t="n"/>
    </row>
    <row r="483" ht="62" customHeight="1">
      <c r="A483" s="10" t="n"/>
      <c r="B483" s="11" t="inlineStr">
        <is>
          <t>Salto termico:  dt = (te+ts)/2 - ti</t>
        </is>
      </c>
      <c r="C483" s="10">
        <f>TEXT((Datos_balance!$B$9+Datos_balance!$B$10)/2,"0")&amp;" - "&amp;TEXT(Datos_balance!$B$11,"0")&amp;" = "&amp;TEXT((Datos_balance!$B$9+Datos_balance!$B$10)/2-Datos_balance!$B$11,"0")&amp;" C"</f>
        <v/>
      </c>
      <c r="D483" s="2" t="n"/>
      <c r="E483" s="2" t="n"/>
      <c r="F483" s="10" t="n"/>
      <c r="G483" s="2" t="n"/>
      <c r="H483" s="2" t="n"/>
      <c r="I483" s="2" t="n"/>
    </row>
    <row r="484" ht="39.7" customHeight="1">
      <c r="A484" s="10" t="n"/>
      <c r="B484" s="11" t="inlineStr">
        <is>
          <t>Kcal/h por elemento</t>
        </is>
      </c>
      <c r="C484" s="9">
        <f>ROUND(Datos_balance!$B$14*Datos_balance!$B$15,2)</f>
        <v/>
      </c>
      <c r="D484" s="2" t="n"/>
      <c r="E484" s="2" t="n"/>
      <c r="F484" s="10" t="n"/>
      <c r="G484" s="2" t="n"/>
      <c r="H484" s="2" t="n"/>
      <c r="I484" s="2" t="n"/>
    </row>
    <row r="485" ht="39.7" customHeight="1">
      <c r="A485" s="10" t="n"/>
      <c r="B485" s="11" t="inlineStr">
        <is>
          <t>Elementos necesarios</t>
        </is>
      </c>
      <c r="C485" s="27">
        <f>ROUNDUP(F481/(Datos_balance!$B$14*Datos_balance!$B$15),0)</f>
        <v/>
      </c>
      <c r="D485" s="2" t="n"/>
      <c r="E485" s="2" t="n"/>
      <c r="F485" s="10" t="n"/>
      <c r="G485" s="2" t="n"/>
      <c r="H485" s="2" t="n"/>
      <c r="I485" s="2" t="n"/>
    </row>
    <row r="486" ht="39.7" customHeight="1">
      <c r="A486" s="10" t="n"/>
      <c r="B486" s="11" t="inlineStr">
        <is>
          <t>Ancho del radiador (cm)</t>
        </is>
      </c>
      <c r="C486" s="27">
        <f>ROUNDUP(F481/(Datos_balance!$B$14*Datos_balance!$B$15),0)*Datos_balance!$B$16</f>
        <v/>
      </c>
      <c r="D486" s="2" t="n"/>
      <c r="E486" s="2" t="n"/>
      <c r="F486" s="10" t="n"/>
      <c r="G486" s="2" t="n"/>
      <c r="H486" s="2" t="n"/>
      <c r="I486" s="2" t="n"/>
    </row>
    <row r="487" ht="39.7" customHeight="1">
      <c r="A487" s="14" t="n"/>
      <c r="B487" s="15" t="inlineStr">
        <is>
          <t>Radiador adoptado</t>
        </is>
      </c>
      <c r="C487" s="14">
        <f>Datos_balance!$B$13</f>
        <v/>
      </c>
      <c r="D487" s="22" t="n"/>
      <c r="E487" s="22" t="n"/>
      <c r="F487" s="14" t="n"/>
      <c r="G487" s="2" t="n"/>
      <c r="H487" s="2" t="n"/>
      <c r="I487" s="2" t="n"/>
    </row>
    <row r="488">
      <c r="A488" s="2" t="n"/>
      <c r="B488" s="2" t="n"/>
      <c r="C488" s="2" t="n"/>
      <c r="D488" s="2" t="n"/>
      <c r="E488" s="2" t="n"/>
      <c r="F488" s="2" t="n"/>
      <c r="G488" s="2" t="n"/>
      <c r="H488" s="2" t="n"/>
      <c r="I488" s="2" t="n"/>
    </row>
    <row r="489" ht="39.7" customHeight="1">
      <c r="A489" s="2" t="n"/>
      <c r="B489" s="39" t="inlineStr">
        <is>
          <t>Ubicacion en planta de 15 - Dormitorio Sur</t>
        </is>
      </c>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ht="39.7" customHeight="1">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c r="A501" s="2" t="n"/>
      <c r="B501" s="2" t="n"/>
      <c r="C501" s="2" t="n"/>
      <c r="D501" s="2" t="n"/>
      <c r="E501" s="2" t="n"/>
      <c r="F501" s="2" t="n"/>
      <c r="G501" s="2" t="n"/>
      <c r="H501" s="2" t="n"/>
      <c r="I501" s="2" t="n"/>
    </row>
    <row r="502" ht="39.7" customHeight="1">
      <c r="A502" s="5" t="inlineStr">
        <is>
          <t>LOCAL  17 - Bano   (PA)   -   altura 3.00 m</t>
        </is>
      </c>
      <c r="B502" s="2" t="n"/>
      <c r="C502" s="2" t="n"/>
      <c r="D502" s="2" t="n"/>
      <c r="E502" s="2" t="n"/>
      <c r="F502" s="2" t="n"/>
      <c r="G502" s="2" t="n"/>
      <c r="H502" s="2" t="n"/>
      <c r="I502" s="2" t="n"/>
    </row>
    <row r="503" ht="39.7" customHeight="1">
      <c r="A503" s="3" t="inlineStr">
        <is>
          <t>Nro</t>
        </is>
      </c>
      <c r="B503" s="3" t="inlineStr">
        <is>
          <t>DESCRIPCION</t>
        </is>
      </c>
      <c r="C503" s="3" t="inlineStr">
        <is>
          <t>DIMENSIONES (m)</t>
        </is>
      </c>
      <c r="D503" s="3" t="inlineStr">
        <is>
          <t>AREA (m2)</t>
        </is>
      </c>
      <c r="E503" s="3" t="inlineStr">
        <is>
          <t>FACTOR</t>
        </is>
      </c>
      <c r="F503" s="3" t="inlineStr">
        <is>
          <t>PERDIDA CALOR (Kcal/h)</t>
        </is>
      </c>
      <c r="G503" s="2" t="n"/>
      <c r="H503" s="2" t="n"/>
      <c r="I503" s="2" t="n"/>
    </row>
    <row r="504" ht="39.7" customHeight="1">
      <c r="A504" s="18" t="inlineStr">
        <is>
          <t>1</t>
        </is>
      </c>
      <c r="B504" s="35" t="inlineStr">
        <is>
          <t>VENTANA</t>
        </is>
      </c>
      <c r="C504" s="10" t="n"/>
      <c r="D504" s="10" t="n"/>
      <c r="E504" s="10" t="n"/>
      <c r="F504" s="10" t="n"/>
      <c r="G504" s="2" t="n"/>
      <c r="H504" s="2" t="n"/>
      <c r="I504" s="2" t="n"/>
    </row>
    <row r="505" ht="62" customHeight="1">
      <c r="A505" s="10" t="n"/>
      <c r="B505" s="36" t="inlineStr">
        <is>
          <t>VA03</t>
        </is>
      </c>
      <c r="C505" s="10">
        <f>IF(COUNT(H505,I505)&lt;2,"",TEXT(H505,"0.00")&amp;" x "&amp;TEXT(I505,"0.00"))</f>
        <v/>
      </c>
      <c r="D505" s="9">
        <f>IF(COUNT(H505,I505)&lt;2,"",ROUND(H505*I505,2))</f>
        <v/>
      </c>
      <c r="E505" s="27" t="n">
        <v>60</v>
      </c>
      <c r="F505" s="30">
        <f>IF(D505="","",ROUND(D505*E505,1))</f>
        <v/>
      </c>
      <c r="G505" s="2" t="n"/>
      <c r="H505" s="37" t="n">
        <v>0.75</v>
      </c>
      <c r="I505" s="37" t="n">
        <v>2.52</v>
      </c>
    </row>
    <row r="506" ht="39.7" customHeight="1">
      <c r="A506" s="18" t="inlineStr">
        <is>
          <t>2</t>
        </is>
      </c>
      <c r="B506" s="35" t="inlineStr">
        <is>
          <t>PAREDES EXTERIORES</t>
        </is>
      </c>
      <c r="C506" s="10" t="n"/>
      <c r="D506" s="10" t="n"/>
      <c r="E506" s="10" t="n"/>
      <c r="F506" s="10" t="n"/>
      <c r="G506" s="2" t="n"/>
      <c r="H506" s="2" t="n"/>
      <c r="I506" s="2" t="n"/>
    </row>
    <row r="507" ht="62" customHeight="1">
      <c r="A507" s="10" t="n"/>
      <c r="B507" s="36" t="inlineStr">
        <is>
          <t>AISLADAS ()</t>
        </is>
      </c>
      <c r="C507" s="10">
        <f>IF(COUNT(H507,I507)&lt;2,"",TEXT(H507,"0.00")&amp;" x "&amp;TEXT(I507,"0.00"))</f>
        <v/>
      </c>
      <c r="D507" s="9">
        <f>IF(COUNT(H507,I507)&lt;2,"",ROUND(H507*I507,2))</f>
        <v/>
      </c>
      <c r="E507" s="27" t="n">
        <v>20</v>
      </c>
      <c r="F507" s="30">
        <f>IF(D507="","",ROUND(D507*E507,1))</f>
        <v/>
      </c>
      <c r="G507" s="2" t="n"/>
      <c r="H507" s="37" t="n">
        <v>2.2</v>
      </c>
      <c r="I507" s="37" t="n">
        <v>3</v>
      </c>
    </row>
    <row r="508" ht="62" customHeight="1">
      <c r="A508" s="10" t="n"/>
      <c r="B508" s="36" t="inlineStr">
        <is>
          <t>AISLADAS ()</t>
        </is>
      </c>
      <c r="C508" s="10">
        <f>IF(COUNT(H508,I508)&lt;2,"",TEXT(H508,"0.00")&amp;" x "&amp;TEXT(I508,"0.00"))</f>
        <v/>
      </c>
      <c r="D508" s="9">
        <f>IF(COUNT(H508,I508)&lt;2,"",ROUND(H508*I508,2))</f>
        <v/>
      </c>
      <c r="E508" s="27" t="n">
        <v>20</v>
      </c>
      <c r="F508" s="30">
        <f>IF(D508="","",ROUND(D508*E508,1))</f>
        <v/>
      </c>
      <c r="G508" s="2" t="n"/>
      <c r="H508" s="37" t="n">
        <v>1.6</v>
      </c>
      <c r="I508" s="37" t="n">
        <v>3</v>
      </c>
    </row>
    <row r="509" ht="62" customHeight="1">
      <c r="A509" s="10" t="n"/>
      <c r="B509" s="36" t="inlineStr">
        <is>
          <t>INTERIORES (    )</t>
        </is>
      </c>
      <c r="C509" s="10">
        <f>IF(COUNT(H509,I509)&lt;2,"",TEXT(H509,"0.00")&amp;" x "&amp;TEXT(I509,"0.00"))</f>
        <v/>
      </c>
      <c r="D509" s="9">
        <f>IF(COUNT(H509,I509)&lt;2,"",ROUND(H509*I509,2))</f>
        <v/>
      </c>
      <c r="E509" s="27" t="n">
        <v>25</v>
      </c>
      <c r="F509" s="30">
        <f>IF(D509="","",ROUND(D509*E509,1))</f>
        <v/>
      </c>
      <c r="G509" s="2" t="n"/>
      <c r="H509" s="37" t="n">
        <v>2.2</v>
      </c>
      <c r="I509" s="37" t="n">
        <v>3</v>
      </c>
    </row>
    <row r="510" ht="62" customHeight="1">
      <c r="A510" s="10" t="n"/>
      <c r="B510" s="36" t="inlineStr">
        <is>
          <t>INTERIORES (    )</t>
        </is>
      </c>
      <c r="C510" s="10">
        <f>IF(COUNT(H510,I510)&lt;2,"",TEXT(H510,"0.00")&amp;" x "&amp;TEXT(I510,"0.00"))</f>
        <v/>
      </c>
      <c r="D510" s="9">
        <f>IF(COUNT(H510,I510)&lt;2,"",ROUND(H510*I510,2))</f>
        <v/>
      </c>
      <c r="E510" s="27" t="n">
        <v>25</v>
      </c>
      <c r="F510" s="30">
        <f>IF(D510="","",ROUND(D510*E510,1))</f>
        <v/>
      </c>
      <c r="G510" s="2" t="n"/>
      <c r="H510" s="37" t="n">
        <v>1.6</v>
      </c>
      <c r="I510" s="37" t="n">
        <v>3</v>
      </c>
    </row>
    <row r="511" ht="39.7" customHeight="1">
      <c r="A511" s="18" t="inlineStr">
        <is>
          <t>3</t>
        </is>
      </c>
      <c r="B511" s="35" t="inlineStr">
        <is>
          <t>TECHOS O CIELORRASOS</t>
        </is>
      </c>
      <c r="C511" s="10" t="n"/>
      <c r="D511" s="10" t="n"/>
      <c r="E511" s="10" t="n"/>
      <c r="F511" s="10" t="n"/>
      <c r="G511" s="2" t="n"/>
      <c r="H511" s="2" t="n"/>
      <c r="I511" s="2" t="n"/>
    </row>
    <row r="512" ht="62" customHeight="1">
      <c r="A512" s="10" t="n"/>
      <c r="B512" s="36" t="inlineStr">
        <is>
          <t>TECHO NO AISLADO</t>
        </is>
      </c>
      <c r="C512" s="10" t="inlineStr"/>
      <c r="D512" s="9">
        <f>IF(COUNT(H512,I512)&lt;2,"",ROUND(H512*I512,2))</f>
        <v/>
      </c>
      <c r="E512" s="27" t="n">
        <v>30</v>
      </c>
      <c r="F512" s="30">
        <f>IF(D512="","",ROUND(D512*E512,1))</f>
        <v/>
      </c>
      <c r="G512" s="2" t="n"/>
      <c r="H512" s="37" t="n"/>
      <c r="I512" s="37" t="n"/>
    </row>
    <row r="513" ht="39.7" customHeight="1">
      <c r="A513" s="10" t="n"/>
      <c r="B513" s="36" t="inlineStr">
        <is>
          <t>TECHO AISLADO</t>
        </is>
      </c>
      <c r="C513" s="10" t="inlineStr">
        <is>
          <t>por croquis</t>
        </is>
      </c>
      <c r="D513" s="9" t="n">
        <v>3.52</v>
      </c>
      <c r="E513" s="27" t="n">
        <v>20</v>
      </c>
      <c r="F513" s="30">
        <f>IF(D513="","",ROUND(D513*E513,1))</f>
        <v/>
      </c>
      <c r="G513" s="2" t="n"/>
      <c r="H513" s="37" t="n"/>
      <c r="I513" s="37" t="n"/>
    </row>
    <row r="514" ht="62" customHeight="1">
      <c r="A514" s="10" t="n"/>
      <c r="B514" s="36" t="inlineStr">
        <is>
          <t>TECHO ENTREPISO</t>
        </is>
      </c>
      <c r="C514" s="10" t="inlineStr"/>
      <c r="D514" s="9">
        <f>IF(COUNT(H514,I514)&lt;2,"",ROUND(H514*I514,2))</f>
        <v/>
      </c>
      <c r="E514" s="27" t="n">
        <v>15</v>
      </c>
      <c r="F514" s="30">
        <f>IF(D514="","",ROUND(D514*E514,1))</f>
        <v/>
      </c>
      <c r="G514" s="2" t="n"/>
      <c r="H514" s="37" t="n"/>
      <c r="I514" s="37" t="n"/>
    </row>
    <row r="515" ht="39.7" customHeight="1">
      <c r="A515" s="18" t="inlineStr">
        <is>
          <t>4</t>
        </is>
      </c>
      <c r="B515" s="35" t="inlineStr">
        <is>
          <t>PISO</t>
        </is>
      </c>
      <c r="C515" s="10" t="n"/>
      <c r="D515" s="10" t="n"/>
      <c r="E515" s="10" t="n"/>
      <c r="F515" s="10" t="n"/>
      <c r="G515" s="2" t="n"/>
      <c r="H515" s="2" t="n"/>
      <c r="I515" s="2" t="n"/>
    </row>
    <row r="516" ht="62" customHeight="1">
      <c r="A516" s="10" t="n"/>
      <c r="B516" s="36" t="inlineStr">
        <is>
          <t>SOBRE TIERRA</t>
        </is>
      </c>
      <c r="C516" s="10" t="inlineStr"/>
      <c r="D516" s="9">
        <f>IF(COUNT(H516,I516)&lt;2,"",ROUND(H516*I516,2))</f>
        <v/>
      </c>
      <c r="E516" s="27" t="n">
        <v>10</v>
      </c>
      <c r="F516" s="30">
        <f>IF(D516="","",ROUND(D516*E516,1))</f>
        <v/>
      </c>
      <c r="G516" s="2" t="n"/>
      <c r="H516" s="37" t="n"/>
      <c r="I516" s="37" t="n"/>
    </row>
    <row r="517" ht="39.7" customHeight="1">
      <c r="A517" s="10" t="n"/>
      <c r="B517" s="36" t="inlineStr">
        <is>
          <t>SOBRE LOCAL OCUPADO</t>
        </is>
      </c>
      <c r="C517" s="10" t="inlineStr">
        <is>
          <t>por croquis</t>
        </is>
      </c>
      <c r="D517" s="9" t="n">
        <v>3.52</v>
      </c>
      <c r="E517" s="27" t="n">
        <v>15</v>
      </c>
      <c r="F517" s="30">
        <f>IF(D517="","",ROUND(D517*E517,1))</f>
        <v/>
      </c>
      <c r="G517" s="2" t="n"/>
      <c r="H517" s="37" t="n"/>
      <c r="I517" s="37" t="n"/>
    </row>
    <row r="518" ht="39.7" customHeight="1">
      <c r="A518" s="18" t="inlineStr">
        <is>
          <t>5</t>
        </is>
      </c>
      <c r="B518" s="35" t="inlineStr">
        <is>
          <t>INFILTRACION</t>
        </is>
      </c>
      <c r="C518" s="10" t="n"/>
      <c r="D518" s="18" t="inlineStr">
        <is>
          <t>VOLUMEN (m3)</t>
        </is>
      </c>
      <c r="E518" s="10" t="n"/>
      <c r="F518" s="10" t="n"/>
      <c r="G518" s="2" t="n"/>
      <c r="H518" s="2" t="n"/>
      <c r="I518" s="2" t="n"/>
    </row>
    <row r="519" ht="62" customHeight="1">
      <c r="A519" s="10" t="n"/>
      <c r="B519" s="36" t="inlineStr">
        <is>
          <t>UNA PARED EXTERIOR</t>
        </is>
      </c>
      <c r="C519" s="10" t="inlineStr"/>
      <c r="D519" s="9">
        <f>IF(COUNT(H519,I519)&lt;2,"",ROUND(H519*I519,2))</f>
        <v/>
      </c>
      <c r="E519" s="27" t="n">
        <v>6</v>
      </c>
      <c r="F519" s="30">
        <f>IF(D519="","",ROUND(D519*E519,1))</f>
        <v/>
      </c>
      <c r="G519" s="2" t="n"/>
      <c r="H519" s="37" t="n"/>
      <c r="I519" s="37" t="n"/>
    </row>
    <row r="520" ht="39.7" customHeight="1">
      <c r="A520" s="10" t="n"/>
      <c r="B520" s="36" t="inlineStr">
        <is>
          <t>DOS PAREDES EXTERIORES</t>
        </is>
      </c>
      <c r="C520" s="10" t="inlineStr">
        <is>
          <t>3.52 m2 x 3.00</t>
        </is>
      </c>
      <c r="D520" s="9" t="n">
        <v>10.56</v>
      </c>
      <c r="E520" s="27" t="n">
        <v>9</v>
      </c>
      <c r="F520" s="30">
        <f>IF(D520="","",ROUND(D520*E520,1))</f>
        <v/>
      </c>
      <c r="G520" s="2" t="n"/>
      <c r="H520" s="37" t="n"/>
      <c r="I520" s="37" t="n"/>
    </row>
    <row r="521" ht="62" customHeight="1">
      <c r="A521" s="10" t="n"/>
      <c r="B521" s="36" t="inlineStr">
        <is>
          <t>TRES O MAS PAREDES EXTERIORES</t>
        </is>
      </c>
      <c r="C521" s="10" t="inlineStr"/>
      <c r="D521" s="9">
        <f>IF(COUNT(H521,I521)&lt;2,"",ROUND(H521*I521,2))</f>
        <v/>
      </c>
      <c r="E521" s="27" t="n">
        <v>12</v>
      </c>
      <c r="F521" s="30">
        <f>IF(D521="","",ROUND(D521*E521,1))</f>
        <v/>
      </c>
      <c r="G521" s="2" t="n"/>
      <c r="H521" s="37" t="n"/>
      <c r="I521" s="37" t="n"/>
    </row>
    <row r="522" ht="70" customHeight="1">
      <c r="A522" s="18" t="inlineStr">
        <is>
          <t>6</t>
        </is>
      </c>
      <c r="B522" s="35" t="inlineStr">
        <is>
          <t>SUBTOTAL</t>
        </is>
      </c>
      <c r="C522" s="10" t="n"/>
      <c r="D522" s="10" t="n"/>
      <c r="E522" s="10" t="n"/>
      <c r="F522" s="38">
        <f>IF(F505="",0,F505)+IF(F507="",0,F507)+IF(F508="",0,F508)+IF(F509="",0,F509)+IF(F510="",0,F510)+IF(F512="",0,F512)+IF(F513="",0,F513)+IF(F514="",0,F514)+IF(F516="",0,F516)+IF(F517="",0,F517)+IF(F519="",0,F519)+IF(F520="",0,F520)+IF(F521="",0,F521)</f>
        <v/>
      </c>
      <c r="G522" s="2" t="n"/>
      <c r="H522" s="2" t="n"/>
      <c r="I522" s="2" t="n"/>
    </row>
    <row r="523" ht="47" customHeight="1">
      <c r="A523" s="18" t="inlineStr">
        <is>
          <t>7</t>
        </is>
      </c>
      <c r="B523" s="35" t="inlineStr">
        <is>
          <t>PERDIDA TOTAL</t>
        </is>
      </c>
      <c r="C523" s="10">
        <f>TEXT(F522,"0.00")&amp;"  X  "&amp;Datos_balance!$B$4&amp;" (FI)  X  "&amp;Datos_balance!$B$5&amp;" (FO)  X  "&amp;Datos_balance!$B$6&amp;" (FZ)"</f>
        <v/>
      </c>
      <c r="D523" s="2" t="n"/>
      <c r="E523" s="2" t="n"/>
      <c r="F523" s="38">
        <f>ROUND(F522*Datos_balance!$B$4*Datos_balance!$B$5*Datos_balance!$B$6,1)</f>
        <v/>
      </c>
      <c r="G523" s="2" t="n"/>
      <c r="H523" s="2" t="n"/>
      <c r="I523" s="2" t="n"/>
    </row>
    <row r="524" ht="39.7" customHeight="1">
      <c r="A524" s="10" t="n"/>
      <c r="B524" s="11" t="inlineStr">
        <is>
          <t>Carga de locales sin emisor</t>
        </is>
      </c>
      <c r="C524" s="10" t="n"/>
      <c r="D524" s="2" t="n"/>
      <c r="E524" s="2" t="n"/>
      <c r="F524" s="30" t="n"/>
      <c r="G524" s="2" t="n"/>
      <c r="H524" s="2" t="n"/>
      <c r="I524" s="2" t="n"/>
    </row>
    <row r="525" ht="39.7" customHeight="1">
      <c r="A525" s="10" t="n"/>
      <c r="B525" s="35" t="inlineStr">
        <is>
          <t>CARGA TOTAL A CUBRIR</t>
        </is>
      </c>
      <c r="C525" s="10" t="n"/>
      <c r="D525" s="2" t="n"/>
      <c r="E525" s="2" t="n"/>
      <c r="F525" s="38">
        <f>F523+IF(F524="",0,F524)</f>
        <v/>
      </c>
      <c r="G525" s="2" t="n"/>
      <c r="H525" s="2" t="n"/>
      <c r="I525" s="2" t="n"/>
    </row>
    <row r="526">
      <c r="A526" s="2" t="n"/>
      <c r="B526" s="2" t="n"/>
      <c r="C526" s="2" t="n"/>
      <c r="D526" s="2" t="n"/>
      <c r="E526" s="2" t="n"/>
      <c r="F526" s="2" t="n"/>
      <c r="G526" s="2" t="n"/>
      <c r="H526" s="2" t="n"/>
      <c r="I526" s="2" t="n"/>
    </row>
    <row r="527" ht="62" customHeight="1">
      <c r="A527" s="10" t="n"/>
      <c r="B527" s="11" t="inlineStr">
        <is>
          <t>Salto termico:  dt = (te+ts)/2 - ti</t>
        </is>
      </c>
      <c r="C527" s="10">
        <f>TEXT((Datos_balance!$B$9+Datos_balance!$B$10)/2,"0")&amp;" - "&amp;TEXT(Datos_balance!$B$11,"0")&amp;" = "&amp;TEXT((Datos_balance!$B$9+Datos_balance!$B$10)/2-Datos_balance!$B$11,"0")&amp;" C"</f>
        <v/>
      </c>
      <c r="D527" s="2" t="n"/>
      <c r="E527" s="2" t="n"/>
      <c r="F527" s="10" t="n"/>
      <c r="G527" s="2" t="n"/>
      <c r="H527" s="2" t="n"/>
      <c r="I527" s="2" t="n"/>
    </row>
    <row r="528" ht="39.7" customHeight="1">
      <c r="A528" s="10" t="n"/>
      <c r="B528" s="11" t="inlineStr">
        <is>
          <t>Kcal/h del toallero Scala/Domino 80</t>
        </is>
      </c>
      <c r="C528" s="27">
        <f>ROUND(Datos_balance!$B$18*Datos_balance!$B$15,0)</f>
        <v/>
      </c>
      <c r="D528" s="2" t="n"/>
      <c r="E528" s="2" t="n"/>
      <c r="F528" s="10" t="n"/>
      <c r="G528" s="2" t="n"/>
      <c r="H528" s="2" t="n"/>
      <c r="I528" s="2" t="n"/>
    </row>
    <row r="529" ht="39.7" customHeight="1">
      <c r="A529" s="10" t="n"/>
      <c r="B529" s="11" t="inlineStr">
        <is>
          <t>Kcal/h del toallero Scala/Domino 150</t>
        </is>
      </c>
      <c r="C529" s="27">
        <f>ROUND(Datos_balance!$B$19*Datos_balance!$B$15,0)</f>
        <v/>
      </c>
      <c r="D529" s="2" t="n"/>
      <c r="E529" s="2" t="n"/>
      <c r="F529" s="10" t="n"/>
      <c r="G529" s="2" t="n"/>
      <c r="H529" s="2" t="n"/>
      <c r="I529" s="2" t="n"/>
    </row>
    <row r="530" ht="47" customHeight="1">
      <c r="A530" s="10" t="n"/>
      <c r="B530" s="11" t="inlineStr">
        <is>
          <t>Toalleros necesarios</t>
        </is>
      </c>
      <c r="C530" s="27">
        <f>IF(F525&lt;=Datos_balance!$B$18*Datos_balance!$B$15,1,ROUNDUP(F525/(Datos_balance!$B$19*Datos_balance!$B$15),0))</f>
        <v/>
      </c>
      <c r="D530" s="2" t="n"/>
      <c r="E530" s="2" t="n"/>
      <c r="F530" s="10" t="n"/>
      <c r="G530" s="2" t="n"/>
      <c r="H530" s="2" t="n"/>
      <c r="I530" s="2" t="n"/>
    </row>
    <row r="531" ht="47" customHeight="1">
      <c r="A531" s="14" t="n"/>
      <c r="B531" s="15" t="inlineStr">
        <is>
          <t>Toallero adoptado</t>
        </is>
      </c>
      <c r="C531" s="14">
        <f>IF(F525&lt;=Datos_balance!$B$18*Datos_balance!$B$15,"Peisa Scala / Domino 80  (500 x 800 mm)","Peisa Scala / Domino 150  (500 x 1500 mm)")</f>
        <v/>
      </c>
      <c r="D531" s="22" t="n"/>
      <c r="E531" s="22" t="n"/>
      <c r="F531" s="14" t="n"/>
      <c r="G531" s="2" t="n"/>
      <c r="H531" s="2" t="n"/>
      <c r="I531" s="2" t="n"/>
    </row>
    <row r="532">
      <c r="A532" s="2" t="n"/>
      <c r="B532" s="2" t="n"/>
      <c r="C532" s="2" t="n"/>
      <c r="D532" s="2" t="n"/>
      <c r="E532" s="2" t="n"/>
      <c r="F532" s="2" t="n"/>
      <c r="G532" s="2" t="n"/>
      <c r="H532" s="2" t="n"/>
      <c r="I532" s="2" t="n"/>
    </row>
    <row r="533" ht="39.7" customHeight="1">
      <c r="A533" s="2" t="n"/>
      <c r="B533" s="39" t="inlineStr">
        <is>
          <t>Ubicacion en planta de 17 - Bano</t>
        </is>
      </c>
      <c r="C533" s="2" t="n"/>
      <c r="D533" s="2" t="n"/>
      <c r="E533" s="2" t="n"/>
      <c r="F533" s="2" t="n"/>
      <c r="G533" s="2" t="n"/>
      <c r="H533" s="2" t="n"/>
      <c r="I533" s="2" t="n"/>
    </row>
    <row r="534" ht="39.7" customHeight="1"/>
    <row r="535" ht="39.7" customHeight="1"/>
    <row r="536" ht="39.7" customHeight="1"/>
    <row r="537" ht="39.7" customHeight="1"/>
    <row r="538" ht="39.7" customHeight="1"/>
    <row r="539" ht="39.7" customHeight="1"/>
    <row r="540" ht="39.7" customHeight="1"/>
    <row r="541" ht="39.7" customHeight="1"/>
    <row r="542" ht="39.7" customHeight="1"/>
  </sheetData>
  <mergeCells count="101">
    <mergeCell ref="C345:E345"/>
    <mergeCell ref="C255:E255"/>
    <mergeCell ref="C31:E31"/>
    <mergeCell ref="C80:E80"/>
    <mergeCell ref="C531:E531"/>
    <mergeCell ref="A3:F3"/>
    <mergeCell ref="C257:E257"/>
    <mergeCell ref="C297:E297"/>
    <mergeCell ref="C123:E123"/>
    <mergeCell ref="C347:E347"/>
    <mergeCell ref="A321:F321"/>
    <mergeCell ref="C299:E299"/>
    <mergeCell ref="C479:E479"/>
    <mergeCell ref="C165:E165"/>
    <mergeCell ref="C528:E528"/>
    <mergeCell ref="C481:E481"/>
    <mergeCell ref="C391:E391"/>
    <mergeCell ref="C34:E34"/>
    <mergeCell ref="C440:E440"/>
    <mergeCell ref="A51:F51"/>
    <mergeCell ref="C397:E397"/>
    <mergeCell ref="C344:E344"/>
    <mergeCell ref="C74:E74"/>
    <mergeCell ref="A502:F502"/>
    <mergeCell ref="A228:F228"/>
    <mergeCell ref="C256:E256"/>
    <mergeCell ref="C168:E168"/>
    <mergeCell ref="C441:E441"/>
    <mergeCell ref="C75:E75"/>
    <mergeCell ref="C483:E483"/>
    <mergeCell ref="C169:E169"/>
    <mergeCell ref="A188:F188"/>
    <mergeCell ref="C443:E443"/>
    <mergeCell ref="C395:E395"/>
    <mergeCell ref="C81:E81"/>
    <mergeCell ref="C32:E32"/>
    <mergeCell ref="C209:E209"/>
    <mergeCell ref="C170:E170"/>
    <mergeCell ref="C348:E348"/>
    <mergeCell ref="C437:E437"/>
    <mergeCell ref="C258:E258"/>
    <mergeCell ref="C298:E298"/>
    <mergeCell ref="C390:E390"/>
    <mergeCell ref="C33:E33"/>
    <mergeCell ref="A98:F98"/>
    <mergeCell ref="A458:F458"/>
    <mergeCell ref="C485:E485"/>
    <mergeCell ref="C79:E79"/>
    <mergeCell ref="C259:E259"/>
    <mergeCell ref="C35:E35"/>
    <mergeCell ref="C302:E302"/>
    <mergeCell ref="C121:E121"/>
    <mergeCell ref="C305:E305"/>
    <mergeCell ref="C392:E392"/>
    <mergeCell ref="C301:E301"/>
    <mergeCell ref="A413:F413"/>
    <mergeCell ref="C394:E394"/>
    <mergeCell ref="A139:F139"/>
    <mergeCell ref="C350:E350"/>
    <mergeCell ref="C303:E303"/>
    <mergeCell ref="C530:E530"/>
    <mergeCell ref="C213:E213"/>
    <mergeCell ref="C523:E523"/>
    <mergeCell ref="C442:E442"/>
    <mergeCell ref="C28:E28"/>
    <mergeCell ref="C435:E435"/>
    <mergeCell ref="C484:E484"/>
    <mergeCell ref="C78:E78"/>
    <mergeCell ref="C210:E210"/>
    <mergeCell ref="C486:E486"/>
    <mergeCell ref="C396:E396"/>
    <mergeCell ref="A1:F1"/>
    <mergeCell ref="C527:E527"/>
    <mergeCell ref="C172:E172"/>
    <mergeCell ref="C171:E171"/>
    <mergeCell ref="C398:E398"/>
    <mergeCell ref="C349:E349"/>
    <mergeCell ref="C525:E525"/>
    <mergeCell ref="C211:E211"/>
    <mergeCell ref="C164:E164"/>
    <mergeCell ref="C252:E252"/>
    <mergeCell ref="C439:E439"/>
    <mergeCell ref="C251:E251"/>
    <mergeCell ref="C27:E27"/>
    <mergeCell ref="C76:E76"/>
    <mergeCell ref="C120:E120"/>
    <mergeCell ref="C487:E487"/>
    <mergeCell ref="C119:E119"/>
    <mergeCell ref="C82:E82"/>
    <mergeCell ref="C253:E253"/>
    <mergeCell ref="C529:E529"/>
    <mergeCell ref="C351:E351"/>
    <mergeCell ref="C304:E304"/>
    <mergeCell ref="C480:E480"/>
    <mergeCell ref="C166:E166"/>
    <mergeCell ref="A275:F275"/>
    <mergeCell ref="C524:E524"/>
    <mergeCell ref="C343:E343"/>
    <mergeCell ref="C29:E29"/>
    <mergeCell ref="C436:E436"/>
    <mergeCell ref="A367:F367"/>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3,50 x 2,15 = 7,53 m2 corresponden</t>
        </is>
      </c>
    </row>
    <row r="12" ht="39.7" customHeight="1">
      <c r="A12" s="45" t="inlineStr"/>
      <c r="B12" s="46" t="inlineStr">
        <is>
          <t>0,84 y 0,28.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2026-10-27T21:00:59Z</dcterms:created>
  <dcterms:modified xmlns:dcterms="http://purl.org/dc/terms/" xmlns:xsi="http://www.w3.org/2001/XMLSchema-instance" xsi:type="dcterms:W3CDTF">2026-10-27T21:01:00Z</dcterms:modified>
</cp:coreProperties>
</file>