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444</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488</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532</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 (SO)</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(SO, hall de ingreso)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 (NE)</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 (NO)</t>
        </is>
      </c>
      <c r="C149" s="10">
        <f>IF(COUNT(H149,I149)&lt;2,"",TEXT(H149,"0.00")&amp;" x "&amp;TEXT(I149,"0.00"))</f>
        <v/>
      </c>
      <c r="D149" s="9">
        <f>IF(COUNT(H149,I149)&lt;2,"",ROUND(H149*I149,2))</f>
        <v/>
      </c>
      <c r="E149" s="27" t="n">
        <v>25</v>
      </c>
      <c r="F149" s="30">
        <f>IF(D149="","",ROUND(D149*E149,1))</f>
        <v/>
      </c>
      <c r="G149" s="2" t="n"/>
      <c r="H149" s="37" t="n">
        <v>0.57</v>
      </c>
      <c r="I149" s="37" t="n">
        <v>3</v>
      </c>
    </row>
    <row r="150" ht="62" customHeight="1">
      <c r="A150" s="10" t="n"/>
      <c r="B150" s="36" t="inlineStr">
        <is>
          <t>INTERIORES (NE)</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 (SE)</t>
        </is>
      </c>
      <c r="C151" s="10">
        <f>IF(COUNT(H151,I151)&lt;2,"",TEXT(H151,"0.00")&amp;" x "&amp;TEXT(I151,"0.00"))</f>
        <v/>
      </c>
      <c r="D151" s="9">
        <f>IF(COUNT(H151,I151)&lt;2,"",ROUND(H151*I151,2))</f>
        <v/>
      </c>
      <c r="E151" s="27" t="n">
        <v>25</v>
      </c>
      <c r="F151" s="30">
        <f>IF(D151="","",ROUND(D151*E151,1))</f>
        <v/>
      </c>
      <c r="G151" s="2" t="n"/>
      <c r="H151" s="37" t="n">
        <v>1.66</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143="",0,F143)+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 (NE)</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(SE)</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 (SO)</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(NO)</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(SE)</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(NO)</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(NO, bano visitas)</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(SO)</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(SE, dormitorio suite)</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 (NE)</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 (NO)</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 (SE, bano suite)</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 (SO)</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(NE)</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(SE)</t>
        </is>
      </c>
      <c r="C421" s="10">
        <f>IF(COUNT(H421,I421)&lt;2,"",TEXT(H421,"0.00")&amp;" x "&amp;TEXT(I421,"0.00"))</f>
        <v/>
      </c>
      <c r="D421" s="9">
        <f>IF(COUNT(H421,I421)&lt;2,"",ROUND(H421*I421,2))</f>
        <v/>
      </c>
      <c r="E421" s="27" t="n">
        <v>25</v>
      </c>
      <c r="F421" s="30">
        <f>IF(D421="","",ROUND(D421*E421,1))</f>
        <v/>
      </c>
      <c r="G421" s="2" t="n"/>
      <c r="H421" s="37" t="n">
        <v>4.13</v>
      </c>
      <c r="I421" s="37" t="n">
        <v>3</v>
      </c>
    </row>
    <row r="422" ht="39.7" customHeight="1">
      <c r="A422" s="18" t="inlineStr">
        <is>
          <t>3</t>
        </is>
      </c>
      <c r="B422" s="35" t="inlineStr">
        <is>
          <t>TECHOS O CIELORRASOS</t>
        </is>
      </c>
      <c r="C422" s="10" t="n"/>
      <c r="D422" s="10" t="n"/>
      <c r="E422" s="10" t="n"/>
      <c r="F422" s="10" t="n"/>
      <c r="G422" s="2" t="n"/>
      <c r="H422" s="2" t="n"/>
      <c r="I422" s="2" t="n"/>
    </row>
    <row r="423" ht="62" customHeight="1">
      <c r="A423" s="10" t="n"/>
      <c r="B423" s="36" t="inlineStr">
        <is>
          <t>TECHO NO AISLADO</t>
        </is>
      </c>
      <c r="C423" s="10" t="inlineStr"/>
      <c r="D423" s="9">
        <f>IF(COUNT(H423,I423)&lt;2,"",ROUND(H423*I423,2))</f>
        <v/>
      </c>
      <c r="E423" s="27" t="n">
        <v>30</v>
      </c>
      <c r="F423" s="30">
        <f>IF(D423="","",ROUND(D423*E423,1))</f>
        <v/>
      </c>
      <c r="G423" s="2" t="n"/>
      <c r="H423" s="37" t="n"/>
      <c r="I423" s="37" t="n"/>
    </row>
    <row r="424" ht="39.7" customHeight="1">
      <c r="A424" s="10" t="n"/>
      <c r="B424" s="36" t="inlineStr">
        <is>
          <t>TECHO AISLADO</t>
        </is>
      </c>
      <c r="C424" s="10" t="inlineStr">
        <is>
          <t>por croquis</t>
        </is>
      </c>
      <c r="D424" s="9" t="n">
        <v>16.85</v>
      </c>
      <c r="E424" s="27" t="n">
        <v>20</v>
      </c>
      <c r="F424" s="30">
        <f>IF(D424="","",ROUND(D424*E424,1))</f>
        <v/>
      </c>
      <c r="G424" s="2" t="n"/>
      <c r="H424" s="37" t="n"/>
      <c r="I424" s="37" t="n"/>
    </row>
    <row r="425" ht="62" customHeight="1">
      <c r="A425" s="10" t="n"/>
      <c r="B425" s="36" t="inlineStr">
        <is>
          <t>TECHO ENTREPISO</t>
        </is>
      </c>
      <c r="C425" s="10" t="inlineStr"/>
      <c r="D425" s="9">
        <f>IF(COUNT(H425,I425)&lt;2,"",ROUND(H425*I425,2))</f>
        <v/>
      </c>
      <c r="E425" s="27" t="n">
        <v>15</v>
      </c>
      <c r="F425" s="30">
        <f>IF(D425="","",ROUND(D425*E425,1))</f>
        <v/>
      </c>
      <c r="G425" s="2" t="n"/>
      <c r="H425" s="37" t="n"/>
      <c r="I425" s="37" t="n"/>
    </row>
    <row r="426" ht="39.7" customHeight="1">
      <c r="A426" s="18" t="inlineStr">
        <is>
          <t>4</t>
        </is>
      </c>
      <c r="B426" s="35" t="inlineStr">
        <is>
          <t>PISO</t>
        </is>
      </c>
      <c r="C426" s="10" t="n"/>
      <c r="D426" s="10" t="n"/>
      <c r="E426" s="10" t="n"/>
      <c r="F426" s="10" t="n"/>
      <c r="G426" s="2" t="n"/>
      <c r="H426" s="2" t="n"/>
      <c r="I426" s="2" t="n"/>
    </row>
    <row r="427" ht="62" customHeight="1">
      <c r="A427" s="10" t="n"/>
      <c r="B427" s="36" t="inlineStr">
        <is>
          <t>SOBRE TIERRA</t>
        </is>
      </c>
      <c r="C427" s="10" t="inlineStr"/>
      <c r="D427" s="9">
        <f>IF(COUNT(H427,I427)&lt;2,"",ROUND(H427*I427,2))</f>
        <v/>
      </c>
      <c r="E427" s="27" t="n">
        <v>10</v>
      </c>
      <c r="F427" s="30">
        <f>IF(D427="","",ROUND(D427*E427,1))</f>
        <v/>
      </c>
      <c r="G427" s="2" t="n"/>
      <c r="H427" s="37" t="n"/>
      <c r="I427" s="37" t="n"/>
    </row>
    <row r="428" ht="39.7" customHeight="1">
      <c r="A428" s="10" t="n"/>
      <c r="B428" s="36" t="inlineStr">
        <is>
          <t>SOBRE LOCAL OCUPADO</t>
        </is>
      </c>
      <c r="C428" s="10" t="inlineStr">
        <is>
          <t>por croquis</t>
        </is>
      </c>
      <c r="D428" s="9" t="n">
        <v>16.85</v>
      </c>
      <c r="E428" s="27" t="n">
        <v>15</v>
      </c>
      <c r="F428" s="30">
        <f>IF(D428="","",ROUND(D428*E428,1))</f>
        <v/>
      </c>
      <c r="G428" s="2" t="n"/>
      <c r="H428" s="37" t="n"/>
      <c r="I428" s="37" t="n"/>
    </row>
    <row r="429" ht="39.7" customHeight="1">
      <c r="A429" s="18" t="inlineStr">
        <is>
          <t>5</t>
        </is>
      </c>
      <c r="B429" s="35" t="inlineStr">
        <is>
          <t>INFILTRACION</t>
        </is>
      </c>
      <c r="C429" s="10" t="n"/>
      <c r="D429" s="18" t="inlineStr">
        <is>
          <t>VOLUMEN (m3)</t>
        </is>
      </c>
      <c r="E429" s="10" t="n"/>
      <c r="F429" s="10" t="n"/>
      <c r="G429" s="2" t="n"/>
      <c r="H429" s="2" t="n"/>
      <c r="I429" s="2" t="n"/>
    </row>
    <row r="430" ht="39.7" customHeight="1">
      <c r="A430" s="10" t="n"/>
      <c r="B430" s="36" t="inlineStr">
        <is>
          <t>UNA PARED EXTERIOR</t>
        </is>
      </c>
      <c r="C430" s="10" t="inlineStr">
        <is>
          <t>16.85 m2 x 3.00</t>
        </is>
      </c>
      <c r="D430" s="9" t="n">
        <v>50.55</v>
      </c>
      <c r="E430" s="27" t="n">
        <v>6</v>
      </c>
      <c r="F430" s="30">
        <f>IF(D430="","",ROUND(D430*E430,1))</f>
        <v/>
      </c>
      <c r="G430" s="2" t="n"/>
      <c r="H430" s="37" t="n"/>
      <c r="I430" s="37" t="n"/>
    </row>
    <row r="431" ht="62" customHeight="1">
      <c r="A431" s="10" t="n"/>
      <c r="B431" s="36" t="inlineStr">
        <is>
          <t>DOS PAREDES EXTERIORES</t>
        </is>
      </c>
      <c r="C431" s="10" t="inlineStr"/>
      <c r="D431" s="9">
        <f>IF(COUNT(H431,I431)&lt;2,"",ROUND(H431*I431,2))</f>
        <v/>
      </c>
      <c r="E431" s="27" t="n">
        <v>9</v>
      </c>
      <c r="F431" s="30">
        <f>IF(D431="","",ROUND(D431*E431,1))</f>
        <v/>
      </c>
      <c r="G431" s="2" t="n"/>
      <c r="H431" s="37" t="n"/>
      <c r="I431" s="37" t="n"/>
    </row>
    <row r="432" ht="62" customHeight="1">
      <c r="A432" s="10" t="n"/>
      <c r="B432" s="36" t="inlineStr">
        <is>
          <t>TRES O MAS PAREDES EXTERIORES</t>
        </is>
      </c>
      <c r="C432" s="10" t="inlineStr"/>
      <c r="D432" s="9">
        <f>IF(COUNT(H432,I432)&lt;2,"",ROUND(H432*I432,2))</f>
        <v/>
      </c>
      <c r="E432" s="27" t="n">
        <v>12</v>
      </c>
      <c r="F432" s="30">
        <f>IF(D432="","",ROUND(D432*E432,1))</f>
        <v/>
      </c>
      <c r="G432" s="2" t="n"/>
      <c r="H432" s="37" t="n"/>
      <c r="I432" s="37" t="n"/>
    </row>
    <row r="433" ht="70" customHeight="1">
      <c r="A433" s="18" t="inlineStr">
        <is>
          <t>6</t>
        </is>
      </c>
      <c r="B433" s="35" t="inlineStr">
        <is>
          <t>SUBTOTAL</t>
        </is>
      </c>
      <c r="C433" s="10" t="n"/>
      <c r="D433" s="10" t="n"/>
      <c r="E433" s="10" t="n"/>
      <c r="F433" s="38">
        <f>IF(F416="",0,F416)+IF(F418="",0,F418)+IF(F419="",0,F419)+IF(F420="",0,F420)+IF(F421="",0,F421)+IF(F423="",0,F423)+IF(F424="",0,F424)+IF(F425="",0,F425)+IF(F427="",0,F427)+IF(F428="",0,F428)+IF(F430="",0,F430)+IF(F431="",0,F431)+IF(F432="",0,F432)</f>
        <v/>
      </c>
      <c r="G433" s="2" t="n"/>
      <c r="H433" s="2" t="n"/>
      <c r="I433" s="2" t="n"/>
    </row>
    <row r="434" ht="47" customHeight="1">
      <c r="A434" s="18" t="inlineStr">
        <is>
          <t>7</t>
        </is>
      </c>
      <c r="B434" s="35" t="inlineStr">
        <is>
          <t>PERDIDA TOTAL</t>
        </is>
      </c>
      <c r="C434" s="10">
        <f>TEXT(F433,"0.00")&amp;"  X  "&amp;Datos_balance!$B$4&amp;" (FI)  X  "&amp;Datos_balance!$B$5&amp;" (FO)  X  "&amp;Datos_balance!$B$6&amp;" (FZ)"</f>
        <v/>
      </c>
      <c r="D434" s="2" t="n"/>
      <c r="E434" s="2" t="n"/>
      <c r="F434" s="38">
        <f>ROUND(F433*Datos_balance!$B$4*Datos_balance!$B$5*Datos_balance!$B$6,1)</f>
        <v/>
      </c>
      <c r="G434" s="2" t="n"/>
      <c r="H434" s="2" t="n"/>
      <c r="I434" s="2" t="n"/>
    </row>
    <row r="435" ht="39.7" customHeight="1">
      <c r="A435" s="10" t="n"/>
      <c r="B435" s="11" t="inlineStr">
        <is>
          <t>Carga de locales sin emisor</t>
        </is>
      </c>
      <c r="C435" s="10" t="inlineStr">
        <is>
          <t>Escalera</t>
        </is>
      </c>
      <c r="D435" s="2" t="n"/>
      <c r="E435" s="2" t="n"/>
      <c r="F435" s="30">
        <f>F209</f>
        <v/>
      </c>
      <c r="G435" s="2" t="n"/>
      <c r="H435" s="2" t="n"/>
      <c r="I435" s="2" t="n"/>
    </row>
    <row r="436" ht="39.7" customHeight="1">
      <c r="A436" s="10" t="n"/>
      <c r="B436" s="35" t="inlineStr">
        <is>
          <t>CARGA TOTAL A CUBRIR</t>
        </is>
      </c>
      <c r="C436" s="10" t="n"/>
      <c r="D436" s="2" t="n"/>
      <c r="E436" s="2" t="n"/>
      <c r="F436" s="38">
        <f>F434+IF(F435="",0,F435)</f>
        <v/>
      </c>
      <c r="G436" s="2" t="n"/>
      <c r="H436" s="2" t="n"/>
      <c r="I436" s="2" t="n"/>
    </row>
    <row r="437">
      <c r="A437" s="2" t="n"/>
      <c r="B437" s="2" t="n"/>
      <c r="C437" s="2" t="n"/>
      <c r="D437" s="2" t="n"/>
      <c r="E437" s="2" t="n"/>
      <c r="F437" s="2" t="n"/>
      <c r="G437" s="2" t="n"/>
      <c r="H437" s="2" t="n"/>
      <c r="I437" s="2" t="n"/>
    </row>
    <row r="438" ht="62" customHeight="1">
      <c r="A438" s="10" t="n"/>
      <c r="B438" s="11" t="inlineStr">
        <is>
          <t>Salto termico:  dt = (te+ts)/2 - ti</t>
        </is>
      </c>
      <c r="C438" s="10">
        <f>TEXT((Datos_balance!$B$9+Datos_balance!$B$10)/2,"0")&amp;" - "&amp;TEXT(Datos_balance!$B$11,"0")&amp;" = "&amp;TEXT((Datos_balance!$B$9+Datos_balance!$B$10)/2-Datos_balance!$B$11,"0")&amp;" C"</f>
        <v/>
      </c>
      <c r="D438" s="2" t="n"/>
      <c r="E438" s="2" t="n"/>
      <c r="F438" s="10" t="n"/>
      <c r="G438" s="2" t="n"/>
      <c r="H438" s="2" t="n"/>
      <c r="I438" s="2" t="n"/>
    </row>
    <row r="439" ht="39.7" customHeight="1">
      <c r="A439" s="10" t="n"/>
      <c r="B439" s="11" t="inlineStr">
        <is>
          <t>Kcal/h por elemento</t>
        </is>
      </c>
      <c r="C439" s="9">
        <f>ROUND(Datos_balance!$B$14*Datos_balance!$B$15,2)</f>
        <v/>
      </c>
      <c r="D439" s="2" t="n"/>
      <c r="E439" s="2" t="n"/>
      <c r="F439" s="10" t="n"/>
      <c r="G439" s="2" t="n"/>
      <c r="H439" s="2" t="n"/>
      <c r="I439" s="2" t="n"/>
    </row>
    <row r="440" ht="39.7" customHeight="1">
      <c r="A440" s="10" t="n"/>
      <c r="B440" s="11" t="inlineStr">
        <is>
          <t>Elementos necesarios</t>
        </is>
      </c>
      <c r="C440" s="27">
        <f>ROUNDUP(F436/(Datos_balance!$B$14*Datos_balance!$B$15),0)</f>
        <v/>
      </c>
      <c r="D440" s="2" t="n"/>
      <c r="E440" s="2" t="n"/>
      <c r="F440" s="10" t="n"/>
      <c r="G440" s="2" t="n"/>
      <c r="H440" s="2" t="n"/>
      <c r="I440" s="2" t="n"/>
    </row>
    <row r="441" ht="39.7" customHeight="1">
      <c r="A441" s="10" t="n"/>
      <c r="B441" s="11" t="inlineStr">
        <is>
          <t>Ancho del radiador (cm)</t>
        </is>
      </c>
      <c r="C441" s="27">
        <f>ROUNDUP(F436/(Datos_balance!$B$14*Datos_balance!$B$15),0)*Datos_balance!$B$16</f>
        <v/>
      </c>
      <c r="D441" s="2" t="n"/>
      <c r="E441" s="2" t="n"/>
      <c r="F441" s="10" t="n"/>
      <c r="G441" s="2" t="n"/>
      <c r="H441" s="2" t="n"/>
      <c r="I441" s="2" t="n"/>
    </row>
    <row r="442" ht="39.7" customHeight="1">
      <c r="A442" s="14" t="n"/>
      <c r="B442" s="15" t="inlineStr">
        <is>
          <t>Radiador adoptado</t>
        </is>
      </c>
      <c r="C442" s="14">
        <f>Datos_balance!$B$13</f>
        <v/>
      </c>
      <c r="D442" s="22" t="n"/>
      <c r="E442" s="22" t="n"/>
      <c r="F442" s="14" t="n"/>
      <c r="G442" s="2" t="n"/>
      <c r="H442" s="2" t="n"/>
      <c r="I442" s="2" t="n"/>
    </row>
    <row r="443">
      <c r="A443" s="2" t="n"/>
      <c r="B443" s="2" t="n"/>
      <c r="C443" s="2" t="n"/>
      <c r="D443" s="2" t="n"/>
      <c r="E443" s="2" t="n"/>
      <c r="F443" s="2" t="n"/>
      <c r="G443" s="2" t="n"/>
      <c r="H443" s="2" t="n"/>
      <c r="I443" s="2" t="n"/>
    </row>
    <row r="444" ht="39.7" customHeight="1">
      <c r="A444" s="2" t="n"/>
      <c r="B444" s="39" t="inlineStr">
        <is>
          <t>Ubicacion en planta de 14 - Play room</t>
        </is>
      </c>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ht="39.7" customHeight="1">
      <c r="A457" s="5" t="inlineStr">
        <is>
          <t>LOCAL  15 - Dormitorio Sur   (PA)   -   altura 3.00 m</t>
        </is>
      </c>
      <c r="B457" s="2" t="n"/>
      <c r="C457" s="2" t="n"/>
      <c r="D457" s="2" t="n"/>
      <c r="E457" s="2" t="n"/>
      <c r="F457" s="2" t="n"/>
      <c r="G457" s="2" t="n"/>
      <c r="H457" s="2" t="n"/>
      <c r="I457" s="2" t="n"/>
    </row>
    <row r="458" ht="39.7" customHeight="1">
      <c r="A458" s="3" t="inlineStr">
        <is>
          <t>Nro</t>
        </is>
      </c>
      <c r="B458" s="3" t="inlineStr">
        <is>
          <t>DESCRIPCION</t>
        </is>
      </c>
      <c r="C458" s="3" t="inlineStr">
        <is>
          <t>DIMENSIONES (m)</t>
        </is>
      </c>
      <c r="D458" s="3" t="inlineStr">
        <is>
          <t>AREA (m2)</t>
        </is>
      </c>
      <c r="E458" s="3" t="inlineStr">
        <is>
          <t>FACTOR</t>
        </is>
      </c>
      <c r="F458" s="3" t="inlineStr">
        <is>
          <t>PERDIDA CALOR (Kcal/h)</t>
        </is>
      </c>
      <c r="G458" s="2" t="n"/>
      <c r="H458" s="2" t="n"/>
      <c r="I458" s="2" t="n"/>
    </row>
    <row r="459" ht="39.7" customHeight="1">
      <c r="A459" s="18" t="inlineStr">
        <is>
          <t>1</t>
        </is>
      </c>
      <c r="B459" s="35" t="inlineStr">
        <is>
          <t>VENTANA</t>
        </is>
      </c>
      <c r="C459" s="10" t="n"/>
      <c r="D459" s="10" t="n"/>
      <c r="E459" s="10" t="n"/>
      <c r="F459" s="10" t="n"/>
      <c r="G459" s="2" t="n"/>
      <c r="H459" s="2" t="n"/>
      <c r="I459" s="2" t="n"/>
    </row>
    <row r="460" ht="62" customHeight="1">
      <c r="A460" s="10" t="n"/>
      <c r="B460" s="36" t="inlineStr">
        <is>
          <t>PV04</t>
        </is>
      </c>
      <c r="C460" s="10">
        <f>IF(COUNT(H460,I460)&lt;2,"",TEXT(H460,"0.00")&amp;" x "&amp;TEXT(I460,"0.00"))</f>
        <v/>
      </c>
      <c r="D460" s="9">
        <f>IF(COUNT(H460,I460)&lt;2,"",ROUND(H460*I460,2))</f>
        <v/>
      </c>
      <c r="E460" s="27" t="n">
        <v>60</v>
      </c>
      <c r="F460" s="30">
        <f>IF(D460="","",ROUND(D460*E460,1))</f>
        <v/>
      </c>
      <c r="G460" s="2" t="n"/>
      <c r="H460" s="37" t="n">
        <v>2.06</v>
      </c>
      <c r="I460" s="37" t="n">
        <v>3</v>
      </c>
    </row>
    <row r="461" ht="39.7" customHeight="1">
      <c r="A461" s="18" t="inlineStr">
        <is>
          <t>2</t>
        </is>
      </c>
      <c r="B461" s="35" t="inlineStr">
        <is>
          <t>PAREDES EXTERIORES</t>
        </is>
      </c>
      <c r="C461" s="10" t="n"/>
      <c r="D461" s="10" t="n"/>
      <c r="E461" s="10" t="n"/>
      <c r="F461" s="10" t="n"/>
      <c r="G461" s="2" t="n"/>
      <c r="H461" s="2" t="n"/>
      <c r="I461" s="2" t="n"/>
    </row>
    <row r="462" ht="62" customHeight="1">
      <c r="A462" s="10" t="n"/>
      <c r="B462" s="36" t="inlineStr">
        <is>
          <t>AISLADAS (SE)</t>
        </is>
      </c>
      <c r="C462" s="10">
        <f>IF(COUNT(H462,I462)&lt;2,"",TEXT(H462,"0.00")&amp;" x "&amp;TEXT(I462,"0.00"))</f>
        <v/>
      </c>
      <c r="D462" s="9">
        <f>IF(COUNT(H462,I462)&lt;2,"",ROUND(H462*I462,2))</f>
        <v/>
      </c>
      <c r="E462" s="27" t="n">
        <v>20</v>
      </c>
      <c r="F462" s="30">
        <f>IF(D462="","",ROUND(D462*E462,1))</f>
        <v/>
      </c>
      <c r="G462" s="2" t="n"/>
      <c r="H462" s="37" t="n">
        <v>4.05</v>
      </c>
      <c r="I462" s="37" t="n">
        <v>3</v>
      </c>
    </row>
    <row r="463" ht="62" customHeight="1">
      <c r="A463" s="10" t="n"/>
      <c r="B463" s="36" t="inlineStr">
        <is>
          <t>AISLADAS</t>
        </is>
      </c>
      <c r="C463" s="10">
        <f>IF(COUNT(H463,I463)&lt;2,"",TEXT(H463,"0.00")&amp;" x "&amp;TEXT(I463,"0.00"))</f>
        <v/>
      </c>
      <c r="D463" s="9">
        <f>IF(COUNT(H463,I463)&lt;2,"",ROUND(H463*I463,2))</f>
        <v/>
      </c>
      <c r="E463" s="27" t="n">
        <v>20</v>
      </c>
      <c r="F463" s="30">
        <f>IF(D463="","",ROUND(D463*E463,1))</f>
        <v/>
      </c>
      <c r="G463" s="2" t="n"/>
      <c r="H463" s="37" t="n">
        <v>3.5</v>
      </c>
      <c r="I463" s="37" t="n">
        <v>3</v>
      </c>
    </row>
    <row r="464" ht="62" customHeight="1">
      <c r="A464" s="10" t="n"/>
      <c r="B464" s="36" t="inlineStr">
        <is>
          <t>INTERIORES (NO)</t>
        </is>
      </c>
      <c r="C464" s="10">
        <f>IF(COUNT(H464,I464)&lt;2,"",TEXT(H464,"0.00")&amp;" x "&amp;TEXT(I464,"0.00"))</f>
        <v/>
      </c>
      <c r="D464" s="9">
        <f>IF(COUNT(H464,I464)&lt;2,"",ROUND(H464*I464,2))</f>
        <v/>
      </c>
      <c r="E464" s="27" t="n">
        <v>25</v>
      </c>
      <c r="F464" s="30">
        <f>IF(D464="","",ROUND(D464*E464,1))</f>
        <v/>
      </c>
      <c r="G464" s="2" t="n"/>
      <c r="H464" s="37" t="n">
        <v>4.05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3.5</v>
      </c>
      <c r="I465" s="37" t="n">
        <v>3</v>
      </c>
    </row>
    <row r="466" ht="39.7" customHeight="1">
      <c r="A466" s="18" t="inlineStr">
        <is>
          <t>3</t>
        </is>
      </c>
      <c r="B466" s="35" t="inlineStr">
        <is>
          <t>TECHOS O CIELORRASOS</t>
        </is>
      </c>
      <c r="C466" s="10" t="n"/>
      <c r="D466" s="10" t="n"/>
      <c r="E466" s="10" t="n"/>
      <c r="F466" s="10" t="n"/>
      <c r="G466" s="2" t="n"/>
      <c r="H466" s="2" t="n"/>
      <c r="I466" s="2" t="n"/>
    </row>
    <row r="467" ht="62" customHeight="1">
      <c r="A467" s="10" t="n"/>
      <c r="B467" s="36" t="inlineStr">
        <is>
          <t>TECHO NO AISLADO</t>
        </is>
      </c>
      <c r="C467" s="10" t="inlineStr"/>
      <c r="D467" s="9">
        <f>IF(COUNT(H467,I467)&lt;2,"",ROUND(H467*I467,2))</f>
        <v/>
      </c>
      <c r="E467" s="27" t="n">
        <v>30</v>
      </c>
      <c r="F467" s="30">
        <f>IF(D467="","",ROUND(D467*E467,1))</f>
        <v/>
      </c>
      <c r="G467" s="2" t="n"/>
      <c r="H467" s="37" t="n"/>
      <c r="I467" s="37" t="n"/>
    </row>
    <row r="468" ht="39.7" customHeight="1">
      <c r="A468" s="10" t="n"/>
      <c r="B468" s="36" t="inlineStr">
        <is>
          <t>TECHO AISLADO</t>
        </is>
      </c>
      <c r="C468" s="10" t="inlineStr">
        <is>
          <t>por croquis</t>
        </is>
      </c>
      <c r="D468" s="9" t="n">
        <v>14.17</v>
      </c>
      <c r="E468" s="27" t="n">
        <v>20</v>
      </c>
      <c r="F468" s="30">
        <f>IF(D468="","",ROUND(D468*E468,1))</f>
        <v/>
      </c>
      <c r="G468" s="2" t="n"/>
      <c r="H468" s="37" t="n"/>
      <c r="I468" s="37" t="n"/>
    </row>
    <row r="469" ht="62" customHeight="1">
      <c r="A469" s="10" t="n"/>
      <c r="B469" s="36" t="inlineStr">
        <is>
          <t>TECHO ENTREPISO</t>
        </is>
      </c>
      <c r="C469" s="10" t="inlineStr"/>
      <c r="D469" s="9">
        <f>IF(COUNT(H469,I469)&lt;2,"",ROUND(H469*I469,2))</f>
        <v/>
      </c>
      <c r="E469" s="27" t="n">
        <v>15</v>
      </c>
      <c r="F469" s="30">
        <f>IF(D469="","",ROUND(D469*E469,1))</f>
        <v/>
      </c>
      <c r="G469" s="2" t="n"/>
      <c r="H469" s="37" t="n"/>
      <c r="I469" s="37" t="n"/>
    </row>
    <row r="470" ht="39.7" customHeight="1">
      <c r="A470" s="18" t="inlineStr">
        <is>
          <t>4</t>
        </is>
      </c>
      <c r="B470" s="35" t="inlineStr">
        <is>
          <t>PISO</t>
        </is>
      </c>
      <c r="C470" s="10" t="n"/>
      <c r="D470" s="10" t="n"/>
      <c r="E470" s="10" t="n"/>
      <c r="F470" s="10" t="n"/>
      <c r="G470" s="2" t="n"/>
      <c r="H470" s="2" t="n"/>
      <c r="I470" s="2" t="n"/>
    </row>
    <row r="471" ht="62" customHeight="1">
      <c r="A471" s="10" t="n"/>
      <c r="B471" s="36" t="inlineStr">
        <is>
          <t>SOBRE TIERRA</t>
        </is>
      </c>
      <c r="C471" s="10" t="inlineStr"/>
      <c r="D471" s="9">
        <f>IF(COUNT(H471,I471)&lt;2,"",ROUND(H471*I471,2))</f>
        <v/>
      </c>
      <c r="E471" s="27" t="n">
        <v>10</v>
      </c>
      <c r="F471" s="30">
        <f>IF(D471="","",ROUND(D471*E471,1))</f>
        <v/>
      </c>
      <c r="G471" s="2" t="n"/>
      <c r="H471" s="37" t="n"/>
      <c r="I471" s="37" t="n"/>
    </row>
    <row r="472" ht="39.7" customHeight="1">
      <c r="A472" s="10" t="n"/>
      <c r="B472" s="36" t="inlineStr">
        <is>
          <t>SOBRE LOCAL OCUPADO</t>
        </is>
      </c>
      <c r="C472" s="10" t="inlineStr">
        <is>
          <t>por croquis</t>
        </is>
      </c>
      <c r="D472" s="9" t="n">
        <v>14.17</v>
      </c>
      <c r="E472" s="27" t="n">
        <v>15</v>
      </c>
      <c r="F472" s="30">
        <f>IF(D472="","",ROUND(D472*E472,1))</f>
        <v/>
      </c>
      <c r="G472" s="2" t="n"/>
      <c r="H472" s="37" t="n"/>
      <c r="I472" s="37" t="n"/>
    </row>
    <row r="473" ht="39.7" customHeight="1">
      <c r="A473" s="18" t="inlineStr">
        <is>
          <t>5</t>
        </is>
      </c>
      <c r="B473" s="35" t="inlineStr">
        <is>
          <t>INFILTRACION</t>
        </is>
      </c>
      <c r="C473" s="10" t="n"/>
      <c r="D473" s="18" t="inlineStr">
        <is>
          <t>VOLUMEN (m3)</t>
        </is>
      </c>
      <c r="E473" s="10" t="n"/>
      <c r="F473" s="10" t="n"/>
      <c r="G473" s="2" t="n"/>
      <c r="H473" s="2" t="n"/>
      <c r="I473" s="2" t="n"/>
    </row>
    <row r="474" ht="62" customHeight="1">
      <c r="A474" s="10" t="n"/>
      <c r="B474" s="36" t="inlineStr">
        <is>
          <t>UNA PARED EXTERIOR</t>
        </is>
      </c>
      <c r="C474" s="10" t="inlineStr"/>
      <c r="D474" s="9">
        <f>IF(COUNT(H474,I474)&lt;2,"",ROUND(H474*I474,2))</f>
        <v/>
      </c>
      <c r="E474" s="27" t="n">
        <v>6</v>
      </c>
      <c r="F474" s="30">
        <f>IF(D474="","",ROUND(D474*E474,1))</f>
        <v/>
      </c>
      <c r="G474" s="2" t="n"/>
      <c r="H474" s="37" t="n"/>
      <c r="I474" s="37" t="n"/>
    </row>
    <row r="475" ht="39.7" customHeight="1">
      <c r="A475" s="10" t="n"/>
      <c r="B475" s="36" t="inlineStr">
        <is>
          <t>DOS PAREDES EXTERIORES</t>
        </is>
      </c>
      <c r="C475" s="10" t="inlineStr">
        <is>
          <t>14.17 m2 x 3.00</t>
        </is>
      </c>
      <c r="D475" s="9" t="n">
        <v>42.51</v>
      </c>
      <c r="E475" s="27" t="n">
        <v>9</v>
      </c>
      <c r="F475" s="30">
        <f>IF(D475="","",ROUND(D475*E475,1))</f>
        <v/>
      </c>
      <c r="G475" s="2" t="n"/>
      <c r="H475" s="37" t="n"/>
      <c r="I475" s="37" t="n"/>
    </row>
    <row r="476" ht="62" customHeight="1">
      <c r="A476" s="10" t="n"/>
      <c r="B476" s="36" t="inlineStr">
        <is>
          <t>TRES O MAS PAREDES EXTERIORES</t>
        </is>
      </c>
      <c r="C476" s="10" t="inlineStr"/>
      <c r="D476" s="9">
        <f>IF(COUNT(H476,I476)&lt;2,"",ROUND(H476*I476,2))</f>
        <v/>
      </c>
      <c r="E476" s="27" t="n">
        <v>12</v>
      </c>
      <c r="F476" s="30">
        <f>IF(D476="","",ROUND(D476*E476,1))</f>
        <v/>
      </c>
      <c r="G476" s="2" t="n"/>
      <c r="H476" s="37" t="n"/>
      <c r="I476" s="37" t="n"/>
    </row>
    <row r="477" ht="70" customHeight="1">
      <c r="A477" s="18" t="inlineStr">
        <is>
          <t>6</t>
        </is>
      </c>
      <c r="B477" s="35" t="inlineStr">
        <is>
          <t>SUBTOTAL</t>
        </is>
      </c>
      <c r="C477" s="10" t="n"/>
      <c r="D477" s="10" t="n"/>
      <c r="E477" s="10" t="n"/>
      <c r="F477" s="38">
        <f>IF(F460="",0,F460)+IF(F462="",0,F462)+IF(F463="",0,F463)+IF(F464="",0,F464)+IF(F465="",0,F465)+IF(F467="",0,F467)+IF(F468="",0,F468)+IF(F469="",0,F469)+IF(F471="",0,F471)+IF(F472="",0,F472)+IF(F474="",0,F474)+IF(F475="",0,F475)+IF(F476="",0,F476)</f>
        <v/>
      </c>
      <c r="G477" s="2" t="n"/>
      <c r="H477" s="2" t="n"/>
      <c r="I477" s="2" t="n"/>
    </row>
    <row r="478" ht="47" customHeight="1">
      <c r="A478" s="18" t="inlineStr">
        <is>
          <t>7</t>
        </is>
      </c>
      <c r="B478" s="35" t="inlineStr">
        <is>
          <t>PERDIDA TOTAL</t>
        </is>
      </c>
      <c r="C478" s="10">
        <f>TEXT(F477,"0.00")&amp;"  X  "&amp;Datos_balance!$B$4&amp;" (FI)  X  "&amp;Datos_balance!$B$5&amp;" (FO)  X  "&amp;Datos_balance!$B$6&amp;" (FZ)"</f>
        <v/>
      </c>
      <c r="D478" s="2" t="n"/>
      <c r="E478" s="2" t="n"/>
      <c r="F478" s="38">
        <f>ROUND(F477*Datos_balance!$B$4*Datos_balance!$B$5*Datos_balance!$B$6,1)</f>
        <v/>
      </c>
      <c r="G478" s="2" t="n"/>
      <c r="H478" s="2" t="n"/>
      <c r="I478" s="2" t="n"/>
    </row>
    <row r="479" ht="39.7" customHeight="1">
      <c r="A479" s="10" t="n"/>
      <c r="B479" s="11" t="inlineStr">
        <is>
          <t>Carga de locales sin emisor</t>
        </is>
      </c>
      <c r="C479" s="10" t="n"/>
      <c r="D479" s="2" t="n"/>
      <c r="E479" s="2" t="n"/>
      <c r="F479" s="30" t="n"/>
      <c r="G479" s="2" t="n"/>
      <c r="H479" s="2" t="n"/>
      <c r="I479" s="2" t="n"/>
    </row>
    <row r="480" ht="39.7" customHeight="1">
      <c r="A480" s="10" t="n"/>
      <c r="B480" s="35" t="inlineStr">
        <is>
          <t>CARGA TOTAL A CUBRIR</t>
        </is>
      </c>
      <c r="C480" s="10" t="n"/>
      <c r="D480" s="2" t="n"/>
      <c r="E480" s="2" t="n"/>
      <c r="F480" s="38">
        <f>F478+IF(F479="",0,F479)</f>
        <v/>
      </c>
      <c r="G480" s="2" t="n"/>
      <c r="H480" s="2" t="n"/>
      <c r="I480" s="2" t="n"/>
    </row>
    <row r="481">
      <c r="A481" s="2" t="n"/>
      <c r="B481" s="2" t="n"/>
      <c r="C481" s="2" t="n"/>
      <c r="D481" s="2" t="n"/>
      <c r="E481" s="2" t="n"/>
      <c r="F481" s="2" t="n"/>
      <c r="G481" s="2" t="n"/>
      <c r="H481" s="2" t="n"/>
      <c r="I481" s="2" t="n"/>
    </row>
    <row r="482" ht="62" customHeight="1">
      <c r="A482" s="10" t="n"/>
      <c r="B482" s="11" t="inlineStr">
        <is>
          <t>Salto termico:  dt = (te+ts)/2 - ti</t>
        </is>
      </c>
      <c r="C482" s="10">
        <f>TEXT((Datos_balance!$B$9+Datos_balance!$B$10)/2,"0")&amp;" - "&amp;TEXT(Datos_balance!$B$11,"0")&amp;" = "&amp;TEXT((Datos_balance!$B$9+Datos_balance!$B$10)/2-Datos_balance!$B$11,"0")&amp;" C"</f>
        <v/>
      </c>
      <c r="D482" s="2" t="n"/>
      <c r="E482" s="2" t="n"/>
      <c r="F482" s="10" t="n"/>
      <c r="G482" s="2" t="n"/>
      <c r="H482" s="2" t="n"/>
      <c r="I482" s="2" t="n"/>
    </row>
    <row r="483" ht="39.7" customHeight="1">
      <c r="A483" s="10" t="n"/>
      <c r="B483" s="11" t="inlineStr">
        <is>
          <t>Kcal/h por elemento</t>
        </is>
      </c>
      <c r="C483" s="9">
        <f>ROUND(Datos_balance!$B$14*Datos_balance!$B$15,2)</f>
        <v/>
      </c>
      <c r="D483" s="2" t="n"/>
      <c r="E483" s="2" t="n"/>
      <c r="F483" s="10" t="n"/>
      <c r="G483" s="2" t="n"/>
      <c r="H483" s="2" t="n"/>
      <c r="I483" s="2" t="n"/>
    </row>
    <row r="484" ht="39.7" customHeight="1">
      <c r="A484" s="10" t="n"/>
      <c r="B484" s="11" t="inlineStr">
        <is>
          <t>Elementos necesarios</t>
        </is>
      </c>
      <c r="C484" s="27">
        <f>ROUNDUP(F480/(Datos_balance!$B$14*Datos_balance!$B$15),0)</f>
        <v/>
      </c>
      <c r="D484" s="2" t="n"/>
      <c r="E484" s="2" t="n"/>
      <c r="F484" s="10" t="n"/>
      <c r="G484" s="2" t="n"/>
      <c r="H484" s="2" t="n"/>
      <c r="I484" s="2" t="n"/>
    </row>
    <row r="485" ht="39.7" customHeight="1">
      <c r="A485" s="10" t="n"/>
      <c r="B485" s="11" t="inlineStr">
        <is>
          <t>Ancho del radiador (cm)</t>
        </is>
      </c>
      <c r="C485" s="27">
        <f>ROUNDUP(F480/(Datos_balance!$B$14*Datos_balance!$B$15),0)*Datos_balance!$B$16</f>
        <v/>
      </c>
      <c r="D485" s="2" t="n"/>
      <c r="E485" s="2" t="n"/>
      <c r="F485" s="10" t="n"/>
      <c r="G485" s="2" t="n"/>
      <c r="H485" s="2" t="n"/>
      <c r="I485" s="2" t="n"/>
    </row>
    <row r="486" ht="39.7" customHeight="1">
      <c r="A486" s="14" t="n"/>
      <c r="B486" s="15" t="inlineStr">
        <is>
          <t>Radiador adoptado</t>
        </is>
      </c>
      <c r="C486" s="14">
        <f>Datos_balance!$B$13</f>
        <v/>
      </c>
      <c r="D486" s="22" t="n"/>
      <c r="E486" s="22" t="n"/>
      <c r="F486" s="14" t="n"/>
      <c r="G486" s="2" t="n"/>
      <c r="H486" s="2" t="n"/>
      <c r="I486" s="2" t="n"/>
    </row>
    <row r="487">
      <c r="A487" s="2" t="n"/>
      <c r="B487" s="2" t="n"/>
      <c r="C487" s="2" t="n"/>
      <c r="D487" s="2" t="n"/>
      <c r="E487" s="2" t="n"/>
      <c r="F487" s="2" t="n"/>
      <c r="G487" s="2" t="n"/>
      <c r="H487" s="2" t="n"/>
      <c r="I487" s="2" t="n"/>
    </row>
    <row r="488" ht="39.7" customHeight="1">
      <c r="A488" s="2" t="n"/>
      <c r="B488" s="39" t="inlineStr">
        <is>
          <t>Ubicacion en planta de 15 - Dormitorio Sur</t>
        </is>
      </c>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ht="39.7" customHeight="1">
      <c r="A501" s="5" t="inlineStr">
        <is>
          <t>LOCAL  17 - Bano   (PA)   -   altura 3.00 m</t>
        </is>
      </c>
      <c r="B501" s="2" t="n"/>
      <c r="C501" s="2" t="n"/>
      <c r="D501" s="2" t="n"/>
      <c r="E501" s="2" t="n"/>
      <c r="F501" s="2" t="n"/>
      <c r="G501" s="2" t="n"/>
      <c r="H501" s="2" t="n"/>
      <c r="I501" s="2" t="n"/>
    </row>
    <row r="502" ht="39.7" customHeight="1">
      <c r="A502" s="3" t="inlineStr">
        <is>
          <t>Nro</t>
        </is>
      </c>
      <c r="B502" s="3" t="inlineStr">
        <is>
          <t>DESCRIPCION</t>
        </is>
      </c>
      <c r="C502" s="3" t="inlineStr">
        <is>
          <t>DIMENSIONES (m)</t>
        </is>
      </c>
      <c r="D502" s="3" t="inlineStr">
        <is>
          <t>AREA (m2)</t>
        </is>
      </c>
      <c r="E502" s="3" t="inlineStr">
        <is>
          <t>FACTOR</t>
        </is>
      </c>
      <c r="F502" s="3" t="inlineStr">
        <is>
          <t>PERDIDA CALOR (Kcal/h)</t>
        </is>
      </c>
      <c r="G502" s="2" t="n"/>
      <c r="H502" s="2" t="n"/>
      <c r="I502" s="2" t="n"/>
    </row>
    <row r="503" ht="39.7" customHeight="1">
      <c r="A503" s="18" t="inlineStr">
        <is>
          <t>1</t>
        </is>
      </c>
      <c r="B503" s="35" t="inlineStr">
        <is>
          <t>VENTANA</t>
        </is>
      </c>
      <c r="C503" s="10" t="n"/>
      <c r="D503" s="10" t="n"/>
      <c r="E503" s="10" t="n"/>
      <c r="F503" s="10" t="n"/>
      <c r="G503" s="2" t="n"/>
      <c r="H503" s="2" t="n"/>
      <c r="I503" s="2" t="n"/>
    </row>
    <row r="504" ht="62" customHeight="1">
      <c r="A504" s="10" t="n"/>
      <c r="B504" s="36" t="inlineStr">
        <is>
          <t>VA03</t>
        </is>
      </c>
      <c r="C504" s="10">
        <f>IF(COUNT(H504,I504)&lt;2,"",TEXT(H504,"0.00")&amp;" x "&amp;TEXT(I504,"0.00"))</f>
        <v/>
      </c>
      <c r="D504" s="9">
        <f>IF(COUNT(H504,I504)&lt;2,"",ROUND(H504*I504,2))</f>
        <v/>
      </c>
      <c r="E504" s="27" t="n">
        <v>60</v>
      </c>
      <c r="F504" s="30">
        <f>IF(D504="","",ROUND(D504*E504,1))</f>
        <v/>
      </c>
      <c r="G504" s="2" t="n"/>
      <c r="H504" s="37" t="n">
        <v>0.75</v>
      </c>
      <c r="I504" s="37" t="n">
        <v>2.52</v>
      </c>
    </row>
    <row r="505" ht="39.7" customHeight="1">
      <c r="A505" s="18" t="inlineStr">
        <is>
          <t>2</t>
        </is>
      </c>
      <c r="B505" s="35" t="inlineStr">
        <is>
          <t>PAREDES EXTERIORES</t>
        </is>
      </c>
      <c r="C505" s="10" t="n"/>
      <c r="D505" s="10" t="n"/>
      <c r="E505" s="10" t="n"/>
      <c r="F505" s="10" t="n"/>
      <c r="G505" s="2" t="n"/>
      <c r="H505" s="2" t="n"/>
      <c r="I505" s="2" t="n"/>
    </row>
    <row r="506" ht="62" customHeight="1">
      <c r="A506" s="10" t="n"/>
      <c r="B506" s="36" t="inlineStr">
        <is>
          <t>AISLADAS (NE)</t>
        </is>
      </c>
      <c r="C506" s="10">
        <f>IF(COUNT(H506,I506)&lt;2,"",TEXT(H506,"0.00")&amp;" x "&amp;TEXT(I506,"0.00"))</f>
        <v/>
      </c>
      <c r="D506" s="9">
        <f>IF(COUNT(H506,I506)&lt;2,"",ROUND(H506*I506,2))</f>
        <v/>
      </c>
      <c r="E506" s="27" t="n">
        <v>20</v>
      </c>
      <c r="F506" s="30">
        <f>IF(D506="","",ROUND(D506*E506,1))</f>
        <v/>
      </c>
      <c r="G506" s="2" t="n"/>
      <c r="H506" s="37" t="n">
        <v>2.2</v>
      </c>
      <c r="I506" s="37" t="n">
        <v>3</v>
      </c>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1.6</v>
      </c>
      <c r="I507" s="37" t="n">
        <v>3</v>
      </c>
    </row>
    <row r="508" ht="62" customHeight="1">
      <c r="A508" s="10" t="n"/>
      <c r="B508" s="36" t="inlineStr">
        <is>
          <t>INTERIORES (SO)</t>
        </is>
      </c>
      <c r="C508" s="10">
        <f>IF(COUNT(H508,I508)&lt;2,"",TEXT(H508,"0.00")&amp;" x "&amp;TEXT(I508,"0.00"))</f>
        <v/>
      </c>
      <c r="D508" s="9">
        <f>IF(COUNT(H508,I508)&lt;2,"",ROUND(H508*I508,2))</f>
        <v/>
      </c>
      <c r="E508" s="27" t="n">
        <v>25</v>
      </c>
      <c r="F508" s="30">
        <f>IF(D508="","",ROUND(D508*E508,1))</f>
        <v/>
      </c>
      <c r="G508" s="2" t="n"/>
      <c r="H508" s="37" t="n">
        <v>2.2</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1.6</v>
      </c>
      <c r="I509" s="37" t="n">
        <v>3</v>
      </c>
    </row>
    <row r="510" ht="39.7" customHeight="1">
      <c r="A510" s="18" t="inlineStr">
        <is>
          <t>3</t>
        </is>
      </c>
      <c r="B510" s="35" t="inlineStr">
        <is>
          <t>TECHOS O CIELORRASOS</t>
        </is>
      </c>
      <c r="C510" s="10" t="n"/>
      <c r="D510" s="10" t="n"/>
      <c r="E510" s="10" t="n"/>
      <c r="F510" s="10" t="n"/>
      <c r="G510" s="2" t="n"/>
      <c r="H510" s="2" t="n"/>
      <c r="I510" s="2" t="n"/>
    </row>
    <row r="511" ht="62" customHeight="1">
      <c r="A511" s="10" t="n"/>
      <c r="B511" s="36" t="inlineStr">
        <is>
          <t>TECHO NO AISLADO</t>
        </is>
      </c>
      <c r="C511" s="10" t="inlineStr"/>
      <c r="D511" s="9">
        <f>IF(COUNT(H511,I511)&lt;2,"",ROUND(H511*I511,2))</f>
        <v/>
      </c>
      <c r="E511" s="27" t="n">
        <v>30</v>
      </c>
      <c r="F511" s="30">
        <f>IF(D511="","",ROUND(D511*E511,1))</f>
        <v/>
      </c>
      <c r="G511" s="2" t="n"/>
      <c r="H511" s="37" t="n"/>
      <c r="I511" s="37" t="n"/>
    </row>
    <row r="512" ht="39.7" customHeight="1">
      <c r="A512" s="10" t="n"/>
      <c r="B512" s="36" t="inlineStr">
        <is>
          <t>TECHO AISLADO</t>
        </is>
      </c>
      <c r="C512" s="10" t="inlineStr">
        <is>
          <t>por croquis</t>
        </is>
      </c>
      <c r="D512" s="9" t="n">
        <v>3.52</v>
      </c>
      <c r="E512" s="27" t="n">
        <v>20</v>
      </c>
      <c r="F512" s="30">
        <f>IF(D512="","",ROUND(D512*E512,1))</f>
        <v/>
      </c>
      <c r="G512" s="2" t="n"/>
      <c r="H512" s="37" t="n"/>
      <c r="I512" s="37" t="n"/>
    </row>
    <row r="513" ht="62" customHeight="1">
      <c r="A513" s="10" t="n"/>
      <c r="B513" s="36" t="inlineStr">
        <is>
          <t>TECHO ENTREPISO</t>
        </is>
      </c>
      <c r="C513" s="10" t="inlineStr"/>
      <c r="D513" s="9">
        <f>IF(COUNT(H513,I513)&lt;2,"",ROUND(H513*I513,2))</f>
        <v/>
      </c>
      <c r="E513" s="27" t="n">
        <v>15</v>
      </c>
      <c r="F513" s="30">
        <f>IF(D513="","",ROUND(D513*E513,1))</f>
        <v/>
      </c>
      <c r="G513" s="2" t="n"/>
      <c r="H513" s="37" t="n"/>
      <c r="I513" s="37" t="n"/>
    </row>
    <row r="514" ht="39.7" customHeight="1">
      <c r="A514" s="18" t="inlineStr">
        <is>
          <t>4</t>
        </is>
      </c>
      <c r="B514" s="35" t="inlineStr">
        <is>
          <t>PISO</t>
        </is>
      </c>
      <c r="C514" s="10" t="n"/>
      <c r="D514" s="10" t="n"/>
      <c r="E514" s="10" t="n"/>
      <c r="F514" s="10" t="n"/>
      <c r="G514" s="2" t="n"/>
      <c r="H514" s="2" t="n"/>
      <c r="I514" s="2" t="n"/>
    </row>
    <row r="515" ht="62" customHeight="1">
      <c r="A515" s="10" t="n"/>
      <c r="B515" s="36" t="inlineStr">
        <is>
          <t>SOBRE TIERRA</t>
        </is>
      </c>
      <c r="C515" s="10" t="inlineStr"/>
      <c r="D515" s="9">
        <f>IF(COUNT(H515,I515)&lt;2,"",ROUND(H515*I515,2))</f>
        <v/>
      </c>
      <c r="E515" s="27" t="n">
        <v>10</v>
      </c>
      <c r="F515" s="30">
        <f>IF(D515="","",ROUND(D515*E515,1))</f>
        <v/>
      </c>
      <c r="G515" s="2" t="n"/>
      <c r="H515" s="37" t="n"/>
      <c r="I515" s="37" t="n"/>
    </row>
    <row r="516" ht="39.7" customHeight="1">
      <c r="A516" s="10" t="n"/>
      <c r="B516" s="36" t="inlineStr">
        <is>
          <t>SOBRE LOCAL OCUPADO</t>
        </is>
      </c>
      <c r="C516" s="10" t="inlineStr">
        <is>
          <t>por croquis</t>
        </is>
      </c>
      <c r="D516" s="9" t="n">
        <v>3.52</v>
      </c>
      <c r="E516" s="27" t="n">
        <v>15</v>
      </c>
      <c r="F516" s="30">
        <f>IF(D516="","",ROUND(D516*E516,1))</f>
        <v/>
      </c>
      <c r="G516" s="2" t="n"/>
      <c r="H516" s="37" t="n"/>
      <c r="I516" s="37" t="n"/>
    </row>
    <row r="517" ht="39.7" customHeight="1">
      <c r="A517" s="18" t="inlineStr">
        <is>
          <t>5</t>
        </is>
      </c>
      <c r="B517" s="35" t="inlineStr">
        <is>
          <t>INFILTRACION</t>
        </is>
      </c>
      <c r="C517" s="10" t="n"/>
      <c r="D517" s="18" t="inlineStr">
        <is>
          <t>VOLUMEN (m3)</t>
        </is>
      </c>
      <c r="E517" s="10" t="n"/>
      <c r="F517" s="10" t="n"/>
      <c r="G517" s="2" t="n"/>
      <c r="H517" s="2" t="n"/>
      <c r="I517" s="2" t="n"/>
    </row>
    <row r="518" ht="62" customHeight="1">
      <c r="A518" s="10" t="n"/>
      <c r="B518" s="36" t="inlineStr">
        <is>
          <t>UNA PARED EXTERIOR</t>
        </is>
      </c>
      <c r="C518" s="10" t="inlineStr"/>
      <c r="D518" s="9">
        <f>IF(COUNT(H518,I518)&lt;2,"",ROUND(H518*I518,2))</f>
        <v/>
      </c>
      <c r="E518" s="27" t="n">
        <v>6</v>
      </c>
      <c r="F518" s="30">
        <f>IF(D518="","",ROUND(D518*E518,1))</f>
        <v/>
      </c>
      <c r="G518" s="2" t="n"/>
      <c r="H518" s="37" t="n"/>
      <c r="I518" s="37" t="n"/>
    </row>
    <row r="519" ht="39.7" customHeight="1">
      <c r="A519" s="10" t="n"/>
      <c r="B519" s="36" t="inlineStr">
        <is>
          <t>DOS PAREDES EXTERIORES</t>
        </is>
      </c>
      <c r="C519" s="10" t="inlineStr">
        <is>
          <t>3.52 m2 x 3.00</t>
        </is>
      </c>
      <c r="D519" s="9" t="n">
        <v>10.56</v>
      </c>
      <c r="E519" s="27" t="n">
        <v>9</v>
      </c>
      <c r="F519" s="30">
        <f>IF(D519="","",ROUND(D519*E519,1))</f>
        <v/>
      </c>
      <c r="G519" s="2" t="n"/>
      <c r="H519" s="37" t="n"/>
      <c r="I519" s="37" t="n"/>
    </row>
    <row r="520" ht="62" customHeight="1">
      <c r="A520" s="10" t="n"/>
      <c r="B520" s="36" t="inlineStr">
        <is>
          <t>TRES O MAS PAREDES EXTERIORES</t>
        </is>
      </c>
      <c r="C520" s="10" t="inlineStr"/>
      <c r="D520" s="9">
        <f>IF(COUNT(H520,I520)&lt;2,"",ROUND(H520*I520,2))</f>
        <v/>
      </c>
      <c r="E520" s="27" t="n">
        <v>12</v>
      </c>
      <c r="F520" s="30">
        <f>IF(D520="","",ROUND(D520*E520,1))</f>
        <v/>
      </c>
      <c r="G520" s="2" t="n"/>
      <c r="H520" s="37" t="n"/>
      <c r="I520" s="37" t="n"/>
    </row>
    <row r="521" ht="70" customHeight="1">
      <c r="A521" s="18" t="inlineStr">
        <is>
          <t>6</t>
        </is>
      </c>
      <c r="B521" s="35" t="inlineStr">
        <is>
          <t>SUBTOTAL</t>
        </is>
      </c>
      <c r="C521" s="10" t="n"/>
      <c r="D521" s="10" t="n"/>
      <c r="E521" s="10" t="n"/>
      <c r="F521" s="38">
        <f>IF(F504="",0,F504)+IF(F506="",0,F506)+IF(F507="",0,F507)+IF(F508="",0,F508)+IF(F509="",0,F509)+IF(F511="",0,F511)+IF(F512="",0,F512)+IF(F513="",0,F513)+IF(F515="",0,F515)+IF(F516="",0,F516)+IF(F518="",0,F518)+IF(F519="",0,F519)+IF(F520="",0,F520)</f>
        <v/>
      </c>
      <c r="G521" s="2" t="n"/>
      <c r="H521" s="2" t="n"/>
      <c r="I521" s="2" t="n"/>
    </row>
    <row r="522" ht="47" customHeight="1">
      <c r="A522" s="18" t="inlineStr">
        <is>
          <t>7</t>
        </is>
      </c>
      <c r="B522" s="35" t="inlineStr">
        <is>
          <t>PERDIDA TOTAL</t>
        </is>
      </c>
      <c r="C522" s="10">
        <f>TEXT(F521,"0.00")&amp;"  X  "&amp;Datos_balance!$B$4&amp;" (FI)  X  "&amp;Datos_balance!$B$5&amp;" (FO)  X  "&amp;Datos_balance!$B$6&amp;" (FZ)"</f>
        <v/>
      </c>
      <c r="D522" s="2" t="n"/>
      <c r="E522" s="2" t="n"/>
      <c r="F522" s="38">
        <f>ROUND(F521*Datos_balance!$B$4*Datos_balance!$B$5*Datos_balance!$B$6,1)</f>
        <v/>
      </c>
      <c r="G522" s="2" t="n"/>
      <c r="H522" s="2" t="n"/>
      <c r="I522" s="2" t="n"/>
    </row>
    <row r="523" ht="39.7" customHeight="1">
      <c r="A523" s="10" t="n"/>
      <c r="B523" s="11" t="inlineStr">
        <is>
          <t>Carga de locales sin emisor</t>
        </is>
      </c>
      <c r="C523" s="10" t="n"/>
      <c r="D523" s="2" t="n"/>
      <c r="E523" s="2" t="n"/>
      <c r="F523" s="30" t="n"/>
      <c r="G523" s="2" t="n"/>
      <c r="H523" s="2" t="n"/>
      <c r="I523" s="2" t="n"/>
    </row>
    <row r="524" ht="39.7" customHeight="1">
      <c r="A524" s="10" t="n"/>
      <c r="B524" s="35" t="inlineStr">
        <is>
          <t>CARGA TOTAL A CUBRIR</t>
        </is>
      </c>
      <c r="C524" s="10" t="n"/>
      <c r="D524" s="2" t="n"/>
      <c r="E524" s="2" t="n"/>
      <c r="F524" s="38">
        <f>F522+IF(F523="",0,F523)</f>
        <v/>
      </c>
      <c r="G524" s="2" t="n"/>
      <c r="H524" s="2" t="n"/>
      <c r="I524" s="2" t="n"/>
    </row>
    <row r="525">
      <c r="A525" s="2" t="n"/>
      <c r="B525" s="2" t="n"/>
      <c r="C525" s="2" t="n"/>
      <c r="D525" s="2" t="n"/>
      <c r="E525" s="2" t="n"/>
      <c r="F525" s="2" t="n"/>
      <c r="G525" s="2" t="n"/>
      <c r="H525" s="2" t="n"/>
      <c r="I525" s="2" t="n"/>
    </row>
    <row r="526" ht="62" customHeight="1">
      <c r="A526" s="10" t="n"/>
      <c r="B526" s="11" t="inlineStr">
        <is>
          <t>Salto termico:  dt = (te+ts)/2 - ti</t>
        </is>
      </c>
      <c r="C526" s="10">
        <f>TEXT((Datos_balance!$B$9+Datos_balance!$B$10)/2,"0")&amp;" - "&amp;TEXT(Datos_balance!$B$11,"0")&amp;" = "&amp;TEXT((Datos_balance!$B$9+Datos_balance!$B$10)/2-Datos_balance!$B$11,"0")&amp;" C"</f>
        <v/>
      </c>
      <c r="D526" s="2" t="n"/>
      <c r="E526" s="2" t="n"/>
      <c r="F526" s="10" t="n"/>
      <c r="G526" s="2" t="n"/>
      <c r="H526" s="2" t="n"/>
      <c r="I526" s="2" t="n"/>
    </row>
    <row r="527" ht="39.7" customHeight="1">
      <c r="A527" s="10" t="n"/>
      <c r="B527" s="11" t="inlineStr">
        <is>
          <t>Kcal/h del toallero Scala/Domino 80</t>
        </is>
      </c>
      <c r="C527" s="27">
        <f>ROUND(Datos_balance!$B$18*Datos_balance!$B$15,0)</f>
        <v/>
      </c>
      <c r="D527" s="2" t="n"/>
      <c r="E527" s="2" t="n"/>
      <c r="F527" s="10" t="n"/>
      <c r="G527" s="2" t="n"/>
      <c r="H527" s="2" t="n"/>
      <c r="I527" s="2" t="n"/>
    </row>
    <row r="528" ht="39.7" customHeight="1">
      <c r="A528" s="10" t="n"/>
      <c r="B528" s="11" t="inlineStr">
        <is>
          <t>Kcal/h del toallero Scala/Domino 150</t>
        </is>
      </c>
      <c r="C528" s="27">
        <f>ROUND(Datos_balance!$B$19*Datos_balance!$B$15,0)</f>
        <v/>
      </c>
      <c r="D528" s="2" t="n"/>
      <c r="E528" s="2" t="n"/>
      <c r="F528" s="10" t="n"/>
      <c r="G528" s="2" t="n"/>
      <c r="H528" s="2" t="n"/>
      <c r="I528" s="2" t="n"/>
    </row>
    <row r="529" ht="47" customHeight="1">
      <c r="A529" s="10" t="n"/>
      <c r="B529" s="11" t="inlineStr">
        <is>
          <t>Toalleros necesarios</t>
        </is>
      </c>
      <c r="C529" s="27">
        <f>IF(F524&lt;=Datos_balance!$B$18*Datos_balance!$B$15,1,ROUNDUP(F524/(Datos_balance!$B$19*Datos_balance!$B$15),0))</f>
        <v/>
      </c>
      <c r="D529" s="2" t="n"/>
      <c r="E529" s="2" t="n"/>
      <c r="F529" s="10" t="n"/>
      <c r="G529" s="2" t="n"/>
      <c r="H529" s="2" t="n"/>
      <c r="I529" s="2" t="n"/>
    </row>
    <row r="530" ht="47" customHeight="1">
      <c r="A530" s="14" t="n"/>
      <c r="B530" s="15" t="inlineStr">
        <is>
          <t>Toallero adoptado</t>
        </is>
      </c>
      <c r="C530" s="14">
        <f>IF(F524&lt;=Datos_balance!$B$18*Datos_balance!$B$15,"Peisa Scala / Domino 80  (500 x 800 mm)","Peisa Scala / Domino 150  (500 x 1500 mm)")</f>
        <v/>
      </c>
      <c r="D530" s="22" t="n"/>
      <c r="E530" s="22" t="n"/>
      <c r="F530" s="14" t="n"/>
      <c r="G530" s="2" t="n"/>
      <c r="H530" s="2" t="n"/>
      <c r="I530" s="2" t="n"/>
    </row>
    <row r="531">
      <c r="A531" s="2" t="n"/>
      <c r="B531" s="2" t="n"/>
      <c r="C531" s="2" t="n"/>
      <c r="D531" s="2" t="n"/>
      <c r="E531" s="2" t="n"/>
      <c r="F531" s="2" t="n"/>
      <c r="G531" s="2" t="n"/>
      <c r="H531" s="2" t="n"/>
      <c r="I531" s="2" t="n"/>
    </row>
    <row r="532" ht="39.7" customHeight="1">
      <c r="A532" s="2" t="n"/>
      <c r="B532" s="39" t="inlineStr">
        <is>
          <t>Ubicacion en planta de 17 - Bano</t>
        </is>
      </c>
      <c r="C532" s="2" t="n"/>
      <c r="D532" s="2" t="n"/>
      <c r="E532" s="2" t="n"/>
      <c r="F532" s="2" t="n"/>
      <c r="G532" s="2" t="n"/>
      <c r="H532" s="2" t="n"/>
      <c r="I532" s="2" t="n"/>
    </row>
    <row r="533" ht="39.7" customHeight="1"/>
    <row r="534" ht="39.7" customHeight="1"/>
    <row r="535" ht="39.7" customHeight="1"/>
    <row r="536" ht="39.7" customHeight="1"/>
    <row r="537" ht="39.7" customHeight="1"/>
    <row r="538" ht="39.7" customHeight="1"/>
    <row r="539" ht="39.7" customHeight="1"/>
    <row r="540" ht="39.7" customHeight="1"/>
    <row r="541" ht="39.7" customHeight="1"/>
  </sheetData>
  <mergeCells count="101">
    <mergeCell ref="C345:E345"/>
    <mergeCell ref="C255:E255"/>
    <mergeCell ref="C31:E31"/>
    <mergeCell ref="C80:E80"/>
    <mergeCell ref="C478:E478"/>
    <mergeCell ref="A3:F3"/>
    <mergeCell ref="C257:E257"/>
    <mergeCell ref="C297:E297"/>
    <mergeCell ref="C347:E347"/>
    <mergeCell ref="A321:F321"/>
    <mergeCell ref="C299:E299"/>
    <mergeCell ref="C526:E526"/>
    <mergeCell ref="C479:E479"/>
    <mergeCell ref="C165:E165"/>
    <mergeCell ref="C528:E528"/>
    <mergeCell ref="C438:E438"/>
    <mergeCell ref="C391:E391"/>
    <mergeCell ref="C34:E34"/>
    <mergeCell ref="C440:E440"/>
    <mergeCell ref="A51:F51"/>
    <mergeCell ref="C397:E397"/>
    <mergeCell ref="C344:E344"/>
    <mergeCell ref="C74:E74"/>
    <mergeCell ref="A228:F228"/>
    <mergeCell ref="C482:E482"/>
    <mergeCell ref="C256:E256"/>
    <mergeCell ref="C168:E168"/>
    <mergeCell ref="C441:E441"/>
    <mergeCell ref="C75:E75"/>
    <mergeCell ref="C522:E522"/>
    <mergeCell ref="C483:E483"/>
    <mergeCell ref="C169:E169"/>
    <mergeCell ref="A188:F188"/>
    <mergeCell ref="C395:E395"/>
    <mergeCell ref="C81:E81"/>
    <mergeCell ref="C32:E32"/>
    <mergeCell ref="C209:E209"/>
    <mergeCell ref="C170:E170"/>
    <mergeCell ref="C348:E348"/>
    <mergeCell ref="C258:E258"/>
    <mergeCell ref="C298:E298"/>
    <mergeCell ref="C390:E390"/>
    <mergeCell ref="C33:E33"/>
    <mergeCell ref="A98:F98"/>
    <mergeCell ref="C485:E485"/>
    <mergeCell ref="C79:E79"/>
    <mergeCell ref="C259:E259"/>
    <mergeCell ref="C35:E35"/>
    <mergeCell ref="C302:E302"/>
    <mergeCell ref="C121:E121"/>
    <mergeCell ref="C305:E305"/>
    <mergeCell ref="C392:E392"/>
    <mergeCell ref="A501:F501"/>
    <mergeCell ref="C301:E301"/>
    <mergeCell ref="A413:F413"/>
    <mergeCell ref="C394:E394"/>
    <mergeCell ref="C350:E350"/>
    <mergeCell ref="C303:E303"/>
    <mergeCell ref="C530:E530"/>
    <mergeCell ref="C213:E213"/>
    <mergeCell ref="C523:E523"/>
    <mergeCell ref="C122:E122"/>
    <mergeCell ref="A140:F140"/>
    <mergeCell ref="C442:E442"/>
    <mergeCell ref="C28:E28"/>
    <mergeCell ref="C435:E435"/>
    <mergeCell ref="C484:E484"/>
    <mergeCell ref="C78:E78"/>
    <mergeCell ref="C434:E434"/>
    <mergeCell ref="C210:E210"/>
    <mergeCell ref="C486:E486"/>
    <mergeCell ref="C396:E396"/>
    <mergeCell ref="A1:F1"/>
    <mergeCell ref="C527:E527"/>
    <mergeCell ref="C172:E172"/>
    <mergeCell ref="A457:F457"/>
    <mergeCell ref="C171:E171"/>
    <mergeCell ref="C398:E398"/>
    <mergeCell ref="C349:E349"/>
    <mergeCell ref="C211:E211"/>
    <mergeCell ref="C124:E124"/>
    <mergeCell ref="C164:E164"/>
    <mergeCell ref="C252:E252"/>
    <mergeCell ref="C439:E439"/>
    <mergeCell ref="C251:E251"/>
    <mergeCell ref="C27:E27"/>
    <mergeCell ref="C76:E76"/>
    <mergeCell ref="C120:E120"/>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2026-10-28T20:59:24Z</dcterms:created>
  <dcterms:modified xmlns:dcterms="http://purl.org/dc/terms/" xmlns:xsi="http://www.w3.org/2001/XMLSchema-instance" xsi:type="dcterms:W3CDTF">2026-10-28T20:59:25Z</dcterms:modified>
</cp:coreProperties>
</file>