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8.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jesul\Documents\GitHub\portfolio.data\files\Datasets\"/>
    </mc:Choice>
  </mc:AlternateContent>
  <xr:revisionPtr revIDLastSave="0" documentId="13_ncr:10000001_{BDF660D2-374B-42BB-9AD0-D8B17A7426BD}" xr6:coauthVersionLast="47" xr6:coauthVersionMax="47" xr10:uidLastSave="{00000000-0000-0000-0000-000000000000}"/>
  <bookViews>
    <workbookView xWindow="45960" yWindow="-120" windowWidth="29040" windowHeight="15720" xr2:uid="{18104FDF-7B23-426C-B7F6-5DD1A490748B}"/>
  </bookViews>
  <sheets>
    <sheet name="Dashboard" sheetId="1" r:id="rId1"/>
    <sheet name="Pivots" sheetId="4" r:id="rId2"/>
    <sheet name="Dataset" sheetId="2" r:id="rId3"/>
    <sheet name="Analysis" sheetId="6" state="hidden" r:id="rId4"/>
    <sheet name="Extractions" sheetId="3" state="hidden" r:id="rId5"/>
  </sheets>
  <definedNames>
    <definedName name="_xlchart.v5.0" hidden="1">Pivots!$A$28</definedName>
    <definedName name="_xlchart.v5.1" hidden="1">Pivots!$A$29:$A$34</definedName>
    <definedName name="_xlchart.v5.2" hidden="1">Pivots!$B$28</definedName>
    <definedName name="_xlchart.v5.3" hidden="1">Pivots!$B$29:$B$34</definedName>
    <definedName name="_xlcn.WorksheetConnection_EliteRetailHubSalesReport.xlsxdata1" hidden="1">data[]</definedName>
    <definedName name="Category.">Extractions!$E$2:$F$7</definedName>
    <definedName name="ExternalData_1" localSheetId="2" hidden="1">Dataset!$A$1:$K$201</definedName>
    <definedName name="Product.">Extractions!$H$2:$I$22</definedName>
    <definedName name="Slicer_Category">#N/A</definedName>
    <definedName name="Slicer_Month">#N/A</definedName>
    <definedName name="Slicer_Seller">#N/A</definedName>
    <definedName name="Slicer_State">#N/A</definedName>
    <definedName name="State.">Extractions!$K$2:$L$8</definedName>
  </definedNames>
  <calcPr calcId="191029"/>
  <pivotCaches>
    <pivotCache cacheId="1475" r:id="rId6"/>
    <pivotCache cacheId="3598" r:id="rId7"/>
    <pivotCache cacheId="3601" r:id="rId8"/>
    <pivotCache cacheId="3604" r:id="rId9"/>
    <pivotCache cacheId="3607" r:id="rId10"/>
    <pivotCache cacheId="3610" r:id="rId11"/>
    <pivotCache cacheId="3613" r:id="rId12"/>
    <pivotCache cacheId="3616" r:id="rId13"/>
    <pivotCache cacheId="3619" r:id="rId14"/>
    <pivotCache cacheId="3622" r:id="rId15"/>
    <pivotCache cacheId="3625" r:id="rId16"/>
    <pivotCache cacheId="3628" r:id="rId17"/>
    <pivotCache cacheId="3631" r:id="rId18"/>
    <pivotCache cacheId="3634" r:id="rId19"/>
    <pivotCache cacheId="3637" r:id="rId20"/>
    <pivotCache cacheId="3640" r:id="rId21"/>
    <pivotCache cacheId="3643" r:id="rId22"/>
    <pivotCache cacheId="3646" r:id="rId23"/>
  </pivotCaches>
  <fileRecoveryPr repairLoad="1"/>
  <extLst>
    <ext xmlns:x14="http://schemas.microsoft.com/office/spreadsheetml/2009/9/main" uri="{876F7934-8845-4945-9796-88D515C7AA90}">
      <x14:pivotCaches>
        <pivotCache cacheId="47"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Elite Retail Hub Sales Repor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5" i="4" l="1"/>
  <c r="A29" i="4" a="1"/>
  <c r="A29" i="4" s="1"/>
  <c r="I22" i="3"/>
  <c r="I21" i="3"/>
  <c r="I20" i="3"/>
  <c r="I19" i="3"/>
  <c r="I18" i="3"/>
  <c r="I17" i="3"/>
  <c r="I16" i="3"/>
  <c r="I15" i="3"/>
  <c r="I14" i="3"/>
  <c r="I13" i="3"/>
  <c r="I12" i="3"/>
  <c r="I11" i="3"/>
  <c r="I10" i="3"/>
  <c r="I9" i="3"/>
  <c r="I8" i="3"/>
  <c r="I7" i="3"/>
  <c r="I6" i="3"/>
  <c r="I5" i="3"/>
  <c r="I4" i="3"/>
  <c r="K3" i="3"/>
  <c r="K3" i="3" a="1"/>
  <c r="I3" i="3"/>
  <c r="H3" i="3"/>
  <c r="H3" i="3" a="1"/>
  <c r="E3" i="3"/>
  <c r="E3" i="3" a="1"/>
  <c r="C3" i="3"/>
  <c r="C3" i="3" a="1"/>
  <c r="A3" i="3"/>
  <c r="A3" i="3" a="1"/>
  <c r="H201" i="2"/>
  <c r="F201" i="2"/>
  <c r="D201" i="2"/>
  <c r="H200" i="2"/>
  <c r="F200" i="2"/>
  <c r="D200" i="2"/>
  <c r="H199" i="2"/>
  <c r="F199" i="2"/>
  <c r="D199" i="2"/>
  <c r="H198" i="2"/>
  <c r="F198" i="2"/>
  <c r="D198" i="2"/>
  <c r="H197" i="2"/>
  <c r="F197" i="2"/>
  <c r="D197" i="2"/>
  <c r="H196" i="2"/>
  <c r="F196" i="2"/>
  <c r="D196" i="2"/>
  <c r="H195" i="2"/>
  <c r="F195" i="2"/>
  <c r="D195" i="2"/>
  <c r="H194" i="2"/>
  <c r="F194" i="2"/>
  <c r="D194" i="2"/>
  <c r="H193" i="2"/>
  <c r="F193" i="2"/>
  <c r="D193" i="2"/>
  <c r="H192" i="2"/>
  <c r="F192" i="2"/>
  <c r="D192" i="2"/>
  <c r="H191" i="2"/>
  <c r="F191" i="2"/>
  <c r="D191" i="2"/>
  <c r="H190" i="2"/>
  <c r="F190" i="2"/>
  <c r="D190" i="2"/>
  <c r="H189" i="2"/>
  <c r="F189" i="2"/>
  <c r="D189" i="2"/>
  <c r="H188" i="2"/>
  <c r="F188" i="2"/>
  <c r="D188" i="2"/>
  <c r="H187" i="2"/>
  <c r="F187" i="2"/>
  <c r="D187" i="2"/>
  <c r="H186" i="2"/>
  <c r="F186" i="2"/>
  <c r="D186" i="2"/>
  <c r="H185" i="2"/>
  <c r="F185" i="2"/>
  <c r="D185" i="2"/>
  <c r="H184" i="2"/>
  <c r="F184" i="2"/>
  <c r="D184" i="2"/>
  <c r="H183" i="2"/>
  <c r="F183" i="2"/>
  <c r="D183" i="2"/>
  <c r="H182" i="2"/>
  <c r="F182" i="2"/>
  <c r="D182" i="2"/>
  <c r="H181" i="2"/>
  <c r="F181" i="2"/>
  <c r="D181" i="2"/>
  <c r="H180" i="2"/>
  <c r="F180" i="2"/>
  <c r="D180" i="2"/>
  <c r="H179" i="2"/>
  <c r="F179" i="2"/>
  <c r="D179" i="2"/>
  <c r="H178" i="2"/>
  <c r="F178" i="2"/>
  <c r="D178" i="2"/>
  <c r="H177" i="2"/>
  <c r="F177" i="2"/>
  <c r="D177" i="2"/>
  <c r="H176" i="2"/>
  <c r="F176" i="2"/>
  <c r="D176" i="2"/>
  <c r="H175" i="2"/>
  <c r="F175" i="2"/>
  <c r="D175" i="2"/>
  <c r="H174" i="2"/>
  <c r="F174" i="2"/>
  <c r="D174" i="2"/>
  <c r="H173" i="2"/>
  <c r="F173" i="2"/>
  <c r="D173" i="2"/>
  <c r="H172" i="2"/>
  <c r="F172" i="2"/>
  <c r="D172" i="2"/>
  <c r="H171" i="2"/>
  <c r="F171" i="2"/>
  <c r="D171" i="2"/>
  <c r="H170" i="2"/>
  <c r="F170" i="2"/>
  <c r="D170" i="2"/>
  <c r="H169" i="2"/>
  <c r="F169" i="2"/>
  <c r="D169" i="2"/>
  <c r="H168" i="2"/>
  <c r="F168" i="2"/>
  <c r="D168" i="2"/>
  <c r="H167" i="2"/>
  <c r="F167" i="2"/>
  <c r="D167" i="2"/>
  <c r="H166" i="2"/>
  <c r="F166" i="2"/>
  <c r="D166" i="2"/>
  <c r="H165" i="2"/>
  <c r="F165" i="2"/>
  <c r="D165" i="2"/>
  <c r="H164" i="2"/>
  <c r="F164" i="2"/>
  <c r="D164" i="2"/>
  <c r="H163" i="2"/>
  <c r="F163" i="2"/>
  <c r="D163" i="2"/>
  <c r="H162" i="2"/>
  <c r="F162" i="2"/>
  <c r="D162" i="2"/>
  <c r="H161" i="2"/>
  <c r="F161" i="2"/>
  <c r="D161" i="2"/>
  <c r="H160" i="2"/>
  <c r="F160" i="2"/>
  <c r="D160" i="2"/>
  <c r="H159" i="2"/>
  <c r="F159" i="2"/>
  <c r="D159" i="2"/>
  <c r="H158" i="2"/>
  <c r="F158" i="2"/>
  <c r="D158" i="2"/>
  <c r="H157" i="2"/>
  <c r="F157" i="2"/>
  <c r="D157" i="2"/>
  <c r="H156" i="2"/>
  <c r="F156" i="2"/>
  <c r="D156" i="2"/>
  <c r="H155" i="2"/>
  <c r="F155" i="2"/>
  <c r="D155" i="2"/>
  <c r="H154" i="2"/>
  <c r="F154" i="2"/>
  <c r="D154" i="2"/>
  <c r="H153" i="2"/>
  <c r="F153" i="2"/>
  <c r="D153" i="2"/>
  <c r="H152" i="2"/>
  <c r="F152" i="2"/>
  <c r="D152" i="2"/>
  <c r="H151" i="2"/>
  <c r="F151" i="2"/>
  <c r="D151" i="2"/>
  <c r="H150" i="2"/>
  <c r="F150" i="2"/>
  <c r="D150" i="2"/>
  <c r="H149" i="2"/>
  <c r="F149" i="2"/>
  <c r="D149" i="2"/>
  <c r="H148" i="2"/>
  <c r="F148" i="2"/>
  <c r="D148" i="2"/>
  <c r="H147" i="2"/>
  <c r="F147" i="2"/>
  <c r="D147" i="2"/>
  <c r="H146" i="2"/>
  <c r="F146" i="2"/>
  <c r="D146" i="2"/>
  <c r="H145" i="2"/>
  <c r="F145" i="2"/>
  <c r="D145" i="2"/>
  <c r="H144" i="2"/>
  <c r="F144" i="2"/>
  <c r="D144" i="2"/>
  <c r="H143" i="2"/>
  <c r="F143" i="2"/>
  <c r="D143" i="2"/>
  <c r="H142" i="2"/>
  <c r="F142" i="2"/>
  <c r="D142" i="2"/>
  <c r="H141" i="2"/>
  <c r="F141" i="2"/>
  <c r="D141" i="2"/>
  <c r="H140" i="2"/>
  <c r="F140" i="2"/>
  <c r="D140" i="2"/>
  <c r="H139" i="2"/>
  <c r="F139" i="2"/>
  <c r="D139" i="2"/>
  <c r="H138" i="2"/>
  <c r="F138" i="2"/>
  <c r="D138" i="2"/>
  <c r="H137" i="2"/>
  <c r="F137" i="2"/>
  <c r="D137" i="2"/>
  <c r="H136" i="2"/>
  <c r="F136" i="2"/>
  <c r="D136" i="2"/>
  <c r="H135" i="2"/>
  <c r="F135" i="2"/>
  <c r="D135" i="2"/>
  <c r="H134" i="2"/>
  <c r="F134" i="2"/>
  <c r="D134" i="2"/>
  <c r="H133" i="2"/>
  <c r="F133" i="2"/>
  <c r="D133" i="2"/>
  <c r="H132" i="2"/>
  <c r="F132" i="2"/>
  <c r="D132" i="2"/>
  <c r="H131" i="2"/>
  <c r="F131" i="2"/>
  <c r="D131" i="2"/>
  <c r="H130" i="2"/>
  <c r="F130" i="2"/>
  <c r="D130" i="2"/>
  <c r="H129" i="2"/>
  <c r="F129" i="2"/>
  <c r="D129" i="2"/>
  <c r="H128" i="2"/>
  <c r="F128" i="2"/>
  <c r="D128" i="2"/>
  <c r="H127" i="2"/>
  <c r="F127" i="2"/>
  <c r="D127" i="2"/>
  <c r="H126" i="2"/>
  <c r="F126" i="2"/>
  <c r="D126" i="2"/>
  <c r="H125" i="2"/>
  <c r="F125" i="2"/>
  <c r="D125" i="2"/>
  <c r="H124" i="2"/>
  <c r="F124" i="2"/>
  <c r="D124" i="2"/>
  <c r="H123" i="2"/>
  <c r="F123" i="2"/>
  <c r="D123" i="2"/>
  <c r="H122" i="2"/>
  <c r="F122" i="2"/>
  <c r="D122" i="2"/>
  <c r="H121" i="2"/>
  <c r="F121" i="2"/>
  <c r="D121" i="2"/>
  <c r="H120" i="2"/>
  <c r="F120" i="2"/>
  <c r="D120" i="2"/>
  <c r="H119" i="2"/>
  <c r="F119" i="2"/>
  <c r="D119" i="2"/>
  <c r="H118" i="2"/>
  <c r="F118" i="2"/>
  <c r="D118" i="2"/>
  <c r="H117" i="2"/>
  <c r="F117" i="2"/>
  <c r="D117" i="2"/>
  <c r="H116" i="2"/>
  <c r="F116" i="2"/>
  <c r="D116" i="2"/>
  <c r="H115" i="2"/>
  <c r="F115" i="2"/>
  <c r="D115" i="2"/>
  <c r="H114" i="2"/>
  <c r="F114" i="2"/>
  <c r="D114" i="2"/>
  <c r="H113" i="2"/>
  <c r="F113" i="2"/>
  <c r="D113" i="2"/>
  <c r="H112" i="2"/>
  <c r="F112" i="2"/>
  <c r="D112" i="2"/>
  <c r="H111" i="2"/>
  <c r="F111" i="2"/>
  <c r="D111" i="2"/>
  <c r="H110" i="2"/>
  <c r="F110" i="2"/>
  <c r="D110" i="2"/>
  <c r="H109" i="2"/>
  <c r="F109" i="2"/>
  <c r="D109" i="2"/>
  <c r="H108" i="2"/>
  <c r="F108" i="2"/>
  <c r="D108" i="2"/>
  <c r="H107" i="2"/>
  <c r="F107" i="2"/>
  <c r="D107" i="2"/>
  <c r="H106" i="2"/>
  <c r="F106" i="2"/>
  <c r="D106" i="2"/>
  <c r="H105" i="2"/>
  <c r="F105" i="2"/>
  <c r="D105" i="2"/>
  <c r="H104" i="2"/>
  <c r="F104" i="2"/>
  <c r="D104" i="2"/>
  <c r="H103" i="2"/>
  <c r="F103" i="2"/>
  <c r="D103" i="2"/>
  <c r="H102" i="2"/>
  <c r="F102" i="2"/>
  <c r="D102" i="2"/>
  <c r="H101" i="2"/>
  <c r="F101" i="2"/>
  <c r="D101" i="2"/>
  <c r="H100" i="2"/>
  <c r="F100" i="2"/>
  <c r="D100" i="2"/>
  <c r="H99" i="2"/>
  <c r="F99" i="2"/>
  <c r="D99" i="2"/>
  <c r="H98" i="2"/>
  <c r="F98" i="2"/>
  <c r="D98" i="2"/>
  <c r="H97" i="2"/>
  <c r="F97" i="2"/>
  <c r="D97" i="2"/>
  <c r="H96" i="2"/>
  <c r="F96" i="2"/>
  <c r="D96" i="2"/>
  <c r="H95" i="2"/>
  <c r="F95" i="2"/>
  <c r="D95" i="2"/>
  <c r="H94" i="2"/>
  <c r="F94" i="2"/>
  <c r="D94" i="2"/>
  <c r="H93" i="2"/>
  <c r="F93" i="2"/>
  <c r="D93" i="2"/>
  <c r="H92" i="2"/>
  <c r="F92" i="2"/>
  <c r="D92" i="2"/>
  <c r="H91" i="2"/>
  <c r="F91" i="2"/>
  <c r="D91" i="2"/>
  <c r="H90" i="2"/>
  <c r="F90" i="2"/>
  <c r="D90" i="2"/>
  <c r="H89" i="2"/>
  <c r="F89" i="2"/>
  <c r="D89" i="2"/>
  <c r="H88" i="2"/>
  <c r="F88" i="2"/>
  <c r="D88" i="2"/>
  <c r="H87" i="2"/>
  <c r="F87" i="2"/>
  <c r="D87" i="2"/>
  <c r="H86" i="2"/>
  <c r="F86" i="2"/>
  <c r="D86" i="2"/>
  <c r="H85" i="2"/>
  <c r="F85" i="2"/>
  <c r="D85" i="2"/>
  <c r="H84" i="2"/>
  <c r="F84" i="2"/>
  <c r="D84" i="2"/>
  <c r="H83" i="2"/>
  <c r="F83" i="2"/>
  <c r="D83" i="2"/>
  <c r="H82" i="2"/>
  <c r="F82" i="2"/>
  <c r="D82" i="2"/>
  <c r="H81" i="2"/>
  <c r="F81" i="2"/>
  <c r="D81" i="2"/>
  <c r="H80" i="2"/>
  <c r="F80" i="2"/>
  <c r="D80" i="2"/>
  <c r="H79" i="2"/>
  <c r="F79" i="2"/>
  <c r="D79" i="2"/>
  <c r="H78" i="2"/>
  <c r="F78" i="2"/>
  <c r="D78" i="2"/>
  <c r="H77" i="2"/>
  <c r="F77" i="2"/>
  <c r="D77" i="2"/>
  <c r="H76" i="2"/>
  <c r="F76" i="2"/>
  <c r="D76" i="2"/>
  <c r="H75" i="2"/>
  <c r="F75" i="2"/>
  <c r="D75" i="2"/>
  <c r="H74" i="2"/>
  <c r="F74" i="2"/>
  <c r="D74" i="2"/>
  <c r="H73" i="2"/>
  <c r="F73" i="2"/>
  <c r="D73" i="2"/>
  <c r="H72" i="2"/>
  <c r="F72" i="2"/>
  <c r="D72" i="2"/>
  <c r="H71" i="2"/>
  <c r="F71" i="2"/>
  <c r="D71" i="2"/>
  <c r="H70" i="2"/>
  <c r="F70" i="2"/>
  <c r="D70" i="2"/>
  <c r="H69" i="2"/>
  <c r="F69" i="2"/>
  <c r="D69" i="2"/>
  <c r="H68" i="2"/>
  <c r="F68" i="2"/>
  <c r="D68" i="2"/>
  <c r="H67" i="2"/>
  <c r="F67" i="2"/>
  <c r="D67" i="2"/>
  <c r="H66" i="2"/>
  <c r="F66" i="2"/>
  <c r="D66" i="2"/>
  <c r="H65" i="2"/>
  <c r="F65" i="2"/>
  <c r="D65" i="2"/>
  <c r="H64" i="2"/>
  <c r="F64" i="2"/>
  <c r="D64" i="2"/>
  <c r="H63" i="2"/>
  <c r="F63" i="2"/>
  <c r="D63" i="2"/>
  <c r="H62" i="2"/>
  <c r="F62" i="2"/>
  <c r="D62" i="2"/>
  <c r="H61" i="2"/>
  <c r="F61" i="2"/>
  <c r="D61" i="2"/>
  <c r="H60" i="2"/>
  <c r="F60" i="2"/>
  <c r="D60" i="2"/>
  <c r="H59" i="2"/>
  <c r="F59" i="2"/>
  <c r="D59" i="2"/>
  <c r="H58" i="2"/>
  <c r="F58" i="2"/>
  <c r="D58" i="2"/>
  <c r="H57" i="2"/>
  <c r="F57" i="2"/>
  <c r="D57" i="2"/>
  <c r="H56" i="2"/>
  <c r="F56" i="2"/>
  <c r="D56" i="2"/>
  <c r="H55" i="2"/>
  <c r="F55" i="2"/>
  <c r="D55" i="2"/>
  <c r="H54" i="2"/>
  <c r="F54" i="2"/>
  <c r="D54" i="2"/>
  <c r="H53" i="2"/>
  <c r="F53" i="2"/>
  <c r="D53" i="2"/>
  <c r="H52" i="2"/>
  <c r="F52" i="2"/>
  <c r="D52" i="2"/>
  <c r="H51" i="2"/>
  <c r="F51" i="2"/>
  <c r="D51" i="2"/>
  <c r="H50" i="2"/>
  <c r="F50" i="2"/>
  <c r="D50" i="2"/>
  <c r="H49" i="2"/>
  <c r="F49" i="2"/>
  <c r="D49" i="2"/>
  <c r="H48" i="2"/>
  <c r="F48" i="2"/>
  <c r="D48" i="2"/>
  <c r="H47" i="2"/>
  <c r="F47" i="2"/>
  <c r="D47" i="2"/>
  <c r="H46" i="2"/>
  <c r="F46" i="2"/>
  <c r="D46" i="2"/>
  <c r="H45" i="2"/>
  <c r="F45" i="2"/>
  <c r="D45" i="2"/>
  <c r="H44" i="2"/>
  <c r="F44" i="2"/>
  <c r="D44" i="2"/>
  <c r="H43" i="2"/>
  <c r="F43" i="2"/>
  <c r="D43" i="2"/>
  <c r="H42" i="2"/>
  <c r="F42" i="2"/>
  <c r="D42" i="2"/>
  <c r="H41" i="2"/>
  <c r="F41" i="2"/>
  <c r="D41" i="2"/>
  <c r="H40" i="2"/>
  <c r="F40" i="2"/>
  <c r="D40" i="2"/>
  <c r="H39" i="2"/>
  <c r="F39" i="2"/>
  <c r="D39" i="2"/>
  <c r="H38" i="2"/>
  <c r="F38" i="2"/>
  <c r="D38" i="2"/>
  <c r="H37" i="2"/>
  <c r="F37" i="2"/>
  <c r="D37" i="2"/>
  <c r="H36" i="2"/>
  <c r="F36" i="2"/>
  <c r="D36" i="2"/>
  <c r="H35" i="2"/>
  <c r="F35" i="2"/>
  <c r="D35" i="2"/>
  <c r="H34" i="2"/>
  <c r="F34" i="2"/>
  <c r="D34" i="2"/>
  <c r="H33" i="2"/>
  <c r="F33" i="2"/>
  <c r="D33" i="2"/>
  <c r="H32" i="2"/>
  <c r="F32" i="2"/>
  <c r="D32" i="2"/>
  <c r="H31" i="2"/>
  <c r="F31" i="2"/>
  <c r="D31" i="2"/>
  <c r="H30" i="2"/>
  <c r="F30" i="2"/>
  <c r="D30" i="2"/>
  <c r="H29" i="2"/>
  <c r="F29" i="2"/>
  <c r="D29" i="2"/>
  <c r="H28" i="2"/>
  <c r="F28" i="2"/>
  <c r="D28" i="2"/>
  <c r="H27" i="2"/>
  <c r="F27" i="2"/>
  <c r="D27" i="2"/>
  <c r="H26" i="2"/>
  <c r="F26" i="2"/>
  <c r="D26" i="2"/>
  <c r="H25" i="2"/>
  <c r="F25" i="2"/>
  <c r="D25" i="2"/>
  <c r="H24" i="2"/>
  <c r="F24" i="2"/>
  <c r="D24" i="2"/>
  <c r="H23" i="2"/>
  <c r="F23" i="2"/>
  <c r="D23" i="2"/>
  <c r="H22" i="2"/>
  <c r="F22" i="2"/>
  <c r="D22" i="2"/>
  <c r="H21" i="2"/>
  <c r="F21" i="2"/>
  <c r="D21" i="2"/>
  <c r="H20" i="2"/>
  <c r="F20" i="2"/>
  <c r="D20" i="2"/>
  <c r="H19" i="2"/>
  <c r="F19" i="2"/>
  <c r="D19" i="2"/>
  <c r="H18" i="2"/>
  <c r="F18" i="2"/>
  <c r="D18" i="2"/>
  <c r="H17" i="2"/>
  <c r="F17" i="2"/>
  <c r="D17" i="2"/>
  <c r="H16" i="2"/>
  <c r="F16" i="2"/>
  <c r="D16" i="2"/>
  <c r="H15" i="2"/>
  <c r="F15" i="2"/>
  <c r="D15" i="2"/>
  <c r="H14" i="2"/>
  <c r="F14" i="2"/>
  <c r="D14" i="2"/>
  <c r="H13" i="2"/>
  <c r="F13" i="2"/>
  <c r="D13" i="2"/>
  <c r="H12" i="2"/>
  <c r="F12" i="2"/>
  <c r="D12" i="2"/>
  <c r="H11" i="2"/>
  <c r="F11" i="2"/>
  <c r="D11" i="2"/>
  <c r="H10" i="2"/>
  <c r="F10" i="2"/>
  <c r="D10" i="2"/>
  <c r="H9" i="2"/>
  <c r="F9" i="2"/>
  <c r="D9" i="2"/>
  <c r="H8" i="2"/>
  <c r="F8" i="2"/>
  <c r="D8" i="2"/>
  <c r="H7" i="2"/>
  <c r="F7" i="2"/>
  <c r="D7" i="2"/>
  <c r="H6" i="2"/>
  <c r="F6" i="2"/>
  <c r="D6" i="2"/>
  <c r="H5" i="2"/>
  <c r="F5" i="2"/>
  <c r="D5" i="2"/>
  <c r="H4" i="2"/>
  <c r="F4" i="2"/>
  <c r="D4" i="2"/>
  <c r="H3" i="2"/>
  <c r="F3" i="2"/>
  <c r="D3" i="2"/>
  <c r="H2" i="2"/>
  <c r="F2" i="2"/>
  <c r="D2" i="2"/>
  <c r="M36" i="4"/>
  <c r="M33" i="4"/>
  <c r="M30" i="4"/>
  <c r="M27" i="4"/>
  <c r="M2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8B34E-3FBF-4D01-B8E5-91EA6C8910CC}"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293A29CA-6890-42F9-B50E-7F958A8CF0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F6EF1F4-86D3-4D94-AB96-359A07606D3A}" name="WorksheetConnection_Elite Retail Hub Sales Report.xlsx!data" type="102" refreshedVersion="8" minRefreshableVersion="5">
    <extLst>
      <ext xmlns:x15="http://schemas.microsoft.com/office/spreadsheetml/2010/11/main" uri="{DE250136-89BD-433C-8126-D09CA5730AF9}">
        <x15:connection id="data" autoDelete="1">
          <x15:rangePr sourceName="_xlcn.WorksheetConnection_EliteRetailHubSalesReport.xlsx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<sst xmlns="http://schemas.openxmlformats.org/spreadsheetml/2006/main" count="1229" uniqueCount="115">
  <si>
    <t>Month</t>
  </si>
  <si>
    <t>Seller</t>
  </si>
  <si>
    <t>Category</t>
  </si>
  <si>
    <t>Product</t>
  </si>
  <si>
    <t>State</t>
  </si>
  <si>
    <t>Quantity</t>
  </si>
  <si>
    <t>Sales</t>
  </si>
  <si>
    <t>Profit</t>
  </si>
  <si>
    <t>May</t>
  </si>
  <si>
    <t>Dave</t>
  </si>
  <si>
    <t>Electronics</t>
  </si>
  <si>
    <t>Smartphone</t>
  </si>
  <si>
    <t>California</t>
  </si>
  <si>
    <t>Nov</t>
  </si>
  <si>
    <t>Frank</t>
  </si>
  <si>
    <t>Clothing</t>
  </si>
  <si>
    <t>Jeans</t>
  </si>
  <si>
    <t>Texas</t>
  </si>
  <si>
    <t>Jun</t>
  </si>
  <si>
    <t>Eve</t>
  </si>
  <si>
    <t>Sports &amp; Fitness</t>
  </si>
  <si>
    <t>Yoga Mat</t>
  </si>
  <si>
    <t>New York</t>
  </si>
  <si>
    <t>Dec</t>
  </si>
  <si>
    <t>Food &amp; Beverages</t>
  </si>
  <si>
    <t>Snacks</t>
  </si>
  <si>
    <t>Feb</t>
  </si>
  <si>
    <t>Jacket</t>
  </si>
  <si>
    <t>Florida</t>
  </si>
  <si>
    <t>Mar</t>
  </si>
  <si>
    <t>Bob</t>
  </si>
  <si>
    <t>Juice</t>
  </si>
  <si>
    <t>Carol</t>
  </si>
  <si>
    <t>Bicycle</t>
  </si>
  <si>
    <t>Illinois</t>
  </si>
  <si>
    <t>Home Appliances</t>
  </si>
  <si>
    <t>Microwave</t>
  </si>
  <si>
    <t>Jan</t>
  </si>
  <si>
    <t>Jul</t>
  </si>
  <si>
    <t>Alice</t>
  </si>
  <si>
    <t>Apr</t>
  </si>
  <si>
    <t>Aug</t>
  </si>
  <si>
    <t>Dumbbells</t>
  </si>
  <si>
    <t>T-Shirt</t>
  </si>
  <si>
    <t>Dishwasher</t>
  </si>
  <si>
    <t>Tea</t>
  </si>
  <si>
    <t>Sweater</t>
  </si>
  <si>
    <t>Headphones</t>
  </si>
  <si>
    <t>Pennsylvania</t>
  </si>
  <si>
    <t>Grace</t>
  </si>
  <si>
    <t>Refrigerator</t>
  </si>
  <si>
    <t>Camera</t>
  </si>
  <si>
    <t>Oct</t>
  </si>
  <si>
    <t>Treadmill</t>
  </si>
  <si>
    <t>Laptop</t>
  </si>
  <si>
    <t>Sep</t>
  </si>
  <si>
    <t>Coffee</t>
  </si>
  <si>
    <t>Toaster</t>
  </si>
  <si>
    <t>NY</t>
  </si>
  <si>
    <t>Months</t>
  </si>
  <si>
    <t>Electr.</t>
  </si>
  <si>
    <t>Cloth.</t>
  </si>
  <si>
    <t>Sp. &amp; Fi.</t>
  </si>
  <si>
    <t>Fo. &amp; Be.</t>
  </si>
  <si>
    <t>Ho. Ap.</t>
  </si>
  <si>
    <t>Cat. Abbr.</t>
  </si>
  <si>
    <t>Prod. Abbr.</t>
  </si>
  <si>
    <t>State Abbr.</t>
  </si>
  <si>
    <t>CL</t>
  </si>
  <si>
    <t>TX</t>
  </si>
  <si>
    <t>IL</t>
  </si>
  <si>
    <t>PN</t>
  </si>
  <si>
    <t>FL</t>
  </si>
  <si>
    <t>State.</t>
  </si>
  <si>
    <t>Product.</t>
  </si>
  <si>
    <t>Category.</t>
  </si>
  <si>
    <t>Profit Margin</t>
  </si>
  <si>
    <t>Total Sales</t>
  </si>
  <si>
    <t>Total Profit</t>
  </si>
  <si>
    <t>Grand Total</t>
  </si>
  <si>
    <t>Sum of Sales</t>
  </si>
  <si>
    <t>Performance by Product Category</t>
  </si>
  <si>
    <t>Performance by Sales Person</t>
  </si>
  <si>
    <t>Sales and Profits by Month</t>
  </si>
  <si>
    <t>Catergory, Product</t>
  </si>
  <si>
    <t>State Contribution</t>
  </si>
  <si>
    <t>Profit Margin by Product Category</t>
  </si>
  <si>
    <t>Cost Margin</t>
  </si>
  <si>
    <t>Sum of Quantity</t>
  </si>
  <si>
    <t>Category-Product by Sales</t>
  </si>
  <si>
    <t>Map Data</t>
  </si>
  <si>
    <t>Sum of Profit</t>
  </si>
  <si>
    <t>Dish.</t>
  </si>
  <si>
    <t>Micr.</t>
  </si>
  <si>
    <t>Refr.</t>
  </si>
  <si>
    <t>Toas.</t>
  </si>
  <si>
    <t>Category-Product by Sales and Profit</t>
  </si>
  <si>
    <t>Jack.</t>
  </si>
  <si>
    <t>Jean.</t>
  </si>
  <si>
    <t>Swea.</t>
  </si>
  <si>
    <t>T-Sh.</t>
  </si>
  <si>
    <t>Came.</t>
  </si>
  <si>
    <t>Head.</t>
  </si>
  <si>
    <t>Lapt.</t>
  </si>
  <si>
    <t>Smar.</t>
  </si>
  <si>
    <t>Bicy.</t>
  </si>
  <si>
    <t>Dumb.</t>
  </si>
  <si>
    <t>Trea.</t>
  </si>
  <si>
    <t>Yoga.</t>
  </si>
  <si>
    <t>Coff.</t>
  </si>
  <si>
    <t>Juic.</t>
  </si>
  <si>
    <t>Snac.</t>
  </si>
  <si>
    <t>Tea.</t>
  </si>
  <si>
    <t>Column Labels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</si>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</sst>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0\ %;\-0.00\ %;0.00\ %"/>
    <numFmt numFmtId="165" formatCode="_-[$$-409]* #,##0.00_ ;_-[$$-409]* \-#,##0.00\ ;_-[$$-409]* &quot;-&quot;??_ ;_-@_ "/>
    <numFmt numFmtId="166" formatCode="0\ %;\-0\ %;0\ %"/>
  </numFmts>
  <fonts count="10" x14ac:knownFonts="1">
    <font>
      <sz val="11"/>
      <color theme="1"/>
      <name val="Aptos Narrow"/>
      <family val="2"/>
      <scheme val="minor"/>
    </font>
    <font>
      <sz val="12"/>
      <color theme="1"/>
      <name val="Bahnschrift SemiCondensed"/>
      <family val="2"/>
    </font>
    <font>
      <sz val="14"/>
      <color theme="1"/>
      <name val="Bahnschrift SemiCondensed"/>
      <family val="2"/>
    </font>
    <font>
      <b/>
      <sz val="14"/>
      <color theme="0"/>
      <name val="Bahnschrift SemiCondensed"/>
      <family val="2"/>
    </font>
    <font>
      <sz val="14"/>
      <color theme="1"/>
      <name val="Bahnschrift Light Condensed"/>
      <family val="2"/>
    </font>
    <font>
      <sz val="14"/>
      <color theme="0"/>
      <name val="Bahnschrift Light Condensed"/>
      <family val="2"/>
    </font>
    <font>
      <b/>
      <sz val="14"/>
      <color theme="1"/>
      <name val="Bahnschrift Light Condensed"/>
      <family val="2"/>
    </font>
    <font>
      <b/>
      <sz val="12"/>
      <color theme="1"/>
      <name val="Bahnschrift Light Condensed"/>
      <family val="2"/>
    </font>
    <font>
      <b/>
      <sz val="14"/>
      <color theme="0"/>
      <name val="Bahnschrift Light Condensed"/>
      <family val="2"/>
    </font>
    <font>
      <sz val="14"/>
      <color theme="1"/>
      <name val="Bahnschrift Light Condensed"/>
    </font>
  </fonts>
  <fills count="7">
    <fill>
      <patternFill patternType="none"/>
    </fill>
    <fill>
      <patternFill patternType="gray125"/>
    </fill>
    <fill>
      <patternFill patternType="solid">
        <fgColor rgb="FFAA3D4F"/>
        <bgColor indexed="64"/>
      </patternFill>
    </fill>
    <fill>
      <patternFill patternType="solid">
        <fgColor rgb="FF8A8B9A"/>
        <bgColor indexed="64"/>
      </patternFill>
    </fill>
    <fill>
      <patternFill patternType="solid">
        <fgColor rgb="FFE7954D"/>
        <bgColor indexed="64"/>
      </patternFill>
    </fill>
    <fill>
      <patternFill patternType="solid">
        <fgColor rgb="FF181824"/>
        <bgColor indexed="64"/>
      </patternFill>
    </fill>
    <fill>
      <patternFill patternType="solid">
        <fgColor rgb="FF181824"/>
        <bgColor theme="4" tint="-0.249977111117893"/>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79998168889431442"/>
      </top>
      <bottom/>
      <diagonal/>
    </border>
  </borders>
  <cellStyleXfs count="1">
    <xf numFmtId="0" fontId="0" fillId="0" borderId="0"/>
  </cellStyleXfs>
  <cellXfs count="40">
    <xf numFmtId="0" fontId="0" fillId="0" borderId="0" xfId="0"/>
    <xf numFmtId="0" fontId="1" fillId="3" borderId="0" xfId="0" applyFont="1" applyFill="1"/>
    <xf numFmtId="0" fontId="1" fillId="5" borderId="0" xfId="0" applyFont="1" applyFill="1"/>
    <xf numFmtId="0" fontId="2" fillId="0" borderId="0" xfId="0" applyFont="1"/>
    <xf numFmtId="0" fontId="3" fillId="2" borderId="1" xfId="0" applyFont="1" applyFill="1" applyBorder="1"/>
    <xf numFmtId="0" fontId="2" fillId="0" borderId="1" xfId="0" applyFont="1" applyBorder="1"/>
    <xf numFmtId="0" fontId="4" fillId="0" borderId="0" xfId="0" applyFont="1"/>
    <xf numFmtId="0" fontId="4" fillId="0" borderId="2" xfId="0" applyFont="1" applyBorder="1" applyAlignment="1">
      <alignment horizontal="left"/>
    </xf>
    <xf numFmtId="2" fontId="4" fillId="0" borderId="2" xfId="0" applyNumberFormat="1" applyFont="1" applyBorder="1"/>
    <xf numFmtId="0" fontId="6" fillId="4" borderId="0" xfId="0" applyFont="1" applyFill="1" applyAlignment="1">
      <alignment horizontal="center"/>
    </xf>
    <xf numFmtId="0" fontId="7" fillId="4" borderId="0" xfId="0" applyFont="1" applyFill="1" applyAlignment="1">
      <alignment horizontal="center"/>
    </xf>
    <xf numFmtId="0" fontId="0" fillId="0" borderId="1" xfId="0" applyBorder="1"/>
    <xf numFmtId="0" fontId="9" fillId="0" borderId="1" xfId="0" applyFont="1" applyFill="1" applyBorder="1" applyAlignment="1">
      <alignment horizontal="right"/>
    </xf>
    <xf numFmtId="43" fontId="9" fillId="0" borderId="1" xfId="0" applyNumberFormat="1" applyFont="1" applyBorder="1"/>
    <xf numFmtId="10" fontId="9" fillId="0" borderId="1" xfId="0" applyNumberFormat="1" applyFont="1" applyBorder="1"/>
    <xf numFmtId="165" fontId="9" fillId="0" borderId="1" xfId="0" applyNumberFormat="1" applyFont="1" applyBorder="1"/>
    <xf numFmtId="0" fontId="9" fillId="0" borderId="0" xfId="0" pivotButton="1" applyFont="1"/>
    <xf numFmtId="0" fontId="9" fillId="0" borderId="0" xfId="0" applyFont="1"/>
    <xf numFmtId="0" fontId="9" fillId="0" borderId="0" xfId="0" applyFont="1" applyAlignment="1">
      <alignment horizontal="left"/>
    </xf>
    <xf numFmtId="0" fontId="9" fillId="0" borderId="0" xfId="0" applyNumberFormat="1" applyFont="1"/>
    <xf numFmtId="0" fontId="9" fillId="0" borderId="0" xfId="0" applyFont="1" applyAlignment="1">
      <alignment horizontal="right"/>
    </xf>
    <xf numFmtId="0" fontId="8" fillId="6" borderId="1" xfId="0" applyFont="1" applyFill="1" applyBorder="1"/>
    <xf numFmtId="0" fontId="8" fillId="6" borderId="1" xfId="0" applyFont="1" applyFill="1" applyBorder="1" applyAlignment="1">
      <alignment horizontal="right"/>
    </xf>
    <xf numFmtId="0" fontId="4" fillId="0" borderId="1" xfId="0" applyFont="1" applyBorder="1"/>
    <xf numFmtId="0" fontId="9" fillId="0" borderId="1" xfId="0" applyFont="1" applyBorder="1" applyAlignment="1">
      <alignment horizontal="left"/>
    </xf>
    <xf numFmtId="0" fontId="9" fillId="0" borderId="1" xfId="0" applyNumberFormat="1" applyFont="1" applyBorder="1"/>
    <xf numFmtId="164" fontId="9" fillId="0" borderId="1" xfId="0" applyNumberFormat="1" applyFont="1" applyBorder="1"/>
    <xf numFmtId="0" fontId="9" fillId="0" borderId="1" xfId="0" pivotButton="1" applyFont="1" applyBorder="1"/>
    <xf numFmtId="0" fontId="9" fillId="0" borderId="1" xfId="0" applyFont="1" applyBorder="1" applyAlignment="1">
      <alignment horizontal="right"/>
    </xf>
    <xf numFmtId="2" fontId="9" fillId="0" borderId="1" xfId="0" applyNumberFormat="1" applyFont="1" applyBorder="1"/>
    <xf numFmtId="0" fontId="9" fillId="0" borderId="1" xfId="0" applyFont="1" applyBorder="1"/>
    <xf numFmtId="0" fontId="5" fillId="6" borderId="1" xfId="0" applyFont="1" applyFill="1" applyBorder="1"/>
    <xf numFmtId="166" fontId="9" fillId="0" borderId="1" xfId="0" applyNumberFormat="1" applyFont="1" applyBorder="1"/>
    <xf numFmtId="166" fontId="4" fillId="0" borderId="1" xfId="0" applyNumberFormat="1" applyFont="1" applyBorder="1"/>
    <xf numFmtId="166" fontId="0" fillId="0" borderId="1" xfId="0" applyNumberFormat="1" applyBorder="1"/>
    <xf numFmtId="166" fontId="5" fillId="6" borderId="1" xfId="0" applyNumberFormat="1" applyFont="1" applyFill="1" applyBorder="1"/>
    <xf numFmtId="0" fontId="0" fillId="3" borderId="0" xfId="0" applyFill="1"/>
    <xf numFmtId="0" fontId="0" fillId="3" borderId="0" xfId="0" applyNumberFormat="1" applyFill="1"/>
    <xf numFmtId="0" fontId="9" fillId="0" borderId="1" xfId="0" applyFont="1" applyBorder="1" applyAlignment="1">
      <alignment horizontal="left" indent="1"/>
    </xf>
    <xf numFmtId="0" fontId="1" fillId="4" borderId="0" xfId="0" applyFont="1" applyFill="1"/>
  </cellXfs>
  <cellStyles count="1">
    <cellStyle name="Normal" xfId="0" builtinId="0"/>
  </cellStyles>
  <dxfs count="8795">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6" formatCode="0\ %;\-0\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5" formatCode="_-[$$-409]* #,##0.00_ ;_-[$$-409]* \-#,##0.00\ ;_-[$$-409]* &quot;-&quot;??_ ;_-@_ "/>
    </dxf>
    <dxf>
      <numFmt numFmtId="165" formatCode="_-[$$-409]* #,##0.00_ ;_-[$$-409]* \-#,##0.00\ ;_-[$$-409]* &quot;-&quot;??_ ;_-@_ "/>
    </dxf>
    <dxf>
      <fill>
        <patternFill>
          <bgColor rgb="FF8A8B9A"/>
        </patternFill>
      </fill>
    </dxf>
    <dxf>
      <fill>
        <patternFill>
          <bgColor rgb="FF8A8B9A"/>
        </patternFill>
      </fill>
    </dxf>
    <dxf>
      <fill>
        <patternFill>
          <bgColor rgb="FF8A8B9A"/>
        </patternFill>
      </fill>
    </dxf>
    <dxf>
      <fill>
        <patternFill>
          <bgColor rgb="FF8A8B9A"/>
        </patternFill>
      </fill>
    </dxf>
    <dxf>
      <fill>
        <patternFill>
          <bgColor rgb="FF8A8B9A"/>
        </patternFill>
      </fill>
    </dxf>
    <dxf>
      <fill>
        <patternFill>
          <bgColor rgb="FF8A8B9A"/>
        </patternFill>
      </fill>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b/>
        <i val="0"/>
        <sz val="11"/>
        <color rgb="FFAA3D4F"/>
        <name val="Bahnschrift Light Condensed"/>
        <family val="2"/>
      </font>
      <border>
        <bottom style="thin">
          <color theme="5"/>
        </bottom>
        <vertical/>
        <horizontal/>
      </border>
    </dxf>
    <dxf>
      <font>
        <sz val="11"/>
        <name val="Bahnschrift Light Condensed"/>
        <family val="2"/>
      </font>
      <fill>
        <patternFill>
          <bgColor rgb="FFE7954D"/>
        </patternFill>
      </fill>
      <border>
        <left style="thin">
          <color rgb="FFAA3D4F"/>
        </left>
        <right style="thin">
          <color rgb="FFAA3D4F"/>
        </right>
        <top style="thin">
          <color rgb="FFAA3D4F"/>
        </top>
        <bottom style="thin">
          <color rgb="FFAA3D4F"/>
        </bottom>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5117038483843"/>
          <bgColor rgb="FF8A8B9A"/>
        </patternFill>
      </fill>
      <border>
        <bottom style="thin">
          <color theme="4"/>
        </bottom>
      </border>
    </dxf>
    <dxf>
      <font>
        <color auto="1"/>
      </font>
      <fill>
        <patternFill patternType="solid">
          <fgColor theme="4" tint="0.39991454817346722"/>
          <bgColor theme="0" tint="-0.2499465926084170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6795556505021"/>
          <bgColor rgb="FF8A8B9A"/>
        </patternFill>
      </fill>
    </dxf>
    <dxf>
      <font>
        <b/>
        <color theme="0"/>
      </font>
      <fill>
        <patternFill patternType="solid">
          <fgColor theme="4" tint="0.39994506668294322"/>
          <bgColor rgb="FFE7954D"/>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color theme="0"/>
      </font>
      <fill>
        <patternFill>
          <bgColor rgb="FF181824"/>
        </patternFill>
      </fill>
      <border>
        <top style="double">
          <color theme="4" tint="-0.249977111117893"/>
        </top>
      </border>
    </dxf>
    <dxf>
      <font>
        <color theme="0"/>
      </font>
      <fill>
        <patternFill patternType="solid">
          <fgColor theme="4" tint="-0.249977111117893"/>
          <bgColor rgb="FF181824"/>
        </patternFill>
      </fill>
      <border>
        <horizontal style="thin">
          <color theme="4" tint="-0.249977111117893"/>
        </horizontal>
      </border>
    </dxf>
    <dxf>
      <font>
        <color theme="1"/>
      </font>
      <border>
        <horizontal style="thin">
          <color theme="4" tint="0.79998168889431442"/>
        </horizontal>
      </border>
    </dxf>
  </dxfs>
  <tableStyles count="2" defaultTableStyle="TableStyleMedium2" defaultPivotStyle="PivotStyleLight16">
    <tableStyle name="PivotStyleMedium2 2" table="0" count="13" xr9:uid="{5C0B34FA-5C54-42D5-8C8C-9634B1997A65}">
      <tableStyleElement type="wholeTable" dxfId="8794"/>
      <tableStyleElement type="headerRow" dxfId="8793"/>
      <tableStyleElement type="totalRow" dxfId="8792"/>
      <tableStyleElement type="firstRowStripe" dxfId="8791"/>
      <tableStyleElement type="firstColumnStripe" dxfId="8790"/>
      <tableStyleElement type="firstHeaderCell" dxfId="8789"/>
      <tableStyleElement type="firstSubtotalRow" dxfId="8788"/>
      <tableStyleElement type="secondSubtotalRow" dxfId="8787"/>
      <tableStyleElement type="firstColumnSubheading" dxfId="8786"/>
      <tableStyleElement type="firstRowSubheading" dxfId="8785"/>
      <tableStyleElement type="secondRowSubheading" dxfId="8784"/>
      <tableStyleElement type="pageFieldLabels" dxfId="8783"/>
      <tableStyleElement type="pageFieldValues" dxfId="8782"/>
    </tableStyle>
    <tableStyle name="SlicerStyleDark2 2" pivot="0" table="0" count="10" xr9:uid="{D42B3993-F3C3-4E05-B549-5F381A16B511}">
      <tableStyleElement type="wholeTable" dxfId="8781"/>
      <tableStyleElement type="headerRow" dxfId="8780"/>
    </tableStyle>
  </tableStyles>
  <colors>
    <mruColors>
      <color rgb="FFFFFFFF"/>
      <color rgb="FFE7954D"/>
      <color rgb="FFAA3D4F"/>
      <color rgb="FF8A8B9A"/>
      <color rgb="FF181824"/>
      <color rgb="FFFF9966"/>
      <color rgb="FFFFCC99"/>
      <color rgb="FFFFCC66"/>
    </mruColors>
  </colors>
  <extLst>
    <ext xmlns:x14="http://schemas.microsoft.com/office/spreadsheetml/2009/9/main" uri="{46F421CA-312F-682f-3DD2-61675219B42D}">
      <x14:dxfs count="8">
        <dxf>
          <font>
            <sz val="10"/>
            <color rgb="FF000000"/>
            <name val="Bahnschrift Light Condensed"/>
            <family val="2"/>
          </font>
          <fill>
            <patternFill patternType="solid">
              <fgColor auto="1"/>
              <bgColor rgb="FFFFCC66"/>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solid">
              <fgColor auto="1"/>
              <bgColor rgb="FFFF9966"/>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sz val="10"/>
            <color rgb="FF181824"/>
            <name val="Bahnschrift Light Condensed"/>
            <family val="2"/>
          </font>
          <fill>
            <patternFill patternType="solid">
              <fgColor theme="5" tint="0.59999389629810485"/>
              <bgColor theme="5" tint="0.39994506668294322"/>
            </patternFill>
          </fill>
          <border diagonalUp="0" diagonalDown="0">
            <left/>
            <right/>
            <top/>
            <bottom/>
            <vertical/>
            <horizontal/>
          </border>
        </dxf>
        <dxf>
          <font>
            <sz val="10"/>
            <color theme="0"/>
            <name val="Bahnschrift Light Condensed"/>
            <family val="2"/>
          </font>
          <fill>
            <patternFill patternType="solid">
              <fgColor theme="5"/>
              <bgColor rgb="FFAA3D4F"/>
            </patternFill>
          </fill>
          <border diagonalUp="0" diagonalDown="0">
            <left/>
            <right/>
            <top/>
            <bottom/>
            <vertical/>
            <horizontal/>
          </border>
        </dxf>
        <dxf>
          <font>
            <sz val="10"/>
            <color rgb="FF959595"/>
            <name val="Bahnschrift Light Condensed"/>
            <family val="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0"/>
            <color rgb="FF000000"/>
            <name val="Bahnschrift Light Condensed"/>
            <family val="2"/>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4.xml"/><Relationship Id="rId36"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 (version 2).xlsx]Pivots!sales_profit_by_month</c:name>
    <c:fmtId val="8"/>
  </c:pivotSource>
  <c:chart>
    <c:title>
      <c:tx>
        <c:rich>
          <a:bodyPr rot="0" spcFirstLastPara="1" vertOverflow="ellipsis" vert="horz" wrap="square" anchor="ctr" anchorCtr="1"/>
          <a:lstStyle/>
          <a:p>
            <a:pPr>
              <a:defRPr sz="1200" b="0" i="0" u="none" strike="noStrike" kern="1200" spc="0" baseline="0">
                <a:solidFill>
                  <a:srgbClr val="181824"/>
                </a:solidFill>
                <a:latin typeface="Bahnschrift SemiCondensed" panose="020B0502040204020203" pitchFamily="34" charset="0"/>
                <a:ea typeface="+mn-ea"/>
                <a:cs typeface="+mn-cs"/>
              </a:defRPr>
            </a:pPr>
            <a:r>
              <a:rPr lang="en-US" sz="1200"/>
              <a:t>Sales Trend by Month</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181824"/>
              </a:solidFill>
              <a:latin typeface="Bahnschrift SemiCondensed" panose="020B0502040204020203" pitchFamily="34" charset="0"/>
              <a:ea typeface="+mn-ea"/>
              <a:cs typeface="+mn-cs"/>
            </a:defRPr>
          </a:pPr>
          <a:endParaRPr lang="en-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A8B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A8B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A3D4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181824"/>
                  </a:solidFill>
                  <a:latin typeface="Bahnschrift SemiCondensed" panose="020B0502040204020203" pitchFamily="34" charset="0"/>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954D"/>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181824"/>
                  </a:solidFill>
                  <a:latin typeface="Bahnschrift SemiCondensed" panose="020B0502040204020203" pitchFamily="34" charset="0"/>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 Sales</c:v>
                </c:pt>
              </c:strCache>
            </c:strRef>
          </c:tx>
          <c:spPr>
            <a:solidFill>
              <a:srgbClr val="AA3D4F"/>
            </a:solidFill>
            <a:ln>
              <a:noFill/>
            </a:ln>
            <a:effectLst/>
          </c:spPr>
          <c:invertIfNegative val="0"/>
          <c:cat>
            <c:strRef>
              <c:f>Pivots!$A$9:$A$21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Pivots!$B$9:$B$21</c:f>
              <c:numCache>
                <c:formatCode>0.00</c:formatCode>
                <c:ptCount val="12"/>
                <c:pt idx="0">
                  <c:v>113697.64</c:v>
                </c:pt>
                <c:pt idx="1">
                  <c:v>97653.54</c:v>
                </c:pt>
                <c:pt idx="2">
                  <c:v>69469.649999999994</c:v>
                </c:pt>
                <c:pt idx="3">
                  <c:v>117785.47</c:v>
                </c:pt>
                <c:pt idx="4">
                  <c:v>51206.01</c:v>
                </c:pt>
                <c:pt idx="5">
                  <c:v>111064.26</c:v>
                </c:pt>
                <c:pt idx="6">
                  <c:v>94539.45</c:v>
                </c:pt>
                <c:pt idx="7">
                  <c:v>62616.81</c:v>
                </c:pt>
                <c:pt idx="8">
                  <c:v>65562.06</c:v>
                </c:pt>
                <c:pt idx="9">
                  <c:v>87670.03</c:v>
                </c:pt>
                <c:pt idx="10">
                  <c:v>63912.19</c:v>
                </c:pt>
                <c:pt idx="11">
                  <c:v>45963.1</c:v>
                </c:pt>
              </c:numCache>
            </c:numRef>
          </c:val>
          <c:extLst>
            <c:ext xmlns:c16="http://schemas.microsoft.com/office/drawing/2014/chart" uri="{C3380CC4-5D6E-409C-BE32-E72D297353CC}">
              <c16:uniqueId val="{00000000-E675-48FE-A081-8C6A66F8EBB0}"/>
            </c:ext>
          </c:extLst>
        </c:ser>
        <c:dLbls>
          <c:showLegendKey val="0"/>
          <c:showVal val="0"/>
          <c:showCatName val="0"/>
          <c:showSerName val="0"/>
          <c:showPercent val="0"/>
          <c:showBubbleSize val="0"/>
        </c:dLbls>
        <c:gapWidth val="31"/>
        <c:overlap val="23"/>
        <c:axId val="274745760"/>
        <c:axId val="269451648"/>
      </c:barChart>
      <c:lineChart>
        <c:grouping val="standard"/>
        <c:varyColors val="0"/>
        <c:ser>
          <c:idx val="1"/>
          <c:order val="1"/>
          <c:tx>
            <c:strRef>
              <c:f>Pivots!$C$8</c:f>
              <c:strCache>
                <c:ptCount val="1"/>
                <c:pt idx="0">
                  <c:v>Total Profit</c:v>
                </c:pt>
              </c:strCache>
            </c:strRef>
          </c:tx>
          <c:spPr>
            <a:ln w="28575" cap="rnd">
              <a:solidFill>
                <a:srgbClr val="E7954D"/>
              </a:solidFill>
              <a:round/>
            </a:ln>
            <a:effectLst/>
          </c:spPr>
          <c:marker>
            <c:symbol val="none"/>
          </c:marker>
          <c:cat>
            <c:strRef>
              <c:f>Pivots!$A$9:$A$21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Pivots!$C$9:$C$21</c:f>
              <c:numCache>
                <c:formatCode>0.00</c:formatCode>
                <c:ptCount val="12"/>
                <c:pt idx="0">
                  <c:v>46639.99</c:v>
                </c:pt>
                <c:pt idx="1">
                  <c:v>40084.160000000003</c:v>
                </c:pt>
                <c:pt idx="2">
                  <c:v>28621.84</c:v>
                </c:pt>
                <c:pt idx="3">
                  <c:v>57158.5</c:v>
                </c:pt>
                <c:pt idx="4">
                  <c:v>24074.78</c:v>
                </c:pt>
                <c:pt idx="5">
                  <c:v>44431.75</c:v>
                </c:pt>
                <c:pt idx="6">
                  <c:v>45810.01</c:v>
                </c:pt>
                <c:pt idx="7">
                  <c:v>33871.339999999997</c:v>
                </c:pt>
                <c:pt idx="8">
                  <c:v>32213.51</c:v>
                </c:pt>
                <c:pt idx="9">
                  <c:v>38316.69</c:v>
                </c:pt>
                <c:pt idx="10">
                  <c:v>35866.94</c:v>
                </c:pt>
                <c:pt idx="11">
                  <c:v>20931.13</c:v>
                </c:pt>
              </c:numCache>
            </c:numRef>
          </c:val>
          <c:smooth val="1"/>
          <c:extLst>
            <c:ext xmlns:c16="http://schemas.microsoft.com/office/drawing/2014/chart" uri="{C3380CC4-5D6E-409C-BE32-E72D297353CC}">
              <c16:uniqueId val="{00000001-E675-48FE-A081-8C6A66F8EBB0}"/>
            </c:ext>
          </c:extLst>
        </c:ser>
        <c:dLbls>
          <c:showLegendKey val="0"/>
          <c:showVal val="0"/>
          <c:showCatName val="0"/>
          <c:showSerName val="0"/>
          <c:showPercent val="0"/>
          <c:showBubbleSize val="0"/>
        </c:dLbls>
        <c:marker val="1"/>
        <c:smooth val="0"/>
        <c:axId val="274745760"/>
        <c:axId val="269451648"/>
      </c:lineChart>
      <c:catAx>
        <c:axId val="274745760"/>
        <c:scaling>
          <c:orientation val="minMax"/>
        </c:scaling>
        <c:delete val="0"/>
        <c:axPos val="b"/>
        <c:numFmt formatCode="General" sourceLinked="1"/>
        <c:majorTickMark val="out"/>
        <c:minorTickMark val="out"/>
        <c:tickLblPos val="nextTo"/>
        <c:spPr>
          <a:noFill/>
          <a:ln w="9525" cap="flat" cmpd="sng" algn="ctr">
            <a:solidFill>
              <a:srgbClr val="AA3D4F"/>
            </a:solidFill>
            <a:round/>
          </a:ln>
          <a:effectLst/>
        </c:spPr>
        <c:txPr>
          <a:bodyPr rot="-60000000" spcFirstLastPara="1" vertOverflow="ellipsis" vert="horz" wrap="square" anchor="ctr" anchorCtr="1"/>
          <a:lstStyle/>
          <a:p>
            <a:pPr>
              <a:defRPr sz="1100" b="0" i="0" u="none" strike="noStrike" kern="1200" baseline="0">
                <a:solidFill>
                  <a:srgbClr val="181824"/>
                </a:solidFill>
                <a:latin typeface="Bahnschrift SemiCondensed" panose="020B0502040204020203" pitchFamily="34" charset="0"/>
                <a:ea typeface="+mn-ea"/>
                <a:cs typeface="+mn-cs"/>
              </a:defRPr>
            </a:pPr>
            <a:endParaRPr lang="en-FI"/>
          </a:p>
        </c:txPr>
        <c:crossAx val="269451648"/>
        <c:crosses val="autoZero"/>
        <c:auto val="1"/>
        <c:lblAlgn val="ctr"/>
        <c:lblOffset val="100"/>
        <c:noMultiLvlLbl val="0"/>
      </c:catAx>
      <c:valAx>
        <c:axId val="269451648"/>
        <c:scaling>
          <c:orientation val="minMax"/>
          <c:max val="120000"/>
        </c:scaling>
        <c:delete val="0"/>
        <c:axPos val="l"/>
        <c:numFmt formatCode="0.00" sourceLinked="1"/>
        <c:majorTickMark val="out"/>
        <c:minorTickMark val="out"/>
        <c:tickLblPos val="nextTo"/>
        <c:spPr>
          <a:noFill/>
          <a:ln>
            <a:solidFill>
              <a:srgbClr val="AA3D4F"/>
            </a:solidFill>
          </a:ln>
          <a:effectLst/>
        </c:spPr>
        <c:txPr>
          <a:bodyPr rot="-60000000" spcFirstLastPara="1" vertOverflow="ellipsis" vert="horz" wrap="square" anchor="ctr" anchorCtr="1"/>
          <a:lstStyle/>
          <a:p>
            <a:pPr>
              <a:defRPr sz="1100" b="0" i="0" u="none" strike="noStrike" kern="1200" baseline="0">
                <a:solidFill>
                  <a:srgbClr val="181824"/>
                </a:solidFill>
                <a:latin typeface="Bahnschrift SemiCondensed" panose="020B0502040204020203" pitchFamily="34" charset="0"/>
                <a:ea typeface="+mn-ea"/>
                <a:cs typeface="+mn-cs"/>
              </a:defRPr>
            </a:pPr>
            <a:endParaRPr lang="en-FI"/>
          </a:p>
        </c:txPr>
        <c:crossAx val="27474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alpha val="20000"/>
      </a:srgbClr>
    </a:solidFill>
    <a:ln w="15875" cap="flat" cmpd="sng" algn="ctr">
      <a:solidFill>
        <a:srgbClr val="AA3D4F">
          <a:alpha val="77000"/>
        </a:srgbClr>
      </a:solidFill>
      <a:round/>
    </a:ln>
    <a:effectLst/>
  </c:spPr>
  <c:txPr>
    <a:bodyPr/>
    <a:lstStyle/>
    <a:p>
      <a:pPr>
        <a:defRPr sz="1100">
          <a:solidFill>
            <a:srgbClr val="181824"/>
          </a:solidFill>
          <a:latin typeface="Bahnschrift SemiCondensed" panose="020B0502040204020203" pitchFamily="34" charset="0"/>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 (version 2).xlsx]Pivots!salesperson_performance</c:name>
    <c:fmtId val="5"/>
  </c:pivotSource>
  <c:chart>
    <c:title>
      <c:tx>
        <c:rich>
          <a:bodyPr rot="0" spcFirstLastPara="1" vertOverflow="ellipsis" vert="horz" wrap="square" anchor="ctr" anchorCtr="1"/>
          <a:lstStyle/>
          <a:p>
            <a:pPr>
              <a:defRPr lang="en-US" sz="1200" b="0" i="0" u="none" strike="noStrike" kern="1200" spc="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r>
              <a:rPr lang="en-US" sz="1200"/>
              <a:t>Salespersons Performance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Pivots!$L$8</c:f>
              <c:strCache>
                <c:ptCount val="1"/>
                <c:pt idx="0">
                  <c:v>Total Sales</c:v>
                </c:pt>
              </c:strCache>
            </c:strRef>
          </c:tx>
          <c:spPr>
            <a:solidFill>
              <a:srgbClr val="AA3D4F"/>
            </a:solidFill>
            <a:ln>
              <a:noFill/>
            </a:ln>
            <a:effectLst/>
          </c:spPr>
          <c:invertIfNegative val="0"/>
          <c:cat>
            <c:strRef>
              <c:f>Pivots!$K$9:$K$16</c:f>
              <c:strCache>
                <c:ptCount val="7"/>
                <c:pt idx="0">
                  <c:v>Bob</c:v>
                </c:pt>
                <c:pt idx="1">
                  <c:v>Alice</c:v>
                </c:pt>
                <c:pt idx="2">
                  <c:v>Carol</c:v>
                </c:pt>
                <c:pt idx="3">
                  <c:v>Dave</c:v>
                </c:pt>
                <c:pt idx="4">
                  <c:v>Grace</c:v>
                </c:pt>
                <c:pt idx="5">
                  <c:v>Eve</c:v>
                </c:pt>
                <c:pt idx="6">
                  <c:v>Frank</c:v>
                </c:pt>
              </c:strCache>
            </c:strRef>
          </c:cat>
          <c:val>
            <c:numRef>
              <c:f>Pivots!$L$9:$L$16</c:f>
              <c:numCache>
                <c:formatCode>General</c:formatCode>
                <c:ptCount val="7"/>
                <c:pt idx="0">
                  <c:v>170973.18</c:v>
                </c:pt>
                <c:pt idx="1">
                  <c:v>148639.22</c:v>
                </c:pt>
                <c:pt idx="2">
                  <c:v>146463.47</c:v>
                </c:pt>
                <c:pt idx="3">
                  <c:v>146424.48000000001</c:v>
                </c:pt>
                <c:pt idx="4">
                  <c:v>138482.85999999999</c:v>
                </c:pt>
                <c:pt idx="5">
                  <c:v>123672.96000000001</c:v>
                </c:pt>
                <c:pt idx="6">
                  <c:v>106484.04</c:v>
                </c:pt>
              </c:numCache>
            </c:numRef>
          </c:val>
          <c:extLst>
            <c:ext xmlns:c16="http://schemas.microsoft.com/office/drawing/2014/chart" uri="{C3380CC4-5D6E-409C-BE32-E72D297353CC}">
              <c16:uniqueId val="{00000000-B0DD-4EC1-B39E-6D9210E4BEC4}"/>
            </c:ext>
          </c:extLst>
        </c:ser>
        <c:ser>
          <c:idx val="1"/>
          <c:order val="1"/>
          <c:tx>
            <c:strRef>
              <c:f>Pivots!$M$8</c:f>
              <c:strCache>
                <c:ptCount val="1"/>
                <c:pt idx="0">
                  <c:v>Total Profit</c:v>
                </c:pt>
              </c:strCache>
            </c:strRef>
          </c:tx>
          <c:spPr>
            <a:solidFill>
              <a:srgbClr val="E7954D"/>
            </a:solidFill>
            <a:ln>
              <a:noFill/>
            </a:ln>
            <a:effectLst/>
          </c:spPr>
          <c:invertIfNegative val="0"/>
          <c:cat>
            <c:strRef>
              <c:f>Pivots!$K$9:$K$16</c:f>
              <c:strCache>
                <c:ptCount val="7"/>
                <c:pt idx="0">
                  <c:v>Bob</c:v>
                </c:pt>
                <c:pt idx="1">
                  <c:v>Alice</c:v>
                </c:pt>
                <c:pt idx="2">
                  <c:v>Carol</c:v>
                </c:pt>
                <c:pt idx="3">
                  <c:v>Dave</c:v>
                </c:pt>
                <c:pt idx="4">
                  <c:v>Grace</c:v>
                </c:pt>
                <c:pt idx="5">
                  <c:v>Eve</c:v>
                </c:pt>
                <c:pt idx="6">
                  <c:v>Frank</c:v>
                </c:pt>
              </c:strCache>
            </c:strRef>
          </c:cat>
          <c:val>
            <c:numRef>
              <c:f>Pivots!$M$9:$M$16</c:f>
              <c:numCache>
                <c:formatCode>General</c:formatCode>
                <c:ptCount val="7"/>
                <c:pt idx="0">
                  <c:v>67730.429999999993</c:v>
                </c:pt>
                <c:pt idx="1">
                  <c:v>68976.39</c:v>
                </c:pt>
                <c:pt idx="2">
                  <c:v>75659.25</c:v>
                </c:pt>
                <c:pt idx="3">
                  <c:v>51504.74</c:v>
                </c:pt>
                <c:pt idx="4">
                  <c:v>78333.899999999994</c:v>
                </c:pt>
                <c:pt idx="5">
                  <c:v>54599.55</c:v>
                </c:pt>
                <c:pt idx="6">
                  <c:v>51216.38</c:v>
                </c:pt>
              </c:numCache>
            </c:numRef>
          </c:val>
          <c:extLst>
            <c:ext xmlns:c16="http://schemas.microsoft.com/office/drawing/2014/chart" uri="{C3380CC4-5D6E-409C-BE32-E72D297353CC}">
              <c16:uniqueId val="{00000001-B0DD-4EC1-B39E-6D9210E4BEC4}"/>
            </c:ext>
          </c:extLst>
        </c:ser>
        <c:dLbls>
          <c:showLegendKey val="0"/>
          <c:showVal val="0"/>
          <c:showCatName val="0"/>
          <c:showSerName val="0"/>
          <c:showPercent val="0"/>
          <c:showBubbleSize val="0"/>
        </c:dLbls>
        <c:gapWidth val="23"/>
        <c:axId val="271696448"/>
        <c:axId val="271696928"/>
      </c:barChart>
      <c:catAx>
        <c:axId val="271696448"/>
        <c:scaling>
          <c:orientation val="minMax"/>
        </c:scaling>
        <c:delete val="0"/>
        <c:axPos val="r"/>
        <c:numFmt formatCode="General" sourceLinked="1"/>
        <c:majorTickMark val="none"/>
        <c:minorTickMark val="none"/>
        <c:tickLblPos val="nextTo"/>
        <c:spPr>
          <a:noFill/>
          <a:ln w="9525" cap="flat" cmpd="sng" algn="ctr">
            <a:solidFill>
              <a:srgbClr val="E7954D"/>
            </a:solidFill>
            <a:round/>
          </a:ln>
          <a:effectLst/>
        </c:spPr>
        <c:txPr>
          <a:bodyPr rot="-6000000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crossAx val="271696928"/>
        <c:crosses val="autoZero"/>
        <c:auto val="1"/>
        <c:lblAlgn val="ctr"/>
        <c:lblOffset val="100"/>
        <c:noMultiLvlLbl val="0"/>
      </c:catAx>
      <c:valAx>
        <c:axId val="271696928"/>
        <c:scaling>
          <c:orientation val="maxMin"/>
          <c:max val="255000"/>
          <c:min val="0"/>
        </c:scaling>
        <c:delete val="0"/>
        <c:axPos val="b"/>
        <c:numFmt formatCode="General" sourceLinked="1"/>
        <c:majorTickMark val="out"/>
        <c:minorTickMark val="out"/>
        <c:tickLblPos val="nextTo"/>
        <c:spPr>
          <a:noFill/>
          <a:ln>
            <a:solidFill>
              <a:srgbClr val="E7954D"/>
            </a:solidFill>
          </a:ln>
          <a:effectLst/>
        </c:spPr>
        <c:txPr>
          <a:bodyPr rot="-5400000" spcFirstLastPara="1" vertOverflow="ellipsis"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crossAx val="271696448"/>
        <c:crosses val="autoZero"/>
        <c:crossBetween val="between"/>
        <c:majorUnit val="25000"/>
        <c:dispUnits>
          <c:builtInUnit val="thousands"/>
          <c:dispUnitsLbl>
            <c:spPr>
              <a:noFill/>
              <a:ln>
                <a:noFill/>
              </a:ln>
              <a:effectLst/>
            </c:spPr>
            <c:txPr>
              <a:bodyPr rot="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alpha val="80000"/>
      </a:srgbClr>
    </a:solidFill>
    <a:ln w="15875" cap="flat" cmpd="sng" algn="ctr">
      <a:solidFill>
        <a:srgbClr val="E7954D">
          <a:alpha val="79000"/>
        </a:srgbClr>
      </a:solidFill>
      <a:round/>
    </a:ln>
    <a:effectLst/>
  </c:spPr>
  <c:txPr>
    <a:bodyPr/>
    <a:lstStyle/>
    <a:p>
      <a:pPr>
        <a:defRPr lang="en-US" sz="1100" b="0" i="0" u="none" strike="noStrike"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 (version 2).xlsx]Pivots!cat._prod._by_sale_n_profit</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gradFill flip="none" rotWithShape="1">
            <a:gsLst>
              <a:gs pos="100000">
                <a:srgbClr val="8A8B9A">
                  <a:alpha val="44000"/>
                </a:srgbClr>
              </a:gs>
              <a:gs pos="87000">
                <a:srgbClr val="AA3D4F"/>
              </a:gs>
            </a:gsLst>
            <a:lin ang="0" scaled="1"/>
            <a:tileRect/>
          </a:gradFill>
          <a:ln>
            <a:noFill/>
          </a:ln>
          <a:effectLst/>
        </c:spPr>
        <c:marker>
          <c:symbol val="none"/>
        </c:marke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E7954D"/>
          </a:solidFill>
          <a:ln>
            <a:noFill/>
          </a:ln>
          <a:effectLst/>
        </c:spPr>
        <c:marker>
          <c:symbol val="none"/>
        </c:marker>
        <c:dLbl>
          <c:idx val="0"/>
          <c:spPr>
            <a:noFill/>
            <a:ln>
              <a:noFill/>
            </a:ln>
            <a:effectLst/>
          </c:spPr>
          <c:txPr>
            <a:bodyPr rot="0" spcFirstLastPara="1" vertOverflow="clip" horzOverflow="clip" vert="horz" wrap="square" anchor="ctr" anchorCtr="1"/>
            <a:lstStyle/>
            <a:p>
              <a:pPr>
                <a:defRPr lang="en-US" sz="1000" b="0" i="0" u="none" strike="noStrike" kern="1200" baseline="0">
                  <a:solidFill>
                    <a:srgbClr val="AA3D4F"/>
                  </a:solidFill>
                  <a:latin typeface="Bahnschrift SemiCondensed" panose="020B0502040204020203" pitchFamily="34" charset="0"/>
                  <a:ea typeface="+mn-ea"/>
                  <a:cs typeface="+mn-cs"/>
                </a:defRPr>
              </a:pPr>
              <a:endParaRPr lang="en-FI"/>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030933633295838"/>
                  <c:h val="3.6231897840122422E-2"/>
                </c:manualLayout>
              </c15:layout>
            </c:ext>
          </c:extLst>
        </c:dLbl>
      </c:pivotFmt>
      <c:pivotFmt>
        <c:idx val="7"/>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557142857142856"/>
                  <c:h val="3.6231897840122422E-2"/>
                </c:manualLayout>
              </c15:layout>
            </c:ext>
          </c:extLst>
        </c:dLbl>
      </c:pivotFmt>
      <c:pivotFmt>
        <c:idx val="8"/>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00952380952381"/>
                  <c:h val="3.6231897840122422E-2"/>
                </c:manualLayout>
              </c15:layout>
            </c:ext>
          </c:extLst>
        </c:dLbl>
      </c:pivotFmt>
      <c:pivotFmt>
        <c:idx val="9"/>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2"/>
                  <c:h val="3.6231897840122422E-2"/>
                </c:manualLayout>
              </c15:layout>
            </c:ext>
          </c:extLst>
        </c:dLbl>
      </c:pivotFmt>
      <c:pivotFmt>
        <c:idx val="10"/>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514285714285715"/>
                  <c:h val="3.6231897840122422E-2"/>
                </c:manualLayout>
              </c15:layout>
            </c:ext>
          </c:extLst>
        </c:dLbl>
      </c:pivotFmt>
      <c:pivotFmt>
        <c:idx val="11"/>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190476190476189"/>
                  <c:h val="3.6231897840122422E-2"/>
                </c:manualLayout>
              </c15:layout>
            </c:ext>
          </c:extLst>
        </c:dLbl>
      </c:pivotFmt>
      <c:pivotFmt>
        <c:idx val="12"/>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419047619047618"/>
                  <c:h val="3.6231897840122422E-2"/>
                </c:manualLayout>
              </c15:layout>
            </c:ext>
          </c:extLst>
        </c:dLbl>
      </c:pivotFmt>
      <c:pivotFmt>
        <c:idx val="13"/>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21188601424822"/>
                  <c:h val="3.6231897840122422E-2"/>
                </c:manualLayout>
              </c15:layout>
            </c:ext>
          </c:extLst>
        </c:dLbl>
      </c:pivotFmt>
      <c:pivotFmt>
        <c:idx val="14"/>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6330971128608923"/>
                  <c:h val="3.6231897840122422E-2"/>
                </c:manualLayout>
              </c15:layout>
            </c:ext>
          </c:extLst>
        </c:dLbl>
      </c:pivotFmt>
      <c:pivotFmt>
        <c:idx val="15"/>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004761904761905"/>
                  <c:h val="3.6231897840122422E-2"/>
                </c:manualLayout>
              </c15:layout>
            </c:ext>
          </c:extLst>
        </c:dLbl>
      </c:pivotFmt>
      <c:pivotFmt>
        <c:idx val="16"/>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371428571428573"/>
                  <c:h val="3.6231897840122422E-2"/>
                </c:manualLayout>
              </c15:layout>
            </c:ext>
          </c:extLst>
        </c:dLbl>
      </c:pivotFmt>
      <c:pivotFmt>
        <c:idx val="17"/>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976190476190475"/>
                  <c:h val="3.6231897840122422E-2"/>
                </c:manualLayout>
              </c15:layout>
            </c:ext>
          </c:extLst>
        </c:dLbl>
      </c:pivotFmt>
      <c:pivotFmt>
        <c:idx val="18"/>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559542557180352"/>
                  <c:h val="3.6231897840122422E-2"/>
                </c:manualLayout>
              </c15:layout>
            </c:ext>
          </c:extLst>
        </c:dLbl>
      </c:pivotFmt>
      <c:pivotFmt>
        <c:idx val="19"/>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204761904761906"/>
                  <c:h val="3.6231897840122422E-2"/>
                </c:manualLayout>
              </c15:layout>
            </c:ext>
          </c:extLst>
        </c:dLbl>
      </c:pivotFmt>
      <c:pivotFmt>
        <c:idx val="20"/>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859505061867265"/>
                  <c:h val="3.6231897840122422E-2"/>
                </c:manualLayout>
              </c15:layout>
            </c:ext>
          </c:extLst>
        </c:dLbl>
      </c:pivotFmt>
      <c:pivotFmt>
        <c:idx val="21"/>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17379077615298"/>
                  <c:h val="3.6231897840122422E-2"/>
                </c:manualLayout>
              </c15:layout>
            </c:ext>
          </c:extLst>
        </c:dLbl>
      </c:pivotFmt>
      <c:pivotFmt>
        <c:idx val="22"/>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738095238095237"/>
                  <c:h val="3.6231897840122422E-2"/>
                </c:manualLayout>
              </c15:layout>
            </c:ext>
          </c:extLst>
        </c:dLbl>
      </c:pivotFmt>
      <c:pivotFmt>
        <c:idx val="23"/>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926171728533933"/>
                  <c:h val="3.6231897840122422E-2"/>
                </c:manualLayout>
              </c15:layout>
            </c:ext>
          </c:extLst>
        </c:dLbl>
      </c:pivotFmt>
      <c:pivotFmt>
        <c:idx val="24"/>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492875890513686"/>
                  <c:h val="3.6231897840122422E-2"/>
                </c:manualLayout>
              </c15:layout>
            </c:ext>
          </c:extLst>
        </c:dLbl>
      </c:pivotFmt>
      <c:pivotFmt>
        <c:idx val="25"/>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595238095238094"/>
                  <c:h val="3.6231897840122422E-2"/>
                </c:manualLayout>
              </c15:layout>
            </c:ext>
          </c:extLst>
        </c:dLbl>
      </c:pivotFmt>
      <c:pivotFmt>
        <c:idx val="26"/>
        <c:spPr>
          <a:gradFill flip="none" rotWithShape="1">
            <a:gsLst>
              <a:gs pos="100000">
                <a:srgbClr val="8A8B9A">
                  <a:alpha val="44000"/>
                </a:srgbClr>
              </a:gs>
              <a:gs pos="87000">
                <a:srgbClr val="AA3D4F"/>
              </a:gs>
            </a:gsLst>
            <a:lin ang="0" scaled="1"/>
            <a:tileRect/>
          </a:gradFill>
          <a:ln>
            <a:noFill/>
          </a:ln>
          <a:effectLst/>
        </c:spP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0833170213847905"/>
                  <c:h val="4.6125109361329825E-2"/>
                </c:manualLayout>
              </c15:layout>
            </c:ext>
          </c:extLst>
        </c:dLbl>
      </c:pivotFmt>
      <c:pivotFmt>
        <c:idx val="27"/>
        <c:spPr>
          <a:gradFill flip="none" rotWithShape="1">
            <a:gsLst>
              <a:gs pos="100000">
                <a:srgbClr val="8A8B9A">
                  <a:alpha val="44000"/>
                </a:srgbClr>
              </a:gs>
              <a:gs pos="87000">
                <a:srgbClr val="AA3D4F"/>
              </a:gs>
            </a:gsLst>
            <a:lin ang="0" scaled="1"/>
            <a:tileRect/>
          </a:gradFill>
          <a:ln>
            <a:noFill/>
          </a:ln>
          <a:effectLst/>
        </c:spP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0171891946866475"/>
                  <c:h val="6.5569553805774283E-2"/>
                </c:manualLayout>
              </c15:layout>
            </c:ext>
          </c:extLst>
        </c:dLbl>
      </c:pivotFmt>
      <c:pivotFmt>
        <c:idx val="28"/>
        <c:spPr>
          <a:gradFill flip="none" rotWithShape="1">
            <a:gsLst>
              <a:gs pos="100000">
                <a:srgbClr val="8A8B9A">
                  <a:alpha val="44000"/>
                </a:srgbClr>
              </a:gs>
              <a:gs pos="87000">
                <a:srgbClr val="AA3D4F"/>
              </a:gs>
            </a:gsLst>
            <a:lin ang="0" scaled="1"/>
            <a:tileRect/>
          </a:gradFill>
          <a:ln>
            <a:noFill/>
          </a:ln>
          <a:effectLst/>
        </c:spP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3797797782457353"/>
                  <c:h val="8.1138888888888885E-2"/>
                </c:manualLayout>
              </c15:layout>
            </c:ext>
          </c:extLst>
        </c:dLbl>
      </c:pivotFmt>
      <c:pivotFmt>
        <c:idx val="29"/>
        <c:spPr>
          <a:gradFill flip="none" rotWithShape="1">
            <a:gsLst>
              <a:gs pos="100000">
                <a:srgbClr val="8A8B9A">
                  <a:alpha val="44000"/>
                </a:srgbClr>
              </a:gs>
              <a:gs pos="87000">
                <a:srgbClr val="AA3D4F"/>
              </a:gs>
            </a:gsLst>
            <a:lin ang="0" scaled="1"/>
            <a:tileRect/>
          </a:gradFill>
          <a:ln>
            <a:noFill/>
          </a:ln>
          <a:effectLst/>
        </c:spP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3425272351491031"/>
                  <c:h val="7.8361111111111104E-2"/>
                </c:manualLayout>
              </c15:layout>
            </c:ext>
          </c:extLst>
        </c:dLbl>
      </c:pivotFmt>
      <c:pivotFmt>
        <c:idx val="30"/>
        <c:spPr>
          <a:gradFill flip="none" rotWithShape="1">
            <a:gsLst>
              <a:gs pos="100000">
                <a:srgbClr val="8A8B9A">
                  <a:alpha val="44000"/>
                </a:srgbClr>
              </a:gs>
              <a:gs pos="87000">
                <a:srgbClr val="AA3D4F"/>
              </a:gs>
            </a:gsLst>
            <a:lin ang="0" scaled="1"/>
            <a:tileRect/>
          </a:gradFill>
          <a:ln>
            <a:noFill/>
          </a:ln>
          <a:effectLst/>
        </c:spP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1049950785516106"/>
                  <c:h val="3.77917760279965E-2"/>
                </c:manualLayout>
              </c15:layout>
            </c:ext>
          </c:extLst>
        </c:dLbl>
      </c:pivotFmt>
    </c:pivotFmts>
    <c:plotArea>
      <c:layout>
        <c:manualLayout>
          <c:layoutTarget val="inner"/>
          <c:xMode val="edge"/>
          <c:yMode val="edge"/>
          <c:x val="4.0826078869954645E-2"/>
          <c:y val="7.2272090988626428E-2"/>
          <c:w val="0.87052480820979794"/>
          <c:h val="0.90675109361329831"/>
        </c:manualLayout>
      </c:layout>
      <c:barChart>
        <c:barDir val="bar"/>
        <c:grouping val="stacked"/>
        <c:varyColors val="0"/>
        <c:ser>
          <c:idx val="0"/>
          <c:order val="0"/>
          <c:tx>
            <c:strRef>
              <c:f>Pivots!$Q$8</c:f>
              <c:strCache>
                <c:ptCount val="1"/>
                <c:pt idx="0">
                  <c:v>Total</c:v>
                </c:pt>
              </c:strCache>
            </c:strRef>
          </c:tx>
          <c:spPr>
            <a:gradFill flip="none" rotWithShape="1">
              <a:gsLst>
                <a:gs pos="100000">
                  <a:srgbClr val="8A8B9A">
                    <a:alpha val="44000"/>
                  </a:srgbClr>
                </a:gs>
                <a:gs pos="87000">
                  <a:srgbClr val="AA3D4F"/>
                </a:gs>
              </a:gsLst>
              <a:lin ang="0" scaled="1"/>
              <a:tileRect/>
            </a:gradFill>
            <a:ln>
              <a:noFill/>
            </a:ln>
            <a:effectLst/>
          </c:spPr>
          <c:invertIfNegative val="0"/>
          <c:dPt>
            <c:idx val="0"/>
            <c:invertIfNegative val="0"/>
            <c:bubble3D val="0"/>
            <c:extLst>
              <c:ext xmlns:c16="http://schemas.microsoft.com/office/drawing/2014/chart" uri="{C3380CC4-5D6E-409C-BE32-E72D297353CC}">
                <c16:uniqueId val="{00000002-8813-49FF-A584-9AD27686B791}"/>
              </c:ext>
            </c:extLst>
          </c:dPt>
          <c:dPt>
            <c:idx val="1"/>
            <c:invertIfNegative val="0"/>
            <c:bubble3D val="0"/>
            <c:extLst>
              <c:ext xmlns:c16="http://schemas.microsoft.com/office/drawing/2014/chart" uri="{C3380CC4-5D6E-409C-BE32-E72D297353CC}">
                <c16:uniqueId val="{00000003-8813-49FF-A584-9AD27686B791}"/>
              </c:ext>
            </c:extLst>
          </c:dPt>
          <c:dPt>
            <c:idx val="2"/>
            <c:invertIfNegative val="0"/>
            <c:bubble3D val="0"/>
            <c:extLst>
              <c:ext xmlns:c16="http://schemas.microsoft.com/office/drawing/2014/chart" uri="{C3380CC4-5D6E-409C-BE32-E72D297353CC}">
                <c16:uniqueId val="{00000004-8813-49FF-A584-9AD27686B791}"/>
              </c:ext>
            </c:extLst>
          </c:dPt>
          <c:dPt>
            <c:idx val="3"/>
            <c:invertIfNegative val="0"/>
            <c:bubble3D val="0"/>
            <c:extLst>
              <c:ext xmlns:c16="http://schemas.microsoft.com/office/drawing/2014/chart" uri="{C3380CC4-5D6E-409C-BE32-E72D297353CC}">
                <c16:uniqueId val="{00000005-8813-49FF-A584-9AD27686B791}"/>
              </c:ext>
            </c:extLst>
          </c:dPt>
          <c:dPt>
            <c:idx val="4"/>
            <c:invertIfNegative val="0"/>
            <c:bubble3D val="0"/>
            <c:extLst>
              <c:ext xmlns:c16="http://schemas.microsoft.com/office/drawing/2014/chart" uri="{C3380CC4-5D6E-409C-BE32-E72D297353CC}">
                <c16:uniqueId val="{00000006-8813-49FF-A584-9AD27686B791}"/>
              </c:ext>
            </c:extLst>
          </c:dPt>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797797782457353"/>
                      <c:h val="8.1138888888888885E-2"/>
                    </c:manualLayout>
                  </c15:layout>
                </c:ext>
                <c:ext xmlns:c16="http://schemas.microsoft.com/office/drawing/2014/chart" uri="{C3380CC4-5D6E-409C-BE32-E72D297353CC}">
                  <c16:uniqueId val="{00000002-8813-49FF-A584-9AD27686B79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31049950785516106"/>
                      <c:h val="3.77917760279965E-2"/>
                    </c:manualLayout>
                  </c15:layout>
                </c:ext>
                <c:ext xmlns:c16="http://schemas.microsoft.com/office/drawing/2014/chart" uri="{C3380CC4-5D6E-409C-BE32-E72D297353CC}">
                  <c16:uniqueId val="{00000003-8813-49FF-A584-9AD27686B79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33425272351491031"/>
                      <c:h val="7.8361111111111104E-2"/>
                    </c:manualLayout>
                  </c15:layout>
                </c:ext>
                <c:ext xmlns:c16="http://schemas.microsoft.com/office/drawing/2014/chart" uri="{C3380CC4-5D6E-409C-BE32-E72D297353CC}">
                  <c16:uniqueId val="{00000004-8813-49FF-A584-9AD27686B791}"/>
                </c:ext>
              </c:extLst>
            </c:dLbl>
            <c:dLbl>
              <c:idx val="3"/>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30171891946866475"/>
                      <c:h val="6.5569553805774283E-2"/>
                    </c:manualLayout>
                  </c15:layout>
                </c:ext>
                <c:ext xmlns:c16="http://schemas.microsoft.com/office/drawing/2014/chart" uri="{C3380CC4-5D6E-409C-BE32-E72D297353CC}">
                  <c16:uniqueId val="{00000005-8813-49FF-A584-9AD27686B791}"/>
                </c:ext>
              </c:extLst>
            </c:dLbl>
            <c:dLbl>
              <c:idx val="4"/>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30833170213847905"/>
                      <c:h val="4.6125109361329825E-2"/>
                    </c:manualLayout>
                  </c15:layout>
                </c:ext>
                <c:ext xmlns:c16="http://schemas.microsoft.com/office/drawing/2014/chart" uri="{C3380CC4-5D6E-409C-BE32-E72D297353CC}">
                  <c16:uniqueId val="{00000006-8813-49FF-A584-9AD27686B791}"/>
                </c:ext>
              </c:extLst>
            </c:dLbl>
            <c:numFmt formatCode="General" sourceLinked="0"/>
            <c:spPr>
              <a:noFill/>
              <a:ln>
                <a:noFill/>
              </a:ln>
              <a:effectLst/>
            </c:spPr>
            <c:txPr>
              <a:bodyPr rot="0" spcFirstLastPara="1" vertOverflow="clip" horzOverflow="clip" vert="horz" wrap="square" anchor="ctr" anchorCtr="0">
                <a:noAutofit/>
              </a:bodyPr>
              <a:lstStyle/>
              <a:p>
                <a:pPr algn="ctr">
                  <a:defRPr lang="en-US" sz="105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Pivots!$P$9:$P$14</c:f>
              <c:strCache>
                <c:ptCount val="5"/>
                <c:pt idx="0">
                  <c:v>Sp. &amp; Fi.</c:v>
                </c:pt>
                <c:pt idx="1">
                  <c:v>Ho. Ap.</c:v>
                </c:pt>
                <c:pt idx="2">
                  <c:v>Fo. &amp; Be.</c:v>
                </c:pt>
                <c:pt idx="3">
                  <c:v>Electr.</c:v>
                </c:pt>
                <c:pt idx="4">
                  <c:v>Cloth.</c:v>
                </c:pt>
              </c:strCache>
            </c:strRef>
          </c:cat>
          <c:val>
            <c:numRef>
              <c:f>Pivots!$Q$9:$Q$14</c:f>
              <c:numCache>
                <c:formatCode>0.00</c:formatCode>
                <c:ptCount val="5"/>
                <c:pt idx="0">
                  <c:v>237437.73</c:v>
                </c:pt>
                <c:pt idx="1">
                  <c:v>189973.74</c:v>
                </c:pt>
                <c:pt idx="2">
                  <c:v>170206.58</c:v>
                </c:pt>
                <c:pt idx="3">
                  <c:v>195290.75</c:v>
                </c:pt>
                <c:pt idx="4">
                  <c:v>188231.41</c:v>
                </c:pt>
              </c:numCache>
            </c:numRef>
          </c:val>
          <c:extLst>
            <c:ext xmlns:c16="http://schemas.microsoft.com/office/drawing/2014/chart" uri="{C3380CC4-5D6E-409C-BE32-E72D297353CC}">
              <c16:uniqueId val="{00000000-8813-49FF-A584-9AD27686B791}"/>
            </c:ext>
          </c:extLst>
        </c:ser>
        <c:dLbls>
          <c:showLegendKey val="0"/>
          <c:showVal val="1"/>
          <c:showCatName val="0"/>
          <c:showSerName val="0"/>
          <c:showPercent val="0"/>
          <c:showBubbleSize val="0"/>
        </c:dLbls>
        <c:gapWidth val="20"/>
        <c:overlap val="100"/>
        <c:axId val="275672128"/>
        <c:axId val="275670208"/>
      </c:barChart>
      <c:catAx>
        <c:axId val="275672128"/>
        <c:scaling>
          <c:orientation val="minMax"/>
        </c:scaling>
        <c:delete val="1"/>
        <c:axPos val="r"/>
        <c:numFmt formatCode="General" sourceLinked="1"/>
        <c:majorTickMark val="out"/>
        <c:minorTickMark val="out"/>
        <c:tickLblPos val="nextTo"/>
        <c:crossAx val="275670208"/>
        <c:crosses val="autoZero"/>
        <c:auto val="1"/>
        <c:lblAlgn val="ctr"/>
        <c:lblOffset val="100"/>
        <c:noMultiLvlLbl val="0"/>
      </c:catAx>
      <c:valAx>
        <c:axId val="275670208"/>
        <c:scaling>
          <c:orientation val="maxMin"/>
        </c:scaling>
        <c:delete val="1"/>
        <c:axPos val="b"/>
        <c:numFmt formatCode="0.00" sourceLinked="1"/>
        <c:majorTickMark val="out"/>
        <c:minorTickMark val="out"/>
        <c:tickLblPos val="nextTo"/>
        <c:crossAx val="275672128"/>
        <c:crosses val="autoZero"/>
        <c:crossBetween val="between"/>
      </c:valAx>
      <c:spPr>
        <a:solidFill>
          <a:srgbClr val="181824">
            <a:alpha val="80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Bahnschrift SemiCondensed" panose="020B0502040204020203" pitchFamily="34" charset="0"/>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Pivots!$L$26:$M$26</c:f>
              <c:strCache>
                <c:ptCount val="2"/>
                <c:pt idx="0">
                  <c:v>Profit Margin</c:v>
                </c:pt>
                <c:pt idx="1">
                  <c:v>Cost Margin</c:v>
                </c:pt>
              </c:strCache>
            </c:strRef>
          </c:tx>
          <c:dPt>
            <c:idx val="0"/>
            <c:bubble3D val="0"/>
            <c:spPr>
              <a:solidFill>
                <a:srgbClr val="181824"/>
              </a:solidFill>
              <a:ln w="19050">
                <a:solidFill>
                  <a:srgbClr val="8A8B9A">
                    <a:alpha val="50000"/>
                  </a:srgbClr>
                </a:solidFill>
              </a:ln>
              <a:effectLst/>
            </c:spPr>
            <c:extLst>
              <c:ext xmlns:c16="http://schemas.microsoft.com/office/drawing/2014/chart" uri="{C3380CC4-5D6E-409C-BE32-E72D297353CC}">
                <c16:uniqueId val="{00000001-B0DB-47AC-89FD-50E8181203C7}"/>
              </c:ext>
            </c:extLst>
          </c:dPt>
          <c:dPt>
            <c:idx val="1"/>
            <c:bubble3D val="0"/>
            <c:spPr>
              <a:solidFill>
                <a:srgbClr val="181824">
                  <a:alpha val="5000"/>
                </a:srgbClr>
              </a:solidFill>
              <a:ln w="19050">
                <a:solidFill>
                  <a:srgbClr val="8A8B9A">
                    <a:alpha val="50000"/>
                  </a:srgbClr>
                </a:solidFill>
              </a:ln>
              <a:effectLst/>
            </c:spPr>
            <c:extLst>
              <c:ext xmlns:c16="http://schemas.microsoft.com/office/drawing/2014/chart" uri="{C3380CC4-5D6E-409C-BE32-E72D297353CC}">
                <c16:uniqueId val="{00000003-B0DB-47AC-89FD-50E8181203C7}"/>
              </c:ext>
            </c:extLst>
          </c:dPt>
          <c:val>
            <c:numRef>
              <c:f>Pivots!$L$27:$M$27</c:f>
              <c:numCache>
                <c:formatCode>0\ %;\-0\ %;0\ %</c:formatCode>
                <c:ptCount val="2"/>
                <c:pt idx="0">
                  <c:v>0.44315196700304543</c:v>
                </c:pt>
                <c:pt idx="1">
                  <c:v>0.55684803299695451</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Pivots!$L$35:$M$35</c:f>
              <c:strCache>
                <c:ptCount val="2"/>
                <c:pt idx="0">
                  <c:v>Profit Margin</c:v>
                </c:pt>
                <c:pt idx="1">
                  <c:v>Cost Margin</c:v>
                </c:pt>
              </c:strCache>
            </c:strRef>
          </c:tx>
          <c:spPr>
            <a:ln>
              <a:solidFill>
                <a:srgbClr val="8A8B9A">
                  <a:alpha val="50000"/>
                </a:srgbClr>
              </a:solidFill>
            </a:ln>
          </c:spPr>
          <c:dPt>
            <c:idx val="0"/>
            <c:bubble3D val="0"/>
            <c:spPr>
              <a:solidFill>
                <a:srgbClr val="181824"/>
              </a:solidFill>
              <a:ln w="19050">
                <a:solidFill>
                  <a:srgbClr val="8A8B9A">
                    <a:alpha val="50000"/>
                  </a:srgbClr>
                </a:solidFill>
              </a:ln>
              <a:effectLst/>
            </c:spPr>
            <c:extLst>
              <c:ext xmlns:c16="http://schemas.microsoft.com/office/drawing/2014/chart" uri="{C3380CC4-5D6E-409C-BE32-E72D297353CC}">
                <c16:uniqueId val="{00000001-B0DB-47AC-89FD-50E8181203C7}"/>
              </c:ext>
            </c:extLst>
          </c:dPt>
          <c:dPt>
            <c:idx val="1"/>
            <c:bubble3D val="0"/>
            <c:spPr>
              <a:solidFill>
                <a:srgbClr val="181824">
                  <a:alpha val="5000"/>
                </a:srgbClr>
              </a:solidFill>
              <a:ln w="19050">
                <a:solidFill>
                  <a:srgbClr val="8A8B9A">
                    <a:alpha val="50000"/>
                  </a:srgbClr>
                </a:solidFill>
              </a:ln>
              <a:effectLst/>
            </c:spPr>
            <c:extLst>
              <c:ext xmlns:c16="http://schemas.microsoft.com/office/drawing/2014/chart" uri="{C3380CC4-5D6E-409C-BE32-E72D297353CC}">
                <c16:uniqueId val="{00000003-B0DB-47AC-89FD-50E8181203C7}"/>
              </c:ext>
            </c:extLst>
          </c:dPt>
          <c:val>
            <c:numRef>
              <c:f>Pivots!$L$36:$M$36</c:f>
              <c:numCache>
                <c:formatCode>0\ %;\-0\ %;0\ %</c:formatCode>
                <c:ptCount val="2"/>
                <c:pt idx="0">
                  <c:v>0.44983853240173749</c:v>
                </c:pt>
                <c:pt idx="1">
                  <c:v>0.55016146759826245</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Pivots!$L$26:$M$26</c:f>
              <c:strCache>
                <c:ptCount val="2"/>
                <c:pt idx="0">
                  <c:v>Profit Margin</c:v>
                </c:pt>
                <c:pt idx="1">
                  <c:v>Cost Margin</c:v>
                </c:pt>
              </c:strCache>
            </c:strRef>
          </c:tx>
          <c:dPt>
            <c:idx val="0"/>
            <c:bubble3D val="0"/>
            <c:spPr>
              <a:solidFill>
                <a:srgbClr val="181824"/>
              </a:solidFill>
              <a:ln w="19050">
                <a:solidFill>
                  <a:srgbClr val="8A8B9A">
                    <a:alpha val="50000"/>
                  </a:srgbClr>
                </a:solidFill>
              </a:ln>
              <a:effectLst/>
            </c:spPr>
            <c:extLst>
              <c:ext xmlns:c16="http://schemas.microsoft.com/office/drawing/2014/chart" uri="{C3380CC4-5D6E-409C-BE32-E72D297353CC}">
                <c16:uniqueId val="{00000001-B0DB-47AC-89FD-50E8181203C7}"/>
              </c:ext>
            </c:extLst>
          </c:dPt>
          <c:dPt>
            <c:idx val="1"/>
            <c:bubble3D val="0"/>
            <c:spPr>
              <a:solidFill>
                <a:srgbClr val="181824">
                  <a:alpha val="5000"/>
                </a:srgbClr>
              </a:solidFill>
              <a:ln w="19050">
                <a:solidFill>
                  <a:srgbClr val="8A8B9A">
                    <a:alpha val="50000"/>
                  </a:srgbClr>
                </a:solidFill>
              </a:ln>
              <a:effectLst/>
            </c:spPr>
            <c:extLst>
              <c:ext xmlns:c16="http://schemas.microsoft.com/office/drawing/2014/chart" uri="{C3380CC4-5D6E-409C-BE32-E72D297353CC}">
                <c16:uniqueId val="{00000003-B0DB-47AC-89FD-50E8181203C7}"/>
              </c:ext>
            </c:extLst>
          </c:dPt>
          <c:val>
            <c:numRef>
              <c:f>Pivots!$L$30:$M$30</c:f>
              <c:numCache>
                <c:formatCode>0\ %;\-0\ %;0\ %</c:formatCode>
                <c:ptCount val="2"/>
                <c:pt idx="0">
                  <c:v>0.42860270149367907</c:v>
                </c:pt>
                <c:pt idx="1">
                  <c:v>0.57139729850632093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Pivots!$L$32:$M$32</c:f>
              <c:strCache>
                <c:ptCount val="2"/>
                <c:pt idx="0">
                  <c:v>Profit Margin</c:v>
                </c:pt>
                <c:pt idx="1">
                  <c:v>Cost Margin</c:v>
                </c:pt>
              </c:strCache>
            </c:strRef>
          </c:tx>
          <c:spPr>
            <a:solidFill>
              <a:srgbClr val="181824"/>
            </a:solidFill>
            <a:ln>
              <a:solidFill>
                <a:srgbClr val="8A8B9A">
                  <a:alpha val="50000"/>
                </a:srgbClr>
              </a:solidFill>
            </a:ln>
          </c:spPr>
          <c:dPt>
            <c:idx val="0"/>
            <c:bubble3D val="0"/>
            <c:spPr>
              <a:solidFill>
                <a:srgbClr val="181824"/>
              </a:solidFill>
              <a:ln w="19050">
                <a:solidFill>
                  <a:srgbClr val="8A8B9A">
                    <a:alpha val="50000"/>
                  </a:srgbClr>
                </a:solidFill>
              </a:ln>
              <a:effectLst/>
            </c:spPr>
            <c:extLst>
              <c:ext xmlns:c16="http://schemas.microsoft.com/office/drawing/2014/chart" uri="{C3380CC4-5D6E-409C-BE32-E72D297353CC}">
                <c16:uniqueId val="{00000001-B0DB-47AC-89FD-50E8181203C7}"/>
              </c:ext>
            </c:extLst>
          </c:dPt>
          <c:dPt>
            <c:idx val="1"/>
            <c:bubble3D val="0"/>
            <c:spPr>
              <a:solidFill>
                <a:srgbClr val="181824">
                  <a:alpha val="5000"/>
                </a:srgbClr>
              </a:solidFill>
              <a:ln w="19050">
                <a:solidFill>
                  <a:srgbClr val="8A8B9A">
                    <a:alpha val="50000"/>
                  </a:srgbClr>
                </a:solidFill>
              </a:ln>
              <a:effectLst/>
            </c:spPr>
            <c:extLst>
              <c:ext xmlns:c16="http://schemas.microsoft.com/office/drawing/2014/chart" uri="{C3380CC4-5D6E-409C-BE32-E72D297353CC}">
                <c16:uniqueId val="{00000003-B0DB-47AC-89FD-50E8181203C7}"/>
              </c:ext>
            </c:extLst>
          </c:dPt>
          <c:val>
            <c:numRef>
              <c:f>Pivots!$L$33:$M$33</c:f>
              <c:numCache>
                <c:formatCode>0\ %;\-0\ %;0\ %</c:formatCode>
                <c:ptCount val="2"/>
                <c:pt idx="0">
                  <c:v>0.48527812317639274</c:v>
                </c:pt>
                <c:pt idx="1">
                  <c:v>0.51472187682360726</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Pivots!$L$23:$M$23</c:f>
              <c:strCache>
                <c:ptCount val="2"/>
                <c:pt idx="0">
                  <c:v>Profit Margin</c:v>
                </c:pt>
                <c:pt idx="1">
                  <c:v>Cost Margin</c:v>
                </c:pt>
              </c:strCache>
            </c:strRef>
          </c:tx>
          <c:spPr>
            <a:ln>
              <a:solidFill>
                <a:srgbClr val="8A8B9A">
                  <a:alpha val="50000"/>
                </a:srgbClr>
              </a:solidFill>
            </a:ln>
          </c:spPr>
          <c:dPt>
            <c:idx val="0"/>
            <c:bubble3D val="0"/>
            <c:spPr>
              <a:solidFill>
                <a:srgbClr val="181824"/>
              </a:solidFill>
              <a:ln w="19050">
                <a:solidFill>
                  <a:srgbClr val="8A8B9A">
                    <a:alpha val="50000"/>
                  </a:srgbClr>
                </a:solidFill>
              </a:ln>
              <a:effectLst/>
            </c:spPr>
            <c:extLst>
              <c:ext xmlns:c16="http://schemas.microsoft.com/office/drawing/2014/chart" uri="{C3380CC4-5D6E-409C-BE32-E72D297353CC}">
                <c16:uniqueId val="{00000001-B0DB-47AC-89FD-50E8181203C7}"/>
              </c:ext>
            </c:extLst>
          </c:dPt>
          <c:dPt>
            <c:idx val="1"/>
            <c:bubble3D val="0"/>
            <c:spPr>
              <a:solidFill>
                <a:srgbClr val="181824">
                  <a:alpha val="5000"/>
                </a:srgbClr>
              </a:solidFill>
              <a:ln w="19050">
                <a:solidFill>
                  <a:srgbClr val="8A8B9A">
                    <a:alpha val="50000"/>
                  </a:srgbClr>
                </a:solidFill>
              </a:ln>
              <a:effectLst/>
            </c:spPr>
            <c:extLst>
              <c:ext xmlns:c16="http://schemas.microsoft.com/office/drawing/2014/chart" uri="{C3380CC4-5D6E-409C-BE32-E72D297353CC}">
                <c16:uniqueId val="{00000003-B0DB-47AC-89FD-50E8181203C7}"/>
              </c:ext>
            </c:extLst>
          </c:dPt>
          <c:val>
            <c:numRef>
              <c:f>Pivots!$L$24:$M$24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 (version 2).xlsx]Pivots!PivotTable3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8B9A"/>
          </a:solidFill>
          <a:ln w="15875">
            <a:solidFill>
              <a:srgbClr val="8A8B9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A3D4F"/>
                  </a:solidFill>
                  <a:latin typeface="Bahnschrift Light SemiCondensed" panose="020B0502040204020203" pitchFamily="34" charset="0"/>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0187862541832"/>
          <c:y val="0.10852719200456792"/>
          <c:w val="0.7305060378303847"/>
          <c:h val="0.75334729089870922"/>
        </c:manualLayout>
      </c:layout>
      <c:barChart>
        <c:barDir val="bar"/>
        <c:grouping val="clustered"/>
        <c:varyColors val="0"/>
        <c:ser>
          <c:idx val="0"/>
          <c:order val="0"/>
          <c:tx>
            <c:strRef>
              <c:f>Pivots!$G$28</c:f>
              <c:strCache>
                <c:ptCount val="1"/>
                <c:pt idx="0">
                  <c:v>Total</c:v>
                </c:pt>
              </c:strCache>
            </c:strRef>
          </c:tx>
          <c:spPr>
            <a:solidFill>
              <a:srgbClr val="8A8B9A"/>
            </a:solidFill>
            <a:ln w="15875">
              <a:solidFill>
                <a:srgbClr val="8A8B9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A3D4F"/>
                    </a:solidFill>
                    <a:latin typeface="Bahnschrift Light SemiCondensed" panose="020B0502040204020203" pitchFamily="34" charset="0"/>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Pivots!$F$29:$F$33</c:f>
              <c:strCache>
                <c:ptCount val="5"/>
                <c:pt idx="0">
                  <c:v>Cloth.</c:v>
                </c:pt>
                <c:pt idx="1">
                  <c:v>Electr.</c:v>
                </c:pt>
                <c:pt idx="2">
                  <c:v>Fo. &amp; Be.</c:v>
                </c:pt>
                <c:pt idx="3">
                  <c:v>Ho. Ap.</c:v>
                </c:pt>
                <c:pt idx="4">
                  <c:v>Sp. &amp; Fi.</c:v>
                </c:pt>
              </c:strCache>
            </c:strRef>
          </c:cat>
          <c:val>
            <c:numRef>
              <c:f>Pivots!$G$29:$G$33</c:f>
              <c:numCache>
                <c:formatCode>General</c:formatCode>
                <c:ptCount val="5"/>
                <c:pt idx="0">
                  <c:v>119</c:v>
                </c:pt>
                <c:pt idx="1">
                  <c:v>112</c:v>
                </c:pt>
                <c:pt idx="2">
                  <c:v>119</c:v>
                </c:pt>
                <c:pt idx="3">
                  <c:v>98</c:v>
                </c:pt>
                <c:pt idx="4">
                  <c:v>145</c:v>
                </c:pt>
              </c:numCache>
            </c:numRef>
          </c:val>
          <c:extLst>
            <c:ext xmlns:c16="http://schemas.microsoft.com/office/drawing/2014/chart" uri="{C3380CC4-5D6E-409C-BE32-E72D297353CC}">
              <c16:uniqueId val="{00000000-499B-4CFB-8114-EA952809A890}"/>
            </c:ext>
          </c:extLst>
        </c:ser>
        <c:dLbls>
          <c:dLblPos val="inEnd"/>
          <c:showLegendKey val="0"/>
          <c:showVal val="1"/>
          <c:showCatName val="0"/>
          <c:showSerName val="0"/>
          <c:showPercent val="0"/>
          <c:showBubbleSize val="0"/>
        </c:dLbls>
        <c:gapWidth val="12"/>
        <c:axId val="1658329184"/>
        <c:axId val="1658329664"/>
      </c:barChart>
      <c:catAx>
        <c:axId val="165832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75000"/>
                  </a:schemeClr>
                </a:solidFill>
                <a:latin typeface="Bahnschrift Condensed" panose="020B0502040204020203" pitchFamily="34" charset="0"/>
                <a:ea typeface="+mn-ea"/>
                <a:cs typeface="+mn-cs"/>
              </a:defRPr>
            </a:pPr>
            <a:endParaRPr lang="en-FI"/>
          </a:p>
        </c:txPr>
        <c:crossAx val="1658329664"/>
        <c:crosses val="autoZero"/>
        <c:auto val="1"/>
        <c:lblAlgn val="ctr"/>
        <c:lblOffset val="100"/>
        <c:noMultiLvlLbl val="0"/>
      </c:catAx>
      <c:valAx>
        <c:axId val="1658329664"/>
        <c:scaling>
          <c:orientation val="minMax"/>
          <c:max val="150"/>
        </c:scaling>
        <c:delete val="1"/>
        <c:axPos val="b"/>
        <c:numFmt formatCode="General" sourceLinked="1"/>
        <c:majorTickMark val="out"/>
        <c:minorTickMark val="none"/>
        <c:tickLblPos val="nextTo"/>
        <c:crossAx val="165832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3D4F">
        <a:alpha val="83000"/>
      </a:srgbClr>
    </a:solidFill>
    <a:ln w="12700" cap="sq" cmpd="sng" algn="ctr">
      <a:solidFill>
        <a:srgbClr val="AA3D4F"/>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 (version 2).xlsx]Analysis!PivotTable1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200">
                <a:latin typeface="Bahnschrift Condensed" panose="020B0502040204020203" pitchFamily="34" charset="0"/>
              </a:rPr>
              <a:t>For 'Category: Sports &amp; Fitness', 'Product': </a:t>
            </a:r>
            <a:r>
              <a:rPr lang="en-US" sz="1200">
                <a:solidFill>
                  <a:srgbClr val="DD5A13"/>
                </a:solidFill>
                <a:latin typeface="Bahnschrift Condensed" panose="020B0502040204020203" pitchFamily="34" charset="0"/>
              </a:rPr>
              <a:t>Bicycle</a:t>
            </a:r>
            <a:r>
              <a:rPr lang="en-US" sz="1200">
                <a:latin typeface="Bahnschrift Condensed" panose="020B0502040204020203" pitchFamily="34" charset="0"/>
              </a:rPr>
              <a:t> and </a:t>
            </a:r>
            <a:r>
              <a:rPr lang="en-US" sz="1200">
                <a:solidFill>
                  <a:srgbClr val="DD5A13"/>
                </a:solidFill>
                <a:latin typeface="Bahnschrift Condensed" panose="020B0502040204020203" pitchFamily="34" charset="0"/>
              </a:rPr>
              <a:t>Dumbbells</a:t>
            </a:r>
            <a:r>
              <a:rPr lang="en-US" sz="1200">
                <a:latin typeface="Bahnschrift Condensed" panose="020B0502040204020203" pitchFamily="34" charset="0"/>
              </a:rPr>
              <a:t> have noticeably higher 'Sales'.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FI"/>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ED7331"/>
          </a:solidFill>
          <a:ln>
            <a:noFill/>
          </a:ln>
          <a:effectLst/>
        </c:spPr>
      </c:pivotFmt>
      <c:pivotFmt>
        <c:idx val="3"/>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331"/>
          </a:solidFill>
          <a:ln>
            <a:noFill/>
          </a:ln>
          <a:effectLst/>
        </c:spPr>
      </c:pivotFmt>
      <c:pivotFmt>
        <c:idx val="5"/>
        <c:spPr>
          <a:solidFill>
            <a:srgbClr val="ED7331"/>
          </a:solidFill>
          <a:ln>
            <a:noFill/>
          </a:ln>
          <a:effectLst/>
        </c:spPr>
      </c:pivotFmt>
      <c:pivotFmt>
        <c:idx val="6"/>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A3D4F"/>
          </a:solidFill>
          <a:ln>
            <a:noFill/>
          </a:ln>
          <a:effectLst/>
        </c:spPr>
      </c:pivotFmt>
      <c:pivotFmt>
        <c:idx val="8"/>
        <c:spPr>
          <a:solidFill>
            <a:srgbClr val="AA3D4F"/>
          </a:solidFill>
          <a:ln>
            <a:noFill/>
          </a:ln>
          <a:effectLst/>
        </c:spPr>
      </c:pivotFmt>
    </c:pivotFmts>
    <c:plotArea>
      <c:layout/>
      <c:barChart>
        <c:barDir val="bar"/>
        <c:grouping val="stacked"/>
        <c:varyColors val="0"/>
        <c:ser>
          <c:idx val="0"/>
          <c:order val="0"/>
          <c:tx>
            <c:strRef>
              <c:f>Analysis!$G$4</c:f>
              <c:strCache>
                <c:ptCount val="1"/>
                <c:pt idx="0">
                  <c:v>Total</c:v>
                </c:pt>
              </c:strCache>
            </c:strRef>
          </c:tx>
          <c:spPr>
            <a:solidFill>
              <a:srgbClr val="D2D2D2"/>
            </a:solidFill>
            <a:ln>
              <a:noFill/>
            </a:ln>
            <a:effectLst/>
          </c:spPr>
          <c:invertIfNegative val="0"/>
          <c:dPt>
            <c:idx val="0"/>
            <c:invertIfNegative val="0"/>
            <c:bubble3D val="0"/>
            <c:spPr>
              <a:solidFill>
                <a:srgbClr val="AA3D4F"/>
              </a:solidFill>
              <a:ln>
                <a:noFill/>
              </a:ln>
              <a:effectLst/>
            </c:spPr>
            <c:extLst>
              <c:ext xmlns:c16="http://schemas.microsoft.com/office/drawing/2014/chart" uri="{C3380CC4-5D6E-409C-BE32-E72D297353CC}">
                <c16:uniqueId val="{00000001-A195-462B-A6D4-EC7721F47170}"/>
              </c:ext>
            </c:extLst>
          </c:dPt>
          <c:dPt>
            <c:idx val="1"/>
            <c:invertIfNegative val="0"/>
            <c:bubble3D val="0"/>
            <c:spPr>
              <a:solidFill>
                <a:srgbClr val="AA3D4F"/>
              </a:solidFill>
              <a:ln>
                <a:noFill/>
              </a:ln>
              <a:effectLst/>
            </c:spPr>
            <c:extLst>
              <c:ext xmlns:c16="http://schemas.microsoft.com/office/drawing/2014/chart" uri="{C3380CC4-5D6E-409C-BE32-E72D297353CC}">
                <c16:uniqueId val="{00000003-A195-462B-A6D4-EC7721F47170}"/>
              </c:ext>
            </c:extLst>
          </c:dPt>
          <c:cat>
            <c:strRef>
              <c:f>Analysis!$F$5:$F$9</c:f>
              <c:strCache>
                <c:ptCount val="4"/>
                <c:pt idx="0">
                  <c:v>Bicycle</c:v>
                </c:pt>
                <c:pt idx="1">
                  <c:v>Dumbbells</c:v>
                </c:pt>
                <c:pt idx="2">
                  <c:v>Yoga Mat</c:v>
                </c:pt>
                <c:pt idx="3">
                  <c:v>Treadmill</c:v>
                </c:pt>
              </c:strCache>
            </c:strRef>
          </c:cat>
          <c:val>
            <c:numRef>
              <c:f>Analysis!$G$5:$G$9</c:f>
              <c:numCache>
                <c:formatCode>General</c:formatCode>
                <c:ptCount val="4"/>
                <c:pt idx="0">
                  <c:v>80571.700000000012</c:v>
                </c:pt>
                <c:pt idx="1">
                  <c:v>76670.649999999994</c:v>
                </c:pt>
                <c:pt idx="2">
                  <c:v>45468.039999999994</c:v>
                </c:pt>
                <c:pt idx="3">
                  <c:v>34727.339999999997</c:v>
                </c:pt>
              </c:numCache>
            </c:numRef>
          </c:val>
          <c:extLst>
            <c:ext xmlns:c16="http://schemas.microsoft.com/office/drawing/2014/chart" uri="{C3380CC4-5D6E-409C-BE32-E72D297353CC}">
              <c16:uniqueId val="{00000004-A195-462B-A6D4-EC7721F47170}"/>
            </c:ext>
          </c:extLst>
        </c:ser>
        <c:dLbls>
          <c:showLegendKey val="0"/>
          <c:showVal val="0"/>
          <c:showCatName val="0"/>
          <c:showSerName val="0"/>
          <c:showPercent val="0"/>
          <c:showBubbleSize val="0"/>
        </c:dLbls>
        <c:gapWidth val="33"/>
        <c:overlap val="100"/>
        <c:axId val="1683785216"/>
        <c:axId val="1683778976"/>
      </c:barChart>
      <c:catAx>
        <c:axId val="1683785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683778976"/>
        <c:crosses val="autoZero"/>
        <c:auto val="1"/>
        <c:lblAlgn val="ctr"/>
        <c:lblOffset val="100"/>
        <c:noMultiLvlLbl val="0"/>
      </c:catAx>
      <c:valAx>
        <c:axId val="1683778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683785216"/>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FI"/>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200">
                <a:latin typeface="Bahnschrift Condensed" panose="020B0502040204020203" pitchFamily="34" charset="0"/>
              </a:rPr>
              <a:t>For 'Category: Clothing', 'Product': </a:t>
            </a:r>
            <a:r>
              <a:rPr lang="en-US" sz="1200">
                <a:solidFill>
                  <a:srgbClr val="DD5A13"/>
                </a:solidFill>
                <a:latin typeface="Bahnschrift Condensed" panose="020B0502040204020203" pitchFamily="34" charset="0"/>
              </a:rPr>
              <a:t>Jeans</a:t>
            </a:r>
            <a:r>
              <a:rPr lang="en-US" sz="1200">
                <a:latin typeface="Bahnschrift Condensed" panose="020B0502040204020203" pitchFamily="34" charset="0"/>
              </a:rPr>
              <a:t> accounts for the majority of 'Profit'.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FI"/>
        </a:p>
      </c:txPr>
    </c:title>
    <c:autoTitleDeleted val="0"/>
    <c:pivotFmts>
      <c:pivotFmt>
        <c:idx val="0"/>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w="19050">
            <a:solidFill>
              <a:schemeClr val="lt1"/>
            </a:solidFill>
          </a:ln>
          <a:effectLst/>
        </c:spPr>
      </c:pivotFmt>
      <c:pivotFmt>
        <c:idx val="4"/>
        <c:spPr>
          <a:solidFill>
            <a:srgbClr val="D2D2D2"/>
          </a:solidFill>
          <a:ln w="19050">
            <a:solidFill>
              <a:schemeClr val="lt1"/>
            </a:solidFill>
          </a:ln>
          <a:effectLst/>
        </c:spPr>
      </c:pivotFmt>
      <c:pivotFmt>
        <c:idx val="5"/>
        <c:spPr>
          <a:solidFill>
            <a:srgbClr val="D2D2D2"/>
          </a:solidFill>
          <a:ln w="19050">
            <a:solidFill>
              <a:schemeClr val="lt1"/>
            </a:solidFill>
          </a:ln>
          <a:effectLst/>
        </c:spPr>
      </c:pivotFmt>
      <c:pivotFmt>
        <c:idx val="6"/>
        <c:spPr>
          <a:solidFill>
            <a:srgbClr val="D2D2D2"/>
          </a:solidFill>
          <a:ln w="19050">
            <a:solidFill>
              <a:schemeClr val="lt1"/>
            </a:solidFill>
          </a:ln>
          <a:effectLst/>
        </c:spPr>
      </c:pivotFmt>
      <c:pivotFmt>
        <c:idx val="7"/>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D7331"/>
          </a:solidFill>
          <a:ln w="19050">
            <a:solidFill>
              <a:schemeClr val="lt1"/>
            </a:solidFill>
          </a:ln>
          <a:effectLst/>
        </c:spPr>
      </c:pivotFmt>
      <c:pivotFmt>
        <c:idx val="9"/>
        <c:spPr>
          <a:solidFill>
            <a:srgbClr val="D2D2D2"/>
          </a:solidFill>
          <a:ln w="19050">
            <a:solidFill>
              <a:schemeClr val="lt1"/>
            </a:solidFill>
          </a:ln>
          <a:effectLst/>
        </c:spPr>
      </c:pivotFmt>
      <c:pivotFmt>
        <c:idx val="10"/>
        <c:spPr>
          <a:solidFill>
            <a:srgbClr val="D2D2D2"/>
          </a:solidFill>
          <a:ln w="19050">
            <a:solidFill>
              <a:schemeClr val="lt1"/>
            </a:solidFill>
          </a:ln>
          <a:effectLst/>
        </c:spPr>
      </c:pivotFmt>
      <c:pivotFmt>
        <c:idx val="11"/>
        <c:spPr>
          <a:solidFill>
            <a:srgbClr val="D2D2D2"/>
          </a:solidFill>
          <a:ln w="19050">
            <a:solidFill>
              <a:schemeClr val="lt1"/>
            </a:solidFill>
          </a:ln>
          <a:effectLst/>
        </c:spPr>
      </c:pivotFmt>
    </c:pivotFmts>
    <c:plotArea>
      <c:layout/>
      <c:doughnutChart>
        <c:varyColors val="1"/>
        <c:ser>
          <c:idx val="0"/>
          <c:order val="0"/>
          <c:tx>
            <c:v>Total</c:v>
          </c:tx>
          <c:spPr>
            <a:solidFill>
              <a:srgbClr val="D2D2D2"/>
            </a:solidFill>
          </c:spPr>
          <c:dPt>
            <c:idx val="0"/>
            <c:bubble3D val="0"/>
            <c:spPr>
              <a:solidFill>
                <a:srgbClr val="ED7331"/>
              </a:solidFill>
              <a:ln w="19050">
                <a:solidFill>
                  <a:schemeClr val="lt1"/>
                </a:solidFill>
              </a:ln>
              <a:effectLst/>
            </c:spPr>
            <c:extLst>
              <c:ext xmlns:c16="http://schemas.microsoft.com/office/drawing/2014/chart" uri="{C3380CC4-5D6E-409C-BE32-E72D297353CC}">
                <c16:uniqueId val="{00000001-5C64-4F57-AA3B-14ACFB0E693C}"/>
              </c:ext>
            </c:extLst>
          </c:dPt>
          <c:dPt>
            <c:idx val="1"/>
            <c:bubble3D val="0"/>
            <c:spPr>
              <a:solidFill>
                <a:srgbClr val="D2D2D2"/>
              </a:solidFill>
              <a:ln w="19050">
                <a:solidFill>
                  <a:schemeClr val="lt1"/>
                </a:solidFill>
              </a:ln>
              <a:effectLst/>
            </c:spPr>
            <c:extLst>
              <c:ext xmlns:c16="http://schemas.microsoft.com/office/drawing/2014/chart" uri="{C3380CC4-5D6E-409C-BE32-E72D297353CC}">
                <c16:uniqueId val="{00000003-5C64-4F57-AA3B-14ACFB0E693C}"/>
              </c:ext>
            </c:extLst>
          </c:dPt>
          <c:dPt>
            <c:idx val="2"/>
            <c:bubble3D val="0"/>
            <c:spPr>
              <a:solidFill>
                <a:srgbClr val="D2D2D2"/>
              </a:solidFill>
              <a:ln w="19050">
                <a:solidFill>
                  <a:schemeClr val="lt1"/>
                </a:solidFill>
              </a:ln>
              <a:effectLst/>
            </c:spPr>
            <c:extLst>
              <c:ext xmlns:c16="http://schemas.microsoft.com/office/drawing/2014/chart" uri="{C3380CC4-5D6E-409C-BE32-E72D297353CC}">
                <c16:uniqueId val="{00000005-5C64-4F57-AA3B-14ACFB0E693C}"/>
              </c:ext>
            </c:extLst>
          </c:dPt>
          <c:dPt>
            <c:idx val="3"/>
            <c:bubble3D val="0"/>
            <c:spPr>
              <a:solidFill>
                <a:srgbClr val="D2D2D2"/>
              </a:solidFill>
              <a:ln w="19050">
                <a:solidFill>
                  <a:schemeClr val="lt1"/>
                </a:solidFill>
              </a:ln>
              <a:effectLst/>
            </c:spPr>
            <c:extLst>
              <c:ext xmlns:c16="http://schemas.microsoft.com/office/drawing/2014/chart" uri="{C3380CC4-5D6E-409C-BE32-E72D297353CC}">
                <c16:uniqueId val="{00000007-5C64-4F57-AA3B-14ACFB0E693C}"/>
              </c:ext>
            </c:extLst>
          </c:dPt>
          <c:cat>
            <c:strLit>
              <c:ptCount val="4"/>
              <c:pt idx="0">
                <c:v>Jeans</c:v>
              </c:pt>
              <c:pt idx="1">
                <c:v>Sweater</c:v>
              </c:pt>
              <c:pt idx="2">
                <c:v>Jacket</c:v>
              </c:pt>
              <c:pt idx="3">
                <c:v>T-Shirt</c:v>
              </c:pt>
            </c:strLit>
          </c:cat>
          <c:val>
            <c:numLit>
              <c:formatCode>General</c:formatCode>
              <c:ptCount val="4"/>
              <c:pt idx="0">
                <c:v>46950.18</c:v>
              </c:pt>
              <c:pt idx="1">
                <c:v>17063.829999999998</c:v>
              </c:pt>
              <c:pt idx="2">
                <c:v>14468.989999999998</c:v>
              </c:pt>
              <c:pt idx="3">
                <c:v>11044.420000000002</c:v>
              </c:pt>
            </c:numLit>
          </c:val>
          <c:extLst>
            <c:ext xmlns:c16="http://schemas.microsoft.com/office/drawing/2014/chart" uri="{C3380CC4-5D6E-409C-BE32-E72D297353CC}">
              <c16:uniqueId val="{00000008-5C64-4F57-AA3B-14ACFB0E693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200">
                <a:latin typeface="Bahnschrift Condensed" panose="020B0502040204020203" pitchFamily="34" charset="0"/>
              </a:rPr>
              <a:t>For 'Category: Food &amp; Beverages', 'State': </a:t>
            </a:r>
            <a:r>
              <a:rPr lang="en-US" sz="1200">
                <a:solidFill>
                  <a:srgbClr val="DD5A13"/>
                </a:solidFill>
                <a:latin typeface="Bahnschrift Condensed" panose="020B0502040204020203" pitchFamily="34" charset="0"/>
              </a:rPr>
              <a:t>California</a:t>
            </a:r>
            <a:r>
              <a:rPr lang="en-US" sz="1200">
                <a:latin typeface="Bahnschrift Condensed" panose="020B0502040204020203" pitchFamily="34" charset="0"/>
              </a:rPr>
              <a:t> has noticeably higher 'Sales'.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FI"/>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a:noFill/>
          </a:ln>
          <a:effectLst/>
        </c:spPr>
      </c:pivotFmt>
      <c:pivotFmt>
        <c:idx val="4"/>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A3D4F"/>
          </a:solidFill>
          <a:ln>
            <a:noFill/>
          </a:ln>
          <a:effectLst/>
        </c:spPr>
      </c:pivotFmt>
    </c:pivotFmts>
    <c:plotArea>
      <c:layout/>
      <c:barChart>
        <c:barDir val="bar"/>
        <c:grouping val="clustered"/>
        <c:varyColors val="0"/>
        <c:ser>
          <c:idx val="0"/>
          <c:order val="0"/>
          <c:tx>
            <c:v>Total</c:v>
          </c:tx>
          <c:spPr>
            <a:solidFill>
              <a:srgbClr val="D2D2D2"/>
            </a:solidFill>
            <a:ln>
              <a:noFill/>
            </a:ln>
            <a:effectLst/>
          </c:spPr>
          <c:invertIfNegative val="0"/>
          <c:dPt>
            <c:idx val="0"/>
            <c:invertIfNegative val="0"/>
            <c:bubble3D val="0"/>
            <c:spPr>
              <a:solidFill>
                <a:srgbClr val="AA3D4F"/>
              </a:solidFill>
              <a:ln>
                <a:noFill/>
              </a:ln>
              <a:effectLst/>
            </c:spPr>
            <c:extLst>
              <c:ext xmlns:c16="http://schemas.microsoft.com/office/drawing/2014/chart" uri="{C3380CC4-5D6E-409C-BE32-E72D297353CC}">
                <c16:uniqueId val="{00000001-D411-4BFF-AFEE-FA244B03D9BB}"/>
              </c:ext>
            </c:extLst>
          </c:dPt>
          <c:cat>
            <c:strLit>
              <c:ptCount val="6"/>
              <c:pt idx="0">
                <c:v>California</c:v>
              </c:pt>
              <c:pt idx="1">
                <c:v>Illinois</c:v>
              </c:pt>
              <c:pt idx="2">
                <c:v>Texas</c:v>
              </c:pt>
              <c:pt idx="3">
                <c:v>Pennsylvania</c:v>
              </c:pt>
              <c:pt idx="4">
                <c:v>New York</c:v>
              </c:pt>
              <c:pt idx="5">
                <c:v>Florida</c:v>
              </c:pt>
            </c:strLit>
          </c:cat>
          <c:val>
            <c:numLit>
              <c:formatCode>General</c:formatCode>
              <c:ptCount val="6"/>
              <c:pt idx="0">
                <c:v>70772.60000000002</c:v>
              </c:pt>
              <c:pt idx="1">
                <c:v>31055.530000000002</c:v>
              </c:pt>
              <c:pt idx="2">
                <c:v>22312.36</c:v>
              </c:pt>
              <c:pt idx="3">
                <c:v>18028.439999999999</c:v>
              </c:pt>
              <c:pt idx="4">
                <c:v>17145.309999999998</c:v>
              </c:pt>
              <c:pt idx="5">
                <c:v>10892.34</c:v>
              </c:pt>
            </c:numLit>
          </c:val>
          <c:extLst>
            <c:ext xmlns:c16="http://schemas.microsoft.com/office/drawing/2014/chart" uri="{C3380CC4-5D6E-409C-BE32-E72D297353CC}">
              <c16:uniqueId val="{00000002-D411-4BFF-AFEE-FA244B03D9BB}"/>
            </c:ext>
          </c:extLst>
        </c:ser>
        <c:dLbls>
          <c:showLegendKey val="0"/>
          <c:showVal val="0"/>
          <c:showCatName val="0"/>
          <c:showSerName val="0"/>
          <c:showPercent val="0"/>
          <c:showBubbleSize val="0"/>
        </c:dLbls>
        <c:gapWidth val="33"/>
        <c:overlap val="-30"/>
        <c:axId val="1676842672"/>
        <c:axId val="1676841712"/>
      </c:barChart>
      <c:catAx>
        <c:axId val="1676842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676841712"/>
        <c:crosses val="autoZero"/>
        <c:auto val="1"/>
        <c:lblAlgn val="ctr"/>
        <c:lblOffset val="100"/>
        <c:noMultiLvlLbl val="0"/>
      </c:catAx>
      <c:valAx>
        <c:axId val="167684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676842672"/>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FI"/>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200">
                <a:latin typeface="Bahnschrift Condensed" panose="020B0502040204020203" pitchFamily="34" charset="0"/>
              </a:rPr>
              <a:t>For 'Month: Jul', 'Seller': </a:t>
            </a:r>
            <a:r>
              <a:rPr lang="en-US" sz="1200">
                <a:solidFill>
                  <a:srgbClr val="DD5A13"/>
                </a:solidFill>
                <a:latin typeface="Bahnschrift Condensed" panose="020B0502040204020203" pitchFamily="34" charset="0"/>
              </a:rPr>
              <a:t>Alice</a:t>
            </a:r>
            <a:r>
              <a:rPr lang="en-US" sz="1200">
                <a:latin typeface="Bahnschrift Condensed" panose="020B0502040204020203" pitchFamily="34" charset="0"/>
              </a:rPr>
              <a:t> and </a:t>
            </a:r>
            <a:r>
              <a:rPr lang="en-US" sz="1200">
                <a:solidFill>
                  <a:srgbClr val="DD5A13"/>
                </a:solidFill>
                <a:latin typeface="Bahnschrift Condensed" panose="020B0502040204020203" pitchFamily="34" charset="0"/>
              </a:rPr>
              <a:t>Bob</a:t>
            </a:r>
            <a:r>
              <a:rPr lang="en-US" sz="1200">
                <a:latin typeface="Bahnschrift Condensed" panose="020B0502040204020203" pitchFamily="34" charset="0"/>
              </a:rPr>
              <a:t> have noticeably higher 'Profit'.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FI"/>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ED7331"/>
          </a:solidFill>
          <a:ln>
            <a:noFill/>
          </a:ln>
          <a:effectLst/>
        </c:spPr>
      </c:pivotFmt>
      <c:pivotFmt>
        <c:idx val="3"/>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331"/>
          </a:solidFill>
          <a:ln>
            <a:noFill/>
          </a:ln>
          <a:effectLst/>
        </c:spPr>
      </c:pivotFmt>
      <c:pivotFmt>
        <c:idx val="5"/>
        <c:spPr>
          <a:solidFill>
            <a:srgbClr val="ED7331"/>
          </a:solidFill>
          <a:ln>
            <a:noFill/>
          </a:ln>
          <a:effectLst/>
        </c:spPr>
      </c:pivotFmt>
      <c:pivotFmt>
        <c:idx val="6"/>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331"/>
          </a:solidFill>
          <a:ln>
            <a:noFill/>
          </a:ln>
          <a:effectLst/>
        </c:spPr>
      </c:pivotFmt>
      <c:pivotFmt>
        <c:idx val="8"/>
        <c:spPr>
          <a:solidFill>
            <a:srgbClr val="ED7331"/>
          </a:solidFill>
          <a:ln>
            <a:noFill/>
          </a:ln>
          <a:effectLst/>
        </c:spPr>
      </c:pivotFmt>
    </c:pivotFmts>
    <c:plotArea>
      <c:layout/>
      <c:barChart>
        <c:barDir val="bar"/>
        <c:grouping val="stacked"/>
        <c:varyColors val="0"/>
        <c:ser>
          <c:idx val="0"/>
          <c:order val="0"/>
          <c:tx>
            <c:v>Total</c:v>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451E-40C3-92A9-6A1429D52B36}"/>
              </c:ext>
            </c:extLst>
          </c:dPt>
          <c:dPt>
            <c:idx val="1"/>
            <c:invertIfNegative val="0"/>
            <c:bubble3D val="0"/>
            <c:spPr>
              <a:solidFill>
                <a:srgbClr val="ED7331"/>
              </a:solidFill>
              <a:ln>
                <a:noFill/>
              </a:ln>
              <a:effectLst/>
            </c:spPr>
            <c:extLst>
              <c:ext xmlns:c16="http://schemas.microsoft.com/office/drawing/2014/chart" uri="{C3380CC4-5D6E-409C-BE32-E72D297353CC}">
                <c16:uniqueId val="{00000003-451E-40C3-92A9-6A1429D52B36}"/>
              </c:ext>
            </c:extLst>
          </c:dPt>
          <c:cat>
            <c:strLit>
              <c:ptCount val="7"/>
              <c:pt idx="0">
                <c:v>Alice</c:v>
              </c:pt>
              <c:pt idx="1">
                <c:v>Bob</c:v>
              </c:pt>
              <c:pt idx="2">
                <c:v>Grace</c:v>
              </c:pt>
              <c:pt idx="3">
                <c:v>Carol</c:v>
              </c:pt>
              <c:pt idx="4">
                <c:v>Eve</c:v>
              </c:pt>
              <c:pt idx="5">
                <c:v>Dave</c:v>
              </c:pt>
              <c:pt idx="6">
                <c:v>Frank</c:v>
              </c:pt>
            </c:strLit>
          </c:cat>
          <c:val>
            <c:numLit>
              <c:formatCode>General</c:formatCode>
              <c:ptCount val="7"/>
              <c:pt idx="0">
                <c:v>14303.41</c:v>
              </c:pt>
              <c:pt idx="1">
                <c:v>11946.539999999999</c:v>
              </c:pt>
              <c:pt idx="2">
                <c:v>6029.98</c:v>
              </c:pt>
              <c:pt idx="3">
                <c:v>5172.8500000000004</c:v>
              </c:pt>
              <c:pt idx="4">
                <c:v>4334.84</c:v>
              </c:pt>
              <c:pt idx="5">
                <c:v>2725.63</c:v>
              </c:pt>
              <c:pt idx="6">
                <c:v>1296.76</c:v>
              </c:pt>
            </c:numLit>
          </c:val>
          <c:extLst>
            <c:ext xmlns:c16="http://schemas.microsoft.com/office/drawing/2014/chart" uri="{C3380CC4-5D6E-409C-BE32-E72D297353CC}">
              <c16:uniqueId val="{00000004-451E-40C3-92A9-6A1429D52B36}"/>
            </c:ext>
          </c:extLst>
        </c:ser>
        <c:dLbls>
          <c:showLegendKey val="0"/>
          <c:showVal val="0"/>
          <c:showCatName val="0"/>
          <c:showSerName val="0"/>
          <c:showPercent val="0"/>
          <c:showBubbleSize val="0"/>
        </c:dLbls>
        <c:gapWidth val="33"/>
        <c:overlap val="100"/>
        <c:axId val="803024080"/>
        <c:axId val="803025040"/>
      </c:barChart>
      <c:catAx>
        <c:axId val="803024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803025040"/>
        <c:crosses val="autoZero"/>
        <c:auto val="1"/>
        <c:lblAlgn val="ctr"/>
        <c:lblOffset val="100"/>
        <c:noMultiLvlLbl val="0"/>
      </c:catAx>
      <c:valAx>
        <c:axId val="803025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803024080"/>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FI"/>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200">
                <a:latin typeface="Bahnschrift Condensed" panose="020B0502040204020203" pitchFamily="34" charset="0"/>
              </a:rPr>
              <a:t>For 'Seller: Frank', 'State.': </a:t>
            </a:r>
            <a:r>
              <a:rPr lang="en-US" sz="1200">
                <a:solidFill>
                  <a:srgbClr val="DD5A13"/>
                </a:solidFill>
                <a:latin typeface="Bahnschrift Condensed" panose="020B0502040204020203" pitchFamily="34" charset="0"/>
              </a:rPr>
              <a:t>CL</a:t>
            </a:r>
            <a:r>
              <a:rPr lang="en-US" sz="1200">
                <a:latin typeface="Bahnschrift Condensed" panose="020B0502040204020203" pitchFamily="34" charset="0"/>
              </a:rPr>
              <a:t> accounts for the majority of 'Sales'.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FI"/>
        </a:p>
      </c:txPr>
    </c:title>
    <c:autoTitleDeleted val="0"/>
    <c:pivotFmts>
      <c:pivotFmt>
        <c:idx val="0"/>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w="19050">
            <a:solidFill>
              <a:schemeClr val="lt1"/>
            </a:solidFill>
          </a:ln>
          <a:effectLst/>
        </c:spPr>
      </c:pivotFmt>
      <c:pivotFmt>
        <c:idx val="4"/>
        <c:spPr>
          <a:solidFill>
            <a:srgbClr val="D2D2D2"/>
          </a:solidFill>
          <a:ln w="19050">
            <a:solidFill>
              <a:schemeClr val="lt1"/>
            </a:solidFill>
          </a:ln>
          <a:effectLst/>
        </c:spPr>
      </c:pivotFmt>
      <c:pivotFmt>
        <c:idx val="5"/>
        <c:spPr>
          <a:solidFill>
            <a:srgbClr val="D2D2D2"/>
          </a:solidFill>
          <a:ln w="19050">
            <a:solidFill>
              <a:schemeClr val="lt1"/>
            </a:solidFill>
          </a:ln>
          <a:effectLst/>
        </c:spPr>
      </c:pivotFmt>
      <c:pivotFmt>
        <c:idx val="6"/>
        <c:spPr>
          <a:solidFill>
            <a:srgbClr val="D2D2D2"/>
          </a:solidFill>
          <a:ln w="19050">
            <a:solidFill>
              <a:schemeClr val="lt1"/>
            </a:solidFill>
          </a:ln>
          <a:effectLst/>
        </c:spPr>
      </c:pivotFmt>
      <c:pivotFmt>
        <c:idx val="7"/>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A3D4F"/>
          </a:solidFill>
          <a:ln w="19050">
            <a:solidFill>
              <a:schemeClr val="lt1"/>
            </a:solidFill>
          </a:ln>
          <a:effectLst/>
        </c:spPr>
      </c:pivotFmt>
      <c:pivotFmt>
        <c:idx val="9"/>
        <c:spPr>
          <a:solidFill>
            <a:srgbClr val="D2D2D2"/>
          </a:solidFill>
          <a:ln w="19050">
            <a:solidFill>
              <a:schemeClr val="lt1"/>
            </a:solidFill>
          </a:ln>
          <a:effectLst/>
        </c:spPr>
      </c:pivotFmt>
      <c:pivotFmt>
        <c:idx val="10"/>
        <c:spPr>
          <a:solidFill>
            <a:srgbClr val="D2D2D2"/>
          </a:solidFill>
          <a:ln w="19050">
            <a:solidFill>
              <a:schemeClr val="lt1"/>
            </a:solidFill>
          </a:ln>
          <a:effectLst/>
        </c:spPr>
      </c:pivotFmt>
      <c:pivotFmt>
        <c:idx val="11"/>
        <c:spPr>
          <a:solidFill>
            <a:srgbClr val="D2D2D2"/>
          </a:solidFill>
          <a:ln w="19050">
            <a:solidFill>
              <a:schemeClr val="lt1"/>
            </a:solidFill>
          </a:ln>
          <a:effectLst/>
        </c:spPr>
      </c:pivotFmt>
    </c:pivotFmts>
    <c:plotArea>
      <c:layout/>
      <c:doughnutChart>
        <c:varyColors val="1"/>
        <c:ser>
          <c:idx val="0"/>
          <c:order val="0"/>
          <c:tx>
            <c:v>Total</c:v>
          </c:tx>
          <c:spPr>
            <a:solidFill>
              <a:srgbClr val="D2D2D2"/>
            </a:solidFill>
          </c:spPr>
          <c:dPt>
            <c:idx val="0"/>
            <c:bubble3D val="0"/>
            <c:spPr>
              <a:solidFill>
                <a:srgbClr val="AA3D4F"/>
              </a:solidFill>
              <a:ln w="19050">
                <a:solidFill>
                  <a:schemeClr val="lt1"/>
                </a:solidFill>
              </a:ln>
              <a:effectLst/>
            </c:spPr>
            <c:extLst>
              <c:ext xmlns:c16="http://schemas.microsoft.com/office/drawing/2014/chart" uri="{C3380CC4-5D6E-409C-BE32-E72D297353CC}">
                <c16:uniqueId val="{00000001-C33E-4978-AA95-75356B4AC555}"/>
              </c:ext>
            </c:extLst>
          </c:dPt>
          <c:dPt>
            <c:idx val="1"/>
            <c:bubble3D val="0"/>
            <c:spPr>
              <a:solidFill>
                <a:srgbClr val="D2D2D2"/>
              </a:solidFill>
              <a:ln w="19050">
                <a:solidFill>
                  <a:schemeClr val="lt1"/>
                </a:solidFill>
              </a:ln>
              <a:effectLst/>
            </c:spPr>
            <c:extLst>
              <c:ext xmlns:c16="http://schemas.microsoft.com/office/drawing/2014/chart" uri="{C3380CC4-5D6E-409C-BE32-E72D297353CC}">
                <c16:uniqueId val="{00000003-C33E-4978-AA95-75356B4AC555}"/>
              </c:ext>
            </c:extLst>
          </c:dPt>
          <c:dPt>
            <c:idx val="2"/>
            <c:bubble3D val="0"/>
            <c:spPr>
              <a:solidFill>
                <a:srgbClr val="D2D2D2"/>
              </a:solidFill>
              <a:ln w="19050">
                <a:solidFill>
                  <a:schemeClr val="lt1"/>
                </a:solidFill>
              </a:ln>
              <a:effectLst/>
            </c:spPr>
            <c:extLst>
              <c:ext xmlns:c16="http://schemas.microsoft.com/office/drawing/2014/chart" uri="{C3380CC4-5D6E-409C-BE32-E72D297353CC}">
                <c16:uniqueId val="{00000005-C33E-4978-AA95-75356B4AC555}"/>
              </c:ext>
            </c:extLst>
          </c:dPt>
          <c:dPt>
            <c:idx val="3"/>
            <c:bubble3D val="0"/>
            <c:spPr>
              <a:solidFill>
                <a:srgbClr val="D2D2D2"/>
              </a:solidFill>
              <a:ln w="19050">
                <a:solidFill>
                  <a:schemeClr val="lt1"/>
                </a:solidFill>
              </a:ln>
              <a:effectLst/>
            </c:spPr>
            <c:extLst>
              <c:ext xmlns:c16="http://schemas.microsoft.com/office/drawing/2014/chart" uri="{C3380CC4-5D6E-409C-BE32-E72D297353CC}">
                <c16:uniqueId val="{00000007-C33E-4978-AA95-75356B4AC555}"/>
              </c:ext>
            </c:extLst>
          </c:dPt>
          <c:cat>
            <c:strLit>
              <c:ptCount val="4"/>
              <c:pt idx="0">
                <c:v>CL</c:v>
              </c:pt>
              <c:pt idx="1">
                <c:v>PN</c:v>
              </c:pt>
              <c:pt idx="2">
                <c:v>TX</c:v>
              </c:pt>
              <c:pt idx="3">
                <c:v>NY</c:v>
              </c:pt>
            </c:strLit>
          </c:cat>
          <c:val>
            <c:numLit>
              <c:formatCode>General</c:formatCode>
              <c:ptCount val="4"/>
              <c:pt idx="0">
                <c:v>56046.92</c:v>
              </c:pt>
              <c:pt idx="1">
                <c:v>24081.4</c:v>
              </c:pt>
              <c:pt idx="2">
                <c:v>14843.64</c:v>
              </c:pt>
              <c:pt idx="3">
                <c:v>11512.08</c:v>
              </c:pt>
            </c:numLit>
          </c:val>
          <c:extLst>
            <c:ext xmlns:c16="http://schemas.microsoft.com/office/drawing/2014/chart" uri="{C3380CC4-5D6E-409C-BE32-E72D297353CC}">
              <c16:uniqueId val="{00000008-C33E-4978-AA95-75356B4AC55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Contribution to Total Sales </cx:v>
        </cx:txData>
      </cx:tx>
      <cx:txPr>
        <a:bodyPr spcFirstLastPara="1" vertOverflow="ellipsis" horzOverflow="overflow" wrap="square" lIns="0" tIns="0" rIns="0" bIns="0" anchor="ctr" anchorCtr="1"/>
        <a:lstStyle/>
        <a:p>
          <a:pPr algn="ctr" rtl="0">
            <a:defRPr sz="1200">
              <a:solidFill>
                <a:srgbClr val="E7954D"/>
              </a:solidFill>
              <a:latin typeface="Bahnschrift Light SemiCondensed" panose="020B0502040204020203" pitchFamily="34" charset="0"/>
              <a:ea typeface="Bahnschrift Light SemiCondensed" panose="020B0502040204020203" pitchFamily="34" charset="0"/>
              <a:cs typeface="Bahnschrift Light SemiCondensed" panose="020B0502040204020203" pitchFamily="34" charset="0"/>
            </a:defRPr>
          </a:pPr>
          <a:r>
            <a:rPr lang="en-US" sz="1200" b="0" i="0" u="none" strike="noStrike" baseline="0">
              <a:solidFill>
                <a:srgbClr val="E7954D"/>
              </a:solidFill>
              <a:latin typeface="Bahnschrift Light SemiCondensed" panose="020B0502040204020203" pitchFamily="34" charset="0"/>
            </a:rPr>
            <a:t>State Contribution to Total Sales </a:t>
          </a:r>
        </a:p>
      </cx:txPr>
    </cx:title>
    <cx:plotArea>
      <cx:plotAreaRegion>
        <cx:series layoutId="regionMap" uniqueId="{2CBE5563-BF8E-490A-9DB5-8952CAEF0F01}">
          <cx:tx>
            <cx:txData>
              <cx:f>_xlchart.v5.2</cx:f>
              <cx:v>Sales</cx:v>
            </cx:txData>
          </cx:tx>
          <cx:spPr>
            <a:solidFill>
              <a:srgbClr val="8A8B9A">
                <a:alpha val="33000"/>
              </a:srgbClr>
            </a:solidFill>
          </cx:spPr>
          <cx:dataLabels>
            <cx:txPr>
              <a:bodyPr spcFirstLastPara="1" vertOverflow="ellipsis" horzOverflow="overflow" wrap="square" lIns="0" tIns="0" rIns="0" bIns="0" anchor="ctr" anchorCtr="1"/>
              <a:lstStyle/>
              <a:p>
                <a:pPr algn="ctr" rtl="0">
                  <a:defRPr>
                    <a:solidFill>
                      <a:srgbClr val="181824"/>
                    </a:solidFill>
                  </a:defRPr>
                </a:pPr>
                <a:endParaRPr lang="en-US" sz="850" b="0" i="0" u="none" strike="noStrike" baseline="0">
                  <a:solidFill>
                    <a:srgbClr val="181824"/>
                  </a:solidFill>
                  <a:latin typeface="Aptos Narrow" panose="02110004020202020204"/>
                </a:endParaRPr>
              </a:p>
            </cx:txPr>
            <cx:visibility seriesName="0" categoryName="1" value="0"/>
            <cx:separator>, </cx:separator>
          </cx:dataLabels>
          <cx:dataId val="0"/>
          <cx:layoutPr>
            <cx:geography cultureLanguage="en-US" cultureRegion="FI" attribution="Powered by Bing">
              <cx:geoCache provider="{E9337A44-BEBE-4D9F-B70C-5C5E7DAFC167}">
                <cx:binary>7Htpc9RI2u1fIfh8Ree+TExPxCtVlW0MBmxgGr4oDLi1K6XUrl//HlE0bRcM9MSduBETcQmaamup
zHyWk+c5T/rvH+e/fSzvbv2juSrr7m8f518fp33f/O2XX7qP6V112z2pso/ede73/slHV/3ifv89
+3j3yyd/O2V18gsjVPzyMb31/d38+B9/x7cld+6Z+3jbZ65+Ndz55fquG8q++8G97956dPupyupd
1vU++9jTXx9Ht2X2u/N1dvv40V3dZ/3yemnufn384LnHj345/bZvRn5UYnL98Anvcv2ESaGUpZZ8
/kMfPypdnXy5HVBqnyiqmaaC2s9//hj76rbC+39tTp9ndPvpk7/rOizr8+fDdx+sAbf+5/Gjj26o
+816CQz56+M3ddbffXp009/2d93jR1nnouMDkdsW8ubm88p/eWj/f/z95AJscXLlnotODfezW994
6FA6n336D7qHmSfSSkkZtw/9YtgTYTQXzPCj3/hDv/yFmXzfKV9fPPHI4dl/pUde3tV1t5Tj7X80
awR5YiySxhxtT8hJ1mj9xHBjrNbkmDTmoXf+6qy+76KHb5/46eV/Z+ZclGVWuwyJ/Z9CNviIMkGF
lH/64D6yGfuECqO4NPLoI2TYcewjsv2VGX3fP3++eeKbi//OHLq6mx69c774wz7/97uOYE8st0xw
zr6i133faPlE4Y5UVBx9o/4Y++ibvzKj7/vmzzdPfHP17r8S317fzbf/waTh9IlQ3AhD6dExJ8Bm
7RMOpwHY2HeB7afT+b5Xvrx24pLXv/1XuOTHPOU+nD148t8lavaJJFxqwfV3UwaeIdRwxe2XlBEP
U+aEPv3raX3fQyevP1jJ/yNu9q9521eCu7vtb/efmfE96vbju5+XC8Z+8uqPtqGj7S4+gT0LxQBN
Xxn39iUPNpE3/W36hx/uvXB32/W/Pg4ogdMkMcYQRSXjAj6b7o63qHhCFGFWUiLAM4R+/Kh2vk9/
fQzwJJRqarR8/Khzw3YNNH6LCk4k1VIbyuTXUuSlK5fE1V+t8OXnR/VQvXRZ3Xe/PjYYtzk+tk0S
MxKWc8IFUWCYVnGssfl4e41yB0/T/+Nal6VuMctzW6/BWkRmapblUKnJvq0qwS+KeS7WaEyS5rKT
ovtElyU7mzM1v1za2p/7dnKXrHHzy3wY7L7K6HydLot8WTW0Izx05ZzFpgj5RIZxPa8qJeLpOtDL
XLfRYEdjxZs0nm3VnA8Vy0OVTGObhqSMgxe2EmP11PncdzZilDrzO2/0kg3nk5JkHi8SPdAsvoj1
HORPrTbteNOMMPJNUDvN9o1Imdgn+eTXS9hS8BemiOeIYNg0TBqiwqRiSRsmYl36a1+JKhqmMruK
qyo9azVbeTTVKn5dVyx9vfaOn2NRbleuQ/BhSqvstcmFb6OmSvNXs5NX/ezbi1VmySF18XBrKclC
31VxHmaFzyJFch5ZNy6ljuy8alY/zZMxkzoJ12Ka2X6ayNheMr1WNY3y2sxXaVKMwcU8uWnZFUWQ
LDfBQoeV7EhS5MkhFo1k+oxlczqcjTFxfXtOSRLTrAyrYmyL+VqVJPPPm7lzNbxQScaq8eJ+efUg
pj66ZvFZkn6pcL/++I/XrsLfz/XWnxe3AvnPn57/UVn/8KmzO7ft+93pQxsifP2uPyu7LQu/lnkn
eX2sxf9F0v/w5l9DBGybqMT+NSD8T3n74bb6WiFu6XZ85QskGIHKwoC2KkoNVcjAr5BgzBOhUQki
8xlKcmpQVHyBBC6R/kh8AAUgSWkLtPgDGcgTBqJlrVQKCcAt/XeQ4QQYBL7F8G0WhIG6ocR5CAw5
bZjouAjObRAIhHC+rOeDFd3rezb5DgAByO7jz+dhtOXaYjRiGDsZZqWdX8Z1DM67VdDXhauWHR+I
eVFNY1CFPx5rw7J7WLeNZSnlADputRIS7ruPdfBF3tmRx+cLdfYFUX58riTlT8VK5peNqrL0JwNy
+u3yNLdAfChHhmI/B8m6P+RcdLKl2sfn2eLjJIxb1z9zfkhc6ILKychYAC1B7cIOZEhGvpNlmS9n
yk2sPmtlMkRyHMUUDnOdnTV55s+tm4MsXKwnH+o5889a29mzNk7s2bT67KxSC4vqeK6fLp5Wr8qi
tGdl4Ps3tFf1Uzv65hDEFUBu6bMrkeSy3vGkTs+WllQXWdIt+7bvqlcsEOudzbP1bVoI/1Y3yXMy
LNl+0mUdDU1JzlfGi+dCMGWiNOfDK9YN1e8rX92LlU/5G0ayPKxJXB5km9YRzaoxGlw9nRMXu127
tuzMjMSFvl2mPU3nJix73l1q2rsr35gp7MuC35IyCc5LNbW71QfTeQvsTEIx21hFJmDuY2eq6pla
q/mVdWs6hKSdTBJ6Iw6kY/5dVgR2KnZz6nXXhnqZkql7ZyWTS/csrZv8oGtt62iKEecRSR1pQsKr
+sPgdfMuHxLzz9wW7NomxKbRRDr7KTddk4fUel2HFVtcEQZ5Nh/8aEgSEsPTD0VaGhlltShfkHI0
TaRE4p7pYRoul6Ge3pplLaMizvyOsRKxl69JF4osly8yTq/TOSNRPOfLddpate8o8e8q7caDm0l/
MKMKZDg7VX3y2yaV1unHxefNLuFGXibWDE1IV5lW+w7GSeu4fN6W1fpPwVnwitfZ+oyssenCbqbF
hapHEuyKLI9JGLjgRqhMXsSCiPNxqrs9X7LiGcmT4VPSqf5DQZe83K/Jqup90Gf2KUzQ7dJYfWz7
Mpro5K/qkozhrMtPhM9TqApxGQf9HBZF8sZ2QYYgbcqzoDFpuAbVHHXzVEeOCRLZOFOhbvrLPPCC
h3OfLNgtTX4rDYnxsH7P44HvUqeW/axVex1PJXum0u6lnKeJhsZogdBG9sySjc95Idg+p+PdXOng
IH3QPy9YvX7oZ7dE8Kz80MxF8SKzNdsVa99ft7IPoro3121rs/0g19+CwfMrtqZsz5a1uwr0uu4n
q6aburZDlFA7HpZKvKqn6p+ax46dZ4WZRhH2yZguH2uVFSyMx2FwOzUUc16Gi2nAbtYuH3dFUhVy
r9iwFNFStmp9ZqZymS9KS5KlitKkJSSMgyBZ3xbdJMYknNnQTWAJgWt3wzJ2+Wvhc5P0ZUjz2YzT
a7306d7STic7uaS+iIK4yGQoW3Ac25u6PpvGVenf5kAk5qCXgsmLykwd2WVlsJhDl3dZK0CHenVI
imlNrsdC4kneZGNypVo/pKGrfD29TFSQGB42qu3SSxsHo8vCLp7kO9akg89DUsdBup/8bNnbfJgC
eWhnK/UnPadwVNqnffC0WJpk8DdFFddVe0ZtV7wLZFPc2LHKzjypAcOu0vJ8JH35VsdL4KOYs3gJ
p0Hxp3IeHQmndZyGUAapPZM9508nFrfP6DzLc1YFRIdzsWTLrlotfc1Sl+Rh126Xdazim2UZpo+K
1bEJa1o3B1FwfrER1TQcRA2mNZTioulI/TSbJ7vvq2Gto6qNYyS7Ad1thejaSI+aHqjqQAh9Vu9l
Y/uo7oiZw2BJK3ggtu9nj/9r+6C+WTsCHijrYGh24zhVr2YumjuhhHmGiYAyFky4y2ax1bobVFKm
e79M7sKQ0r4oZaZuy6rF/Hg50kPc6epVMBW6iApTYW6BanBPBn31OzO+fMtJP78si1ytO7NW7iap
0qwJO9AICvAo1IC8LXf/nwXea7w8qILvl3lsq+T+NQk8Kab/rCc/v/eFCSr1xGrOFco5DoZyjwmi
HfMELQFLjOUSzZt7RFDTJ1wKDRmAfS4C/2CB1EBwYxItHIpWjkU/599hgXzjRH9ypm1EMEAwGM60
styc8rOS5r6mUyHvDI17VHisEU1QRqQZwQ2kHJriVgRedoe6XbpF7Ho2y3SOAheTD0ntRR0A4+dC
P7WpXIZdYYO6PZ9sVXbPS1k1wRK6YpbNB1n0+ex2gVIlyqREa0HvNAB7uC5T7Cm3xsgm/sgr3qqr
RGVtw8OKZh2mgiLIVy9SSvqp3iWl9EUTukmCGFC9tJhyUlV0uWQVr/Pfg250eOeeS7/DYUG5H9jI
EgicIJdiaxTAXBuVvldDa1plQ6pScxdPrs7b874SpTgvxdh5fb52SZ9N0Zo1aPmVJM5YfPjx8JSd
jq811xzU32xcE5N5OP6ac9MporJPOS14kUUoVSVPQ2tZ0OYHP0+J73c+7RORhoEI1qZ+OQm+dCyi
YlUTf9qrtO6K0LmWe3plpWlx78eTfMi9hSYQE6HBW74JvVtYPpzjnGYBSz0PPqnAj4TtklUnuj2U
RvSchLXvlXpfSBL3x+r02Pv7uW+2cYUVmjEJhcXw03GbYXHaBdx8wt5adiocSVN2v6UiZnUSTnk2
ZC/qGE3iPkxTx5j6SQWAzsL90MDwGsRfGGaFRHWjN7PcC41EjllA5pR/CnSpWx7JiSh5i0QK+gu3
Zrq8ygLqKDhLuww3RUfImoZdmpUwyo8d8O1MjDZKKHAmi9pQkIczSTUwP1+I/yTUhJQ7LFSttAA9
moZO7DMTC/XeDzBBG3ZKa/XekWX0dj9moMXTT7zysCxCNEiGrU1Ko6SCa/hJNPQqI/lS1PHH2K61
9Geubap42aMy6exythg/I0R+vH56gmQY0xIQ3S1ROeDUnBggsWsubdMHH9LM6yo4n/t0S4hqdika
0MOUi1VEWdUtrAlBXzgMITOSDjdVo/IlqgPq6xtbpeBBu1Y6z66rMau7Dz+e5lbv3sNbjfqUCJDs
Td2jyJYTLBmm2HjSrvOH2fceQUCGgsA/ZJ64DMLZ8zG4aVjRbknTT277yECnfuKfb4xFqdJoDxA0
PgUXgLaH0WJa1vVLp9yHupQBMDwHeq1TOC6kX+Qlj8HXbjuwuOK2QgkJRPVN5ak8N0EejEXYpkDb
DfmXFG+h8CjHSzEXjat+Aiv0NKxxaoErzZQ2DB5W6kQ/mPlUN5Au+YcuZiqo9nnfNeXwsl37rEFl
1y4tJhfoCmrC3i1t5ZadKdYluJmaJr7orC/zJKrWlSyXVdrWfRzWlqi4jwZJgvJaVTZZqwiCwgxI
ZEG+0PopWW2Jby2yeGrbn6Qp3RSB+wEAwQcNZ6sI5VLhRMAJYiAy63asx+a9lk7mMmqIkQjFOB6s
9RFddQBoj5cjepaDwD0or4CThsaoP8N56rlqD8PEf55D4hTFGdiGRSJRiFNb7p6ERQE9o4pT17xv
PLKo3fOuMOI5oylfLnk3LDCHjcdyfVul87LocEj91KYRAH9S10m7xsE5dNZ8feuDoVNXJlMbQZih
80KmKAa5ucd13CKEllHL8brxebG+XUtVTAVU4XLbtDJYHw5ytU1xkUOxXN+aap7hOy7zBR/dSpLe
7BrZ8e6g9LD5rpiTDASj/Ty8NUmwTKFxc46vcCAPmHkG2Rhu7RtZFbdzp+q2OUAwoeON4G7tn3lf
xD4sy8oz8PskrubzRGBzfVebOhZvRzJSBJk2CXjG2NYOFOXH2HCKmrC+JhpyIHQ5JTk9CQ0eLzVK
z6Z8v9Kq81tdSHTThZPLXXnBh3YCUPx4xFM0YhpYxCj2bciU9psRO0+6dKr49I6vwxaM0yA2+GOd
LrB5q7GV6n2c8xVBOLGh75LnGsCCOP3xNNDTeJgUXCvFNPYKCTlSgCU/hKOVj0MbWFW9rURd9Tzs
3SCDO9emLdAoLbqa7n2sXfZy7EwCxGlS6ZJ9Yno2utBoPZVj2EPrvyxjo25m7kuzhN1E1Xjdm4Bk
USvX2V0iiEga5kTEqJdEDOEWyZ4SxKEbU7CLizgv+i3zR4iLLxj2+2YJeeH5PJ79eMWnuGY4NijQ
Dax66/ShJni44kLFaT21nX4zDjU6FnvpPQOJHdctbiEpC3Ge0mlG2M6F5fhI+s/MFrXgFtJ8yFES
38Sz2kKatdla+fOsYXyDyBbVKD205dh02dkqlwJZF0/Vxqnpgoryrde0RRr9eEnsBNkMGJDBtglU
gwfRdT6B6pbX1erymr0xfcqRW32TbBPoAz5sqfs5j3FUYMHc4nTeUhxYuUGKb1psNEFKQePpLLdL
ri264ra0uRbn2VRudoCQ6NRV3M54Kkv5tsQlqVR3KALt+aExfuRdtGC/wHJ/srSTCgBLsxSyMkWq
EAlJ/2Rp/VxQXQ5uecOTcUOq3rcIrbVcM/exJwbyU7j0rl3fouuz7Y9V4CgcMquqTJb9WinaJwfL
g2F6A5bqYY5J5xzRx8cVaFJngUWIialsNnQbAJvnGWsmwFoPRoIBsz6G4hmhxqIwRZUImKLvdRr0
kSyHHCmRWpbjp6N9Nigs0Lr4Wth+h2mf5KgBXQC70kwalJ3kG6pLp1WoRbXB6xGCJdDhSG9Zauax
iFBZpkn9M1g42Y62IQUHsUfzEv+BNT1MEpI7sNZm1q+7gSJC+qXvEVDY+2EfkTfCyX08BW7uQlXy
BQYvx7gGZQHowUpQqcr+pVadifND3AsDMEBCjtceB1iwA1QBEr+fa2xUX9yWtFMNU86lqZEryKLN
HUkxb46ADkzxYZfcjtfEVQ4zkUWBvalQ/Van/tjaaNM+xEQsftsEABIUBza/rahAB7sgIfPyOk0X
VcZhPxS8ieIJQtOVYqvwkPJTrxoTWsZsnobet1n7lJQDn2WIrmUbXPqkCsTzuEo1j9DJnZOPJIO2
P8WDULtC1678JPJy9dcVNGeckl1pOb0Q6LHOkJby2somasEfu+EwTdKMV75FM9eFqiIVfcaJp3ZX
196inTn3g49DN5t2zcO0Hr2Yo2QuRiTDuPppKcM5kLnID5bRQdyosl9EEpGZQjg/a+yU0hj8LU76
iz7VYGaRXstpXVHWIhSbC+h98RC2EOfVYbQ6QSOlCub19aQcy94OokziHRc9o9GC+tQtaDT3nd3Z
jE1FlMgyOdeM97vWkWm9jG1NyBmdaMoOSdCZlOwbdKbEm0WOSRG8sY7M8+u5n3n/POj6OrjGjqGH
T9Ir5d+sekxqFzbO0bR7hU5vWZzFGdSNw+qEqVxoC8dZGmm/dq35QKvc1J9S9NDHeYdQWdo7O/To
BUdFOXU0P+/jupVmhzpAluosroJCXVmqg6I4G1XDujK9S03Ne1h5ptx48XzlbkRIr9R3TfqKK9Ir
sq9r0TT6YoDYnpbPajkXbbLPx6SfxmeTjJMsQz+5mgZ5HdeMtxcqF+kmAc8op4qwGVeCbb3sTDbZ
MAmEanuoiH7Nl4sp6YI0O5uyCrtNVNhJAGDHJhvkby4YlOwuEBxTEEcTB22hV0MD1mXDfuFmVi9K
pjU++uPFIMtK3CMWVb2PVteJ9sM6tJaNT3Plm4Sd0zkItI6WXBaDPpvrnFZlKMW47YtEBhmWk3AI
+vx2jhdFbJTL1MrkxTI1U6Nf5nGQT+VBFzxgzUUxLNaML1TOZWbD1tpNk9C+l2nxVidxHKyXQpQd
LBUsLSD7OVC7TeVlwGOvy2c0azNavszzKTfxfsoBBMneZZRj7oCsbUrLGJSE7UmSLlm7I02Re7Or
exLI+jeWsBrjVXlp7Rt0m9o28ii9YVlmhgw7SERVun0J5g/KEqI9sXF6kXZYfdSktObqkKfTZjFe
9gU+XAeF/aau9Ab5YuwTg8MGU+8QAGsNvnHWW1/huea41LSXK8zX5hp/sJd0MUYrU4ois6bZ5h66
naKQ/6TlvNm5FjaHlhQMgYcrgrowqbhrWxQ07cFnGZhWNBm66DbKTCqHAB4UQzu87fN6yGrYK0hX
d5YO6PXOz02utyln8HSz3ihEFkbguNV+iIN5CzDlg83zcglwrbTVZppxpHgUW6xpJ8xhrDsMG31Z
j/ectx8guKW4JufGqZtCitjySEwWAlDY6JTCFl+iJ147i6/UebAtLu6Xz8YYEDU++sJxrVzl9hPv
ZPGc4zBFcPPF1MHx8T+MfHwOSgErnmvWVJgArYN0/FBkkOf9WVbzBYtu2YpfTggTxpOM3KAAT5wN
5dFRbh17hBoq78EnFzW1SyxDWqTjonAYZnCw0siqEo+wBhqbR/eYx6MNC7JspDfB8Q5cRIuUtB/s
0YKuQQYB145rSlmGGi1qXK0mer4MZqvOydG1x/BQcVHCPkpkeGMvdbktflZLijhNqN+GSUWqcHFx
LdHpmzXIxNA/xUr5Zt5jIK3DMmCWWOT2LTTzHd7DiTeO6Or6dJv60aDBOq34wZXcCb0PiKyL/GJl
Us/NWbKJSGQ/ZYNDTluclYHy0U3wbzZq1n6gKqkRPp0EY8Xi/Qiy+6KDlr19IRu3DzTPDD7Kmmzp
UK1ym3+N/ko6vRnKpEyyQ50YfG/acprw86Jb0IC+5MdYyfLO9vrsi8ltPnpMZ854gS/BDuAweN5k
Bfb5kbarIm/A3HIz7po26OssIl0SY3CZp/hFj11fNtA2SwgGkGzgpnS40C7Z0nnA/oprxTKo3BwK
kMV5ecptV87uvBeOVFVUWlFWYxh3Cep8aumA59O+7fAB0ijLq6od8O9STdDtJJkopKIWWn55NRZ9
DFFg8jlGp2nixrcKpwNQBcTLusX+ZAHl+WHmLQPCGJ+Wg9mXFbbYaj8HdWy7C2mxVc3viJpz4E1S
OlcU51/k5LwvU58fhrREvftxER0OAp83eQpznPHPOdM6U8JgaBIW8fqWp8ZN/ZuWT+mkzvvj0meb
dDARb+a1wIoKdOnRIF0JBcr1Xmzmo3OzRQ30qi3Ej/qp6YoJFqAD29bbZxnDh0eA4/k2g/oYhFm5
Qle2ghW1DSFZLKp6zhvq8YRa6FbDjnLoEFdHkWWlsvTxYahbH7OLJG5XfMd6lN5ilOVQDVspCkiU
MS1Q+lYVaqc66ksIE/KyKtSWT72YMojwSWF6QCVXMQ5iXHULkCY/oNbbjDeg1Q/7ssEU0OLzsk7w
ul9KrPLdBHoWB0+nuPM+u7I830RKN2C7e66LmKv+lYCMtcT7Oc7RaTyoqZFlt4N0gTNGoYYIpN6L
hFOU5NgMLZy/4iwHVqXqats2Khlv4eaZpwi+oyXz3kGJ5hnJ+Ph0WmUV61fFivbtjQeZhqqwNjiN
8B54i/gKpmaFBXJBtjXETR0A/FFebipVmYGvglnbyk3Ne2WXtKUfxFyq8kqptlnig2Cu64Pfpwyt
63iPHY2XMuxK6N9BZEoclXkLRXIq+tckafMkiWK58HS+njS4TfvJjtnYsncdDjF4cuaLYaxsFLC1
K96uYkALNRywO8wo9nFcEJxSa2kHOiDKq9yyaMTFQI+hntCZmndfVnL0ZdvkEIgjKfmyLesz3JTl
uOGfXZINTcD+t+TNump7ov6s3sc5267haGeAJ5Zk2R6MOdSJao/KfettZGXcIJUTsMX4au0X2uxz
JOqWlTj2iDtfQhacEkiEZvl26yjBb3AaJJGfF891SJkn5uWQ6mRy4URqCPZiWWPLLqa23rI8CdZN
DuzQJ8KHAC3rL9qVIL4FQf/hCrrlNnMcDcCrXwaS3mJLaxEqwc2xYquzfNVFmNfNIF4VR8AqjkJj
a+gmRgdlu4mQnVdeiF2VVK2Lw7RVQ3AzZLLBmvsJXbzxacaSjcalYsYYeiy3aQ2fEy5wBfaRMJbD
luQN29qMu3qat5jU8cqKLJRpV1fVPs1LZOPhaBDowBvoFTgwhe8VHQ3yy5TxUpufCF8nBT20HOAD
IpgB3BT9RlZOe/QQoFezm9Q5hVnrJJmRDZMDzLaB2DKoHCG8pOGYtdvcf1LdPazttuHV1qsh22+E
YfyTwtYPswumTkOqOkJjDg0Ys0AdgEz68VAnAjqyieCYOcaCZIV/1VbW3+tQTaZoTQwq+UeMkGJ2
LmqbWIgXOH24RbdV6ebUIcvhYSe8gMu+gOOP5/JQQpCEIH4MlVg82uGIc/ZwLvHIGeTbPLmx6Kqp
95mkGx/vOvx63H51oM4/s/O3A+KXG7ajl8YyiIv2RFcsUk9oWZH4up1rbBRJgR3/AudjAHNfMvvH
C6SbbPenur+tENotkThWaRhOIp8KmXOZi6TuS3X9BTGmdN1E+0XxRcrDLDozHvImXv2rYeJLvquG
esNz7gENAY5IYj/6yYweRjpmhFLKWGxe2koBie5EaFwsCSa98Pa6PCbVBF6HHJ+HIgauZ2bM4IJU
DAsy03JsDqAWQbpNJG94O+BseIvK/iAr7iQJZ0ALDm+1TYvHkR8xvcoWjnoymo79rOYIsz9exKkb
4TixnYhHx4TiMO1plxX7btuzORiv0q7YkGn9TISaTtbDqyUwg8Bva/11qUuiAYLTozio//nXM3DY
9sRmegYbYYYMV1+2vTlJW5x9ckBWnGjssuTfktYkgeSPM8BYH87IEvENHPAphhI9ZvnVcVsCSd68
oYsSeVF37bZh/HiBG77cC1MEBNpPAhmI8ygCiuaJnjkt65z5VRbnug58ISNdVZq/Vx4J87MU/HYo
uM6gg2cEKn0cy32Y81XMqmVIVHJ+pCKjhDqCOGJthY8fr+rLUYx7C4NWiKEsDsh8bsyb03YhIejL
6CztzvzKSNrtGY6TwZQDEWxwv3drjR565LoE2qoNq3hFtRj2MulpdYndGieoksgVDZSfZ0xAeyAv
q1gmiTtfwA2ku4rnrKDzEsUMLad3XdtWKIN8zkTd7qtyWFkfEUdUV+2Ml5DanvGZOq5e2mM/r1Ao
RvgLnIuj7f+Sc2bLldta0n4idnAmeEtyj9qaB0u6QZRqAEBwAAkCBPj0ndvl7vDx+aPPA/xXDtul
0h5IcK3ML9PdSsZtCWTG2FxE0ERaoBpHLBqF6JsuaBW+ir8GlCLAj/FK/h4rMKETPCzyP4+x36uG
RPwClidHxCKrsRpex4DVxgEG2jEm2BOG2OAPYMTKTXGX6O46zAW/ZxsFcxR3e6hItIlK6qWPtmrQ
czmIJldF15rqfySPCY9NhDd+DzJ/TlBw1lZ8vttErg/xYrJQlrBbyBzxDDLiV/bAIzEphHArBKs7
12vsU9Dzu7Z7TTD2lsld7pcyVac2D4OrGKDtDJ3V/97DytXrZGq4ND1kVygwBVyGquULGWkdmJGt
YV9NoNuz+KGcSlWsOzbh5p5eMl/abXyB33B1tDADhnF+Ny4aJsKLQDgkZQ0gJOAEez5PUdTWfYSh
85fH6qnJOcvdGn9GmfMLuYNsRtXjUJatBHg66CDEJhxiX1pqxHzgpe+G0eO7bZDy2GZfhQGUCVtj
NIsyUvvU0/UiS73orYIdvQps0yWZ4YsKHupDGnbL+pWHvfS8oSkGbqDHxdDP7wOUl8BUCBdcLbe/
zqIJfjjLL6THud3uB96BNMUU/eecBeH7Oid6sK74x+9Lo/tzGhyKTmJlm4F8gyG2c5j3EU4yNhZ4
GbEEzrrKwJYvOMRH8qyGMuj2vchYVnHG1ufMi6xtvFjpQaQ2OYow2U797OwRSsb4VMx5XIMD5XeF
WLoQmrGdXygu6mPKslFXuPv4Vzur7p2FYmxcGVHsol2yHLDsQlKKh+yGqPBzlLgdh1Xll3wVqilS
zvHthsG8bwuX7tpRmPut7ZZwh6l82REfJh2u2Lz/zpV5jqNU3cxpwG56q5ddpiFBg31hRzuasuHl
Sh4LxSf4+kr8EHqiTccVq3w6DE1Gy+lMtrjfezrABR5UluKvJn6o03Yo9iv+yhPBPvY1u9EcwD3Q
H1Mpu4N0UbcB12+zPW/D8VkhZ7ZVHSQaXQXJyF5Xt5FvXTBkWOVN/7KSWOzCeAnPKaBzgZhAkFxS
yHT7edHDT90W9BHioQCvtCTljwhWD/aZSEVPNm652Cs/BLtI98uTtikEBxwFjfbOnBMELWSV9Sup
aVFSTt6FjUt/AoFgvus4baPdaNSCNUf03FcWaeqfZMmKvgloMJ/7EjhCk0ZL++hsIrEn9eNNppdo
qinh47ew1eriijS80Xl0vUJpdvVQmV3PDuPsbVhIe4L6HZyFTHjcEJx+P6J1TYZq20jEsTar4GNV
0/pzCgJXxyLavmndjjGIAgV8cNs0rlzeqa4CMTWbRm2rdOfcsAnkfaTEnY8KHMRYqWq7Jle0HvSs
Os9umvexMvFN1vWugtL7lq3+e2govUsj3D5Wm6WBtIi0FnO9LYBQj8kuLZbhTvF0/vDKYSYLYW8D
1DcSDISsC8EyVQUmSb/BmR6rJO6GwwihoIrDfnl00SAfNfcLCN1lYa8T99P77FQfV5MzrqbRjBRB
i9cHx5VAc8ON5/hWp46sD2WseVcPm22/tb3aKpg8/RsC9VOllI0QdEjJScUzqc0c0nOKpME3TXJ3
aaH3W9gOqcEvpUtFTTBhIzXskpMAmHYXyfLbHGCoaQjmM9DIrZ4e8jWXexz0eV6XYiuOSzTyB3A6
YDtWPr/G46AO1rjo0Cqbf5sT+rpiT37dpn4jh0mlvmqnnv30+EAOfCmM2WEM9M/LXGa0mtMJjq1k
SxVya095KRWCdWUWVazQ5Ws5LOVX4lTy0s50/EIMaPtpcIE3thjj2xRgwSHEk6KZ3LQ8Y74Mqmwd
7CWYtfzcwnE4JF1EQWZBTr7jHsEFkKY4kcJWEOhBmcyPBYyZWumhPcjMzK9guxK8fhufo3BI9m2e
6A/octNDOfD5GPmufO57pAWZbickDXDkYg1GWGZIw+U8m3R9GDSdX2ZC0u+JtDgc4snbu9T3uHmg
ad1HyWJu3FysJ7G6BCEfQ4YDzfu0wXoMwhKyR3nagpleKOXz4xYT/kognXxMG1le8MBnR9xsxe0W
BQsYplzsu5JmFzjcUVIvfdkB6PZDgut9HvYbC8YHCQn+gblRTTXIkHA/r+30oRaTImyUbdtlLlNz
A1BJQh3oxxeWbGWPM7t3u6SQ5BjB86ut2tJ7YlkCZX4OfgQUFHl48Vm6ibL2vcOs2xQGkja5yCyx
xbIL0SHQLVVXKnpZA8UeoLJ0d0Hqh7dumb/hZxiEXhG96R4TTGuK9s6VLfDLTEXiXI4q/jQBNWvd
8TW8BepjXkVs7XTgyMSkdcmj4ial40z2ZdgP5bnnRDXwcdOtsvC7G1JufVG121Laqk/ocDcG8Ptv
fDAV+KzzcF2uwSgLoydyc7SehnTq7xOXBo/FUApkckDmjzteqvmpZcL2O1i+nt/0Qo6iCeYhA4RI
aRQcCqv19uTJgAjE4Tp6hE05ubEbJT61cWXyLLGTz10dFZhc6qw31N5CLWl1nZiIvazFhtDJGHb5
BbgejZo1woh4s2ARX94yge1vxjkyqyXLMTixAVjR0S55cc5iFw7ty5Z4GtvKuykszTnGYReeSApH
4DB1fpgbbnVmnssAeVAQOKwr52oOKOsQAUlL9ywSUDNVzNPucfRRsB1WLJptHRZTHF7WsnVDHc/Q
8W+LDsdpA0Bua0YoW+c2XpBYjQp5XgLvdHvf+SAvtwQf/xC6voFOg4QpKC0VZ/39sqQtWRqft3kX
Q2DXI+4HAnuzNpGP+10amY5fJIc7W/UDZN56W9w0VEnvYfwUppXHQaTZuGMwCm+lgEzatE64Y8LS
iDQ5CXkBSaydo5Nks4IdabLCV/EK9ztf4uUuyEpX1H1LU10VyHNAioNm9xapYP5hS4wmyax8fBhH
GiU7ZHRiE9cY4Xgw1vDmgaKtVcHzJx+kY4HBzBAvuhon6YI/MIaBcOI7DqGJ5DuuOlVlbIpcuZN9
ERV8p2Kkf7PbKLC5eYWZ29NjO5H0G7P2c9s4e2VcfbJSZW2FNaF/XsF27Cih8yHEwyPEIZHPsL+K
7abzcXc3J8LsLZ/LWk1qU1UBTFNVfZ/1z/PQ5c08574yRKQ4X+3Sf18Y3fbF2MHGY47ewmEkYR05
fQ3N4WGTPpSaJ88FAKK5ERZaD64HXDAVeLj1RzQq+aimQZOdLgp2QU54fDaTXtjOOGYpUmI9Kyrk
tcpTP7ZTEw9Tt5cTzZ4HGUa7cuHjjaRZcBtLlyIJDtNyZBrmdYm1CBE3ir4eU5jD5hB3q5Bs7fom
LO2kdyrKxzvwgyvQxXmlVanX0NWTZG2d5tqqqox6CoYUQKQ56Rxvbuchcj9vFMVMFL73dGjhrzUz
bsq12ryc7/CUx8Nf5LJrRIv5Ai+BPuGpI/YGAdTaDIq/tYJFn1De3B7QTnkYw7LfF6poH4I2nGvb
5/w9HPrXrgUJxrC47YuYth/IYy5jlSXj+JGEdD6bOKGuorNrSS0gjp6pivGmWQiFWzhbY9lN7lus
JWe7RuK75EnxKSmL3mWUrBcL57bJ1DSeEkjGbxDfY3k905CCTNpwus0pTTC34nC8XoTp91Rel2GP
uBSe2i7WX6Mlgdh1uYARCjF5zE9DNoix1rNwC7ymbYRYWKxtVCcdzpEqD0Sb3XZKx1+c80VWMYJE
Q9V2BSe1xN9bQ/7CNcG9QjIsN3HRLBwg54xZS7Jzr8blD4WtjddSJUn4iQfvOlcl4lD2GCwybxbV
BkcxZfHrlRvYR5uVphI+UPdZ5tovgyAkHg/YPPejoaChRpolF1h3MzJPgEqqmWGkuTht1JeMFydq
DZnRVsJ27vuyeNwruCmxpxkFFfOHhWtlKzhydje0FumvaWJApoTbMMwDG/2JlLSl+77gy02KQBx2
WYwjS9PRKch2wdSD+Q03m70tuus+CmVdLXWimy4MpvDOrEX0DHeNlKCCMMNV+bLy7rBiqDrj9BvW
nZs4bzHKlRg9QXEE412CeFtQG3ol8XwfZmo3K4uEAYgUXER1ylESkEq7ZzaHldLLupUY0ubddY21
NfWTiDFTJwPd3gdtBnkfj9GqG2wVVOJIK/NxU/UcGdb5QxDG7ZDe5yZBgk1Gk0i+dcBGg6G2AXEt
3cMwky68lQhMjmWNbdulqjIb77WpCzxwM99w+Fekqwxo7tQ3g/W0lzee0DgJa22wgKmHzkIdQhoT
mHdp9rNRk3hnTKYja1bcKrBRkMZJhrmybhrzZc8wqw0nw03Q/9KTdjbbcfBPPbJxE7y2ZxrG8F4O
CqDUMjSzT4OwRWuEkvge0gC4lGlBMsMDQIh0xtv/2QdlEeJz1C1CeaXiLnvP4DLx599ibaCuhsPS
lVdpNI6oUzcosrla9+AFrj4I7sOt+MFSGrr8AK56w/02RboUH0atPODVQCB0BdhsabvmeETgOF7e
DIegQC4LBkp3F7Zl6NPaMG0medjgbuHbwiOvHduvhJjB9ghsL8YPNwitx8FWod8ujnUN6CXp6XOy
ZErkuxygqkjOoTGTH8EhiQUzDnYHNu2VIi3O42AZGwkK6TYGzIXRXZU4MX2JbOVC0oNYit57BRXW
QkkVNZAq062othhcKrqdWkHclNAOhpFcNox+ZEeDLqdwwSwtlamidCrTXeG3JD3A9+vfFDHdawC6
ZqniEeGzKjW4d3agTfof4SAxZYF+R450N+a65I2dwam4aosnmI9bbvyflP25FMw+QCy1R+jA4jKG
NKllnJvbFiUh/U4lPWAtW8IIVkH33JZuLU4TRriiSgbl08oNqxwO8xKCYnRErQPCOVb+UFuIpCWd
055WOZ6jplmSzT9pEawOA0LQ7TCBYkOkrcqyw5ynS9/QnrivYKPOIwDN1il6IlLIrEGt4/B9DmFg
V4jeYjVAyYnFNjK3Ed9hnJj10fBM2h8scFfFBRN1PNSb5GyPnJalwb43EQGcE0/IidMwHcdd6kN9
jPRYfHS2SyNdFzRmYw1BUWTYUAuv73qSh6aJw8ws70AfgE2AYQVlV4PpmCwGpCgGVwRx645h8+6r
dMIcfutguLlqTWSxK2TenQOmR6DsJkO4Amyd6oFuxN7ohgxZCUsqWPgBuQV8MYVjQZWArTtOqpva
2kAw+9oALODaoOWjCcIR73NT+zxSKG7Bl92kJSXlrgVb8TMAvATxsFXsEuAY1p9YLlf+WLT9fJ26
klgcMcHk5zktMvGFIzLxh8Sm7dO4JvQWmCT7weYInzxZNwdcjRooI9smXKVEuL4Sl5mHde443gJi
bHCHi37EaVr0CCvIrHyKIB8WTdmO6ymCaCGaFWzMH2uSIkeYSZ0eh7RtgSfO2TN6Dsb9Eg/hez7r
qCoLcIh87jYQ+nrzFSJH/g6Zylg0iExbhLq6AYB8KWyJtph8Bp2mhw04KKOrw8stuysagW24VkPh
4z0cIvisYYJgYcNsYnH0Bsg7iGpRBfDChGl007DB69vEKHNhcWRJE2ZMFXuAEOpldcUC6ngZ8C5B
AxSf6czRR4D+mPR+Cq4Tr0Yh11BhpvYCCXlaAkeRCPY2eKC3IK8glzxsPRSAasuVynfSArBrkrAX
u21y+BmWAacDNtIjRpyoX6vmwy6m2tXrkvmPAqeFvXHLMKummyx50tm8GPy6LJuwEAioQH083iYd
jW8I72QBTIj6vpojWt4EAY+/fCfk2QVKP4DVa1HbQOJvSMWYAT5DUfpaZLqd62JNka42q2911c1k
oTvDBelw/s5Jd9NGsc/2S75mbwHlyt1BuZIJxACUe1Sd6qMPRO+Zr9CmM9+NIEzCXbFmHktBGSPV
MNEw63d91PIXmbl5rfHcxFSH+bzhyTyR6+eW36/JChk6iUd6R7o+eZ9AWbDKmu4j0f34Pi/jWHH0
ED4VICoBSjGLS76bP1iwoqlBahfUASaP29kg3qOhu3wOzASnucVN3cxCFveLWcbzkk3IesyFvEAX
KI4BDckbFGNR4DJg+ZdCSdDOpaF+srOPT1KPS1y3lqzXaQ2FGlk5QOIptCZHnfAhb7YywODUi9Id
BnQVdE9Iy4pmhrjVzLjU03pKMrPD+BLdDH7kYAPX6J1T795LukSV0iZEdDKTu5509Bew4rBJs3R5
JRj3D1FKo68RBPp7iB/JqsDhgwPy/47MDbl1MPkPyi6464j5BkB5eVAm9LQiyxhGuA+2h5IFEhNN
lPYHPA/mAWuGThq0U91ARQsu6xTPf7QQOxrisKigOmrYKsej8S0gXfrc8gQVSilU/ZNSQwQrDKQl
svXfvYH6P++kgh40f+EBJXvbwANHiukdG+3Yq6c51WOa3S8tn3DKaxRugk2aJ+SfAQk43/YTvAYY
juN96oHS+MMaI6sRN8kYuoWfQsP7djsB5PbLK0VsP/ueDekoj+1I+iWtaTqHS9AQm6XrjMNLgmaB
pwU+oi0jkYcNwLtow9hIQi/qWeZz6E7GO6iYVR67bJ+mw0o+82FYcKhMSnauwzmW8TBrMOeBU2gC
nzMGoAVtHxY4MsZ4UFUeWWjcNMDY0wwoKFfjz3AKPJozYGgC1NtptXrJ4VgKJkELKZQ3wdzANTjB
BmEt28Lp0SZkwQojEpfP89tIVmrbBkYswd6HyJBw7V3bjhplE3rNSR7tQpUYPX0ZudnIV/hblPD1
OqYYyapNcZwMR4qYZFuiRMVf30mas7DsDpw5W0x/GFRPxFl17e3C/wMLX+TuJlg0Fuab1mva5bUL
S1LY/X+w5/41IALzDwHqElnZa89tieadf7jxQ4ido3Wq/B62SJH85XrHucxgP81Jz0B7rsQOfR32
6RyjzWHuEESqOvgoul6SwRWv7Z9G1//9uv7VXcbLKuDTI65awn8FBf7PJiSReUSTmCh+yFFdjZb+
N/jRy7LDhRiMsMv+g1H5r5789Tcixo1P45odhuV7rRj4O5MB0ZAsIfISP/vfvxEtYVcAI8mGGda8
LnhqAMHZ0AWIfIgWZuXvr+KvXr2/why/e+L+3qr195Kt/y87vZDdJ/gy/pcF+LeWv9tvwPC+DT/+
pQLi9w/9VeaAQlOQAUUIKiANEbT+W61XUf5XivRkAqgnLMi1ue9/W73K/8JUgnZA0JYZYjQhwh4w
k//q+yPgWyKEPQoQBwX+1/90mv3L94hiw7/+/e99f9db6G/+N349WBdQKMiAI/6f//PKQpSsnXsu
t2PBomxDR006XJhj/rWPoFowjBf/Kafy77+wSAoSZojnJsis/IMkwHoGIH3L/dG5doZzZW2dw7w7
/O1L+H+8rX+FmLLr20IFc3w9RvM0iuN/ABlLplGdh7P26JcJSYTYTY9ynG0tilTtALigKUfPa5NO
bfCkwRK+/t+/Hmmvf3ubwMavBQM4vvBq/lnBYIwnwvpiOY5gHSEtgevZQ1wJjxbIzcWh+uDsWjdr
yMoFnFVFE6qxE4gASge6QJ9HAtYJqgiKGPV6bWthEfxFAotrD6Acfxb6NEDgpAs2rMfQUYcqo9qD
jyXe/5oWL5+SlkgofmQ7gs6BpoCipHOfZ9M7FROAVdujNkyxCOMerArIFIgebscQcbkXjPjqbl4l
unIwMTwsiaHnNdfqG9q1UEel0Vn4i2u8Izt09q0zgz9oSMcXCOQIflNBIjxd4uHCUUH4CchWfUTw
ccN6daK86AnVhiDs6FNpix78vlbheMJHhXOcXXEw+IdpmhxiqI1wggsd74pNxC8erZQNGkD4fTZt
w2UESIiHEYOIqAoxP46QJzDvFetSt0tBsKfwDcEXJ4407NcmQcHWWWJte9T9Qs+bKdwhn6LuNC0b
Xk6y2Lc27O3b1G75M76deIc0F3z6OOtqk7vpux9X3A9FhGtoHfwrX+j4YUK0eODpP4THfC1xD60z
PSfLUF7yKBDHCTbfr9Uo/xrO+BF0Leg/8hGmCXUsPU2ASF7Aeus/WhSVXADZlZe+x3SCzWdCwR4g
AhTe5Wh3rGTXKUwGFL1ag43hLMXySeW8BNzK8rqNx/l7SvGvTKJNoGZtDNkL+6tGPMNM3yHY+FeC
dMIhF6Y7wQBWd75Qa+NM2/FGQ7IZdmBQOnQcEVItmCbhpAfuEERUPrEVpRA54dMduMEM5DmzP5Ev
uLYNLHLfdyG6qYDRfgo32TeK1rVbbLT4qxLuD+hwIFXk8I5LmEJ3FOmuOg+m7B4Wpq3TEu8lT1sk
f0rUIlkpcSlaRMF+RlLAbxFxes/wXN8h0gBFAhJB0weYKJsOJR6/VsnUt6Irs9qttG2bBS14QzNy
CoE3pNN3lD9st8PK/Wu8okYKUohEMdMk94Eclh9gZ6IXkYq14azb9lGAz1YzfI+tuX7U10u0G5z9
iSVC7jfpY6whG76JNB/9IY1w/c+w+z46VtBzh76qNdDmzMXc3zPyKzQlis9EAOkYmHsfn7jOPsMY
lm+MXfiNxbg2qziQ4hCHI2kQKPpEXMz+XNJC3ak2w0XpYls7ji8qx1a/p1Oq7lWfpPflsmb3xtPo
ZRBafZgsHz+DBfVmIHRBBMR0/Ez6zN+0SAE8O4KWMVA7BHPdsI7fkP3RQy3AM1flXMrmzzdHOG4C
PergCVrJsDQOtO/tSrz+Q+lAPvlxiUhlGT6faInoGcBiX+drKI7LGBdImIFwOmSAw74r5ETwNfVI
YdUekMt7JGR5aUMPJi2HTHW35DEj8R9ElpHMPyy6/5bvAibqh4iGXkKoTbYBMdZlC4YdJsLV3MId
odl5ZYlJnxLpfTWlzr9GxCPsnxs+VOBt5maCL7rHdQjacEGwEVqyW3A0meHOjGUMjqAtz2kgHxaA
z49w3p6CzADRUf2e8CJ73OYMZ2fhkrs5Y880o3c9FI0mLHATMVS+nfpYvqLqNtqZjpqdSf2XID12
Mmt+SB73p2Bg2GhSfkLIgaFBzKjL2Nt112XYtjQSij8gH0w7JjQ28Ynuu3WOzkg2lE3k5wLxnIw1
TDG0L26pvw1KZdFKt9Ez0h/nQKoJnWwT9ipV0umUxmHXxIHDXhjC2YY/iTx733W/mNoWch0IiwMQ
Fl+X6fDkh0LsUH9W3rScqVv4Zes+57hhp7aPboSnbmdQfHDaEHKpIV2EpxBh5CPSur5WS0J244p5
UiUEt+UQtQeOdoEajFh4syIddzQseoaoWe7ztNCXaAC5v4vx2X/HDrPmdTaV0D/7Dd9hxbrFHmMl
CghOWKxHOl+MjgE1xKE5sbWMYFGUOWgUIKaNp/p7MiLlyTKGZx4e4AT2Fx5zPHYLcKp8erpyn1W0
SA393HBXcRm0VUncJ8ksfM9EupsBbhWQISk/IGmMBRze3B8g/KB6qUAGtkGpESKXNk1QeZ9Mj5jO
yD41WVKcFM7XsPE4RHg1SehflcJ9dZt2Wt2sG912IzoJTrFTukk4x12ld5DBp2q48q5+ibKzymf3
uq1JW88tai6JHo5r1yQ2GM/RnG/f4Mtnp9j32wtW2JHV0KCPDrGyE9xi/wAeZmssNdNZ9iqt87jr
cblLW3Wwl3cI1KSPhU7RUkHR/Yuc09pfWbz9FMC2DkrARSsiCxA3kva9yJmosMKu+5R6W6HoONhP
vEMqgqEKNArwLIcidxJYJROkA23DAla+dYRFh07gis+TkZ+IRTCjXGl6O4I1AfG3Bk89BNo7hJz8
Gd08FgtjVvJ0N+Vz/xMq9h2nW3Ep3RLndbpC7qzAD2ZNn3J5q/QWnRQHX1MLns833UaTD0Ae0H+L
DEYoTNxO33DPJKnbqA1/qr7vuyYthtw1YRva04aQCEqWg/kAxiD7WDsjRLOhtxJYFNPf+wRg4G2k
U7uxKhoiln2UNkSGGbUQogIlolsIIYPcFzyzX2MbwfJFDAtzgZoenVu6JkffyrgjaB+8CVzXQXv2
RVvg8uv5CX0786WcIE4ghaGx6CEBII5uIFTXrRizew9u8bihTPQrViTQkGq9vH43IQRnjEhtm+A5
1EXbsc30cCljis7XQS0/CJgMVbM1HuU+lBoPHIVT+NfQdegt8QF9UrK43gMSY0JBQ0UblhkMRFyg
UZCr7H4TIngKRqXwdkXC9waCN2kYgkwgFX3PmzR36gua8qZ2HIb1XYTqzwohs+n8e/iC5RS9QKrX
PxAzaUkTI3CBObmnyJKjvCXeYQxFAAFerwZBOU0QGm0qmxaIxgl9HcOlg2x1hPa1Nkj74DCeW/Qs
9ioGOMczjYc7UkDB08BK8yYQd7xHPlE2Q5arO7b9+SrK6T0JYE2iFne6Hspb738tLWYSURYYT8pp
ih5wDA4/EpWPtgkYzGWNMfGcMxxEVT/j5Xit/IGD43rjIsR3F00BGSAQzP6A8gd/E9oW79/YtYEZ
7A8jhq0PpRk0P38df2GsQTV13SmG+wyBN41eUCXjfxGvUHO+0REGI5LBkVi1r3wGD6tCr0t3knE5
Pf6HJeIf1T/XLQaRB4Kl8Vr3lxf/LMhAXjZRnV/RCzHhLPGFUO1u6ku/H73DVSGGtSlhJP+ysbdH
QBJsH0TxN9KqP9aBJTsB+mQXZCuDS9qPt3Bt0g8LJe5WbIm8CcM++YxTyd0tejcGezNzTk7oOJFN
mIptLxw+SBij7ZGVIrsPIw4PE+L+k+v68oIH97YfHGp+Uo4pap4MaJHrNxunJniybM6fAyAZv3qC
2GYVD2kKQ0Lj2kbKBfPGioIaY3DhcDpiVsKSgnkQXiLSdTAVBti/aGL/PSO5YZseh266fpfldVyS
GKTKPkNJbihyCP1S7WJH1Z1MInJpzYRnP8C3GlSHfWNbwFB8l8Xd55wYmZ9hhRf2MtGV4UMSguEo
0IvbZUzysDYqoV1wTJLWgBjJ4iXQaYM3NMRvKJaI0BmaKHkq8q1jJ4lHSUO363+4BvpoE2pwtzWa
ayNiAYSQ+Ab1Y/pH0QFowymIWWoOeQuymHK8YzaU487h4udV5zBCIc6G1l3omjXWmPCIrQeXNkn1
H2jczesY6mmts2CE2FSq7fbPHlFErdWXb41E0noRB2PxVAvluh3ptmCQg7ps3hbRfRYz5vbNReoD
vbIJxGUvgKhdP7tSrkSctw0fPm724AlgenKKcMM+ysSKA5W8GGqSLd1pycj47b/ZO4/tyI0sDb/L
7KEDbxazyUykY9Kz6DY4NEWYABCwAfP08yFL06qS1N2n973RkVRFMgmEuff+Dpa4fLMn0PnOzE14
PXiGbK3Ob27oAPzTVENz7geaLZewtSfUhe3TiErvwERWvnZLTV0mQb5Oik4xxJ9zgN0pH3rIAXFx
aNqMarH0LJwYUu+2sJr+UUfKGZqlKd8ciAw73aayrQy6lk1Tzuy8Thrtk5nRyNd1Xl11XuoxHbZH
+YZHgr9hTEpFGtl2562lM7NHWr0vsTw1+MNOn+sPWSKwRC6cr1qqcuzd7HlfJpxF8CGZhpgDW30M
lqNrGSdvncmj8S7M+nmYPP9kDLS3OCoEp9iommM6eeXJxcEfLUEx7UrddNbSL9UjkQu0VQM5Cf7S
eTMpra4KQV+O8IDODAuRL59dOmO6N1cvwi1u1OhVzMU72hzQpGujhMZUDIm7Nmy+aaktBcvyqUc7
YHjgp5KFIfPlHVhDfjCWrTrSyXKRiAFebFq9OvBMt2NTQLjK4NaHvUrpSJemIR11GqdktOtbvWx4
M5KZ7uf5DKzKuIyWHnu6EGi0gLqagX7acnlUSzMoc2+6mGN3umSS7J/Oy9AcaX1Z3rW+H3tturRj
Ok2rnerbc6ddWiwfZAk5ZDI61rqg+8ixFsAdk4sMyZF/6iPXWZ/bMi3WeAx2TUfBoIdHvwxQ5tSf
tqKiER+S5KuB/3iJjpszfsTdB9LHyAzCB0Zl6j2KOxipI3hqIgLqQ67CXnrjTb1ETyQlJOoVeoD8
MM78RouUmOZ5ZgvKYGD0EaFyo6XWkSP2mgwxOqCNZGAyhPgWcb6MhXNtCte556LRwZNd1T51WcMk
ZrZF/Qy4zoDC6Yb6I4ZhGrY45X3DNJB+GWX1AfL8Uq/bHGt0UtHx3CFrMNRXfuuVDXzflO9UmDTZ
9cwRZxn8+HPf7OGXdjkKZmalTOyDpmvfcYlcyhRkHzAoCy6putXF9sfSTBkZVTYteSmN6A55W3mq
JPQihMv+ye/a+lkazC6MNmaW0S81CgZfybWyqXDXsd5xuGtm+ynzQL6OMWYVjV4Hp8HjnJVDwiNM
nLr5gD7LCxGiN8KWsjVsXcqiLmNPL+u5bpZjuI1ke5G3aIKhFnvUGqLhy4MOTnBqcdEmy7RxqLPl
FqAwfjV8loQ99+1nX0fyDceX+BraKe06Xhtr/MQpvDiJVigaxCZapg7nssIPmEzFohR3xaDo3kFq
Ni4CvIfz3WB0jN56P06uPY58+n2GV0pz0DbGGnB9MAQ+TFGecI0r9sPQTGq95I6sXUkFYtOGrBM3
Mx4qqMKrtOdF4pSWH6ZcL0+z1ZcneJr5oVjeQUK99NK2Aw77zSwpigaD0wwG/OM0UJ5UgrmILnPz
QSvw8o84x55l61cvCeY9R/pGd30exWAFYR98s4qO2PIP0CAZZLScJhVgTSu2MbLUbS1HwhgAAFYF
G3uHATbTJ4kr0XrSlXzNTY3BIJ5nj1YaUaJ1FCyWWw8bk6FeyGXP4jkfs6PH06Bjny4aacdPdFOg
+BA2lzquHen+G2u8aWiWv1Ue1RJuDbSKqlU8THCyXaLYR4j8uLVcVVFbW6w1DTXliO3Oq4mYJ4V5
69THAdLkm7cclRaS27DBpfZ69k2gGzznmTZo2M3jbUK5S6vKnmyYCpadN116OBE+WLXXf/dwLdh1
fPRVWQs2bhpQ/FW5rN7boqHkqNs5P+BIRPGIGfa16ZWvSjk8tcUw8QDPmq2iBM8A/QlVqBrqZ6qS
zF714wT7IddlQN3SO+nVoOkcstgWqkf4okS2TAo7m54XPuEciZU8o8zzf5435lRkXDGa0TcfDqSi
u4pL5VBCb70Z8X/ZQvtKd3KQbOjUro8xkCHyGux2ru3Km4HjnHS+rNyZShgV5nZsxVdvzxKeaUvj
cB7QeW31apt0BMPiJg4TmFIY3Lnf0cDxGw8HJFjDvvftl7mJk828TMA7GtkQjiw/TMBBP0Jdk/8G
ozKWyf2vUILheiYSQc8h2QIKGn/+k3C4lxbAbVZ3exs9XbJ2Iapce7BxQyyFoiOqJjwqAorvLiZd
w4slxnOtY+0J0nmNIzyTNFgSx9ZS0wWKnvq57xEcq9Qcv3EkzD/wrH/qAmz8apa1lNbo/jGxtlwy
AF00v79+WKxxhYdGrt1rKUCaakv3fqroxfCYSK61nsaEaQWFqKFoikTXUloxyjgKap63rGK0en7Z
/7rgP6MSvz5By/HMxc7QB9v5CzYSwykzIVG1+wJbaxYactlN6/f1aR40tWugnG/o3udwwtSGQgcU
/TmDhbfDypdOzlbiLhtYVFbuchpEjvys0ty79d24gpdbUxhqjYQH2jna5l9/8r/pVBZV+vL2PfwJ
GZb8+jgbEw+rGDOSfayZ9THCnmSZ3FM91lnd3CI6AomARbdRnImv7bRYHg0lfWHfOb9jL/+FKv82
e/EPA3nLMmwAxH8OVf4S0HdOJPvxFb/jlIFFyhwlTmAEeEp5QGf/iB8ydPc3MB8QO94sZdJi+v7/
8UMuECaWzeh1bVsnMQy09Heg0nRIQsU0AUMBnf20AJ//AVBpYM386wGDx6xD6C2wns0HWtLJfl1k
EDY0VUupY28B70RpNmy0fPo4c09mQ6vDRDPa1VhIcecN/mXbVurZVVl9X0kcLUBfjv1EEVvDrL88
s1ImStlop2SW3GDxor31nocbmyv1em/7Eb2E45hxe1N6eI7c2nYqzGKllZiSHJBW+eZVQFCQ/Abx
3ISqqolZWrtKdFV16VeN7iGrUBDgCDwJoOXbOPaKzN7Oc6xDla0G3Pe+cUOzAVaIN3PjmASjix7M
jIIupNC1222S22Z17Ow4RUWRYa7F7HY0pykIU9oR48ig1ny0J1hoYjVLg/igzo5Gf4c18uQcesZR
xKUQfOFlD6RmaL1aIeBQqGOlwylG3sVn7Gaxt5nNdmRCjQRGVwTptB5OVNB9yJHp+AgtmkUJPwwJ
ZwsWFiQXUQafG4aZh82/0rNMYcaQgc75MtsXsaxeCCfqCrh2VrfPAKLCgSnUywTZZsWQItmnbXof
g2nxsvoMB6xS7jNzeESuae0Aw8jTwWV5L4Y4mekQ4uQJvcUQh5NKD54/XuI4cZEMff/E2IbwoXzh
po0Jo3cVcJfG7kc3RsOq6YcXDFzaNVTNtRgtWHLicVQdzpuBkR2RbL2TPt2EViT6+9nvQctmrdj1
PFLNwq/PASLbQa3wtj7RS2jI79ScPqJn+ZJ52l3MrcSHTcRXc1KjNOm7F1m0xwJYYy+wmt54Kekz
MwK/dqrci6rCfRTvnBuUVnIlTPFY6Vq6QV0lUY2o725aupeFO0c3QyDdVQuTYxX0Pd6eXAE4QQku
dwYQ46yuTUyXNkqBLcSoYpksqOQEw7K59Dv6OmLtdIykMO8rmSivoO4ka3Q3/nvam2pXKAibYHkj
ldw0hTS52l28UG/LLP4OBC2vCQ25d7p0xDJuynd6VaSLn3i6L4XrYvhBfowlJ+g3pdNvO9+xD5wL
ybbhAtgyzrPXjBGCnXKH79IRBdaM8Jgjzo6ViPF7I8gofZeWLdfKKQum5kyG0XO1GymtYtWW3bR2
Zg1RmK7y0NAY1/rm+GA4JfZEuXjU8ugwzyXGXW2FF3unPTkTWUVM+7NjUjsY/1R2+oXXTvPazx7T
426ViYFJeatqrJBwrIC1hw7hwnU7dnwP0XNj2bP2JYnCQslE9IWzknAX4k2TqXlapG7a3hR6fzcZ
avDuc1tUN8D+RQkpETOmirS2rSVT+NVe5LVrA53XA+ribt3pDDV2KWrVY9nHDWUac5J6w8ISkCwA
vvqcC16PlLrBnddYK8WyiAOV082P4/RJ26rrYezZ07Hv0nJvUvAPwa5jaZGlMbmLMIZPCwjQDt0X
Fq8DPTei86079n3yBQ8zYK8NQT0zJaur4cr0nfYFFAuR/2LYRg+lwHGSMijwaSSUKqk1c6ej7gTy
oIKcMhjyWN28ZcjaUTzFWojQD8ZrxVBdr2orxKg/36GySFemPz+PmGg+Mp8cr/JMe2NLPZmQ41dl
LmRY1B2isdq+QjMrNk1uZhelhmKn9dEfAQo9FpAs8QilUr406bcMmpjZ2uBpbdzURfStRgyDZymp
wqfKzoFQgm4Lb1idVJ9Wd1AjtXtht96bWTjpJhZBjfI9IHqojxO2MRJ7EGQGPdspn3SUNJMMqX7h
83Zdd5W3yP74PuVWavq0a5ZdKzB6vqXDt8BdnRF1SJ7svFzd5ImdhunU7gdDT4hz6khmqP2Zyity
y9vBml7KXjp7vMuDj8Zsb1GgJ8MKpit8eL97dhnurZgUaKFpqYPNtAYnB8LpsKaquq9I2ujVtU4j
FMxJtr7qjU2JP1NIlCbpbrG/pDsanAf+dJUOPu2SpqvLKQ0IVZt6b5OWo4k0I2NreWYfAgnHuySA
Ps6wx18HGaYMsGt3kxY3nMHdZdBzaiEmnDCDxQ1Rx9b20AlIiS60asgmw12Puh1Bu4T0D6gLR10G
+3qEFTDVwQFpRLSWxqijRguKjwn7Amg1Fi75hqbRpoh6kxUS4CDwzfYhSLOAaZyYNrWdB3Sv9SHQ
AoilWvU11t436LMynANGgXpbpethCmbYyTYtdDkCZPTFCBBafyq6rbyL+gsDVGY1D3CYMQstr4nW
0U+Y5DGb16dsO6SdTuym4+6ZQDNiqkosZUsM+PxYoBWHH4NqmwguBIucd7WLJk+f0H54BvqU7hUA
RlyQLRPhfV1iAmkN06qaMuPEGmh3bWqT/Cboytw82I7V/BpD/oTeHnCWZQAClxFjFnOlMo5+NG/v
kJqHNY4NDEmFGa0TZbRXA9bCXO5mtXL1+EUazlcV1N9thrXb3KFgUKP9VFDtrwvR1sBxfKu5sRtU
jmP3BWIOpbjNxMbmEIVLPCQ3uFBlt4Epq4Pum/MJkz8egyde+yIiG1Sxuzil1JM/SS6MzrpPmS2R
4Tr2K8YJnOtumr+bJVTlJcLu0NsFNqLKQ0lNOg9hYHNxwup6CDG4tJlPT+8tdOKVwnxrNQR8BqA1
EepB7T/CmZlvBIN+HuiMk8Aq8Ugq5IFVfHzVieyFbS+6Sxgv/kPtOXythTq86REW5uOw1uCX3PZt
Ptw4+D69eJl777guM8k8vlqc4vYWoxsLagR9pNNGPOgkTexvgSOGNca0DfirH9pzhL0EXulwygF6
JtxGIJqnrsIRN5bmp1MyeN+Q1cfUgwDXa2XM3V6fR2/vjY7/OohWh9ozfuC71F3PuqVloQJM2GeA
4tdO4arQmJmTcbJWHaP+BLTdVAEN2eLYVOnFXQ119G6YdGSPnJoaJYZZoS+12/yrbSDFLRs15p0i
vZcIRBp3V1WGw5Yp3Q77tzaY+zWCQnczxdY9XF1UWp1+whAoe27dgJzHuD7mAyDrJpNJvK5j6zN3
WxSYbmp+GHGmFWu8twPiydJ+PFSDRPCWiiTrN6MzjR967uebSvbtPVKUmoi/1rtUiZbvgtK9md3y
Ary88zaK62DcIxLOWM6u8j6j2COOzmw9aChO+uRUWAsbGLxtmmLIQyfFbbrCk5TpPKrrUHaWvGsY
gqZob/X2ahQMXVZ6JJ2V11V9TIKjj1JHje10XfppvosNjCMjCFxbg2ldiOFYu+saV9tlThYV+ATk
6ROnmXjiiuuf82HU70XWRXs989KD7gxUvFHtHutSQQZINYRy2GgNOXwbskov8AMGgJwZ/gWayYZI
9EGE9MfB0axBixJU7YJ5elltXBVjjqu3zW03j92T7s84OVcIG/1WBhcyy7prO8YKgVClRrD/ZIar
Y409drHMcqiu5seg6RDH0j60w0NscMJij2HjKTIHleWu7LyaVJhm7IcL7NjwtPPhUH8j6WV2n2Oh
pcD//sjNilFVwEZsxm41Ne4Yh7aw3Svsl5MXiG6uRrHS3+dzORkbdB/aJZSl9CUqnHLbRD6692Jm
FomETt9kfhZDzrGFBjOuIKVQj8boVvFX92PB8doUwf1QUBu3Zd2/l0VJ8lbiZVu3m+MLdGQuxbyq
u1VXqOLBSAaS53TP3A1+IU5QzWvSDztEK3GdryttzsEHmsrZDkY53OY2SuONM0fY8KhUhCoz+lNR
zv3KRra4h4gX35gAb9Od72WNvB5jhH2bAE1L7RI/7bkmxUIByjK1/grM0KzaT8rN1O+RbXj1YN/L
LnYFXgL9JH0PBVcGnSxYDRk5shc5Gv+122JmkhNz1YBEJJyjo5+PlE6ute8S13kyGTT3mxlM0NuT
FlYZ76TTguhpWRSfUoWj34ol3GSh6cfMkk2gtjUhAgOnD/Y3J9VppFW3gXE31h29AJDzbgbZ26hu
0o7olKoDdm0Zww4rPcHvSrGD6r2vghkrc/NFXdekTZftxqJ6aAV+3C+GgWlHYQfDZcd+BBGYZ2fj
ws77Lv0q3rt9QQnOJFtb12QXPc6w3MPU5XQOsYll8G+28xv4bnvBmNhZ5WgzpFfpO8m3PZ5Ve1WV
Vs9gPsXdgDnsca6gxZiFXW2cxLCQzBHXE2J+1+Fry8RTJ1xhhze7sW6aTF7ZmCdsLD7jt5YqMuzG
MVjPEITCmLuO4rwmldNsOvhS3kEDWd7gWaPuujgNtg2uSm+OPdr7QjTVKhKcTMxs/ZWXymSXxhby
bQmUZKUFXCpB2Ag2z8y+criA1pgEqBGba8UnWZ1lgpVpTntYnDWlFL4mBEj5IyixPYSsG8SUweiE
zPHpb1iUOMNmKVmU6O7CIOcax/ZWvMKkIR4u8AomgZGFBSg3STm4pQ95qGvXoCsTjj6WtQUBLsgC
8rTrs/wQxei+H0UOEtOXaycurYYKHDFiPiXJd7Ra2OhHmJfj/ouHh9TYuy0Hf18B5Of4ucxNjsuE
gBfljcN0m3R6cKVGCD5Zmbp7wRw8NHMk53or5THVjRvfx/G3bduRbKoqfmO4lmHyusiRK6P2r4RW
Y8xc6CI08shGyR1YLzFmSSStY5u5Jsu4eEHG9VJj87FKlL+znQVylpX6xLq43fupPh+wvoLxQeOZ
MpNGKDaWcb6ehMX0wYvdDcD3G4q4JCQDDAZjOT5XPk1E7G+muf4ss/z5LKrMzV6XYd+VQq5GC/af
D1abp0F0zNLWeUNrBVcj1t01NbOhr7WSQNSwwZWqj+2xPkk3K1ktrbczdOGtzcZOTzkMqxvmD3jV
9PaII7GqdHXVdtTbUIJwhFnGPzBeq4UkQiwt8ab7GN+D70NJi5Z1GbQ2u8P3VavNW/jBTASq5qNL
xu7oFQQTE8nhHZlrbZDbVgefOFMuYE0cTa9Qt2f5Z5zW7/RrlGJTidbNBic8lH1FlEWs2ulJdQtZ
WQ2XFkyUR0qph1TDvt1rOu8ica1hXY8zhSN0qmiY63aFKroBdehfA6O+HIzJWiWZ+Yh1LkpwZdtb
KGT+GiKX/5SMRrGyFg/jQPcB6hnsPuB9SZrrLExEYcmJnKIXBIntfmqT+8Y1vpCtUP9hFLIqYXZg
WWq+WAvN01Kl/dk6ebPR48baVFrxODLO/apgUwGZ4SzZrZh6UHxDE0KD5BZ3cC2RxxGYCkWv8qNX
Rf4YfA2lGgYU03BXG8YsV7kfRYydumHYOrAPU4r/wqDHGR1CnKzgruTA6laV5Ujoyiry8ChrEjJ2
J/aAq4vmiJ6YCNc0Hml1Iohi/DqXInOqa+XaFNaG0OTKhONlwFKf8zJUWAO3Ya8n1ZXJoP/Av/BH
ovS/zNi8szPJ4eGnyTGodHGcHC5XbBY+IlH19U6gaQtHt4dwhqQVvfZ4xLoXgxTdeGy4kta50YGE
msssEAR8PQU90iKigZY9QZWXGs7OdKiEAZk5ErCOUQO6sn7vqfo19ufjyIJf53jGYU6iXaJnpNbJ
nZqcHe8Ibt1t/5D0olgeV3Wgt+uSUn9NZWqiTatPTaxug6z91OHbbyAFOmEwlrfQgDHFLSYPFA0H
Nu8fgl9vLrTrwbSfUsNuL7pIqzZD4+I5nVsltM0qDlNZGPsxozlrnL49lIAwTC4AgXThfP4hCs6i
IV0ncnoVMRIqk0gGkhGadJV11nvkKON+8IFG3BFS0vqsFXZaT91z9pkr13UQgup1f2xqhlEAKWsj
IkwEPajGnAU37rCBj7AP3PLS7vJ2DXkGLbeJJ3Ufoj5Z/Hv0RBxr7kcAabmFBF69tQYOGw6ZdMVG
aPP8IUwCRdbGJLQ36RYNuCOEnYwLr1kBTYx7H1PYkydokbzAzxLozPGxIeU4xFpmeqfOYmvFVfGW
ZoZ/fdYrz13Sf2ip+xWfNctBorXHmjH07TziFeWkeEOv/9Atm0h356tm9GW1Gv7QLQedVW3mOXC3
P8TLrkBSXZkpQH46o9RPKzOhX4i0KyNtHPVDxpxG6mGKnW9UCL8rmeN66vbsgyk8y5nBoh8HH15s
lZTmfYx72RrrlmvfaKO3YlxS+CDY4zS06JtzmnTtYjApak5nkXPdKQyM7KAbt2elc5Olbn+0S84f
DCz0Ktv9RfQsyB2CwDyTDWMBUWLz6crmsans+qKufR84VnqBvurxtt5NVRbhJpYZL64cMWUcUkcn
6QeUaOPjAvvUiw6e0N/KpMldb+q1Xg3dDqPq9DRXVdVsuLBQAjR9TMU0DR3u1l3Rcc0vlRCnzMtP
+mnRZ92e3HC5+llEHWs5JDLfGu+dvuoYPumicle0YVDlTA1aq9nGn06C/HFTxlE8bpipTXcTYmLi
iNhovyuqvZbGG4FODsPjF1k1EAHmsZT1M+Gqx4polo1T9cMuTiOIo7EynzKc28cNVPGCft0xbloi
QvBZ+0N4zVkmb3IsB55+iK+Bt3so0oF/2Uxa9yQAy69Qq0w7uKM4fPaqtW4xRfHu/laWDSqp7k3T
Yhg6mj27VJYcq6vC8UuTmjFJNn9VZ1tNEGdXTPix3PiLOrupCoyIuibONqNobwiiR4fiYukUWoyh
HvTZi4+ZzVFZ5ihb8kW5jTyVQm12Sdc7y7eTAAATiWmKbNR15HbQuHVjLOq47Ae5odnBzRA7tV2l
Db4Ooai4aKLRO6hB78KqdcWpwi0QFoFn6CcJbeIbUSGExrsjJqeJNsCHbuyzZYZ2W4m6unKmwd8X
iYF0Vs3Vbmh1ew0pD5W91gzdpb9owZne4mWDA/2DTn13AgQdtj3WpHvGmR5TGi25m5IMovaiCh/B
MtZx1RaXfRd8aMowQg6naO8mDkEni0Q8UGwNKzOTMK0JCk8M/6Yc3fEwTI46umTDE3ZPnrbd0XX0
VIwI3Lrm2CZBf3lWjpOu9176oxGqaNK3mT+9kUWbrOFi0hn4GWNFIyqYlTXTI+g0LqkN5hRnZbnm
2z4si6pd/yQvl6KcMEX0cT7APXazKElXnSOpZfW5eUlz1AC0CvN+akZ35iJr+xvfk8yBjSDP4d/+
Q3U+QWTaZPjtCuZZSpw0r94MDvDNH/JzA9raCpHPlSNm/r8e3bbWOF0P5FusTCUeg9Z8tiDjbggJ
DVMbIjuTkregbMidjwE8hiGJN2eVeulpcmsawt4PqMvtOLub/YpWwYYDFCCsWsXxfG1hk7LKs/qp
auvsxo17IGxiZuq626nZVq//ELRDI9G3+kyFjC79J1V7Ab33dujrW4Jsc4xWpc/VbiyNYJJr176F
gwEU3uRQw9Y7kRn0aWtef4l2Dds0zn8sYxbVO4HCzwhvINsX4wkG7Xho8vrpjMX+F7b+N7A1RBHQ
5H+OWhPbWX7/6NKPvvtZY/vjy/5fYmv8tuDLCwHBAqc+0w+G7233v/+jeRZCWodBGppT24CUAmj8
O3Rtm7/poNMmIcgWH+KMav8OXdv6bwEZRc6CXzNrwg79P4Gu7bOK9mdihw8rJkAVgnzbc3T9z3JU
x5wIeGUCu5cEdm5M4pzDZC6ZCnXd8+SKdx9WOk6dcxeWeC2tRQaPChhIHH1DVAzn/Qdf+eKokel0
Ofb5ScEMpvxzr5hdsUF0rVx5mcKbkeaIqVE5bymY9E0dk0qHFCugE0ZYGrh9QFlk3laRYiycRBh+
2T4NY42ZT2zwM8/8wswo+Zl6zVkg2meVBw+woLhqYQ3iY5S9u1qlb3KCFPGaAgaWymsOlWqeDT+B
XeUoCx9GRwvJDHnEW+OO2MJ3ugXcA53qOZfpl4w7XKRw3aa8MG+NBDIN/HAi+SrkPXpTP7vGogls
vHI1aPx6JXU2nS1TLKV5h6bxDzjmd2HU8mhUEEEvKsjey8SXKTQuChD/lfSbdqPXfNNc8QhsEX/j
V+Ax6P6hSNt2EzX8LaXzGVRla2GCfdyqT0xwaBu6HtPmRQVCAa2EfTv4PVcTX5nZ0GzSAKx/NpnK
xBOPoMKUOHQ6Y76NZX4bTLkK0QnxTuLZuXDsmo8/WNBtaz4QqgW49XP8jVSBEbYm8o1All9TWct9
TQm9dqJJbIaz2jDI4w+46AbPIXgIdC5Hq1zKP9B2ZpXwoewOXQR4vYnGKGgfsA8U8BZd3E01BI14
Js37wefpWdypnOLewTe0h/MigYNMw27X7abyWAf0nreF8nG50APchuHVmoJ/4Fl2q1I+VJwJ+2Bp
TbA1MryGJGfg0QugdalqWUUdfxc/pau0RThQy0Wtq5Js7UbuYhDFwurzoloXjnPFev4aA4xfTITv
iJnSdwvhGG0d/5VF9EHE5ZabofNxUFKSryl4Sq0Bq9304LzrdRusm7Z5Pr/vAsbvSuUsK3iN9K4J
SwYvBl49qlsADT8/6kb8xSZnVbv8XT9hdfoeS0UueyFGIv0tZ8y1cn2suww+CDsPpWMl0iuIcge0
9w/TzJsfavYJibFIoOFcX0KJr9aB1z5DH8U31OMN+z2LyWc3nh9GWS3cCI2/WoniHSUM8CP+mkfK
Tye0aUHXuWjhw5XMC7HUQVFXwXg4E00tuCMk5wBYNkLqm7OepdYVnyFO2gu/RZMbu6ZxsuqIhNpF
uCw8NuU0WDjCZuWC0bHKSv5wHEpxCWlUX7yC8PdVSR6KKc5DnX2i5yq9VYkDs3FZIBmqnTPTfrTR
GvWSERo+63SGBa/bTgJxjBO93I26xfDWWLYhqOD6/G61gl9fi6C9E7bFEcISKCvoFtbAszmv8rMu
VVZNsGtjW4RErqEXtJKcSQzL+bwAlhXOFr+FfI+D78QxBl+mA8WBlXx+zV0/gJI2LCMwhG4ZIEdv
VepoeyfhV501fhYOWtqeWDdFul/6TsIEr8AQX8jyLGy02T26xm4uCEVctBTRUW+g6kJzGa8cZhT+
kL1rcTqtmOmiYoeeEZIgk67RXmv7eJFZydkxTpOXBFvPZZGVpJmfNJzjmHsuXMCseMMIGK3zXFIy
2LsgYQSOq/siiUc2breWu0A41qZpoLGTpd4c0NOj3irxi6Ky1fe6dCxydGIOxdjgcBt4dZongl3U
m7eJFfi72YCbCwIFMgLRE3klvzbKaODSHtYTW0TuC58TrEBx8uNsMoNFab9sWiww1Ro2PWAEzAen
YUk0jn1rThmi8AhMwOkwBhQZWP9Uj9W2dfHEFRIzoaSG5zq69njVe+IrsHEawmeWn7w8axfcDdhj
IVMYvFe7dEVoj2Drmu9wBML0XXlEc9+YxlxsML3Ld35Uf9Ue/7vos5BND8E+5TyxtTyF1d18+Dp+
jJDk47WsvcdCggELLbnRhv7Kk11GW+rHxykdISRrMMmpdmF1hKYYJP3eqLlM8fP5Fec8KkEi4m03
DOiW4ZPDZno3MzlujCpDM45x3wOanxx65VBll1Co+mM66LxC3DyxjsSZ0+7DxbOHnjftoO3YbhSv
XAPF97bBy5AprsBWfpyCpg1nm/HT2q1r7VhF/RvmffKzDdSHneqSotEaxZdfW7hecErg7LTm+B/2
mHLJLc6PI6SlBsXxusowEy4yqtBNzFW0MQ0/ugwGOWtbxjhDe8Xsw2f0E9htsQeK7bTnKYaZnvSx
yk/o/y3a5SY33DUj7zq9cpRrTmTulRGiu57yIfHch59KsZsfFczP7iF/pvxS19guISQu4jQic86M
vZ8ov4zmzZk4NkZf6QR7Yk6+UsHlYgHu9o20WFbsOjtlpf/rn/tn15Lzz7XJVjYZpXmIwX9lAgaT
bU4BIOLeGM6HHXvQSsVnicoKMwzx9a9/2q9+P5SIy2/pMbmAeIiVx58TccCF6Nbnst/nEwtkqQQC
EWlhjMX0j9/rv03Av2kCHCegLv8XTcBbTl3YlCk5OX8wXn981e89AHDTbwbYuaPDRnUcWN1/0FdN
+zcb+f+SCE1vTTryLz2AQYSLT4oO/jfG4uX0ew9gmb/hvOPb8L18n+7hP+sB/syQXiKCjGUUTZKV
Dnd1oer+zI7vyOCt6r4fr6gHg1ANGOGtpEXi6Vp4g7p1NWc6ZqMqIVLoonvppK2+QWsaiW8Lyt+b
zX9Of4eV+zNXf/k0NmRfeL6QdmGpLfY1P21cu5wqEaCCpYEojatYzOi8ek/i5wtDkgBSNdj9i6cq
pFxN4Xc1PO4GJzjyUT2bMYlXfgZdp1/zPRJGuOiZv1Hy+8Zucp3ou0E86/hvCPum/TefmE1ILhdB
dLBY/rTlbaR9vNupu7JGAnYYQc/5N4WwztqiC4FToKbRyDapxw6dPRdnxEnoFoTHBnC8UbL7TJBr
G+tUqxwISKnEDLVIEGJ6jQMcEC8cYNFjLI+/abuhnwwe26S+IHIZCljaau5l2iSq+Dc2RX99DZ4N
UM6LoGyjc11+6Z9egwcdC2OUvL0quyh4lDGdLc2KydKoaARvhrEJ7qvIyJ9/2jx/c2z/6UAjPsoj
QcqjJWUt8o/lY/30Yx0d/xk0z+VV6c/GFYGy/RX5Pev/Y+9MmuNG0mz7X3qPMgzuGBa9iUBEMIJz
kCIlbWDUQMyjY3L8+j5QZdeTmHqiVa17k5ZpKQUmh8P9++49NwX7+fTnI735QPw4UsB+F3CZSyS5
/2acNZWgM4iu+Ia0FvFConhXHCIQRWijmmRHs6BYqL1q1pOZI6fyvUGzDoqf9t1rTha7bmnDRHBd
Zoc3h/c8J03iNbDBa3P5UmYD3cdiPQes5YoaO0xIbfLoD1PR0s1v89r7DomCgGo+MSx7nM5kLZsB
98/QaH9wusZ2wgQF2ffGGBsEAqQObCVUhO5COhhe3rPU/P1B0adm2nDwHsIQE28V7+4gKykjA5lN
RM+i6xW9MCPvK7FBulfFJ9BQ+ZfYD4haWVqyP2H6pSvKw3vtvWWpAbHEeCfrbPyedo73bZRN4p3+
/IjhU729yw5afRz+0JSReUpv9dr8NJzoVKYm7TznOhNtEwV4a3HgHdY49GDfj8MAKaE1EZtoKmjQ
xr1tZ1UHZXfNoRDoovKiLc9NIUuE8CAunieUg0et4Co2sm0+EJPh4+6rIrybWZZugCVDRo0yVd1M
jaHgqILcjFHZsCRcIlrd9piUF8QpFGc7i+9i4jHmTTF4AGii9rGHh+Ig8cFdbqXaZm4Qw7KgkvSz
qyKR/qfIBN6e4B26WqAfBtvJTIBYMujSo+F3aIgmTaXVmvDQUNr8SmGyfxhI0wQcW/bePlLtcBSR
bT+2iTUR9O4ZtACWJI++sA8hjyXFaIAujxidBvr6kbjY5mi1QfEtHRuX994p8wda5bO3GUFHnrqo
G7aa+wDM0w5uiQuYd4L2yd6yZotaA+Ur8jomssK3I62xXamcDrt/cJtEFHNCUk/7Cz41NqIGmEcb
v/eKj6gEkku7C5oH6fTyMASZYbPkL5cXn37PDvE59QU2eeAEYGq+2MjxXklAo+hNXpk5UJCxx3g/
94hNnWmadhoIi7/v6igJi94pLyr+KDYK0dXcaAJ0NqgVMwMs8kQftZYzmuS+iLZOb1TloWPPEAtW
8ShoLRGmqsNFnjGSEPn2U4DuxPHmKxd+cBHdD1Pbl+WGMAZddd+SKLHt5ZOajHllBwdsrvL6K1wV
upUdKPNhaMwbJNOssWFTt8uB9LQ+IoYqTZtNhgjswVy9gBl2KrQHPINog4edogNkdB+HUoQDGDZI
PrU7FzOCue0KEEi3bIlcgoVy7U1JqOci6K9cxb4s3kxoP9XEtlEae9dIsuh25NVxUej5DQ0Jy8lV
ua+KtAvWphDE5d3MzmxrRHhywIFGZiW2NcQoVHbBMEX7qfBokKuIVcFeVnG5bP1FMmNWdr52xZLO
KLCusXm5A4aNjKyOU/8Vmwcb29Cs7Z7sLX/wbyQBINGpchD1yWxbYfVYNFZ4ZjfaCnGCVi+id9Lu
2cpUKTJpt9QXpoKHsqVwWbAjRTVYHDqy7Q1qiMJ+NppysULHcXO2dXlpGrekIxhUUPqqeqb1H5RH
+kw9JYekd88UUZDPZJC0LWwbCcIVsjXspD9QhEOdwMfYOQE2tfP90HAGCAcpnu18a17gVmW6ma5L
n/isncGr0hHMZtFhpm5bhHHkxMO6h+Zxpp5ifVItmbN8hzEb0IXkBJAp0Vlpj5aZiguwAjkohZya
QJjWaRQuQ4SMAv5uE9zR+M5oHJHdCrOISErj0lx7xVYTgVli3+81O0uTVX9MUgsrSh6s2u71z9FF
gV7M8InJtJynFOZRP6fGZ4hvZAsTWJBjFKIukJKV54/CgDdUTPZw4zaBrsMKrO21HCo+SQhe8pXM
BUMf5XlKAusnghCq5NRSNJn3apJLemn1cf8ooKG+yDnC7e5TvXP2A6RTB8v1knLyBLuBSHOQbG0h
w+5SK20/FdPEygKWx/igpDt9abrEuUBCGEc7P5eoc+DX8DuyqLN5DwTAulnmBs6Q6qX1aPUEDGyQ
Gyp/21vam3ejXWbpRYeyniQdj9rNbWp4wVNltuvgzLJWIZhXibqbNWVK5GPA2jbJVHFiNZFL1iVf
sOAJti6ju2SW7EK6nXN97FUQ2XdZR6jW2fbZ6B5nkU3DdT/36+Iz0fOdzA13BkxVcui6hlxB67Ps
F3KhvPXi11OHfbKeF93JGxTSXMXQEmC9knPyZRvkI69OU8R5el9hIyczZWBVEPP/mFPtvkpuW0to
mj5Ok8AlTKZuHq5LakzYvc2hBeW4IjnxImH64qnzMm25IiYQMhLWdTIYw6cIl92JoNQUERk0ecaF
jt2XqVohNXOX6bPTz6a6jFnmZpc1+vTsAQwbbqPKtG7aIG4/CXa+7WrUSO1T7cNVuYwSQM4g21A8
ssDVOM1sbuuWyqL+mhe5vJsHBdW9NfWYP09uubpII5IXSHVf55AUFwN2b8sHC0MYnUJgVAbPeLPL
fTk1MRUZwTSnuyk5p4QeXlKYyGQo7c4mbrqQWO0IyQmeuswY411hV7wmixE5wVGAFWi/l0zImm4F
Q2pH0BVjJJMGd5TEhXHHR2ZqL61uAAcVBaDA+NI6eNW9rs0+dwEpgoZmmX5agr6zvpFqp6FdWJY3
EppFBXk3l9aahTYRCnpseCzIxOE175d6HPvrWXvFQzaqduOjgBIlJIqLZVozDomjUcuhwYJSXwOP
EldGb66egrYqx8tYT00C20SVySMrEZQ2xFfiHvNSNW7yRE1Q4qcRy05FFsdDEbdW+tGqFwcRBFbD
XH+gEmcE/Bj5X7vEQ1J0MqJm+pLEIE1hulF1P6a0rO5nZUTLoRvgN+/SZWCQpnafOXdIBxd5U7rN
mtNDJd29FlZCAKFmdaN21E95apNf0UzvFiRq9PMVnqjZAXg3FuRxHRa/ZfTnYsbAp2kkI6ihf94+
T1KDVkg6xhpfuuCJsV7iYQwqSIaD3QSEzpeJOyFF/GT7AwX/TZ6P3gdJkM9EoyDuBUlrhT+e4TwF
BJLEjGiE0g5Pk42Dnq9Sp8/rK69rEufOnkmyOkbzGjeRzrMRX+eYOmAdqJWMxGps6K+LIuL8AQ7G
e5X4eULqpWkedSt47zWVpXQDvNK7/rEq/b9KyjuVFMsy1yrc/7+Usmd/k357+bmO8tff+auQ4pv/
4CdMCWqVb7n8sWf7q5nqe6sN2KVYw56EnGiP/cr/+oCtf5gmytrA4QRMfOBsZf8qpFB9kfRl6bCy
LnJtisL/TjP1zWYDs7Ej2c5ZUvIRp63/xmkeM3gQCqC2s+0h7umlBCyXiAsNrsTgBNTiZVfBHMHS
BRuL6vpP9+r9nTOfwrVhDDcAR7Ok0LSe3U9bHWKFFlJiZ4RL2Cl3ni7dnZXaRQibq7z4Dw4V+NJk
80wy5VtQcudkSE+QTYIbhfxS2EirEa/DjfCt9j+4Km5l4IBBWbvh7q9XtVhzjglU9OTsgqKaedXD
Drrrtp+94fjnq1p3rD/tyH/cQIdrEqbDoJBv2elUl4Ycj1MPijGizKRtvsKD+zqPbghrKNt6tUOe
OFbpLQWD+t9jT/91cJpK6yhmSf3mOvsZOqzT9D2MduGiBp+TXUUWzr8XBs5RpM249HAQuzZS2zdH
UbHvYDiNhkMH3LtjbFbo6CU+t3GXNSUb1D/f0Tc1pB+Ho25p2g5CBUqcb2pIsh1txL09uEyNfDfJ
u++eY7/68DU2RNlfusTivFOWWH/x12cobdsObCrj1FJN900pLkpoFPlOPRwyE7FOxSedhwXO7M/X
td6mvx2FPS04LJO+krPWRn561cQQEZra5sPBAaS9cQzjioL7rbZsxABmKd+5pt/dRfuno715aFRL
4zaWxXDwx8naRMSjxiPywyb74Q4I6Kzk+Zc/X6C9Vp/eXiFgBADvVC4ZkG+mMp0QAT1NvHZW4opb
UQu8SsTQHsn28i+Iqs7DoT17o/a3LS78b4g2/VMjnQsMxTUZrMG4G2Ybo/vkNV/n2TGO2hXBxo76
9mEhVRpaFmjRHO7Hn8/b+s3zd0zhobdBeoi/+82I81Xs2jXu2UM6Ed2xEWjqPOQqctyRTWxuUAK0
28aHeORw93AxzOIz0sGZJqHf3HhUwpHXxcEta9H4nXdB/vbUmJ/XN1z+vaCaBQWVAhK4qD4l5OAk
MqRsu3ql3R6qc6w+zCkkRXNySU6tcU6dyGzvrthyj3lYzrj5RsLxKLsT5kZey8Zh/xeCkqO5aMf6
Mh7s7sZ2F+O40HEMW9rU4eTJhlV/FzwNbP6eegIVtwH7yG2HlGwP2h8rhdP5u6GeT33eKTQtxbDt
IwlZrpCXicg/sAijuSfwAGhngebnDAjljP4WV8py0aYecdGCnu4MiPPKJIbs2eja8QAPwiDHW7/m
2jn3JIKQfhTnF72b9Lf8crX/81P/+wvik1IABEQKvsGe92awAhGXg5zWh66SGyNHI5v65tFK58dh
iWALDTCS/oMjsrMgexEqDvPNrxNA0M0jEYh5f+ii6GiRc1FY8degEledQ52EHcDHPx/vTbGViRTq
DrMNEeLwgMTbDoPCfl/xbPpDpon0tEcxHWMU4jvf7nT450P9fZj6kq6LDVMuMKmTvHmD4kGO2URT
4hD4o7ysjdY6Ajz23rmBvz0KFCGWKdQMuIe/3sASuXnZT9xAw+0A1BG0bFxQp/Dv/nwxb1tbP24c
bARq7VQbUdu9OU5OzcOinEGpbrbqkBIYvsG5pEej8N+LCCPP7DDwaeRSz/Sf2VIearSu701La5n5
1+mUpp/jWhLwweo+e/NZatuafOLRUwcxFx6ynaDYU9Tp92LqUx+pySKOVkVKa2fW34t68s64pFFv
S3z05bI4J4qH0TtPwP7tOdFm8GlEBaxZ33xWYmEYRF456kCYVHU0O3wc5sAGvurbm0g1wzYBaPep
oKqxLcgBuh3WZB4XdQJxSHgwvar4XhDEcZP7M/aC6fNAqRbPX9886AqTVtOn8kLGyXSqNHHLZv/e
4uL3FxAQG+CwpOf9f9NBIZg8KLU/cVMTfY47r9kPk4g/JMxi26b1sjBSWLhKz+35YnXliRrZi596
j6pzg+OAi347A4jeUUoJ7uvFqx99sXxfZFSdHB81DaUHjeItM/hW9AUgU6LX3hmdb3pAP0YnG5Z/
XcGb0TkBdyaCSZO0YWTxKVqC6gRzpwozwwz7tGOSH8jPzTLzCNkE6GqDp+fPp+D8dhSgGzAlLyPB
LW9ed18zl9D8UGs+7WotKnz5hWXVnSdUtSkCE7jiOD97tpV8pQ3XD2O8hRyShDkRYQBt1N7GBRh2
LlUYAsPhfYN4ANnBAQ+zRBAostj6rivLYqr0Hjx0WtLMKL4bwTNxkgSZj9K8MqRVXCwgPRD9Pbia
AwE3phRGjf29jJe/L93IMzQtIVghuCa7pV8nHmn7HhGaTAhtVjxXEaHZIFuNBTcjOirnnXXib6Zt
lyU3O0/h8cNvIcn4XV2UNJY6NHH1ii044quNHk9QPn7nSP7fJxiOtHagBXoQ8+3CnqzBAT+LZCR1
8WNuOfFzBr0cnKlmNyE1KR0b0zX8Ewzl5J0h9JuvL/FBABUctAOravnXO4p3Fi5UZqrD4OlPNFDv
Zq89k2X/Wnj9F7a8bvjnIftj7flmMnVNCezLIjFMum/ndEDxak5Thizb8OoMDvnGhpYV6ioZt864
fKdw+FinxRzGumFxI1DLjSrGWMhq5c+n8tvBJEnxQdyNWuHtZzkd+lGSb64wm9d9aDYeBno6Pxsj
hZwvk+z1z4f7zUfTpfWxar7Ze7PJ//VOu0GWx+Uw85DxSxzixoq2y+An7+wRf3t/LSoZjCRuL4y0
Xw+TKSvGjd2oA3vkbgtiH7d4RQCbG/nGcaKJh60UdxywlQLHMnhyqgEF7SLjclnc9+bIv2/K6c6z
K2RTjtxFvn1fJ5AzS6LweDsjmjZaxlTquuUazmW8jUtyjHHD4CP0emDn+WC+81pZv3uDWQ1xs1m3
o+B5M130ENxtpzKh01gi+dJ4nSHRw8b9rcJqScPVrV13Syg6vhZDI96FRtEWkjCABhNk2XpJvp0M
PcGwcJDu2X0/WBiypfr255Hxm9NELuwSvG4in8Dw+esjSww/1ZL0iYM7R90eKue4E6oNoAnJ9J1b
8ptDURsWmOmwOfnIk349FOZE1bSU+g892IRX4WjvfqmSkvRt1/wPLos1qBSmu5bU/jarNeiVcfaK
9iBtYpQCabng5b3oMut6qoj/KjTe/XP2+Fkt+JtJjCNRFmGJiJjh7b7RXqIYmyxHSh0QW1FfNQ9l
3MLENRUd+BlEnqgT/c708dtbyf5aoN+zBLqnX29lHJsVcgTZHujSoGqX87RJYfOEnWmrdw4VyN98
6FlpkKTmoXVxmLF+PZhPGPYQLxZDREBJ3rta98hqEjEtIS2oCmhxp+zQZU1ebFtnnEjjwPE472DP
OOV96UtertShxngky6t4spuRrg3h3f4A2hY27gYJQ/JSIz64zh2aF+jeC6SwCoA26dVckoOngoSp
MBjlZOEzNgH0SyMJDimdI5JLyJ/NYFonZHwNNj3cQszS3mdWObs7h0ht+yPo67T87mYUS4igYAeT
XM5JB4WODNQuAXZYW3oldgfyQCu0FDvDbKwTpJHZOCi84epGlqhNsfgSU3TvKlqYe/7bmOgzdSrH
DyCCHBczfbj42vcq6YWDdOpsP8i2eBgNLAynrjLqC6sD54AdvLMJlk/SpxJn6wpQQM1y9GJYHVt/
qAHQa3zC8a5sUARcZSPbSZwmQTMVB9DLhBzRD9Izcbp01y9LoDAmdYeyscMGWguLqxRf0ItHE0dv
vKift4uPnvUBFJnhHeiDZfpuIprpoUoFQAtttIF3NmtCDXaDHuPhyCJ23rf+HKSon2P0G6KJl2Wr
gNkfKkwv9a6I1vKfaUBI3bRK+h9INC22ZCjUzlYJcFCbDLkE0u3hnjrvfkCi8xw1dvGxMHzz3Fcu
Wpcymy8MDSQBKPLtUOh91ar9jBPhHAG4GkVCQ5oO8wEH4RTmQV7u42E8QdIF6tGolyyHficHG9xq
Njt7GszfhGNMu5FGG+fQeQeXsItdIFL3IHBe482ASQI7Ob5Uopm/eD2dISQa6N698WVpXUlWEyqO
cdYg84snhJc713DbOxmU3c4yqxQEFBSBwUytS78skmtkIsDiPNQ7Ko2e5sWRB2lY92mK0o2ubnSE
GJtv5ywfWFQoMpH4SoRKecs9wapEtIl+g42aCNIlv82pLs2TIM1tnu1wMXPADz3YiiyJRrSUeXk5
OThfebJ3BMmdad3OO2vyE8ib3bLFZjuEka3tldBinqO4aD4j4TevqsTDFdPD8ZnNvnslpqzaGj0i
L5+C9cGra4npjy7Xyp0+OmZqH5X2/B1FipON2pFATmufS/2xpEn8sUqjC0iMD+mgP9Kor3aTSbIz
lKuPpbsS2OK89I/j4FX70YCCi17kMQ/8lfpNPoMb1z4+DSjoxNKglckCnJ3sG85pZ4x3bdz5ZzUA
tZ8cddUTH7gpZrQF2qi+q3ZqLqC7pRA2S3Q4pT++CgXHQ6cThs4wH0nX0uioyJNy2JrbZocCoE6D
/jGvfWCbNoPnubRNZw69ln0EH1MmiSwepk8N9/6mnRhlmcYQ4+fW0RxijSqjr0l1WvxL/oVIC16I
XUTaj1ZXvp7iSX3SSecpCDp2JCYwwAi/PhmWsyfYYjXp0sVuDp5h119nb8mbCycHHxKWfgckVddo
d68Mw0X5n3s+IIhCj9I4UZ41FUXaFhFCx53a9HlVhAuAlMeEqv6dXWT2Y1RWeXqcMrfbSdQ/NxYg
vD0ePOzvILNn0tqU+YWoONaTAVpyQgbN4pJgIrAgyo9dbA6EuGckXTlX86zcB/DK0WtAcX8A0+DS
0fzholu0P3+gz1S+dk2HKUyXyvqMHKML2aLJ26Cym0/oQyYATUofelYsj74W2Sec3ei6jAItQw8x
eanZT6dzBU+T5PJnqnC0QbI1YhEBHSMhcYL2I6CV9mvbiHyfz0b70WsJYs+6iHgOB4HEPqUH/Cxr
5CKorCY4RZEkTHBYFC/HDwJ8boJIj11XbjMWXEdkEQT9UULesSsNun3Ovqm8KBv0kZs+jcenNSUF
IY5MSYALoEumgCAF7p6S1uCxqZJiHYPGdIqDLHkwy6SAR0WTf6+4ncYT8g0u0Vt1xpfkqHGqZFg9
jfY8TNdxBPA89QFC1ybWrhov25VIBL/qELPzI5tk7GFsbFiJtCe3SZJbuuIkAtCY3FE4k7dxx6u6
q+py2S9gePZTDczogN45vgUsO3rbRibylpcIpHjE06UIv+ZpBXD+MYJ96UiouRdLZz2qlPudZrk+
LEgYDn7CTTU6oYk/JwelkV3zRa47zG3lLviT8xZ+O3c2vZDgmpj2kOlaHdDtBtPi1TIqAit0030c
E+7r4nlkjFgxkKNlIJZ+g/QAjP+aOzQEvfoWTEreiqU1ps1YB/HtnEo0CIg3Sv0NJZPAiYVyzwGm
7UxWpK8sPsuQPYIs3hrYOltiNtZEGR9QLK6i2rQeG0vL21TW0YfGTeIbVw71Zxc6VtgPCb5yG4Wk
BeiURaQccBLFQElPujMJk0I2dtmVXDwpxDNxkeQvQElIscjzt4HVxrdD0OIfT3zJCrwyfToWTlsc
u3zVIfUBRZwwzXHJEe/CH/iR2RjHU9GH2UK7drPwnlPGIhhGa4rWvjcSMhILuY0iTWQJnAdG+ZA0
cCqRNz2kJbh9UfdEf0w1J1lIMz/7fde8OFlCtlCwtAR/ku94q90S4L4SVfexaJf5znfV8GSu2R/p
+rhtUGhXEsvYuV1DMCDJ6H3geavmySBLVCjuGqAQfQfjVL+aS03KxoxuaEPRPjojdCKp00xwuDkT
v1gvsKUtc/7wI9tnmRB0nZaOkvjOKEEieA1lvm00kGq0od6iuk3lGvBDXKNG9UZuR2mgQCcvQCRs
uTbNACvrWI4jVOpkYCQtQJyYel3BSGPOSm6LPKstiGJLfWc4GUXcURc8a1ORX3AknY2Eh0D1r7Vv
sGcazTLbtuXUvkKpsJ5+JK+Mk7K+Y4lFhcur194zWyyvtZ013da1K53jHpXDd4QgwIIj1C8XRtNw
W4B6kk0LIs/qNjgqrMfFLoxz0JvMZp47fp8bv70nZIfCf2uTvENOxKc5g4Nh9X58S4ofkQMBvjms
PwgsQR8gJPF5vysj7p/bNK3M+84AND2yoSzlsUYr98qK2rtmTxztmyHqmMQIpKVu2jsDDWHH/7wo
v7+JyiY+jEUxXgi35NHw2bxyOpEPG+nF6Z0rVLNHda4+dM2ItgtHUg+Qet8oGCNhNDbOFxnExLc3
KNUagQLPduBTYlp2D1bcTBs6miLM+473ECmrPltlN9+xCJk2lciiJ7uIxbYw6oc+ENejt5qPTJMc
qB7E3YSQ9oa0sZM5JOMpK5uOw+burTmhRENlybzhLLTXzdS4njFR31bgQh/cyK6PwZxCs+vTciGx
jmZja0nzKNP+NGpdhCnv5rUZT91VFXsVbswKkoHtsAQMaP9RQn0JJCLH3Kvmc16PzrexEKc2NS2m
NDwZiwPbu3It7JO9uCR2WTyz3iaqEO7Xl2Ba+0x1v0+oLB+JWfHolhEndzFmtX725yk+m8SO7L25
uXBrQGvk1KBJSrEs+9PyQv2v/JSXHhgNr+Ym2aB2mOjZ4Ww9rWGsZXmujrlhgleODAwjMOb2CsXd
ZRkNcygKu7znXzyK8pHxOLTAn50piM+D4iCDjLy7AWHWhsI0aWteJF4QW7pPyG2LizT1nmYyew+U
S0m5wLZHJS7V9aZOp+Q69Snc1JZ9jJzF+pKY0bQffcM89HgRQz8dnHAiAJlqb9JvJuitu1hr95LF
hXjOhDxUcq73vE5MwHXG7jR22+AQFEHwCj/afp4bYd0EZbCgWijFY5PMGUmogdhL5i4uTRVPlvS8
ez3ylOSIi2fvsS7cdLBVdvE8N98XWk1ka8Z9etNmDIO0wvu55hI2TGuNBhZUZmo74wlEHoy2eQHO
OniQUAmQyV4yPePKnaqLPm8LOJPCuKp1Nt8TivXcIwXe8yrukWzhCaarx4LMG25KIaMPiOFYZohx
nzMFghzw+/Tsm90S5qXjXyq9MrrNhHxAEmFyp5O3ZSPrepsQ0UnTooAQp+vx2pUGn53SJ1TVFW51
auI5QwLsrECeDJ32pusqtqWFkfEa0UMbr4Oozz6WtnAP0qIAT2mt5ou1NJQ0htSY74LIaa80xezV
ow0lcjN0WU4mUmqeSco4dRlop2jst6Ov8uuCp3ypKtTkStQFzVFoQfgj+yvqvnoD7PHCmo3gY0DP
lH3OS1dXq1haLtu2wQaLkyPB5z321kfkqd2xtr0v1uJ+j8DCfGbFWnwuFAaETCnjg1eg5HbGId71
3lDea5cVS0HaG03voF8ABCGtZzk0X6CIHdOTQWypCEfPVKBkyWLmG0Ng8K1BbifaZO3Vt5RvcKra
0DjJ4CwKJiHov9nnktCYe7v1y3s3pY68STUTaJZM/bdC2fBeVZZ8ayNzWeNX+cEWFcBJgmJ8wAjp
Tx87Vjw8t5RNDtK+gq+E4TrHovH5ogQknPG1pHa2FBaqSIysMGui1H5kfczONC8TcYrzWX0Dh9x/
U4OiiKD0UL7moqKqoJY++mwC0PyS/9AU1gIVrmrn6LOdd2zCRZQaxHEukfpmSIhy+PnHwNstuawe
CqB3PKRknuq9F/djvRfBREVjgNaPsdYeVqt5hQ4/cQeU2EFcR58lMfQe4LUZSp2XBbkMRWUyjCoH
1GE4Ks4SbSlyqbBCpeWxiZk5aJaKSl2mi+zZN5rVaMHaa6Y03rN45ZcXw0deLCbKj2EiAm1AsV6X
AJDSWLywmSJ6jsSFKnS7kkVrEZEBgZuET922mAeod92YkH42pCu3IZblqz0MHHVoARiGk3CCz/+8
mRLOEJB02pM4w5WJMs2zlrnesJ+oD04g4y2gWJVvqQVx6/E7VA8S/VhF2mpGuQdlQcoGM5/zi8ai
CnRrt3K29uSUyUvd9fWDnFBU8Ajpt26nqOX6ck9SD+nA3GWXChUDjH+N8ANGUT++ji610c1g4/q5
dg0recz1aB+qAZV+iVvrPveCFmAEEMdHBKdKX8yU4aNbMXDRF/Zoco6syjnrtIp4eK6GOUb/D9o0
bpKUd5faf6JD6jLcxdHo+fNLZatvKbuXdMPJBldajep7igEEuvDQIQwfAniLyLVTe94WJu8PoFYJ
rKKi/neacNoRd173rOgk8YbZ0XQ7iigdvRWIBG0qO151wYabjzDfL3IXTDC/FcgTfD8LnsDbZHRM
3IosIQuvsntc6HbywQI9v2uL2jzRk+4upnKAeRH7M67pPH1almT6MNlYqX/UO/9Pg/qeBhW5IhXr
f5WGw5f+5S/b7s1L+f2//+tYFGlFIecXEeo//9L/ilA9YmVo+NDKh1EKbZff+0uEGljk1NBIXXvq
aNB+6FP/H9GHNx8MJo1HHIdolP4lQnXcf6yqFWrpgUtvB5PwvyNCRf5FJfen/hjKNzSuAULGQKxt
izX25md1WuqmIgNBmZzm1kLBPDVYUGXGEoKmOE4YzKiCklmGfTMHSMpEI9OIPBhf0jEDW9pedDDF
oq1fFy4BnJ6IdsVYAw7rTXO+H3ihxMEiFNm4z8kdfG75jkhQNU4MdwBWNEJ1WyGjn0offm5EbW8z
lOZCxgxtkqsgw5+0IXhuIadm6aHfZnWwWwrP6QB4oHrEtlVTbFJRM24EdMYvQaa9r36RjGEPA20X
Az2vNkjQAeBqn2JOaMWTsEkrBvKsgtK9ngRTbzkOZ0VlYe8pmqFkeY4QLqRrpQ9Nlun7OTH7my62
y3NJCEy18+baYEHozzhqKmnCo3az5lzIZmTpjfmATY6+iJFmneymw+qS+Ic5teGMQmCo8T9JzDsq
4evYTxBqQJmzxhG9Zz8XAX2g1OmKB8umjh0k4nPMhuRW1joIqXQ5dwPhesex1iJMLPsucRcVUsPx
doZOXYABRnHneEZxA2XhLM1JbWVRsFtvZi/5yvq8OQhkqVuARPmltYZRp+7cnsfO8bjtSRpf89EU
N1NSOZzbsAxX5rRr7bq+iZqufM1GN8BNJ/ReSXQoMcWwMyLprzKK6tCKWKZiFWtZtvAPFinPgYD6
03kk2+CJPI1TzUeECtJD1inn7MzBfOk03nRH9YryRJ58yZB/vgBWnUIMi5cki+tQsnoClAoGuHMb
436s5/Kh6PISyCheYxt++LbnjmDGyO+7IutvDCDGWzxR6kNOxvFGKHu+0dQQw4b2wM6SnKnBVoAo
gSh+XHyPb1/hrwaYrKoDfjbLup0JN/vSwRx30ubwreDP38aDKO69EVogPrkoOHtUSe99JtrN0kVZ
tFlr5TdYovpt1ozGIWdDcliMoTqbNiPac4f+CqebuNTEHzWg5AktsdV1jUD509h5dN2Mvk9OIkus
kKpY0W4cZxRhS+jpYQDdvTdasl4QhZ/MxL0e8YiwCHLJdGhrP8NaRrgLUKWRfBjGIGVfCmdDZPQk
1/VPhlHsE7Wc6fmZQOkvxbjCiNrqo56G7C5xulujZ5GvuyCEJX22yL7dVX7zVTWedyyz+kmv2g2Y
P59Lrytgmdq9BsJsw4Sa+HquT0p/M+IICMBKm10G8xlA/LwddRBdAJs3ric/CHYRqOcwM8UnJkN1
azflvDdUVyN7jyUWCiWeBAUGKueeCssIMYsBq9nNjJOH9hFUrQ0oPmp3g1d2h4KCIcva09KnVz3Q
lg0EoRVmfFNFJO2QFwAxUZTIIDOcJ1OT7vMpm7ciz9QZd1hx3/gyPqLkoJS75M4RDd18X87Fcqj6
nH5K0+BJyWd8LN3IAt+Zjp0GdxROWCLvJ9E/DXABYPdpuENYXbC8QWAXk/lQZcaaCtJawHfvdDQ5
5RVLjJuy87/UbS13rrsEj5kDRRUpNexqktLvtOOnt+STv1SiEUfZllTYUuvFbUD0bpLO7D+rjkum
KNmE/8PemS3HjWTZ9leu9TvS4Jhhdvua3ZgYEZyDg0i9wCiRwjwDDji+vpdTmVUSq1vqfC+zyrTM
SooRASDcj5+z99pdU1jncVGVO2QkPNImTGtZOu+k7uJGseyukpn1DuMERx0SMD8vY8iQOWJ9liPP
YKpm9TlUoGQ5YJrtHT2au8rEnwWDqryuKaAZwoTF2NzEbiQONmhw1CgYuptV4eJz6pesPjS5pCmU
VuTL4/gKT0Pmf2tqc1rHJObupiQoaGEEmPWY8Q5QRryqrCPYKWgRgOGMLqDQJvUMwpJpCgfWUO5U
QhXO4s6saybtvFC9cPZKVsMRVloysrcY7dfc4ByPkSxjsjgnk+Vd511AOw4UTrDPR2iTF7PTebcz
G/ad3UV8RfKJR+/QDdJ96qHVHhPSjPsVsl33y8DTD50XEWGyFkbkOzQrG//UMquycGaa3bHGOYFj
MTJ2Q5hVkM/b4aAYaV4nxVjc0Va0/VUHx+0MRzQPbrhMyTPT534rLafcizROXgLE7uGKCQDKplgN
zkVsd3iofaehVb9MCKRlE/D9sKWUK+ZQgEBZ2r8B0jexSDgW0HzZ9zdqtkDYgYKYuxXspIZ4Fnqe
sxYGjcQf2O1L25npM3tyDGiuHC97eymvI+mG38w5GZm5FJF9MiipPxl4ta5KEyiY8Io3whm9V7cK
Xbzoid2O9CmIq4oZnx3cWh5KVtt1T/2gNgr2MaETEVcRgVkSPI5SuRdEdRSvRmZm0bEcLabQHvT9
26h1vEf2ERJ/5iXejUpZxrr2/SZCwy2S+NDhr/qap+ScshjF0SNTVKllQOC5S5UYNynQQGSrdtk9
M6HJr+yiiWOe4sGBoR6WyyEkXvLVIQn01EyczXB1W8CJq+iQC3y8UCD4sjb10F4vLYCxNRa4QK0s
BnblVlmhedkUyfTswuZ9iwi5+Bw4tBEqIwtRJcRhjJy5Je2gE5m8YajL4cDuO+OrYypE+7QDkGXR
8CPuge743jem5jMRD1WwVks0Hhox2ETbpllLHpFfZp/aIHUIsKrt4QR1byS2Z7bbK29oigPfOQ4Q
o2U2BHQ5cwscPAm3tt+ZzyTnRc62Ss0czhOhvmcjqdKnCAj4GSc1H0rYWKHsDpzsjOU5A3vFxGNt
55Z/oaahPQrsyhuvccyNklCzCrAdIAmaRWsYnW1rEjhEBx7eX8JwY4VG41aM/bDpXTe8KAw50rOM
0CjNftYcAKVgIi2LqnvOO4jzqzQe4Y+gLKqfIPw11XbgINrS7W6XN8bk9mVkTs0G48oX0kXCBz+p
ypc67usdtDRZbFjiSdDA3Fkba+barIjurMxDiljlMlwc/7N0u2LfJA2aHSt2AZEpW9lf/KlLAIIL
+zEcCCReBaUN1pTEE+LuamhhHIL4x3wZ82BPA4cQjpwk5TX8Y/EiQ+iCTeU2n2MnGm7dcMDonM0W
6TgE/wJeNKeRZ8nswblXvngNW6uFH0xyg3EkCjB6YrBYPQCq8vqdXSXz+diPhC0DIadf12GcLRkx
HjLI/ibGyKe28q9iBQI2KSWNHmM7BajMKzWEt84QmgDInHgTh6Wfbtywsa5pdBgYoGP/DFIjJDG3
k84XJPMWArG6iR9hj/gIO8uJyYIwbAEGt09NunhxfNUP1rKdUKQcrKyQZ4sD23dp7GI3muZ4IYxk
641d+ZZk1oiAY/R8FBE4CXRQLLJMb+geYtePvnhOHe1kDRlvxd2E7EUkzniZWHN+iCmzmFFGrok5
HaKyw9DXyV4xysgKMyR/a4ykYGmxp8saVcenIpqLeyDayZmp2XadiMaLrpnBWgh8Iud5V4br2KRG
LKf4GDBJ6HFqtyPBDSHEQ/wJ+VOPuL1bJRGRgOQiuUO0bRrL27bRspznhmiOE+f7Cz5hcWE5afo1
WtJhV6bDwNSvlbs4tKtDW8T2xsqXT42ap3GNEbB7wdru39jgzd4w0nffHWH/PiX/7pRs4YL71Sn5
7K3u4p+JV+L7n/nrkGz+QbYqpktaVQIJof3PQ3Lg/uFxNKUBhhNGu/r4T385NVFI9fU4JP/5H7b5
B7YAKjt4WT66+b91JmYT/nAmRvXE6ZpDMUIrB/uNlmL94NgifwyMQB0UezuIn6c8mVdDT7fO880n
gi3u2Pb3lVZHBKWgjEafxGawg6V3HLSSgtmXdbCnUh16rbOoQKywZaG96JRJnKbWYwwy7L6pCK9g
naDWqLVuw9AKDvoF5sl4V3VofYddoD5pAkIwI8JFtmPsn4geCm4g62/yYCgJmCbvhsm6Hqy27bY3
LGujtKYE6ce6leW16i0XdT26kwwBSqeVKMSNuZvan3zSB6bx3kpDoj+0doUEMnQ/yFkmrWvph/iT
55TgsLXmxdfql0HrYDKtiDG1NkZ4PZIErZdh4LV1ENCMCGkoTajGtbamRGRTQ3HANyQn+DQocFKt
xSHKclnZWp/TFC2NdK3Z6bR6Z9I6nom0jW2BtGfQGh9Hq31Srfuh9f9iSZRAiFmO9FPx+6fIeTKt
F1qGKt5yVwlwQ0tUIioaEBehRbiOtNpoNNp539goV2a/FifW3OKJqrD5hHtlV4bT7SKG8pRj8rxI
i6CjqET3nTP+LC47WhXT1gokvTjy2Z9G5qq3yNkhyfacsGy7YljUxLK7a20jugO85547uaLza5Ru
t48Hr6U316RXXV1MT1FIUxE7Z/g4l3Zerep6RN5Qow1JZAjcYIJQC0oquPWniW5gYdNuLyzp7gc7
aJ79NKOPm/myeKzyCipvgR7OtArwENV7X1wUyMhis+kuOCERFpDagosXWqNYJSNT9p7d+tiRNgf4
tzarI8QhZjktex6xauBh2F5qGFMm+pdzhSxwZ01+9tm36MJv5iiutigro8d34ExgU03NZVrfibwW
V7Y31+eO7pMyFMo+N01E35SGGI3dNF/ETjdOtgNynBvQ8nBpwWBU5Fo6M0CHnvs3ld0eSg4adBeT
JLlrAZAt0y4eFcfWL93o2wcDuA11dD9wVbuan0nkfMMFNNbIt6ARwBYW9ygqsMIN/EqcBWrcmFWs
bixihx9dwkfyvdtLPnyrYnXyoU2nq7I2mTV6I3OY2iWzxlbchyYo+IUCm227Lbq0ApIBxn4eyuYZ
un56ltK600ZB5sIEwRLY5SecoRvBERQaAG1jgAZnYrSbN3dm6hqNNfkv+p1leFiDHZGY/PrCsvzb
eCH6imYwLSE7SoJbZ9YCEmMovxV6nFG51XjfZw65gR6EgXWqP/j7OBel8/DgE3n2DSpBZh1cySKy
wcyqtmbYY6qbnOzz+5OWuQOvtmAKG1dCMdVL5yncBk5YX08N2LsVIwyUQMgQHhlqWJ8mMk1JFi0d
/7ZzY+dQ59F8Ekw+Nl3H7M6KKV/2jeSmjqNTHeEDc9csOK87unjD6+AnHMTN2iPdw1PnbSSsU2Rm
wWlqjXKb8EQS8Ry60efQQk0yuSW1HEo0fpEMeEVfgQgq4sS4qxe8gYvHbKiNmVnWxRBu3+8WqW/1
XRorKC59HlXDWuBVXNcZV075jnsh6CZEK8DJdAG9mF8/TpSSfjHz1C/8DaXkM2WwWlttna4Jhbyi
FrqSrboZjf5etky0pFt/roCexKVHJmJwaQ0j0+/4JpFmviqGZF9m3Td3Cs9Dm7ndwNyosvzT3NvM
2JKzwVse4673Nq45BxceMjgkVu42B99qNapeB+REnwb2sZFTDu5jkQrvxIzgoReZuPIka3gugnjj
+Y29Fj4ewbRUV+kcApzINn1UH+3Kj27EYMzXYrbgYNQxmkYCVpIzr85BOIfS2QJGpIxHfb2XEkLx
EORtsjHgktCzWQN9eSNfsD5vybE/z5ax31YWSUeYUb92YthXgXtLX7tY53K0md7E0bMRW0+9EXxV
I4bspQIARTU/cGSrsMuWttowXmbYanWWXDeeV9/R/CVkM8mW11K6DDVoI2l1/q4Z6DpkY3MM/fwM
t1Sydt2FG5x6Yje3REVnk8ohH4gHTzHaYrRzyGdVHoDM2PuJRXhjBmOznas8WpnhyNB2aXYG6Tqt
SRTSXNXmBchE/9jx4KPx88yNK6NnU5TtGszziu7NN3owpyYN/LfUQikCMMb87CNt4eyY3w/Y/l6U
Muwt33VYOXYL+GckyQOKyHCEdeW0K7ksrAe2LPZxttiMeGjhrxc0GGF015b9a6IoWc2KiFskxxOo
gxjB4powLVPHiXbjdpFWdVELj9zeKb/lsaLt6EWCZDDlUM6PVc1EyMj2eZU3G6c3CEwTVvPWuxCd
4WqTb0a2hd00L2NRExoW9OEmE/LJjEB2mzW7fcjEDbvk+BWAwXOb2GemaqOHSTQ40G2Cr1xUQGsy
KozLznEfIjzCa4+vIfPHKn4CVkWOU29vBkT9F5xeiF0K8+CVCYI80a4UD7lqdQ3hk7jbO546TkM0
oduxiK3D75E9ZP7IaLl3yrc+8rM3VCXFMexIRoKBHyFiNhjce860y3v+bExGH4cr88qPsvoW0Bij
haSlsrK1f6LpgqtGNtNnMnGLzxOIIo7PEBVcKizawmRMFnyLWMmHFI1VUnG2jVClhitvzuILiaBQ
HHsrEvOKNihBA2E77oK4LU2+EvHj4M3GtSfIKMttZEXcxNpcRx0x0TLPxgvf7cjbFhXI5Lp1G6CW
y8Q2OI/1VQ0k6Oight+SrqzJYy2tDByNJ1QYabYlq7yqkJNVxtUQB+6BSiE/E2bdbtMZZhw4ztrZ
Jt38rQKTfi3KeHiYunTi4Ou3n7yWQKuCtXDD8JQJsD+BonZIFMaVdMhLqjC0VsbRrFnAGmG1+xo3
F2e2IUMRqSLUoYIo77bALOAUX/y+ICyzi6br3DPMyy6qOkDMdXfWWpigxilnoNN0lzPadWyeZ7EV
My0Olues6+qGLFeJzHsilG+hf0OnqC92pWMO67rLnbOlXi7nNIGZjPBzRaabhm/18mbRaZC5rHt2
LhlcqwlNfJv1E6re3Hi2h/CKTlb/Nvn0CVtPDbuw8WgWFfSRDbuFFQTbbjN29PCxHRPbGpgndtD6
uvLJ+m3CUa16c3If7WY+m6eZKBZ7uVOe7V8xaSFrIAjojFTizGMQSwxat61lHb+1szqz6R5AJKwL
sv+ycTub83xMJRlhY9ZHBxj5F2ncnpzIdTcgWLODWrz5PMrweCIANJJcbBE/ncKc1VWc+yM0dk3D
SArRnOXllMW3tpeRNmON/USjrp9oca1Cw4jZEuLWZCYcmrFiEjIVaj7M1L/LhUupApgzLnN3q/qM
Dn7QWIhhRvLgixX79lhvSi9lNtTHMlFfkzxAr7fyiLm39joDlYnzrcF5fFdWoRZGjNNdBDVzK9TS
X8UZ6UWZdJ1Lxu9P7WKTD9V4pzSk/5Itw3BK0PYSWuVm163fuF/IZVTrzKqWL6IXw+VU+sYuFfKt
ixWSVdeSl4GU9sYPkLM4M6cfBtz9DXII6wJZQnuKKVW2VoQwSRn+Z4ab0aoFkv4yDbFCM9g5JElE
dAxJKiNeyTTXeduT4SzJg4+YwrNVNgXUAyc9M4PwPjTITHJz53yxKbQZnr/61sSwry27K0/k64Lo
UQKoCcIY0vCoYsYi20zooj9GaPDFRFLz6ududjFNVU8d3zt7mybLgayJOxP0hKmZVYuBonzID8sS
AeBeFkddOGjUb0FXLZ8KOI6XfVJ+5QAagya02pFR/6CVDBXjpLRKvrZlya5vtOWrL+Efg08cht1Y
pXLX0Up+pnzxthb6vBNw3GVNDXSy08y9JrAg7okHK+yj6YTtxlcL37Sxmh69cRrP2wY2/1LIACyD
GorrvGp9yJWBnXyp2p5uaZSl8w6kGFuBGTLU0yYQUr2mIgxeg9hk4ZCxK04o8oJPpJA0z4tdVl+W
BKky7VRb58lWvkb+mVN1X2nRu6vl73T+6l3Pwgi6cDmkWiRPnzVlg0Y4T/NvehZaTO+96+rdKiFw
I8smYg158es2pijJ3jX4lZbjI23R0nwGxe9KfapnLdyfv8v4bS3pR0shvyVa5u9rwX+npf8zHgAG
eLgstC0A7dlF3tGUbGIsA15pyptY2whsbSgAakl1q00GrrYbdNp4kGkLAm/sgYNftPHDpN4ZGUaF
4t2z8G9tRDWkg/pN18eysaH9qutz9Tb9n2f2gB+1EX/+oT/bPr74I3CFFfwZaBT49Fn+SjsK//A9
ExkdnWmEfXR2/tH2cdw/TFo8KBZoBwGc0d60P9tApB05YWijtLBNjVDgF/6///sTS7z/8O8/uvw+
GO6cAO4KFQ3ACSjjgfeRDiSk10rTjOsDLVwCzfIq5itLNXe1FNPvcFzavPeTCoPXwqgLjCsIHQAU
dLl+7DjJHgJzG4jq4COQv1qkElfZaIePiitw0bZ/1wGuPxu8dE6YMLmsEEDlz6/XMV31UUvxeqWg
xzCZDcKnbAaiPcxa3TxEnr2150DcT0Sx3//wHPzePqlfHEOyB9Ocuwd56cOHbQ2TPabvqsPSDcNr
WWCIWxVCcnxDY3aaIRsAnjR/Z3r/by6xy9XSOQ/IcHz92Px4idF0Zd0U+OWhK4VWQifDq2QCQ+Mg
5Ywem+pvvyAEDzqjPES0A+C4fjBsApKdG6vvwn1iRPW5H5D/oxJ9iA1s47NN8+/515dVfLClEu+A
fBgwA1g7Lq710YrN2JRMpmiWACzmFrmcFwE0XRaCd1bB5CAsU2MqroICc46vcnFqpVs9wjj2p3UC
bYggKL/3T4OyLFZl6Y4SAW/SXwikGk/KCn7zFCAT/vjQ+y7SUfzwtHdDvuw0kX+8I1UZBnFWDuPe
Baji3Bul5UbnfVxgOI1rBKplG4vpKLDSFvGq1wRXvoPqZIRFt7dQQnjHd1V+STQ4nX1AHSs0ozxL
PUr083IJBMVgUiZHSY+s3L7TYLGEcR1gqLOBjcRogtruUpiwivCmXYNG8crofKPbjr5ZnzeGovPB
RngTAbIu0HpQgn4JpN0gFSRVT8KcbQGfAvGdb6hy6ZKlgczDfWZKA6RCEuLV6KyORy7KWgbzfg8n
X+f/JkK88ZTqQbxI02y+ZOgindu5UtMFI29QxeST4aWB3wDtVi8EALv5njLimsmQGdAZ5y1nljlq
m+cxw5q1dKZ98GQOuXWWsnlmPCZvzL5HdBO25A0j789CKqPOfQk6Wl54o1D1ljJqSFQe5pPRGuLe
HbTTYUmB8oZgNA+VCmdSUQf0MZ4jEDrTOZ5Po9PxSZvcISK96HlBgKMYChDIA+wOJvelGLmOwUJ7
LuoccT+G3DQgn+EjW7X74sG9PaVxH25be3LtnSKWJliHM2TaFd25+fT9WU2yGAFrYqdgc1Ot6kU3
Sb8O033zbCkJcKCfJLJjo1M58cg4GMpD3lKDDQiGwmBkKmklnxI5hY9Bw3q6GfIRBCuIC54TWXnO
S93TU03ihi9/i242RAIDY7TM4hV6YZ4MWILG2olpbHYmWjWO2zXor1FBBSWQhkvKtxuzCCqTcv0d
uytHnS0RJgJPWqIl41OjP+vkhAXK2brbv19/Zx5I3RwDjn+I1+HjGElPc5nB4PvPDFFUrUtlZqwb
S4JdVja3EAvkZorDcAd+lQc40V8Pb8gplXDoRtG56KVJiFw/jRi75iA82RjyO8KmAhvO+VAEZnaF
z6yHZx6UuTXfIcugMENmN0dyB/RarSJbh2gB9RbmYRKDL8nBKg2wzT1ga+MMLVQ2EcRnqOjUMEst
ULO5DCurZByiC2sJ1TNsuOlV4i0ms4pmUHozKcOaPvVc/gQkcCXPeiupgAaZ5KkbgUQWgHwWfxHt
ISfu7xtaoNs5xTMQVSHmJhtvOdKQw2S3hB0HmX3lovjgqDCRkKXmcwwx871Xjsj6myjlthsKUDJo
7N5PxFNvWu2mSZS3GhAxXhvgxE4TmFvsKWgjPg8O6Guer36C4ham87n0Dbw4tNIQT5kWbT2TdFCG
AfErxFvacmXqH9GRe1eNWYVorfUpQVRTyQ2fjb6mBo3TM80geA3ThMFEb4xxuuHhDo8MneH0hI7s
wxWJFtGjjWq62gjDeRiSmAZw175Uws+uMlRvzr7F7i75QZuHrjMlj5TKgUAkgn+hNTnOJ7Y5nmUr
osbde0bELo1360z1Q/PsiiF8REdBuJ8fByViTinn0wIx8hHZjLjC8NE8K/zrENfz6WUGyvyYuR4L
Zm3l97CEsk9ZR/bUOlSufYhMWukpMBei5EOwN2EYVRu20freo+dBn6Pa9HyMeCdsTP9HmO5m+Gnp
G/G57AwD2WbijMEBKcdCcrxo+nmHBKbLj55l21+WWLreFirAsQib6IIAkfimwyFwIAfiHndj+1gM
3YsqZ736p+KxL8Nxk41cJ4bJrPM4ldNjWDfW59GIxmmNrANxRzj5d5YX5D7W6eng2qMhNwzHxJrv
JfK3qO6CHSfe6noesXDuFsd6LJOg2dRzT8tClgkWcWUhHzLI/ZKr0o6IF/EN50shbH6+YcfqHtwk
tAhCCCYEMS1ZEfVuCaDIrBhejyDd+ty4KIt05NKVdDSWwY2fGA3We9T9AcZNm0hKPtKZL5ouB7sd
9c/ImKhFmsHFBgZ/b010Ibe1Jdp4mxa9w2LhFHF31QW9OoBWDpA6KraFsoZFbqDEeTULpi9uBEJn
lXsLD02LEe/Ux6RGx7OhH6URlyWdNT2usTR9pIV+2K+ykN8jLd6NNwCf7Sduzboo8GaCYM94T36g
QE00sJmAclY8grMdhxde0RBkHFvEkRSd7PYqkayD0o37/oy5Q3ARNgUNhqDmlTM2E+QpPjaOxubl
PZd20JmPqmhfd7ywHS3Oy6IyFvz3JdBP8M1tfUO7TdRkFsnNMFUBA6Nmci6mcTShsrswo7vB6F8r
VKBE4QJm89hZW/fFL9gfe4QU0Jtx9cNmptujEx1cn4pBca45+/62RIXS5KxNsHkdI8Ng+/Kx85y3
RUfPXOFiHKR2lwSMS8RSgAW3kJ3RCB5V6cyXwkMZsTa7sH6erLZJri3azNyssuGzTnLhJasuVf7J
aQnGYbfQXUvkpkncIv0lM1r6PsYbxzuOeZ+167R11V1k1O6zlwgWVtUZdC2abk5XeUFzii1DxPeT
j7iYdbPwLpzFDuimMxC/K2qDIO8xMb4NHbOSZJwQefKeqXLegfbWPPFYBEXHTt6Gg7i3u1Y7mjqa
6LvOd+DJx3OqrygjEUZTLvyA9YhOkg2zY6m6i/QdzXDyvixjqbH8PbfREK12zFqL2dFj78lY2gIE
i8xHYSjHpW+qKC3vPBvb3530ZtTeaxxtcRKcihxADVtVEy52w9bYKuIawO/F4iELqJZjmnoDcQWC
cqMgUXCbmigw11FRphtiMiPUeoAPSiOkBvGtxDzm8ECu7HKQdJgSvPyJajeYX8NjgWn3ktvfnpDK
JodcJsYTniosTgNKLtknbD0qKPcxWFPE7vS6inFy+RzwEypcHSvTD88d1UfrtrRvMfqnG7uLx50w
yb/tFlGuunluD7UcCAsfCnGqHJYYOl4DSjlJlDmStGE1eGX+zUgddxfIOtoz+i5BoLSSiUFNzgar
wjckMN+MQl2HM7hGnmsKg7E1r3Ggm9duiZoIU+za61W5nwGMbKmNo7vZG9UuYxPdZG0ybWcHK7M5
OJczA4Rb7jb7cjUXR3Y+gqnL3CBpF4lyAOs5DovLETwoWrZEXZuqiR8apgXPXW3ZV7VE97u2Y5MC
cm7PirDATyRv7FKcqPyqrUUa7jcX7/jRRqac0nq3wgzcaOVPBMvujWx5c1uPG+KMfIV3LrOGZIPB
pagptA3ZMMGPmKyoUeoVBEsj1rdkZDUkiOUcG66BIVi1zWWfFzykZcJqk3rY5NeLhBy6Ql5Ew1Eh
6gXVRdm9+fUxSp86fjqKB5yjfFhWYOpoQXw89jOZyUJ2vGbfuO9Fv5wZQnW68P316/zL6Qf5JzA/
ehkc+x0Obj+ffsIoGQgnHZp9gbWaIaXvi/sWpWGxcqBPnnuOPrq8L4e/fl19uv7w+QA/ISTxOJlC
QP1w6uJIXtiIZmmyZYX3MhhM3st+Jphj8hPWr7qs1MnzEtbiVuoq99ev/lFaw4fG7MKpmC84b+Ij
e4r2Nt0T4dX7CYWxtVqCzroP9KqL8JvVfogb/s40gmOJrryhmLO4v7+Ff+u0ftexg/MO5+l/djPd
vFUVNCb58iGeEAWU/oN/de2cPyjkGW7RRKGDwz/9o2sHcd+FXCFgQGP8wBxIj+Wfjib+Lw+SIz3A
kJ4aD8Zf4i16fcK1tLhLcOjVCLkPXbpfde2+f0F/esAhckH5FHQUfCHgsP38xSpKu1/KxlS0Fapc
bUbBNGzjFpN9Zel8h21oZcJel2XalbsJfQ6k6b7rDpT+wtwtbTcRTI02JFy3uLPdTUI1Y6x4OMdN
F35t5BBdTx7KhlIJc+OknHVXC7WvWCFk7PXswdksXmHpORalMTQW1QwrEq0AfnQZcWKGsOrHrlfd
UbFqXwnWBkqdZXmILMPmgIvpcduFZpNtk7ps7+KcTXpvtiEnPkFkyws8Da+iPKwBYNVo5rD6N+Ch
kNeDRUqqPZjl9M0QIIYnXJiXBF/5T66qs3ETsl9eJCV6EQ4XPedCjGF9geo7tra1Mbk39GOKc2mH
2XVaJ8MlyAXjTETZgiU3gt1RD5KZwBTlu8wngWftclHWM+JKmigeCeXvOddU8iZ51q79EHRcZkH2
Ly+h9+jKi8dtRV+QxIM23jKIDVdO6ojjtITlzWDY3g7lRHlrLkV9k41BR/QXCDZoEHl1BArcUE0u
0TpH47UDsswEElH6JXrd2NwqHOUJaPNmIRfKNT9xyhouxtp56skBuRN9XwVnQQfgfWMBT2VTIUYW
rtVoP85FDjdstIMzgAzYROQSRZdOnacbZZsYXOtquXRd2Z80jyzDw6G3Pb0BEqVYbR32RF/elHqL
ZNbXnjnsms44pvW611upMPrxWejttUOvfC37zF1jO9saICDW7vuWrDdnVGTMx/WGHTYYqF29ieeO
9YnWgbchQTvfKL3VV3rTR/lDjJfhlvuJisDEdbPO8yw7RbpcQMHio0nSxGeMunlmB9vSmejvjWa9
id7LjlBXIFkYubtRVyXhNH0VUWjs6vfCBSGTOPGQc+TSdU2vK5ylCO0tkEmQXKAXN17l3tY8bUhT
wvNa10iY97wNXYynpUzxKOsqKtH1lKsrq0nXWPFItSXQPR0LXYE54G0OyPDbk1s0zSXVYnj0g77V
E1a17cRM8sx7RSdxYVXvZd6sKz54Apy8OfVqK5GOVvBGlykVezOyd/QHcepQO6JaVFSSQVTM6a4P
xUSNyWTLoeLMvtef0/dqVBk0iu4szjDTnduDEYUu1sKUewTeEWdb083Sc68z/dshANT5aXYWajkE
jYW9qxifpitIdorXR9EWEgX5KaRFZK4KujxyzSAq6bZ0zQz3aUaPnB0mSLgYaeqFzh68h8Wp9NC8
k3fkKznT3ZCnI2V/HGMtucrpAGTPOfyOpdpAvKqgkSZuT6p14zH0kr01s7KNaRw/l3hNijXWsZT7
Y9Qlj+dUkyU9q0XECf3FWZfYk/LjTZFVQbClkEV+t1dD4DyPdTUNX4nnRppN62AJafpCDq+P6VDR
1WRSmw9YTSovQt9OIW7gpjRp+NxX+Yg0ymxtopCsoUOkaZGVuv33Tv2/ma0JRDm/2qj/f/HS5zAr
/5kg/P1P/LlDCyv8A88xDuHAt3WpRQn4fa4GyPEPB6U1ibkgcS00zv/YoBnGwWHix/Ebk1Eh9Lji
zw3a5T+5iLA1fN0HXEskzt/YoG3qgx8KUP120Nq7OJuJvXbM4GPhCxZDlZwGnLcEDkSG0HGJ6IdM
k2W0w2YYMks9ZjBEhl2v7AIHUq9c9yuZAU11IZCAtNauMbRPP28Dg9E3zTi9BgUFOu2HziyNTBFZ
0HiElKfRHNNlRH7c4om3i1EtJOZlkCGu2SAaH36d2RjTA5U4lW+RkcMT0PwJU0tzrkw3OLN7gMXu
amZcH3aIdmYjiHaVzHq0OKpPosr4TX0sfvZj61FRaOt4Zf5yHZu4oZ+rl7r3SLrsF/etob9N37iM
/QRZHbIJO7+E+IOgaD2LtCq/ccRK1b3jkzzSra1k7Pg8iM3j+eGHZ+vme+X04xz0HUz8z4KKt4SO
C8oLeanfp5Qf3pKfWXPJvC5+FbQn88vGSeP8uDi0otOzBAEMUmW8LADryBtrgnGVZ3OTE5ZpNnX+
QltNIT32R1Arx8Jk0pls4acuOuB+5lZshwEj4GPSeRESYRpXrXe1LLngx8rQ6d12Zcb9iLT71x/q
51MeRgMussuwOOAMgpH+YyYDuASyDfOiejMnQ3l3bpUa9YnSqF5ufv1CPx949AtR7OpzlksMCObW
D5NWVZQtdJ05ekXXZgl72xQR/r6VZfINn20/c64nlMd2siJxukBR3uADkqc8davfAaF/nme/vxOc
EfrASXeYWvxDXYyzXZEJmnmvsg8678ptVDYQB0OMrG8fY0IXXe/vXmSygql8XV2Mc6LWi9qPAz5D
xIZf49b/WoytVi63qsGGiJhriWgp/vo664fwh4eU68zC5XC04IEnouDjeNeCO5Q3qWu9ziLuU+eN
wE9ayIeoQUZ5ZJyoL3FBFTX+bsz7L08S4k5cGfyP2A0W3Q/TbNz6zHizvP86I0YNwI36OnOOYj7l
6v76M34ATOtbiLQB4ykYc54oFO0/X9CsrkU+geh57elNl/6esWT1UNC7bd314MdR3FzP4RKZ5UWd
dpVnbl2Z5Mtj1vtNYzOtY0FEUJdFZXibwVawGYDIyiouciiCgdqPk+PQDvj1m/6XG4PZ18XaAy5Z
mGSDf1g9BMJRC6td9RUDHG6KVWeEefZN4qF2n+q69Gp7Q2pNPfwuskL8640JuSu0+k2GzBYnwZ8v
VmQIc24697/YO6/lunF0bV8Rp0iCBMjDvbKyZAVbPmHJss2cwXj1/wPbPX9bPVuufT5VU9Mla2mR
BBG+8AbrC6qkjktDA+Tq0G9pxMOr3joC1FhxYpnk6mVBfXjGB6fruhAdJGt2xwc0zCaIj0kwr/pL
XKGKCPdPusgQ00Ps/1R1Yl28mcDcIP17s0xCk1S/fbd+TK23HLr6C7xwMnI4KIteb3s5d0yqdQE1
OB7DvunltSWilNXUU2rkMKgQZ2azDHMvXl6ZgGX2Xfam/sPxR2GXLrKD0vD3nxuwFzXsLuBXY/kJ
nxjUrGCQq5yZCpa75+1UHRmxRpLIIdGFoheZLdrqk4QLungEB3ewWfT8jIgtIcQGXaSIsXApDbPJ
22sq2+zgepSypw0lyZSCv/QyZJgnYn9nI3TUr7cs/9BHWrZianZrnXGPTpOFFfyEanA+5X1NErQf
iNHXp1ULNT6MXSvHD33Gv0ybpMrYQTDgljXvzEWUiUuXAgNxcIuisVjowPhqHqa2ISvH8MsrchZ0
RDKXTyLrQWi+SaXqS8hH45zoOz2pksNsaeeMLbjv6HUs+ywOubSVTiEfp39lrmbhEiCvRZjjRQu1
1x9PkTe26VVBX2c5Tk4/VxcJ/ifD+TAPM3NpDpDjWoyKr7NcBNSbOSxtsIr8pw0il9XWBK0msK+9
qslzqKs/HsAHFs+jVjiKyWxnoynHgPp2xfTr59hsYkWpbAgV2HZK/pOqBrdoVOByXDJ+fUfbtCAZ
RIpiCwahoPOmeSOS1WcMBpEuXHpuEjbHRdQ8U/xzVD00Jxg5P2gGPjBNOsnPq6IbUHV1ktBcUViK
qG1pQAgB1lxUy+Ox0ZvpUkOTzb4LrMCZNFkks/JDpX1g4odMCDNdGmTlWFNjFYbMmtjtCt6ZmCl2
fMd/zonUAVvgPBDnFvbvC7jKeWQM6xmqbYGHs40W3n1Q2JIxWdUQFNNZJKuRImW8oq8YgIGfgd+S
LBMt8hAZoOL5qgVrAz2MVMu8d9hM7AJ7GpIjD1O7kZm/HR1mfooD0YrxHP6Mx7eg5eixFAaSaH5C
71FxdnUYhnFLC0/PPyKhYe7FCxNAQFtJVru8LkGbM1PEKql0jMj/cHtZmQYmbouoZaTXvRcw/9PB
4wcsthbFbWVeaMYYyh4jOFBTYTjRJzFzriAE9E4ZwCzGJ7YRxYDyQmg9PjRBxf+3TlCwgFWm2RsI
HVeiDG9KWedLt6xm8zCOwS9ZKzqzpCH+8KWd7Tm8Cb8nbgSm3jhifFBAjBmFpFZGQou6d5+VV0gw
UsXet50pTW8BrA5mVos07TQYkHB1/NMcYITYkZI/oE+fhuOOmpYyO1NSwP44SNs6+HkYN+Kg8yWG
lM7cpjsWA1lYb/1lmZn+QR9g0LYPS3DRFYHCVEvahP6YQwO2ddFCT4gykd7UTpKiG0qsbt4wENvF
hqbGWh6tM5RkUNTDmBj0PJKDRd9b00WObRP3GFk976bF3qP2X6reQbUQw78MaeT7sGwjr7qu+zqc
g63EYXuCMtjVbDd7jVDR0mLzNtRhSOovYZlvIpdO6SkSGZWzGAFptln5uk5ILoIsx3OZZw6zGRYA
FalkTpL4Mq+TwVFg68LeTJ40M1uK0hNdjkO+4OVInwlCPXMI+Gqbxxc1uHp+17pASsAD+oKtEkIB
o7Qr0eMDSzTbljO01/0k4aofsqodeEuYQAKM2tcLXHEJ8Mc2u+DA4DNz0Z6L9HiwdTPxSVIY8MUb
3UVmX8rtsZzvQp2ZiJCWfcz21Hhoe04XOrHYHUZGkbXguEhK0yRvO7HUZ7x9RFAuAjyhvVNQ9DSd
L5LZGri05xQz9892yXE00gfklC8jH51YmGeFOWS1Hlqm4yz9FCA6mtgL+8MSJJZ3g4BNh8oFWxRg
iAYjah4pQNME+YsSqT0sFjDqW16pOpGN/MpD2PXN4Ex1K+rwmHfsqkhhJhkckrMhQzGdGgg2fTuk
oKto7+FO2N5H7czDU+os2O1hliruWGUT/NIDWiiKhZ0NK+E0zHQ8CvPNr2ldpuDc2WS8WjBx13Q2
gbOsLbPdQ5Di0KL/iZmQkXIIO6REga/ZrE8rTlm5XhD5yoGo6qjm2k3Zdnd9mNPJ3qjVWeRnq5qK
7t5Gj+YhdOmrMYfo1aIdXTVjfpD1ODSvDVbw1kUHPMe7irhTscVRPm0/p+y5K0p6VV18RdVr7T6U
tSy7lwn/9elmDa3CNq59Gmib8KcGTU208Y3rnye8fjhMkx+M112bRCj9AbMunUtRcKzuo0CPzrbl
HXVs8jN+zYgeVmOHy3M856MJ6dduWuhc0dN3QySOrEU/h64zePey0IuHDRQuyTOm8AXuO9DhQp4f
wfYlivWZTjjJiq2iMbSuqAWDIekOkYsyw8XM4hg2AJ2uJtt2mgOCjJD6fQK09SHO3KTm4JNanffL
MgQb4SGKul0cdjjUM2MNKcqqXYVNImhQfGj8Ij4pV+gdCtPTehGFlW0fnclJ3EPUzE5Fn1YVa7pN
IuFbt01el94jwsbIUx7tBrmPdh/CFp0fZj0LfWXRF7c+eJbXr0+6Ylaj2yBl97iqMcYurtBSdc0x
mP14nTc0+xu5C9H1y49RCrMZcrIXlPUmzGvhJlvVrX0bfHHKLKi+Jm5Tj7NRZ1jab2HmCzSPB9XU
Crpg72u0X6Oq9YPdkNt+IY9RaeXyGrKtlefHUYJKK5JvSVBBsnG2dYDMK8Q2X0Nk2UuB2Xd83bk8
TAZ59kf0Da0qks4HaFg1cJAJZXmOpaYUKKY+4vbVNN6uiaYuQuIYODQxyjIqeGA4UEwsmA7xDuZ/
ZXUZEVQn5tEcKyEbCYu7DUz42HGAsxwST5odrvRtE2GmAMmc6JAtBUql5sGaKbhYwZcRkvpJO3L0
+Ak0S0pCFQ2K9bhQ0tfRYUCahi0A8UmTOajMMeDGxRvLIjwObZnKT37VV9yK09B6CI+xpak1NEPr
s036fU9kH+QWo3SE+U8UDLzERNEhNursZVmAcON0gaJPBOFVlL1vozSHYro4IVJQEBJVLhm/dVYi
U8eDEpdAloPAWHZmQywLlzN6AoRMaDItoWaAmgofoGIbtNPMnXZxorj2oLCQW+9Hz2/5XR2FM1+G
1VnEWur9uuP+e/Ty2FFyTxV8hJ5VyB1VWKOjYxFiZsdHwggE5JOrh05+maa2QtnSRRX2Mq6zkWNR
N42JpapGmZAFApMZI11XUjvfaRQsOYRScNeIB3AeUjfYoNEzM7ah3fkMP3v4YkKkH+Ue2ZfmlPp1
glHWZhxpTJiKhQwnc/eOQKMAh6UYn4f6uKQgk74Xg8XAss1k5g6GHv5UfvprJJCLR2dzaHBppj5U
JXxjXYKUQLbaqZaArpGFplm6TW3igA9+OUf+p6JzqD39fI0cmI7zRPo36IegjWaeWGSVwzsa+lE5
3XUV5+OU3K5TZkfh84jCaJafEnhm5XQGT1+OD6tyTRTrrPDV533XgUhIzsD3maDC1oCfUKV2F5PI
B7JlspTU65DsTCe7U3rn5S5RSuxGJpof66br/JPdxP0Y3K46cev0UkbK5n6W1TPrQAi8dCCP5gSZ
D2C6zBJB8MsUvKqs5QPRSOPpJXMKUuO0hTqEeHs04JgGU08VxNkAuczpmoxjzKE5IEjMT0I0RIFS
YKt3GrU08zEqMowAtrDfSbWj1fRBkYlbzKeJSrr1dioCxXHpJNyXu00SZUJDaPAo+u8c0Zi7/bk8
cu3zXsDEoK197Ho2vvJSwHyNP4/BFKfdyXdUjipBiW4c0zRdiAmgESLnwAsvKjesrsrJiUe9iwu0
pIZzvqAUBLX0KHi3gPNKrgUnlkewmzE1xQrHhNa0qUj5YgU6/2XshlSU9GCHRrO5IHAhLj0wqigo
4NDBPCtt1ySBWeOTsdkO9CKWkRcSXpJ48p714q/LhZhc8iepwI6Ox9kVbf4yJg4IrC2izibyASw3
Emv0dQCq6wjhOicw+JURByt65uNhxoeJ7KuKW8FPMTkLgvCWZc2vqCu3661twRnZigQ57mA3Jl3c
W6dANmJ4kGsBFnFrTQ7jj5ORSbrpsZsorJshoAK0CzsTyMdNzfyI+ijmrWlEcgjX58BaQ3CiIPaJ
UUK/Xp8YdbPjrk5LynjWKjwEgBGPJdNJopPLF3Wwgfnahj1ZnhqFWTk24Wpm6p9oxUMkXPKAOOrn
0oPlaUKrwirDCnkmIHO04zRag2ZiVJOpH1mRQABrI5QdTNWN7c1z1TIgq8m4fYh6DOTkINSbn8iW
4+ZKyhx18XWBFXmMkmoe7iTWKP1ZQM+8OAX4p+DdOACtJD7A+GNk65ToevM1oYcRTnjM2spEoi6a
QOwz08+scc7jnFXa4iPHJkXAPwD4pXLlFvswHk0W+DOxKKLV3HS9zob+zypbABPpYCXj9cYAMbkd
SZLN7EfvsuKVps5gbn1A0AOaH8JpkPj2yH16+ZUyAqJ8kFb+erugKcRc07xGVEDnvMcEYAOCp1/p
DCSwfF9EPZsMffm5c4RzbwJdeDZmVr5fW/sPNaOAmmAoaOhApnhbYA1A7040tacvc6RNnklvtUj8
neXhthdu+qHjef9wybdVNcpUIHh8z5TzoG69rbMuTYWLtJb6iy8n0735OTWKwDKV3fef7p+XAhJC
jIt4rkvx/K0hpgs2HyaUqL+kXmT2p1p6AsmCmc2avev9a/2oBv69fgxqhTK18F3lCfnPrlRvO30x
Fbn4MotyIJEZEqPyvvW1l7AMUQx3OAtXWbNpDJXn4wM0jEUbYB6rXfJuqhCmsxGS8pq95+fO/Kv3
UXWxSREq5fecCXBkJ356//b/MVSQoG0CW8cWpOPgq36vdc5dVOp4Uv4LOOmZ++CAMmkhhysp1PuX
+secQ4ZJhLSC4KsBv3pb7yaMQuebAOolTAIxLKdoCbLpyVmVWSIyiqc/Trm3LRRc0EEbuS4UKirs
rvumwg5BFB0m6vcvDW4jfLtGc2W9HVAz44BwEVtfdlFIvE8wsfDzN+Tu7O6G3Q5Djvef/e0w0zX1
geuZrqrhLr2dkVOlZwglsfhMTYLUcUGIbnlFPsek8+9f6e0ou76weVpoGlyN4tib4nVOYBgI5EA+
IwWh8iv0As0BlWZkaqcxcU3U+P4Ff4cj0jTBUZCyM01e6JMETW9mkAZbw2aydJ+RODT1ZJzyzDbH
poiEFIoIbQHQCY3gJQm3EKoTTsb3b+AH3evvK5BQC9y5jZAX3HEe3f19DpMlGha9qj63ib0gNkQv
a833VD2SMDv+DFvGLjGhsfQ8s3//KopbPnRksS+lhp5xNv0cnDLzTYmH0v/CKq4x3SVbWIug4kjo
8bz/IZajrQBku5Nrdms1+eawBPeNVMAuiYDgJBvB7kQsohUGYa/O1M0Tcqo5Jbp9QDDv6rOU1nKw
7urcMrFVD76HzcLqXCz4tn3amuMcUUxiG9ULc8Q3IBu5LfWzQN8T2rNr5jm4dWo4gf4R8bkwOJpt
lJUZO4nd4zxGeSzOOiqT7jhDB7lIqpyy7PvD/48JBwvPWGdCQAWh94+pPZBZJJa9Ls910sLXOMUN
kh71Lly1iQB+lazfv6RZt7+9cLZabOPp0eDaCuj2zRynUQbMvA+m5zCWpsY4pKHMr1B4c3Pr2u5t
7gA4HDDo5jA7kQkKLbii/OP7t/H2yQW29TY7p7H/Yc39aH//Te0NI1RU1BAEf85ryp/n2AHo8tHN
J7e7dHt9/f7F3u4gKKwDLqZSJEVAv/KtRawEN47KWt9/HtsmW5/8TJlpkWWNiazev5T7Zknz7YEC
TglPms6bEPabbmE8zXZRVKP7CNsIFkhE+VLHh5gyKplumk2cDhDAwEoKilOLZl7OPlRDQmG/Q7iX
si4lGFIe079vJlEQh4KiMoF6GpOhJIpN4DWps8SUtWbLlAECLWsW4RhIUybOS7ojDyMmeTyclfuc
RcCbTKfIGRE8Iaty0Lhoz9DRTJfigHJP7F29PwhvxpsxAIwqbNapp8Q/O6Y+8D/wdsP8CG3BnMxw
C8ySs6aazPn9SxmVwr/PZ/NO2bzAjYNzpa7/dj5PdUNN1fGiB6w3f1wLPJe8zsfWhPoDWz1b0M/e
ewFIh1Go5spUSX/91I34v6UkCDaD63vg4UxDo2jY6dyyj6goWEjSWOslcvcJRltpU+YT+q8DCdMe
i1HS4xR1CNKSX40/ukWmiWRhIsjaWQN75XdjXZoXvvoZV7F+dMfVz9LE6FAB1TvLT8ybBMQW88dq
ZOOvd/hImcLyrxYaK5K5CxvEJM9RRJVDbBannCiBvD+kwe+vD5c7Y56AKKSNsqOwoVP/fia0PMEY
2E30WoxCfcq6CpNXl/boSeZB41HjT/Qh9uYQubq0iBBPj6pT6ebFE1BAmErGT4OmaSyQYFmQ9oAJ
0T5G5K/9bTH3Y7JNgtE9pWF2V9Jqex0bD+Vh2QFC3NLLkTcjgvEXiZ32V5xIyUq2nuA+afWZ+LjS
Rx7PI9DC6CsWoe3tqBrmT9ZqaZKDAq7dtg+7W49TKT94hSWu1NJhS9AsGASE3CE6Ot55Ubh0CTJD
++IQmWjhaaf4DGoCdZE5NrSAtbWdnWg69eByPr800LfQQ+9kQgnDcK3crKpgBYnhKRUCaZvAtrB/
sajbPedDCG3Warp73MR6wqJoOGXzkB1oEywNclQ0l1H2CVNrM3jleF5U6L5N4UjBJsmyjwOaCFTN
owHTvamrH9YMHRrCTwuRVsvytra07zyNPJ+76P6zo1bvMRl8OLuzLC9y1adIQi7pxfsz4vfNmglB
W5nNDFUGevoECm8mBB6EuWr9uPrK+4IFDQUy38uixlcToKZ8fP9ivy/onxdTAOXMMU8M9zYigZVG
aNeF1Vccu0swQrP9gGqR22/KMr8aPYGq7xzX5R0tQpX/IR77x8z/8ZhgdWjZsIm/hU0Mfh/WsJrK
r8hIkbgigp0j9iIw2/jDMfHjm/7/MfzjKY0SBHFf6HAgv00iZxdC8AhW5qsz1awZ4RpLn5qEJ93N
SaE+IAwXfUj7yGo2duGHSDuPTVocx9RHFbLQwL4A68mbTnbheWW16pHzFh1+6or6qSwJXlxdlQh6
a8e7A9Vafce0JrisKM/ejSidfgwz8lSUJx0YzDD+bkRpVAktVUqqNzm9OGcKKax14fI1q2MsFtqh
Ozixb7/Ysxbblff3h1joDQiPITFhAGEQ4yI4o9+GBIDW+9kLlvWrh4oPzr6pSI5YzRWneZ1h6obF
s7DCGQWBmKZHCynq5OGBV+3en36+mcy/vRmYDCarAwwIcEyqNwGSgyMl7YNEfY0HGgeU07p8Mwe+
Cnc9XRK9G71yPqlSI4mVWg32JFT0TzV1q6uxkSOWQSq2bkABo3mEJyj9iSj8jEpy5W+73LpKlwq5
cLEcK1GKB2qgxU1t8dI2ksbYsl31TNslq6G+qSZUHwgbsU6avPT7goT0tVAYnOZUik8pvoQ3pa9x
yKyjfviyFMnwaKNUd2dViBWhw+ZMB+FqeAKiS6EwFmECxaK1eYBkdrAc0DEtAJW1GY0QzsR7ZOlQ
Yk0W76NDVTtCcDoHi/z+4Jqxezu2HtUFVIPJZpVr1t/foj7slmiv2Sr62qaef221IntCL3VZ4M9X
Nh67xjLs/Ss6vwNfmVWKNAvULXgkQ9B+q3sCYaXoSo7Ob1mTeeeUzXAfiYbFuqBQmR1oRGh2ej/u
vjbCLp7SeMaxIQ3tO2sMxeH9e/nBYvv98Qk12T7dwFUgcd+CAbup9Hv8AqpvMFCReZQRjmV1tyKZ
2Zb4U7e2m1PhwLkBeUufWuEOs1L/lACH3VEnCcMtDc8SS/daqk+pRgmS0i8l9Mrqk6tcpv2pFWK+
lgN6/zGGlh6OusbjsV8cF/+xxi6RGHECtDDL1W+O6DI2hyzX1lUoHTS/KWVYlxjJLJgfoFyyy7CT
PcQTp/e2dtL8sqTNS0QpSsTVirZAaG+cMnq4ND2f/JHUlFikv9fuXJ3BdxHdplPAZYwioLNuJVW/
WxGmFS1XEHU4t830lbQsihjShmqupibse9wXGwmuNnBrZDEDNXVHG8bvR93V6Sc0uvR3L3Xx9+vH
DEXT99/OP/cfZkoIaA7oGgpI/6jrCZdOaD5P+TfYejYmcjjlfgHlYSSNeWXkVOrr2uMfISvryzJm
Exr5cmzKP93Gf5iwgYEgc/QZWaK3ExakVF/2qyq+IYWPmO6PFyIxAC6QSZb6YGOQ99B21XBYZIJE
exjNz0nQjQ3zZHUe/jAm/2HBogxObZmtA6zlW8TuWg74Jc959i1WtrxvpdN/wMrV2ikKuxeci8P1
ULT6vEHo5qyYhXOlK8VB9oMNnqokAJBcTeMlZGTxHeR8ixJGm+b3f7jLf4QMSoJ39VniYKZJKs3v
/7atjGW0lGHrDd+oerfxI5EFwoxUEpfN0NvjtYtECz2lfsW/L+j8+nuy2gpB3MhtpqNQdf/kI+t/
aaspf3SR4KdDwilw6DKsdxD3ydQW5Tvr13z7LyPyD4xIFOeJL/93QuT/dCkL6neixY8/+YtoYYf/
gsLgC7IUggXPF38RLeDXef8idAMXrCiT/7Bp+4sKKdS/kIWCPcAZ8OM33MNfVEiYFq5xhVHUvKnD
Bf8XogVB6m9nnG9TpeW+DEnT5n6oa/8+GctW9f2cy+nSSRvwOKTnEz1gY6WKLeRF3YyBWxJOKTrk
x9xFiMv+qIlEHbLJpuwf3NLTa7cxpXkXHeysa6BG4oLVNsF9Ch6llxrVzIrGybaZZq86eGJC+6BC
vOWUWdNEe4R8zS3Hs26gcDMiraiHSjdXVbEgHILkIylZGDQVshXZfM6BMtpnWSoXCGFR9ACktCGg
lJ9QVxmPUz2qeGsjgoxSZXOZmf43trZIm/t+7j4kCMFW2xTlA0Am5QSJmI0o3E8UG6Zd0a3ILskC
MZ41H/0Xu3HZs8l/xqvUNqRnNzHRCQm4kQOD+F4cq3lEhXLsimDnh3V6Jsu4VdchLUBQloudHlsL
yWGKe4s+6i5HW9sy/c+k9LC8JCs8ZGsHZ0sB5xk2xnEZi8cxGhGJiKpngF/gLSQQmiOZi94lfc9B
FjcLVpLA1FYqlCV4Or8dP2mEqp8g7tFi7eK2QTK0pvRIAujzoF5kD+4nmr3t5eQ7BfI60lDO8nEv
46bFS9zpcKCqHVwHPDXtbdJ1PDxy/AiQBlNPmOXNl8RlYX+ksNxindyjdYncIpZ/FqV9+66V+d7V
VgVDUSNaK2t/pkT6wwSmzzILu+lyVPTGva7eIb5MJizH8tTWUbKDeTMECMhP036C178tY3cEiutq
eKdd3DT+1jRcvqPbZL+svoMBqM9qPORRihQyjicvGHuG7iHsStxvoKvfOxUGMGBiik/AeuUmsqlX
bBtgmScohbG9czt1g988GlSQbfcdKMZ2a3RZmTTO7Ix7Ysz2sIzxvKfbHd7Mftsc26gDWtN68Tla
XbPa1KLMQSwJeHh+MhRf7cyqz7TRV9elKndUT6PPrIaOygJ4jC/g1vFzQnZnzI+xbt2HCM2Xs6kr
IagWpFSbEEey+8AbX9GqtXbjQqk4AkVVIrO0pGfEGgJRthiQ6zaWgXNZSkoCeeKjTy6FewQtLKON
z1kKf3l0oWS6kDUQAG8ffEB01y0VnS+FLuH9tvHyNFAQOkVrxBK0UIPFFNlaAfo1Vn+z1HN13frI
dG50nWV4Ooy4OMLfNRCAqH6UcYt7tBUi+RWm8UfdFuVMLS8qPuRe425B9jXHEZ6qrgPmIfbVWHx5
uX0HUGfYLsChwkONmymFA1j90UWDWBOwQ93cdGUUHmBWFt8qJ1/O2rCvt6jqZxs0+0PYhfo1A2+5
E7hobH2skk4Z1tSU690XurYf/aLzsfqLSbVw8FFdvmuJj+MCxwWsvQd5O/VWFHPZ3Ice2/0Mf/57
Kv7xVPQJBN87FXMQsi/9b/zD0PzNr2MxCP8lPfgwMgwR8DRH3L+PxRDxAAfukYSb78MnC0m7/rJz
kdihoixAyc9QDI1457+PRYHkJwRjfFKpnxvNgf/LuQjp6fdzkTI//6OcqByHmrP/NvkBTukyrQf8
9oog2MJMA/VYadwGomQ+L+LWP61WDYymnqblq1/36hIFYkSp0fOYPmA5YRPMNdZLgYXEVQ6fA/xO
JB4kCyvmRJCodveeusbtqv+woHj7AIysOOaAi85KOh2f6yYKYBuq7BzM814vffuFxlF2glyIYAyF
eYze+qFZX+0mRxwsiiUNuDl37+l94SVeFdVFpERxHAT6LbOurmp8ObZhEaEElSEa4qADd1alJXpM
Jf7ZMHNjdV4iW1xsoETf1NhbHJsiCPE0RqsdEMrs3gEsCq8BgNtXzpLaV5QF0Jwfa9EeyE+KI3iv
+JODZz2M9vzWmeVwFbnOw2ov9AQkGM2q9UJrY1MJRlwfBTfE2eU2cGAXbfEv1LchsMwNRrCgYj1/
7jedUcfyC7v5OnFGowqG81SbIsdUDXX+2HoZroRzgb8ZTpHZKey1xp56Kne2WhxqpO7wscY+8UYP
yXSn0Sx6BWe2fDKM/rs4h8oklgyBaIGVPO0ndNNdNz20+Mte2LNsv5RimHeQAtShGXHNUniYwGGY
8dTLq+I0VpO7aXNv+GqFAs8rH45C2Fy4VXzmGZzYkIKjze0ayr8fXZV5U55ZgXVW5CrfxW29fvTg
qxxb5DW/xyFuz32m0wuN3P0RqyOMusqkvKVfvnK6WZjD02CNrD0e98NFA3j8KV7S8Fm1stwTCzXn
USOn+2ac2gesB9KrlbLr1dTb4NCHTqQfscXrLzPEde692muOJTUPbHBAuJ78uVBQMrHSuVsXlV7F
2G0fQFEWmNChGvWBypbDQaYRlkh7MV6ilW7fhh1zhSqbjBAH94rXYZ6b60jK4rTMg7gwxnUIJcj0
eQhU+gnZKweYXePfleCeT3OyzNcgoMSFi7z9qRvq+AbRq/4Bk4RwO5d9cVZamORV0RRxNvrBNcJZ
7nNFQ/qqjb38LKXdccqywis3ZY7O/OQl/k3RTBduMnlMR8wsLFvvqSroF6AAqBYuM4rsbhOpF9Qk
v/ntXJ7FS4NsG+Dxsxpg/+Gn8Kqq3Cfh5a8LYgDx1oo991kF1UM9CoD1fbMcV7uy72pERYHWJ5F1
7lvgOQgGA/s6GalJbyeMjl76qMtuVZzjhAwhN3xNcRA8ViN/FK9p8RikSDKMAtoNsn3lRRbzEich
CB+HQu7ACJf3SvT6C+n22G1wJngAjnnGCSbP66k9Aq0BoCexzMWOJ8vv6NMWH/yoOEnkDc5ltFZn
Xl7Wu77BXWFgs3zWdZieKUwIDnhToiDeo5YeVXP2oekhWK9zi45TTlltTZbcwOPyT2Ct50dF9fWu
cct6ywulMNIlGJ+SUje3VocQUCHbi7YDJLVFcdLXWXmM+sm+AheEXFpxh6Ho+Mky3eFcCucus2Nx
qmCkoLQ/keMiEde9CkQXNxFcj8me1bF2pnk/Fs5gEXyJ4JNWMB82DUofOE6rpQYAuMQ3a1/nR2vW
6H4vi6+23TjLcBvQq9vE0bIfqpWyzFoPiJSG4fgY45WRbYqcinRBbMw2R1UU9YJyvQCM314hz27v
Hcf6lLlYhSKsQDSUFiHGPRI6SQg/Eu/19CNi+vZZQbt5T1zZbtAxrb8UMgEfXifhnV8G8qzv/RkZ
DEBod6m28p1S1RYgXv8iMzUfM1K9W7uXJeTdUtjXY4CFRBCVK7DmoJB74I7hU8ipcb16SfKxC7z0
slzHz7TW5YkTcd0uWT9e97GHfiR1rMs+Q+BFI05xWQ5ed6uzqL3KAFs/WVFaXJMbNPva6dFcDOt4
tyIqsff7VnykfeSeJPamiKAH9SGZM/fbquLhaqJo/+KJ1hwuyFZ+oiSWPgKVH4sNrgLQGrMwPg6w
hADkx/hrOVFy6zjUPyeSYUQ12vneHhj6Clfn3bLoZt/PbnAReGRidADq5AYe88REIyAPLZArvNkB
wHYshmOVztoQRZrHYoiOKTy/PZj+9TYfhbdvRihAm0XbqLYMVoX6RjwfZFuP184Yu+chzZ7PU+ti
vQvLE2oNx23KEr9A4Lc5gR2DpoAMbvicS5nuymqyPxVRF53YmSD+apzQXOnfrkNmvTZwa88bHVgH
yFT9Dfz54sz3rOggER69K5YpeAS4FB0cu7XvkzG1uZyKrC0+MPIgSBiuu6X9UvXr8mqvA9s/LYsV
GtLsIVUnJme3UvHduL114Ve2S+kd6T8cPUHoQlYwtEYblbQ8te9M9sDZn2Xxw+ATiKDu2xbLthKh
vsPnqDjVCUsaK28MyDZr31Haw4ai/R52TX42FgkOJPNkXaYuXqYYiN6OY5WftD88+5g1YRfZY6EY
4B7wJdcIeqTJix0N32E1PAf1/KFyVnKDdaL3J1pUiSuF2EqbPrht3JxjPKIexiZ3n3IKiq9Gnvgj
CNLnALFci6meQt/NMdvhKfDcaft21Ecy6naVV4RaVYylrQshYZ/CkPP2BgZwOeN6vxumeQhuW90u
UE5l9H1AgjEgZ5t4cdYC1+FgjbjWRLV9xLGrWY9l0tRXKeTF+rlhAyX2MpSyGdmhFvpYeY4ae4fY
TubuCPIwMo+X6nzoUvXsL377mZJ+nN1GdK4uVOI73cOQrEl0LFasb6vt3E8rJIdY+9nXIJl769EH
Oe7vnWTE5gBJl7wGSpuKXWXZeJqEdXUYZf+xV/EESjcudja5Pypl3scZaduTTBu1XZCwvuaT8yEs
FOFkkZynnXc5IKKFlJlV+5s85pSxFLaBxCKP1ZoU+4S6L/J5oXWfWGl8OavC2UIyXq7JZdvrjreJ
vTXZWpJOLyjVLuddaFSoPAu7qAqXPRCrhFtiRaobIa7uIk3PqBOCCV526Pto6FiQu1HIgEeAGDt8
Re+uxHwJoUArPls9aDcDttDnXemm59qOL6VTFFs0g5vLJJJ6t8Sq/TwICW9h9pdj2o7pAX5huLdi
m+Q6Ler9FGHot6kTGHoaVsIWUnFwGiit0P12y6NvR/Z3b4Bit20g5qNiGQJo+yqDSgYfEZ+iOPs6
eAop7kccg01fD7hUWhb/TeJ+qr78IYkzbpnvJXHbGhfwl6/135O4n3/z79qmS22TQITpIx2qkuR3
v8wZQGP8CwiIh6QFTFXWMEXuv2TeHDI1l1aypPgNnMz9f+ydx3LdyLZtf+XG66MCJuEarwNsbE8v
iqaDoCgS3iU8vv4NsJykU6d067WrU6EoidwGQObKteYc85tDnPULA2bQ29jcTRSdpG7+A4rMx1T6
zwGWuSYlwJ9zXRsZIEesH2cTayA6ruhFOdGmaPDm0y1y5v5Rwkwv5TFVIZI0hO04SBl2lEVkvpwN
Ny/GIAIrYtqdZ1YzlKcjgV5OZlyUio4gc/aUjl5SiuyB3L9212dpN4W7DKd3kpyx6A8sr0QMpygp
QkL+XMGgk9J8oXvXQ2CLzwibTFLl4bvaCuwAksEVPMBlcWQeCFIxM8bVotpQQalPeimRCVYWWIT5
jvTkVQPnCGZfNyxNfexeJUlH88wVDOEKB22ab/Ylc6+cXCRl9uxZAYEVQcRx/kUk/sZK+slTY1gf
uMD/3vt4SNrXCvdY+e1z89tP/d79sH5hVq+jU9HR333f/dB/AX4EbcblwRK2tSrEfn9wGAowaxMO
ERWrsAXG0u/dDwGzib4HEigL9y4ImX+EX1p7/n8+Nzyv6A+RUulMA4BifKwS3w6okFrFWW/G1gnd
tNyj8piuTVqr+2WeoQB3sjWZh/zxBV3/+qu/xQf91QvaTOwYIPLUWh+Yjm8mYjjQ9FqvC/OE9p52
4zDiWXGBK1swdvekOGo/UViywvzHB2Soz/eFL2IdfXw/9HBTa2nXLtPJ5jT3krq8gJGm2qfWJLnz
7z/a98O+j++SS821RpmOUPvHAAsZQ5PrM02cSP4yXxIb9gJaZAQjlh6RpLIQZGJnqXb5v6DH/sWn
5E4yuRuYEbuM8L//lGOT4XwnTOvU6qk4lE4NTFUxS+zhuE+Ln2iRflAufHzQ1R3BWo9QF//HD2KJ
CTNQYU+JOGHL54XseiXRY6sjqGLobMDgpUEG2rGYJkI5Z5JZ20csgnj8pxyUuaqX7vnvv/n//PjQ
Y9GfQXxAcCl+tASkdK37PArFyfkINsHCT1wYKT27/8/X0jQeGsaFjHV/1Eehl4VAPs/iRFaAdtkL
mON2V0y3H7kbf/+x1u/x+4fTQu+DaNW0OTQy6P7+qiYdzmmr6sVpCOP3Vqfe6mn5/+Rq/tV3xyLE
hsiLsUr9cDGRYAm703Mi1SCt4HgdGAphUVN8rLQoDv/+E/0gZVhvHQvWFkNQi8YewucfBuJOCElm
QQF8SlFLFGjHeE0NAw+RP5L4DGAZ5ouwyDsyEheMY9wZh4hwsp8ISf/iDraoZlQdryh/+A8PCc1K
SB/40U6T0+lHspc1hV3Ydc6MR7hDG7coAnT4EgbB0q9pIevDa9YMGVlBfoZE+qsrwDjWpWzhSgNj
/v4yZzlnK9qGPLxr3omqqkgC6HueRC1/Rqf6q5cC9AyFy2Zrwb/y/UtNtQM3wW6MU2Ly9bpuxCOr
5MApfMfiSvz9xf5+qWf5Rq6G9mRNpeHl/uP2xXRY5aQhKMeQ+JLFUxRZP5UoF5+WEfT/QLq385N7
mYn4t0/M+pI2Y3To2QwVuMDrjvrtdlZnC/JJzXaPakgChoCygpsZn+qtNSpEr7Qh19Uwl+k6dlL9
00fsTDEBQGAwSz6Ak1jNfmnY/j5WEDJBarjki84YOCR9BXq+RhT2339JlM/fv2c2fsSkFMHI0fEe
sDV+/55LZ0rFVBji2OZqgawjXgjstJRtpOFwxWRfIP0lgSGVVUiscT1bAWMM60ZiI+fUn+a8x7Bg
1OiHqNu/EurXfZ1ocVkkzyxrCALmoHijypTurqmto3AtconThmR1S2dP7tWUH0MtaxADxc9t2lQ3
DqOeNk/dYFcnJxLGUaZ8geSOpPM16dk0NBlIup9B9SlI99yw0fZaa/KriVqR5Cy4BEj5lMyhQSGc
GNYuLxtew+Gb/lANNcwqVU8MZPJ4zCm1yxbfAHYYoRFGUiFA2CnEflnHkXyIE8nzjL9nqRE+85HT
laV584TBVa+PqFLnW9yr07XCYHrwFnjhybMGs5Fh+2JYdE1GPJGfm7zi3usy6wWfDne7SHXzZdYQ
RLdave7QAzqAYs701xrxzX5o7OZWWow4TUTwPrnlYqCd4w6EObomG6o2a9onrAs8pBNB08BnFd+Y
BN9oSPjRLPRkFxpG+1W2GFChTtDZpR1CNswY2rdtS/ynPpDhUruC61RYpBJpk2y/ZozFdQ8sg0tg
bAgv2ZlJIepxg1jYbWfjAOCN31KkM8OWju9N9Grb/Lqj0iwms6plXO3NRSzTPUL4DpS+bXNni9hC
cwTLfbGP8VqYKLQqfw06UuE53mbVTMBjripEOZklEfL0orhrMlo5L7aV8W3OmFKgg1XOTDqnGpKd
Ua/rpTLYTbtroV7lO7huvBk8EVkRfGRxWBUGVO7gaI6CjwCuWCnWAA6zIOIprHD+b+xZsN90Wcih
BuoA9zJwJ/dzq4b8WmcNoJoUYuJrzWEv6job1fMMgoiuAloSw6+NaLlAkrZEvpYU5gszASKlYpot
XltK+M7mrMk7+i36flnGyN4QZiueS9pkn5wlmS/yZsg3Dflz2spu0JytlqjySD9jOEQ54kSvzacJ
qzFt5o0KW+tTDhEExDZnuMwDIDBfOijUToWIKyjSGcPqxGwNjDMI4me62J/IdzWDvorr+pipc0Jl
ZGWcGdW2vOnqlhATzo7FW2XK7t0RS3XAkEr3yOJk58/TKhPpEd+M/gJNGxdnTc+2U+b6EWO0bLet
OVuv02JrG+AjBEi3ZDht1VWd6Ll9nWy0tCp3Q0U6sYs9evTpmMfP0RqjbJM0cIFMz9o15Uxe1NzZ
zc6BHvREjEu3nQkueraikWhxUUQwlEaxPJd5kwWmCTqvpVcsN5BrBljTY/mMgBX+QTnQUEICbO/W
YrT17Klp9Y2EKAkuKmZ8SPGy5eBKGnVMkC/2nvC2z1rlUGZNfUglWeCz2c9vYVSNAW0w5WZ2q+Ix
yQbhQ4HqvLpEYJmCGfXsTL7YneD5SAhrhZsW+/0gtW1RV/wiR7kUU6yy/BOJS09YGjH5pOQcVLCx
G8RWpidJIowg/LVTPZ6pdJ098u/Z3ECQGtHRhLwQVrNwA/soPjg4eXws3/FmqWYlYE7S39eZ1ZCw
Vbbb3sTjV8bqa2631aObkx+XuNq0RYtgbOj+qXA5uuKGXYk+wMLyfrZEg2QhUrmidqSnZ7Sw5bXa
9fU1+Wnc1IpFRfYyhx2ZKnrKI9GuQWtBVXeky8EOpcDWGfQ2a7BV9zWSKgtStbjap1lduGXVbnA/
S7ufogBrPcQS/PETUK+qURmE2SFhTrpJNzXUxITvpQG3tEbv0M5jP3Z6k+ysXBfV6ddMONQyhKtl
SccS9JHW85F7pgDbuCRrjBLOGhB3rlYZImJis9mLSaQTHIisfqrJT+Ot2QM9VuCq+ZNeNQiAB2RZ
8EGqNVVLi9u6eDZTIpfeGdQJBLQ2Yek59uGgTMX4Rt5OE/lmppgPrhW6Bxm77R74BSzrcoqS3su1
NP7SDt0L8ywjMMGTRD6h1037mC9Kr9wlCwCFvaPHzuUgyQixchBGMXwURGngkWib1/eLGxFG7tpi
vB9MWdyil3rX8+VxIq7wKuv0bs+6ii5ad2UfiL7Wv0Y0hr4uSTLeRb3NleOJT4MGNyYQ+8gekUWt
AEKvyVv7CNOqhdkw5jX4Yot13M96fJz7zp3UkwCYd9G0nXFrLTBoPVlkiNgsrkLqU+y4n5VymMpg
0rr8YpJSXC3Jkl81muhvocg1vmT28yoGJQ8qZj1fKtcaGC7Xi+6ZoU6mcusYhJXGkvFNv4yuVzQ5
ywW8901aOOI4j8OXEOjxHXnM2Y3W9+oFonzzORstaP6S0EL2yhJZUzMb0aUr5uRCYgs8KoiQCVgc
ovZFT8b6VGASD8qEiTopKgpGza4t5E5jydsqFLOEWGu6HnpY9+1pG+cl+oisrpmtG8tdncThWZ37
5aaLVRhIQzQ+YTxo+kBtW5Ecp2SaTJ8xmoJkMRyd7NKa1LHeuXHf7jnlKueUGKR7NZG66ytZz7xU
V2wVeAM3z+XIDv+uDU170dc1oA82wlOZtkW+qd0YdlyFl/QQs7jtMhFqoI6oLBQ/GuzhBo3aCFUu
DRGAtSx5TxkOE0/OuXkmV5xl1FCB+vhNjUQAU57sCXIvK/2CeeZierPbELvu5LZgQdTGt0q3+pAZ
f7NsI7A4ByEaPTBya9kDNE5u20Jr7nttbj+j7BbBMC2Zv6Rr3BOuTk+ocax505LauL+ISfe1cIm/
qgV2Mq9TZwYmypDkBFBMVNYL55QyX2zpm1WYXOFrmO5VOSoXZgLBzmM0bGwdxZC2VxLdt21a2xz9
Sk9Q/vXcu+9hHk8PNd7BV2JZ7K+jRb90q9YWuNQ210zw8mB8JVhNo3pfuqVJNjJe5n5vd/W7GU/R
NaRAnB5L0nZHY5ziyquqstnEU9LMQMGkJBKtlFdKPqaBrlpht3EhuxyZ4KK5UJHqARDpReecsp6Z
viLs4TG2ZrL+7GhJrxjpMKMO6zK/Kt0cg0qpT8pNjH/CZ89uNbEv6jGf+s8oy6ZQ/DtB+F9NEJAn
/60MbPOWv4wv8u3bTuivP/NbI9QmqJkTLtwOQX/K/oDN/x7vbP6Cx5/2FZ7r36YEv6vA3F8czkR4
mGgXcK5bI2R+F0c7sOtpWNBx49wH78L4JwME8B4/HMNW5zmqMhxWdNEQqf1wDMvSIcYO4jb72Zrj
R3S4Zb2B1INed1pQRky2pDCqm/k6r4DRkS44+CqHX7CRKmaVISlTqLCL9hgmfcHeVBI8iVtnfJs6
S9nQVUkRAaBqyqPuugSP4iGCfhaKdDYGJ6BtGfHwzYYaBXJyGTzwJSb7sDDNu5Swu/OEDOIyT01m
gE6vLnuK7lCsUAB5xNiTbfoqnPDI5SC5Ytl4TGvlaQJVB7fPQN8zmelu5M3pWK6s+kAkTHgAgNrd
lm4kjujInlO7UR6TvFA+RU1peaKZyh1VdBTUEW7e2mnrq4Vu3qaY2pvBib6aCmVsCW2QHVy/Efqc
bV03i6ntDcVLo7LbwYZ7r5EkUS27HagydekCs0bTqzcdKMuFV48H/cYyJtVL7O6C+gQ4pa7fJJrz
KRz6C2JI4C3j/2Kgop0n8DKoO0rOYc64/geo9VychVM/AjsBvKh105GB8DNVwmEVDXir0imbs+fG
XFVtVXUHzXd5og5RNzXW2A2W4X7LAkNIXIKAw3Y/TUYYhDZq4oxKn7cAHdjkV7vNZOwgtKlXRqYo
W+S91V3Uuvnnau4FBzejJLElh5sYhcaWjumEigrXb6wW7+1SX6uWWOACK8cODs9LJRhC1wjHsRGG
FHtGnQejo1P7jWBJncXxHLNrrmZgUY8icz5ZbVLtqoluhtbODGbDzA4WzCZ7t7GcAEH6fb7USoP+
aLyPRMgECzi/zUrZFje6G/avioonx7cb1bihzWdcFklDOTwCSnYY1zZLkMflnaGQ1oEtX8ZE0Bm3
bd6h03UI98REDA+LJ8dLgRZvYggVIKInUgVlY6BBiGpNw/A5VzjETcfrnMGqLnVt6k9Y+zsgklIx
76mrkpMoLPVZ8ME37dwlfpHQAUTHnFXVViOLR6JdnNUTDFSzO1SIaBDyp938rpTmohDWU1Xh++za
40WuU897ESAmqsTEwJCAUasuUu3uozHzr973J0MvkPIsfX+MdDYv3ctv07LLl+Lt//4f1H+dTF67
/6ne/4excV98SRgB/Zk98uvP/77oM+WFSc2QapWoA26iIfn7om//QhvdcVnVsZSt6/4f0y/DYTa8
pjG4Bh1iGmT81Z+rPn4YmksMjgl50vmrfzA2XrePbzrsDIpVKAIC2LRONxpeww+L/qyVGW7GSd3D
aMaT8J7jkJ3m8JA6zqYcgQck6pFeRMCD9KiRmJga7eabL+8v5mHuDy3Lj7dAv1JD3eEKfTX5fNey
rExs9Y4TqftKzuplKB5ntz63QxaUxTbKCA5TqYQ3bh2VHEnDi5oooh3+1TIY9ScxsPARLIrv4UJd
FC+pnG3nAuu16eCsbgFBZC0iq40ycF5S61cajfwjmm4llursOW11dHSETQgqzGS+bxc4dwUHTiWY
TXcvqo4Bd5RZZ46O5czptavWdK/WMDZqhtTfKD/PDhRs7on9hCaroLoUunGK+tFGubwABICg4OSO
lzhUn2YKlbUz2qDNzkhXblh5+mAqOc4q6J0s90kzlKCNCDWD1RzwSHuuZfgM9+AJuhSGMZ2UfDNM
hS/77JYU209pM8oga4tg6Opn9it1l+T9ddTap1QrSRTu/S7N/MYa8x3APccbO1piRlm+FpNQCcRy
kIyq42spok1EeXsu29H0kCH7tdXyYss2yYyriBDwXxvV/y4uP1lcNONjyv3fV5c9RWSSfLue/PYj
v+tQTIx0DFcJIfk1logn+ncdiqX+oguS5wVV3Eex+MeCouu/0L/BbU2igvgwIfyxoGisNczSsT5D
XFm9edo/WVDM759mvPnMVhA6rm18Vi6yk75/mtFv5ksKoPYOFXHde/VStDNSRcrdtYfnnmsRyZuY
GOJXJH341OJMuSX6Dte9oK/n54lj+nk7oSAmB3XcKBbydldB0jkN9VOrqvweS4kw/yhDlVynkmgd
5NtEc1fxlG17Rl1BrZH8rCvwMGKXc2kCg2pXUaDdEhW47DlptV6sKf1buSjY+WIxiitlSuKribB3
YtzbbnyBzj6/wKGfkzWQ1db8OBrov8pMLltcDs3RnJX6C86q9AXO3HytZMzIdJCiT7NcpM9ildm+
MS/d2yAjzdPrXCBrVrWbKLZutE4hJJYZsn7fG5xyf7KgfmA4vpmarpcA3YbNVVWxPNL8//4SFDCJ
UiVsrbtFGu7BNMiEq/WJ9hWke7yyBvUni5NeuNc4rvQz6n4+Wm05leljeMD2EeMdhzxSHdylHy6W
0IwvcYdUX7GaKw+gltvbeDW3m0maXmBr0pBYkpP3Oc9DZxfFst72rVFdOY687/CO7UmePiMY1D/p
sb6zY/dr2uA5+Mku8gPciQ12xdAhcmVwgvP0R/1TTfM/4iACLKEqwidtvfoRVr9HTafJRzNEgj03
5AGIWBeIuCx0r4CEvG2NdLmY+kn9UmcaX4NrjtPVWlsdx8ow78KZPzW4lt9gUGunCJHjVdxbgMBR
AV+bTviZIYO+c5Mk/wwVdPCtLFf3CTsnSVBSoe9hWJu5kl2wqAX3tNGpw0ldjK+l1Z9HqWv7rg/N
/ewwJ6HtShrXNGfBZI56oNKd2ZrJU167EDpFNb4mcWXA0TbG15roBoZVNC1lx1QrjDmL1UO/JUdj
uuWhzC4RV/IwtVmyzwy6JEkqwVhIi/50uphIlaMCI40z9ZskaRtgBKm7UxcJmyRh4mCX5XQLzBTP
CQy59KKIjeYMgVh/mDkUvjl5UxCtNUqGa6bJgXHtwMP6bNu9O9XJCcqbehFSVVw7pTZcmBndPRq2
eF6DJl7SPYKI1PURXeq3hAJNV22n8YXCft/Ca1pIwl2fTSVbbophbB9EjB/IBYRyFkB0fRVbys8U
Mt+vWVCUHBBViGMN8la5lh8n428kOToD9pB+l3IbI72+6VwgSQpuzM/AFsjCsHtagO5678hqeR11
h/4/u/rsi3GOv6Z1NV3Wlh4em05tHuxGIL8nL3WHCo2gQ4FHr7eKe+xGrp8N0iT9feC8RPS4dq7C
NVC7i5aAWM4pmItKv51UmQm0bHzUuVfmCxGHENgh6G+BY6NurZcqO0qz7rTA7BSdJHAE0146DdOl
zKrl5uO2rdOGQUyCc1g2pnbWas4OVe6oj45StABmtPahVJbmMmkTjshFTbQyB50y+VKq2a6pJNK6
fnJ7gH99b+0EAj47yJzYuXJUurXB3z+6+lpj/rlerV8/bQ0ymFm1dExw9vpof/P1j43WKtEiw1td
1rQKOs0melw2yl26uHwCLdVJu2ha5VM6J8AwzKl2a1rBZTztHFhUs2fwDPaenjfh0cmG+iUbLDl7
bjNibak1GT5hGubDwBvRDk3SK9t//gEo6nhbFk0YyJFrZ+WbD1AiHJFaHNmMkznjA9WYLps6irYN
uStY10rWmRCm2DUgB5YYbANKwPysRouumidtRATOs2ewMM/VizHZGtajCR+UXtMubXIn/JTbDZyj
uIyo4P7+vf8Qs/Tx5RNxiPMP9Iu7HgK+f+9jIRO5iNG8rXrTLL2RUcs7dzO55bKVORzTZLlIp3a6
ynG677piHUPqZWkdnDoZjlXhJP7o6vKQm6PEwdson0CWuzt3FJxxZdOXV4vTQnnV+fwjubAMLtux
fed0X3OJEvGlDcf+oC6LwyytQZjQizErd/ZA87ZOzcWbdPo5Xd+HDzqRenucZc4RlKROCoNtbfPW
iLYkp05P0iqXnRyH8JDMJI0upV06fqfr0xtcMNYr3Psc3dta14LFqHF5VBn5AnLfwiimYUQz/pCL
IXwqbR51aoLp+uPRIwo2+ipDJcZEnvE/+zILj8sk9VvysoCAFKkx+K7e0Iuu22Wb4p9/4s4b3jA3
rSvI+tWkdnjsE4JzBWcUIo0Zct/WiVS9WS8yMN86elnRWMmjXaSvRlWguY/i6QBysfWl1AdfEbl+
Jtip3Zh2Pl3SpmMv+fsbgSLxx8eQFiM1A75S86Mc/KFsYK0GPZ4NzS0m8Q4Zv8oD5n2szeQ8Njsm
SuCIsIIlHg4CxqyEqbxYerfcLBprEjri9hCDu6JFkubHJsnbkTm8mmT+oKRJgd+o3HZNtj6umq1+
meH73K+ZcF/0UQxvfWILZcPct7A3bexU9O8pxy4G8pICUDUwAAAq0MnLjTzMt7mGPcJzYaDsnUiZ
NvNS24dJFPfTWCEasGNivX0FDQI9IuUGkNk8btpe7b+SkMISmZUrqaep9pO2tDuxTiDsHIKDp67X
tR6T7gFOxJ4W3zBvJtQvgWvMD1pd0w6q8LXwfmLw6ykPBO1DbtZUb4WPTtB+RdZcbCQRIMdKS9X9
4pIZgJ5haXZLQz7HhU5D3vXxq8Wf2QeSz62S4j9c6tGgGZUU6UOLjQjseNZY0T6mboGTwAQBrg4I
dfyXtnarDONa4BASf1QdupQKuV0bSShuRJxV3wXdFBcqHzdjyctJ8VFJ+pL8OeyIsPLmWCc0GrGT
EJt80cpPUdS1h1AV7DqLlhpfYtLUZj/SrDo7KV23lj/ufBN1xNIES9SoXwqkJJHfNYWzmVnZVV8p
aU9G5pgdZ24EnGUwFk4wt+PKNzn1P2rVkiCDxAN1Q74K5ljNTqdbSW25h6XgIpohpOldB2EICn1R
AlouGYMuK9Twi8hlDMQAEcBpLXK7LBnaHj017sIEDnLlTZHcdC7jUc8kaXuTGEv+btvjLd1UFEFM
UarQG4mAwYuXFZe2XcTXemGPSEaAFHqtOy83Hw/Svyfbn51s2UTYPP77yfbw9SX+zl+h/foTvx9s
NbwS4JohJjIjsTjG/nmw1WyOrzSpaA9xsOFI+dt0RGC84IyjqvjdcK7zhP1xrBUaLTR8Fxxr1/WM
A/M/OdbSc/thdVx/g8rbWl05AlH6D42yTAubHtwFOaGxUA4RptLmhF9s1gPFQThhR2xURWaUR2Iv
rfwO1bPpfkE++xZXi3kn7MyA8FEx9bW06SGzleSEKWSCSYcnMkTZYTkFCxqQQ1Ajy9zdKrke0UKP
mNPfq2UTKl7JfNOAJOlixBgGPHOXth67Debm3NkmbVwegC2x+OGg84tZizZlkYvNyhHYxgnbf5C6
/U1G510SRTuG59yo6bP1erebraE5MtofvxKM9CwQJ30Vbqs+wbu1dyrysGeG8qpPxKZ1sIz2xUBL
x+d14pm5gg6GZJnjaa/WldhyoZTLkuPnhCt02MYIlmXoSwYpg4Sb12vFQOpM3lGuJWN6pcSx/jCA
XRG9UW/I5iYyKonV27ktq1sSsaDidOpDTora/WROM0d0JhG17j5Mk2MFg0q0hzEUN5x30V30Ur+U
RcFJD92Lr6ZYVAjSHA+mFScXhD29uF1jUkGXdBNqKzs16JV2eaUMX9rMDg9zaBpbhLD5G35QCojU
0d7WwrVh6ZHV3tWTt77XZeCOyfRoamQ+0PdHigL+hzyFIneedb1HIGSTUTU51UORFA8NJN8LAEFk
dMXj8BR2ihlQaFeByBLbN+vV2myPJSigvBhMzUP0iyV6mcQKdInrw3pH3jdDa22J+sOBiso729t6
37AJ2zaGQyhAePOGwdipHDXnTZ2TledZmRbdikzLrue5Xa7CMVb9eBHNOTZwBXuJOpm8ilEFLoy+
HZQ4ymVQKsndaLX52Szq+RzPlnEBdSzdwjIbr0fZyG3ZttNrh22bdBvVAHaUKfU7bLi0Z80X2q7A
9nqWS5jsJ0KHzh3THBZoa4yIcMoVn2h7kHlaR78TY6N90jjhVl7S2erlSMSMZ0kXj7AkUaikYzm4
XuS0/WemIqhlGmPWt5mRNbM/qXaCjC2G3Rvrpp8pRFx7VaG7p6EAjkB4H5RKf+AYs3XH6Zw0vCnw
AfURt2p7H0mbPI8h0+P3ql+qwHFydw/owTpLU/lK6K/KLgruFbkhFk5DKrAPpoXjslEbaxya6j4Q
ske+jbRPdVgm1wWWqm0emeqXAdPgVk806zVrwoUisYCoaw1ozNYhEHy/bnx0K2HQLQptyA34a4mW
dyO/zMb5VI2K6HzHCaujYxE6uSkoOoO515dr2xRVsDRu6VvWVG7gy+iHFqXqLfnT5g4sdf/ZjM3q
hjFePCOoYzO03Sg5KbUxe2bhOoXvuHwki4wtopZzFwSbPZLpLYc50JYh3UH8m4OEqIL7YWom6IGN
to2xr2xiF6Kn7ER4QYKWvLasZqOB7PlEJ8i6dY1+LxGwXI29in5iso9mz2Ptpbk+HZKwGPfOaFXX
aaErgTZqLQyd2pnvIBnUF/CvaAgRyvCcqFpDny8LvX6U48GZUcMcSphgzCsbho9kFxpTrV4UthKo
ZTXeRKKR5xnNnc/iqV62PZe7MkvoWkUC4Afx+iYyMLEvjQbD1bQua9GUB/zd+qFoe3JgtbbwJ8C1
dA7DaCd18ExhUn9S7HoOqcmN7m5x4/mtUOvaXxR73s9pIW7w6Be0ALHGclYmo0xLzGyHyqzeECPc
cbpcuhPArem+zFWxbeoyoiQcrAt1gqxYVSxEbhSPmxAT3pNRqfF+RqXhK1PuBlJgb9+krWk9sQku
e0ZDypuGNxXhYWz4syX69zRUqktBOuBtC5nAr2FCrIq2l2gpoqDBrsrgchh2ztAqnJwo1p84VnRn
WeS3LYwWiE646A0pAXesI/ilNKGXEm91rWqJe9XGEsAlzaglEJEl4WZUiY/IztkARRo2vR2LN4zF
A4q96RVR3yp8REnnhdkY+9IylTNJhY1X1eb4UE9u4gutXm4tZ3Q3nVFZT70T82wYVr1ZTCc/0Emc
Lsq4V1iwsBKPZiKes3wAxWY3yaUWliUAikp7GYtIbBj934c9S7o+zvreHCzIjkiszLsk0aYN1ATn
wMHylmjCA9UD5wJJfkSA2pQLXJLzsLGT4WZEGP2ADgDAW8+AZ7bK+DrNWzCwShONn9XIao6u0djH
yIlrhxU0dPesmwq9HvXc2opxuyz9dQ/aF02bmpOHIjOIUX1PV0IvjmGFTons9x3wjvJsLagmXUe5
zWaXWw1aNHMfI4x8UUbOPgEXs42cLg9aoy981QnPaVZnu8pqeypxZkTloiabsS4g8tBj3sIdTQBq
9amnT3kTkKFbUG9Llm9i2V7iRIUYOqjWaRla+1UDaPIFK4lyabbypjUK825x8GXOor3MUKqfAczY
B+TJy85BuRc0pj3ct0XcH02reEmXtDvEqU3zImPuPvQzKrIlty1vUqL2mMDMBmMdiduWUL/rhfPU
xmHnGkD232gR8BLEbuPZZVemeaSFw4OWJMo+XwbzXNRJetQTc1sZ6SrZVq8yS3yeFEgmqlPkQVIa
oWdHQ/7JdaJ613dOc1U7nYZJnahUtQnfnCxiCYziGKWuW5MZSWB1C7j+HAsxnmr094+Du6pjWyIr
6iVvNnh2l3ezyT/FRVn6epbadxDVzG1HyIXP+yMXMTUuBlbVAHTLc4ih3CsqEV/R1jvnI/23yZrO
JPOJe8S/5bEB8h4gWhl2CTrMbTJl4bPs52knpkQ+TwrKkcglPaMa9OFgj2m/za32edRYV1zyI2G2
Dh7B1AVnnPhF6c15I9G8eLaTLkfXxcOaRflp6vDq4VYEX1AMlyKvIrjsauUziMjv0WyWdxRV2als
HLZ6k5RgjyQlJ72qqk7bkQhZX+aR2BaWscYtqvJiNEDGlgg0d3EqMFjEenS2OYkFUk/7fRSmCVSL
MbWuGxOgXixybTs5PTL1NDX9UYzPCAhTVKx0HXfjqC1X6O9SHz6ddqwWWW5NZ5xeeickoq5tFoqU
DI89eleENJ41N2JDPNf0SkZH/WwhNlEpc1+KCHExbwT4ddFs06J0K/TiijzMrer4RZope1qCSIhw
xBeppwEiuqhxdUDVEFYwEusV0xWJvoad1DeiXMj6Kiyw2aarIubP0ivqXr9LVJg5OiJXNazZQcdQ
O64GCYBqVJsxowRSaxX1Hduq6XVzDkKog+KCAzkKUNNLj9JDBm2e3ZholwlKUefpRECy6jelnh5U
LvXzSh7Zc6oPA7vskSrj4KQ/26IUjP4fe2fSJLeRbem/0tbrhgzzYPa6FxhizIick5ncwJITAMc8
OKZf3x8o6hXFV6V61dbLWsikNDIVAQTC3e+953wnVfqwnQpp+i2Kvdc2VTt82dKx/GxV7x1oQ7pP
Fpe4atOgfQZxUSAxYrarjnoRGHFODGe1FpX26M6xFHEYj25af0ZdNaKHLKvCK5+cmYwu8xTDisvP
w+x69dO0jNy1Gg+Mginaqzgp+6KztZXRdKE5Y1CB6A8tL8udcEkT2PgA/cg7T5b5a2PTZJg83iFn
BOuV36k/KskETUcfmyOiYkhc2ujOodq72UmObntpCVLz696u3wy+eUa+dDteUblgBWhDYmL0feZY
DcSaZq7oo6naBSC3e8SPt/INRvRwdaT9tKaYINrOsr+Y2HmIenbW5hxb3hRZq9c9dCXSKEF060kp
m/JenVAv2QYaaAQ8kzyYxcBkm6ZPyKlPD2vEW74+9VvPKcsPdleYkVNY+lmtesReKpOwzFLxltM2
DC17Kbe8D15PzZv6ec5G80OvbYDtHoCgAzRSgX6lwhtXuXMPNGoYkxHi+oY09DYRhOiCgffmR4ID
knAUCSDBQa4gw5pED8TQ96RpIzL3e9R/0o+Thi46u/CG/GvlUfQ0z/y+wRE/l0I8JWRXvw0cPamZ
gOBgoUgeS2vtd+52s5GbiT1SAaovC83/VYnHqfNBbdCclI16BJzTPsZxCUockYMAYuNZR5rT1cOQ
eJ2ftFr7QmQQUzHygF+rOnmJaa7dmDo9L3+tVOVg6NvUtvLg0MhRPTte2TxCJe+rMEZw6lzw9Jv3
Vdq+Oyth5UwjZnQVSqrin5tUtv1sTUwEbySo3ubFUnwQZJk/E4gV75nBwJ5cpKbvKYWG57yT05cR
J2TQ6GZy7sukCXlH1U50gi8h/f0Vl8JgLT6lB2edjVIXxqk1fVo59XHiVyywafW83LWOi/AOKWz2
0CUeJzG0dcRKCqlHvauAw3JW7zjlZnZM11XcWPBsjqXhOdcCzTouDZuHSVU+FW69PqdIyCwfZh8X
ZywsGiruBphIjM958icVRbKz3ipLvYaFbOL9oI/FQ7Wdk4yV54pWOuj+Vk1OsU52ScPJlzmMVx/Q
UGuBoCwj7LfaDrKa1d1YBofrrFKtbQVLIm9pJ5S/fSbK9rUeJre81XLRG1GxYGm8tBq7ANAv2qMY
DewelyQtkfWLslTqdKfBTjvYaY28pRqV5cNQzc38tE6KYH9VBgre4Q6vFOOLSEpHdxpYXt08nbkl
nevu6gS5TGD0Wg1K63+VJqxNc1Dm65rM+1hxWnw/5fzyU/vn7yh/fjUrYgxi/gD1EO0rylY8e3+e
PTTtPInC0KZrovSk9HmY4TR95BPZAHIE9CQf9dLYj2IzqFo7xex2VqpFroMISDIzq4eIS917qwBS
/8+87JtO4eeh1Pf3xjwHZrEDuPFXV3CJYL5SY326ElF1dRrOivEhG//Z5PHvvAggYmwMKINV59cb
gL5vpugdp2umowHlH1sh9sepfx9Q/bsl+U9aknDHdeQx/7gl+fK1K+tq+Flt8+N3/pDvab+ZDsI0
IpM03Qb98rempGP8Rq/SUTEf4OjQULz8rS2J0htFHSx8Z3OvGw4P1w/5HvAKVDj4qXA6u5pKbNG/
0pbcrOk/PaTIeSxs69AxNj4oZuPtz38aPMKTlCuSN+vguozYyzRlq0/YKn+6J3/ne/rLeBzlokZT
1t60PcjCjV8Z7rEcW92ok/gA3LrS/BHRic+RpP4II3S+K4lHPBZri3G2xpL59tevvX1eP1/i9xfH
oo7mkdtGEMkvl5gSQzAbuevh5iQAZud0/RSOs8brWmr+IDS9fk/YpEj3rMBU0eLJvs4KZsDI7kB9
ko+Mc1OKbD+MZFMardKeZA6hrSfqXQn4UluQ5ToIbuDwLrJ34gegw1P4/3ARzqZt5Php8SBtd/in
z0ntTMjGw+odGHDq0WyiqysVqrvMmZbn1lBxr2g5LFCl5HysqXPzNnnoMKw6WXh/gADubDwed3Xv
ur46rsy1cBDuRjcvjrM35hwOJu2pzORmXFzJ/lHK6l9cD79/DgxUGQ9+F6R+H+L/dAk9tB65OJN3
yLDfhB2oQn8eu2XvEDf813drW/V/eqh/fyViXNHwbETcXwkJ1kh7piHj5jBCHj8sbPx7UpzbUzcY
7b1q0Yr769f75Uv0/fVYfMHM8Igj/tiewJ+uTNf6qioVuoBkZHX3rChAFWXyrxE6uBZIL2wmmH+R
Z8Hz/WV+4HUsFxSUjNV1iC8ud60hc+OQ9+7TX1/Od9bHL/fPAlvDwrStC/9lURCJpnsbIPCg080/
rg4S19TjmVnoN4UcdrvNdGjj+6qH/GEZLfemKew8NIUWP6RAJc+lZbX33bJpFWxM2n6DJxj3qoZ4
Lima+FQXFQg0ns3nMXEqYLCrStmciAk1nZnwInNj6pHm6tmh16HFTfaaHf76In+ft/zpKtF5AYBC
Au3gmvGsX0QjsR5TQq/dfJiEofklltmjk8T9UWm7fFfn/eYir7/NRaeEVo4Kg4dXHIqSinzUmmGX
N113bYggxk9cGbA+K/WDxpHtanmL+dGZyvKD1dpRp036owYMgSYo2fB0uuLiSVeBRKZrRieWozFH
xkoPKywA+xwGpSAKnOWMsmOwrNtEks02ZsxD2V1SfFkxjrfEzg7MPeEpW1kZpVgs90wy3SewOOIo
QBaHldam9JmS+HPKxhOUfQ5qt1nH26YgAcgfV8e8KV0c52NsI+4bdabPZiMDW9p1EVAe1Ie8q/OX
oWfu2VaFX5WLcmt5zfJlYSKAIDkdoiQfjL0Vm6KntErRUeeNHSrOaoIxN9SnRvblBydJMbFoKakw
ueotC5jQlAAigrFIkkYf8Ao0Fv5nqUP68bziKBYx39Cptm85QLvh4GaV5xtlNt3KoQIYKQrSBtqe
HGkPbkKcf1Vyxb0oVaGEZpIlkeJ0pxKhXFDYWhvlunecR6W61nET0/siZcZPwD5g9KmYSwlaSjHl
XiGagEwjcID11PtaabzBc8LFjAX6mOQlHpm4WZ6VAh8rf6quV7irtC5xmKCyY38JRDkZe7323KNc
TeO9i+3+TnCfqiN0fi8gNsJ4yk0Ubg1PxEhlIFvDeIe+W+/yVFcwJM5M72q96p5hesigJquGj4ZZ
BMb65DAtcpemxr0elzJibRuPA/5dHwklZWuX6l+YpyEaADd7v3TFJUNvSeohwXpjUshQxjki1XKQ
Qaeqp0Zn4kQspOkLb04eK5FcKBY/plhHDmScqw+xti4R9T5Svfxdp+sVotMTgSJscBVW7IKW7rQb
Z5bTqYIk6dfjisRApYqVW795AG3A8EChxVbLKdDIdsX/Ws9nxU28fd7P2PIVN35TmnThzczxLtVz
M0hzA6N5pzKq8tmMmEmtQ77LEhf4t5iyjE6Are87VO1na63rm0GBCYuPdnkXsJvvZdY7dD0Xy8W9
jeP7dsUbzzLVa+15WTQTe+pcHDQjUw8O/qG9TQGm5ii89DWXkY6Xh3FYykBjSGPmQ6L63I1m8krN
Jb/YTr+8GmM3nZjUjMd8pEIck8a86VSFxAPIC4FFeMJRMgihsMspfIsFVquvCqfX4IZ7zsrQY+NP
l2pS0gdd52dzVKudoerpUc2TJqJHZwZikXT5MLPtNSJUb7IZ03eFQRWyHj+KSuZMCuyZNnODYc2u
5bJXbBI/2l7Nd7EYl2/j0E31lWjFIowbDgXryFSsqwG+Njpqiyxh59DW2PV1VTYglVGJcsXdybEH
PZq6JQ/1VF3O66D2H1YUWLc6X9Qr/HL8E3k8kJGpNvXIYAFEiVfgoqPD131OnTnZwSd1XlKy0G4q
y4HsoXK+QOeR3sI34HQycuRjgkGBAsGbd0dDA5qrRg7KrNr5A/3G9lUIIwd/sKK4VjgXKhYU6SLX
jONktvmuoVn2Ug8gr1sIEV/IilcPhTBZezouErnceiG3EGmVx/xjWYzmagBJODk9xi8g1UiwbfIk
Q4AOTeR1I1eOq/+WpuoUWtLQoxa+SIQuGGyy0+Bqzk1EqfjVi/5DgoEyAA7OO8mlpzI8Hza7sE0X
ZTAcyBlDLhjLerC1NRaGYAV4t4c1sB4I1igCz5HxibOKxVTFJp0NFOJpBJ+Agz9dvnEGHl+ysWNd
r/X2JOgiYrBAyYD3u2z3caVYZzKylIeFF0hJ7GXnXWMH8oe1pNbHKba6xI/tdHhQnYb/yhP50Kl6
i+401V5V1zr3uYbhhc7WHjDNuo1CVeNszep+aFkUtE4a19FozV2TtvOR7EI7QByQ0mWP06iu5BN0
KT3A95H5Vj5ZkZOpd11ceTSiEbXvu2Zc0j2338k/d6bbpjddX7YjT7M1+MNcycUfyk6liaV3MY39
Eiu4OUPKJ0xUN9PrPOlzuf6Op/p3wfpPClYsGAa14j8uWK9fx/cv7z/Xqz9+5T9FNOZvKoc+CrUf
XuK/iWi2I/sfuhlYpsjlKadQfGJC07z/LFANaleMwJyuOBDrrgVJ71/yl2360Z/OaSpYj+1lOFdT
Rev/pcWRDuY8Vl1jXJwtYmeZTOu4GKjXfGstVBrQZdtyXqxx8UILgEXQjhHBXn002aQySL1vCUNS
pf5qpWt+rZ0CtUk7A8sOdNpHViiR9r4Yo0ky0JYRNGxpQWmzBQd5o0uIULPlCdHhI1pIbilD0ujr
t2pLHlo7Im6gqW+BRPn3cCLSb6ZdtiUWOWzIrBg5MUbMhIe9ja6dxl0qZgCjSW3iJ1uA8pjLggQ1
nd0pOcDKW2VIHpv6SUjmin6x5PmX1lHaW3ASY+lPUznfxnHNN4eDHddOJxsdAYCD3DnWS0cYwaox
Td73i86fGr3V6CfpJvQ3U6tdjglGUBGS6DMrJ5c3CHkpXklMrNuy5GzhNvW9Z4oEk0s+3rZbJgyB
4qREpCXylHiLjBJT5xyYlFZtIChBEwaRw3zXuRB2QpprM0QcI9efh6YZaL+HU6xifzvEmkU0RRnr
ieHsXQv8EkV4pq5qOOO+rtQgB+B1ZR0tK6w6y6gczd+7iM33lqKwgZARSpu55EHNH3qcML3xMOZg
GzpAu5jjrCxGvJ63I+jZaJPeeH5TJ125a1ALcCyh92EDQFFSEd/G2qLsxpihC/k4MEPwAbUSYMpN
T8xCStqEajv1QQVMGJ8RJhGB3JpYCXlwnPWwzuiJd8q85cjnMKeK8TQgLG6It1xKMeCk5YAyTmvp
o7ydeu01iVNdX9/mDPpO92WY2qEsWUTXtYj/LRr8b0EVdLR01Nv/eMG7ZAQ40sn985r3+2/9WPOI
1wFkRJMN3xmD/e8+2h+OOG/TDW4sA9dmYf1zj877DbIs9SOuCeMHtPmPHh2dPVip1mbkpQGxte/+
lSUQKd0vayCNK+YDdLlZBTkTfWdC/tRhMNLcKwezUs9MWHCcs2mb+BxmraKlPIAXinLTGGp/McaG
6ZmCTSWym8H4Os8glfySStNv5NJfMObSBOMAINYP80pM+gvRuxy6eFY/Ja6ePJezdIIssa0Po2kO
F+YQCD0mD65/VmPKY1qmOBdm0KYZjPbsIRsQaY6HSFRnJLnrgXjd+4I+yyeG8vFyBq3G8BA74XAz
CjjSz0YeS+emX9tVhetuT7JEzG7IL2IlbarS+zmISdLzPdHs0FpNIcaIJTQ61QiIuZBvDB4nNOVy
LJkPGhnifiY7TgOmHcwDa2LJBEKv0JI3UOSe8SW3PoqZag26TIz2kWE+qFGE24/oYVBAOUMKck18
KVoP8ZKTZUGvthmDtVHX95jrnxYEY3dkUsTiwF8xLrQAyARCPpUdKPrRQXb4IaJBU95npP1EhVMI
HjvEHhwBPSNq6RbNAUPXMVxTp7WiFdbpg6YW1mX04FFpg3S0o2TQWZ9p7sUva+k6j8xD46duWHT3
CM7a2GQ9jVWci34DRDldLF6Z2aWRAiQ0yG3H4R40I6vYXJ1sry7OBJBwL2VJZ4LmSUyyzrJM50EO
iRsoSZNygLPXh7YiHkPdx5ABD7lmw8DplolM6Ykz/bRWoeNS3gYmKPCdu8QxTuZSf21WYyG3o1fW
J9D8hQm4H5LOwVRUl3xdNoLqOcGe46h4ok2YMtE0MAcmU10KeGbHNIH8B3sPOab2nvQrrLUcTj8e
MCRMJQp4vW3M62rFE1VBTAfWq7RjNq4PLgz9yENYgGioJjMx2868JhtXkNpUY50cetcHVmVkfm/p
U1Ss8Uh1CMa7UpynnG2+tPRjIruLtZCktkKXcjLEUO0KcgsRFqZuKoW82lV23j8rSno/4zHwSQ1I
dsmKNqsclzdNnfBuOlm8i8flUS1Ef4TKlkar3YobQkTVY0OG2w56OkkbCrS1vNcwarPt+CXqjpMp
CwRTOBPOSrGsR5WuAB9QoT97i04n3DWDVksIVU0HJTAHMZIA5wzDyTIMceyz6RPc0eLUZYw6W9uR
4bqWaoQHZl8rXtDTvNmZa8P9UdowK5UqSFqFRAOsrClCgvSrtbavzky2uBcD2rNblWBGs8vdQDVd
ijkJGaOygJz12UJRK9bHIUPoqdUZ/XoyFgMTye4d716cBdZV0EXs9kfE+fJrUzRL6KYGN4cv26Ft
xjB3QJ5UyToc6rY9VpP12BpE37nZzarFe6+TakAl8pTZw75We++EufOhJ3inWks9dNUlSgR3P7HT
wB3N576FrLfMF6ErM/5KOe+6phiiMV5RS8TmC+4IUm+qsg+1svhamGqHwWiyQ0Fu9mOmVBe31bTA
Gyic2sFiEczci9mgzhDwlZEOefhrKUXuVZlWUcncOHAYqfFsNb0GXhD5pU5sb6CkHm6Rrvi8OmAI
W131TjbLJVEZyI7m2BDX1BvEAe1wGvKt2Ky67f0o6FW5XBS5qNfZNcV7sa1muYwZoLqCdkbD9Poh
01sSi5ohxW4mul2DQ43EqvRVVXowLPr8LR1K7ZA49IawLhEzo7kLJ5rYO0lyiiJQNt49vs6G1CTb
O6JSeojt7p4pubpjmXDPNfGhTtCT9viBdUWGOmEso98Yg7gKXY4BXQx4M3xQO7Vu5dVKrPTBmGcP
VJn6sHbKQHe3fOsTHUWCJ2+XudxVLWSDWTQOc//+obcxSyHGRmCsih2FvMHbq8331MyuuZGyO7Q0
VnLNIxlzeCpg++z0co0fyaO/AF/pAvBs4tlRxLOVENcCJOW9X71XAqKPurQA52my2ZWMcvxUn3b4
UY61Lfaoi2PuYmsCTEna/eR2nytCSyKrW/uDOuhP5FjlPMB5DXeH+Liz1U7ET2nGgwQRUfTpi53r
K4LWNVJr8J6stJGteEBWkAMZJtrgbS1tFPfO7Y09c3VcrXx0pd8Q4hOwjLof8zjRXgukGRS4Dl81
xaTR6IwXZxmjsc1PxC0MO2ts9XNnI8xrxyZrg9ir0yBfCncPZWs9pvVwGBpxIkMy3w+FmgUJjnU/
G5Udmxn9hJiQJXcyPQ7rpjQ/mwqfF+JNxb0utM7vU5xpKF669lJI8OAQ6eoI61v6qYHVFky6BLbW
bobb4lkzx0MV1xdvXNlYhedFejc8jksPr9QpPwPKOxD78CqcvIgI3AzsOa/zAFhAdh6hp2odGjRs
ba5OToK1XmfLRPRkxW0Tknekna3MIpNUQTXcy8R4i2vZPDAZzRFJdjh/IzdnZRpLo7pLlLHP/bpD
NDCwrzUZrJClpkDRNA2Yk2zkjZ5UcZDpRBN5W9wPSqvnVJm27XlK0Fh5vuJa10l1dAh/RXWrJs04
h+ZS0AiGOSzkAzYC9+j1+Xqi4Hs2Z7X5hPJOScBC0UzbWc5kEPhHR5yxg1kv44F9Vo/GwftcKuOd
lgKJG8xpeOit6m6qFCVoc+W+XFJ5m8/Zh74zup2c7frUrvYHtzeLJ0qxk65oQ6RxeaEOEu8jy6t5
2PR7KCO1LkLz0x0Nsm4iUY/pngjdzHfdJg9K2HlB1o9vXkLxWqkooJJxyl+wW8AiHXv3my2tJJQU
dUSpGsV77TrLo0OImp9L9MC51QSlWzovFCpZqMS2GuhOKp6qpFIRAas9wr6i9A1jRhpjbl8iPjAB
MsggBoiYNb7XvL2E3g3YkC9Nl39aVMUBcF2NH4yemho377VQcytcyB0j6L3REIWTy0MWWtOZfqN2
xRkbVn0QEsHa2lfJRdOLA+3RPFAsp0E14tUPbkk2EsttKu+Vltii1bHbDwqDzZp8s6eRzC6CRzJ0
QB7tuRsoUF/a3P3M6lzsGAp4lOuxfM6EdrYrw9s3XreEBPdmEaF+bBCZZ4eDjp8ytTYPAJmT+rUi
Li6odau9wbWMMW7ol5vSZDqI0w+PSdp+LpJSw65cZNpd04zaIwtkD8tJGphl7WFKiz2q235nUtiz
efVK9dZCWzsn9mLtmC1nL+rUGQxjoLSAEDMX4xG/u/apKiz7k4mi3m9X1FOY7Ftf0QoODJJ7rtPM
85Eyczwux5ODbY0sMTWsDP02plChPzERvhijui7CkpMHCs4MBE1Qxlo5pWe0T84uJ5vg0VM4iGoX
DlpBWY0vWCDQxk1fajIG92jr1rAcmjmSNPmPMWhFf50tz2eT3POpnSyB3MjLRizndS2wSMqP44CL
QF83EVcDT8Cip+p3wEDhQtaH1KzIF4sbULKuVhyMQTd9SMnjCQVRFHfGVaTCeM5MBOAFQAjk7CVE
/CEtg9zxHpcVo8PYdg9dOpp7VfuEDpwDk4jrSJTxs0bN7hebSEsxjdCG+Bv2Vsc4QJCrZC9V5LTF
YcVlGpQdiZck6WhBDXY8yMwxdDeJXN2hRGWSOqIjHX13zdOPkzfc2Bzwd6rLLS695nmusc+QdkEk
cVaeJ3K4QqG5ZUipAh9twCrrJ07DnljUx7o2H7ypNPd2YnwuKvlcN4t1C/X0fiipU3TUZbt5qsyg
a4awMcnpNBqru+CtHHdkyugvxdT15DeVOEvheQa6LtjqFoXpi8YYymDYJnBz56TkMdTIyxWffzPv
6p4zXQZ58kveaaE2O3hkM57yuQCnryLct5FwPztacdOm0rx2QMEC2VbfOPzSuE77SBMrcl8lx3pi
jrdz2qe7FVfkc2eKLCxg8u5aE/0uQAREzS3i1QUb6YVJhO4v2Bx3qBDaq+3Gn9S+S0Ivn+19OuXz
fbs4ys7rsQ8shcOpBwfOLXO0Kwla8qojMS7rFtZy3+VgUdTlqgvvpGguqje7xlk2joizPGe6AUH/
pabeKDTlDR7Ce9LYhIb28oYyd+Fm5GQmrkeChMZoVZR9kX5T3BbfJ6K1G60XzQG1yF2bGedqTlke
0xZF25ipu6ahvB3hm+0N4mf1enNECXF2NYMNVKgnNXefLSfFKp+t77MjP8cy+VTXOc9PbdzL4eLU
8TMTrcGnnEo+KgreaWkWxyFb14D+1c3qua90ysLO8+p9zubo64lLoGesI5qoVA3GRHMvJk5nSi/U
TciJqDUHTnXN43rieKbcSbsdXfpH87qJ5VGQY7tgaWCYlO4WdDhHuuj2RxgXX40cZLwRT4ufGnrf
+RM6Vah3VvlW1KKsI+wL5ZUty8TcXBsFBzyiCRjhdNX9NIDcHZUZnbyw873IlARTh96pKcNFRDb6
BKh1nkZcRVbTPk8ST8U4puORU3V+9Jy02ptexUxgWZPzpEp71zEJgE1Dv6z2bj1XirsqU7RvkHnl
eU0zaOaG2x10upYnWIrLzprM7smsyLN1Ox3HnyoueWVS4Cfq7bomQPD6OrmBVmAESDqtiwblL0Le
Mu+NGjWkGKmWRjzd4LgcIBokAcdgp/bwbs0wmdFdlm0ifFBrSUhvA3ejod4mpnQDuxFGpNO6u7U1
AiGdYvnklhJur+68O0nBHeNQe6lkUR06sRytbkQnOhGRWJL+iDgSVlbufcQzmoWt6xhQfkFvQwiq
OAZ1azjl/O97b6K9S5EFTJrHtZx2pi42Y5WOi2kWu7RWiyPnxiP+PFxGePN2W/AXOopi4aO3qqgg
W0WkzS3FlEvyiQLilm7rpTVm8TaifeYkbar5ha16g25RLVyX3jtXfeX6TS7MUI+RTcuc+MGR8qPW
9PbsIH1nvlagmshNpAabRjgfevU85O1w6mvjW7vKy+IhZthqC33FKMPqHm3uNEBIfIw1tmnh5Wgv
ioKgrUmBo1xnA+pIVzlPprjLdLg3eV1eEtt5qV2Im5yv22Bmqsyoet5VmrpPJvodxcAMurHSZSfR
SASKK4F6Z8PXtW7u7XpA3Iz1s1vicE2MiC4DdZZuVMQr42ecBhiKcUG7xugDNZ1ZlQm/O6R1gaky
b4AGz8tp4psayBjrqyoH1kiSCUMOgJ9GR3xCMH50zfaOXApsZLTDQ0rIM0v0SxOP1c6Uc0SpxZOs
LU4wjHAG+DaQJqpJHcPDRBtlZdM1SU7pGo3EaeXoChmtI5EMbatVIJLTtfrQmnjO6MpPLuH02hNr
54O+JAtXNA5Rbk9UXu4UJLAWw0FR/RW5uqQjgP0tm06pC0rUMqtPFQa+e5EATOE0u2+nFi3xbKzP
rmbeITtm9tBoOs18dTf0luObXSfsgIOyEtqFs/gUOOKpjNOvrtZe+1U/5679jukUpMX7oJWbCeYb
Jj0YeG62RORViqAvvbAVVaAJsHZrO35ryKEkuTX/mOI2jVpTp8gkvSbXmcgXAHXIgSDQNKwqegGp
hj+DVeujqMVdl7JAB73s7DloVNO5LeWonxTO9A22ekgd2Cx6JPVLx19iJ2/I8MXG0rRRhQ6gC1Mw
UlNrn5tSO3eqFdgC84Kc80Lu6OIkJ7YsbCCr5rTs0EsrbxTsInuzx4BIyLbZHTOILXcuq9qAg0Dr
LJrrKbEc/syJfHhSTLvs4eX3sG86JZ+6wNBSWm3wq/kWlq0uyWA0Pa3V/Yp7ZMUNPQeQOeqNROyF
p3d28uEmJuOCjoX/vQn9/3tAuf9ab8zI/j+2//FnDhesc+nwf/78Y//7z8nXekNN/umHqBqyYbmX
X7vl4WsP8vuPPvT2N/+7f/gDTflPRo8IVbdc+H/ciT9WX7L36k99+B+/80cf3vzN8Sy2fhPP/e+i
1x9teNclzI34MfiS3wPg9J8c/NpvjgUCU3Uci6431dTfJpHOb7QaiS2zEe/83qH/4/J/iFa5c9xX
btyPn/8HbdG7OquG/n//T0TVf+7Cb1FykI2pMiwD9Zv+a0aW1Ps0W9NZOcbGOodGWxTvlgD8RACL
CmUyXfFs+Uu/gHeSMDaCPAHRZKddeVntmJ1Pg5UZxWo2fnGwsd+u8VyxzQjIr4lH6Aols1KGM2Gj
u7Jaq4+lBaOL8ah+22WTPYB96owLijzwUbkosYAB0LX3me0+Ol1ePHSzHG/V8b2sO+Q+fYp4a1S7
tzqnjYAQpABuk6vN/I53vpzZNxUGnYqR6HE4e/gPIIsRwx01dpt/4uCInMfoSjbYhal9BPwuO+YY
ewnKKTx5weoDqFeq8Yo3qyNTKCooR40AXJyAc+sKY98iMKU/lMbpjSGc0Y0MItMdzkgFQMqcWuJz
0zfNWw0w6yr7hXGAUfRnGM7TZ/yA1Rv0HzDpgJKXM+a09n5pRPKuM06DiqnXfHvR4cmyCWwJ3GnO
wNSv1lzfWcZSE9fugm4GHjM5NFiy/Ooa5XxvFrQoGcaGS18fIXxINgAQnGMlQZuZy37SM+dOa8m6
A1Jafp4BtbPTlO4dsZ14l5gDPxoLBJ2s7/sIdJdxiNdGQxqn4OuzBqJRBFFXZzYQ2NAryqPTuFLf
ILayQJSQs+zcuGqpV0GnLMWLUTbyUZpIs4TU6EdLCPevmZPHr4OCia6ZLFbJylNuppW9FYqa7dfk
cwfTHK83a6LJD0W+NG1geWV3M8Vde8aONn7zqP8EHrItVbsv8CGOZlVEDdZvAY7VY59lmj9eCmXu
NjaozN9bApCipJ9ba59kJfYPHUXVRzLj0bVNcds2ft4aCcRtmvEHBvfZQ9rkxgc9KbN7b7V4NUN1
ukeNI8BOtql51nQxqn5KZMuB0jTBKls3oT6MLTo2bXxISMsO7FLMb0qVdCdDLb2v2LadbmermHUR
xUxuFk1t6z1s0YMT/tmkJnM8Mew7uomMfUc3Virf69f8s0kyhedLJGRRoq5l6FnYPdsSKg2fY/48
aX1658yiv/Takp4cUEhepJEMTyhvZeIZJ/445HGtn1yj5fjYDXUfKmzCN1qdmBcmyrKOsMQ0V4Gp
Iuv9qeRb/jpXmtiS0hN4tNyeGTtRc/KoP/hXXWnJMPioqhdhY5wmoaK4qVQ83CDseoiBh3ICRxCP
K+EtdOqM5ZRaKfOlyb7TXIFSy3TWgJ4FjANwdY8z8KeRfHBZvMUxBk+tiAnccSR8DbqTeo1nvbce
pbQkhXmmDXSsljZIK84z9LjnmwF4xd5shYW4sd/mJyQJ/V/2zqy5bSTt0r8IDiwJJHDLndRKSZYt
3yBkuYx9TWyJXz8PWFXTtqrL/VXEzMVM9I27I7oliiCYeJdznhOEwHF9B9d7y/flIVSTiQUUJMjH
KRyd4trrOzO9l4ma82CDbLQ3H8WsIH3lPHZLl2FrYxzGvn0WeTyeDcT1GXYrZzw67XAiLtG7qTC9
7Isuszf5lM/7ui/0ual8G4ZiTpvuuxE2fZWfGZwAIRjTaS2yNNmFJMpuJcjPDcDjVRHSOyFkvS1I
tuqLDvVZl7BIPGE24zc5RrPvZdhsg8R+8TB2rdzUOKWpveobenOwlopfQ2AsKTriOWakcgzhcKwt
LstOBr66S0zxQsxPtBlnsjeqcTBuGNKFOFo5rXVvfiqtrsZxR2GQ6W+tGtjScQ3DzrxKE7vTayvI
zJ2p4o+TExMjm1bPDOXksfDrN9Kb8y0ZFw+mboNN2OXPkdPeeWOa3ndN+RmTGBZDfSUTbe4Ks3oc
EofV2CS79WiyYzNHelIGiANa0an2D2i5Mmz8KHH7QTXM3GPvpoFDcGoddcUEhalr4NPxomTZWEpj
xRe2NDcSovypjaRIeHv1/IIRT90E0yh23sjWg9voyuPTvjajFuGk0ZcP5oRObIkEWah93E0Y1W41
S8eQ+wdSpJ+49bnROnjAroZpDjt7fs6MabzzgvYbCaHmKUsi62ougmZrKCxodAGTtRyzDVoTn9vv
SZrMFFi2kx40uejwElXADo70bT6RaqQHq/04o2Jjaojj3A6Ss9sapGI5GaCAYVC3RUvbA5ageBzy
MDy7NhEVsFtSdJImQ20+piA0x01mO/FrPoWvMVvds13L8d6egukqgb784CVB+diPVbHuHO+kaNPW
E/mTZFiZn1xFO45cBHpOOoVrmGLVxs7k2zgN6sEHobWe+0nvoLMGO8Zw+Xe2rOUtmCnVz0A5OwFm
rO2VuOWMIVmlSyT+T3RKDy5cx00jy+zKkYxDiJchgmVS8ZvIc75bQaXUWmb9AzdhTgC6md+n7mIm
LD25ZdlA62CZ91IowZAzBSc5O859judmY/SaTnK0vrhD68FyMLLHgjZu5XbS/tRhZ2VjYmd0SZQF
+SLR9VAQyHKnE5spFFzvvUUw1hXJysHJVaM+lH4yHb2ORyTJht6RYC/P+t3T8n+6Ar5J3loYY9+7
n2veS+H2r4L4/6U6mYrN+lWdfPVaqlf1o0SPi7v8yB9lciA+EFNLuYu2RGA4WbR3fwKcTXR5SEPR
q1CtiguM8U/FHuK9P+QpDkh55H2M3WzHI/QWUNa7OvhXdTFF9s91MTD5gEe8j3TGxZnivc/9aMLO
z9No8q4Km6nw2vakNW48a9Qj23Vl1CQ5SJhxPPWywqnC26rUlsujh7jdYDN3WMcec0AkRnFSysNT
ukUg3Yrw4Ie95VEXLhYSRr9zfZvFILzkrmgHJvi3nYmCd6JClaNYC2XguqdJRgRyPYhGvWXReO5E
IsO1RZjRmgA/ucvR7eidapgZ2bN+NPwZ8hwS6ITsCbgbZrNaiEXz3rZaJo3lZOXuOlUmXxLZqoTY
rMbvm3voVNljS9rpi8pnh1NJNf0ybxnSmr1EG1Mw6+Cz4Xii4iW0N28nuJVIgmlXQPjqkgjNKvHv
MoJC2CVIKNVBNX7BOJ7ez3xnd0i78YhjtF6qfhv9QeXEBtkQFYLzbC6wSTA5/+Ipt/lsK4dymD19
8Ib/4C2flkA9UrpYehb6yD/hzdB7zh2B6+YBK6C17VInWE/UXfx/nKA5Y8qLwdlpbW66MRrAS9a4
tleE3rXsCUKiVEbLZWtozMV9b/WKVKAiPNrIRfYzq/BzoGxNmlW6VNwJoo9VCOLxEOdp8o37wT0j
Jxyg6lS2cQdEw99Prgc0s5osytaufIpnSYC139OjzUKuB/zg1Vr4nX0Det/+ZIC5FugVbOeuEtGC
8c+ZMqMxOQ6JNYMKdvWwSXrRby0bFj6YTcYO0MN2DnEth1ykxBJAnpy/GLqodz7Rm3uM4PORFdj8
Rjkuj7Gy6sfZ1OFtbzTVdWVEfbEXBMLfsZv1BguYxSA6m1nPn/9JXSOG+MZw7RrPTGIWMmnY7CJw
ak9pTTBZeaJ2GfNqQxJbkwY7TlkeHBYOdzgZcC1ZN8ehZb79X5kp/P93omIspVf/xeShGt+NHS4/
8Od5an6wXPkvo+2f0j/vg4ejz0JzTB64/VO2vPOB0CTLlwJt4DJy+NfMQZgfHKKZoOHDEiR3A0f2
PzhbkV3/5WxF6k9+00JWtbHjLeroH5R/uui6oZSJfzKbAg8NAgUG0Hb2MOFl+Ma+bz7yJeJrA54i
iqhSw+zWcYr2JU09ciNCqYx7REVmtGiah3tUguFzNlMwXTXknL3FHfy5I7FBiDPCkop63TAM3vUE
B21DtIPPaPjHc4/6GlKCLnLWkamffxsYll0PTe8/x1MFGHzOW+xLHSNNDYGBGR5SlGMcwEsA7JNv
U+jfIOXKwIVdXDjeN55J+W+lKUkIzedbfEjDpy5pxEMWGv286Yc6/N45c3HHEv2GYSCltYYi/jKH
TvNKQM/waYqQftlasRZyHEwPQeRiJ2kneV+DfWOIoh0MWCCxSTbFgQfQSejvsjCMc1WmEHTkUES3
g2GTc8RhB3JH+QT0Qb4W1xD5s5SlyWwFrM2B7MzkhhxyL1RblxDxF4sUv2nt+IW/V9JlrRTg933U
Vhzf0YMdXY5NdNFjHu0jdkUnYlOGvVlNtbOZ8aWxGY5wUs5lnMuVBqU6LaP7Hsk53EBGrKIKvunF
v7uG6C5h7uVDf0VlzUY2zHAeh1m6TZXloVmpKg9r3hRcLeRWWh+agxVLTf9WMAGhlRpk/zDIojlE
cFQPmWEq5jqh362DBADrWsxe/YjKuztZ0jdYkJMAV13C4IwlF866RMT5S1ocFHCC4yJXDp/znjQ5
rxcEy2HpAzVBaB0SqnDJngPJSQxdVJBIly/ZdMC52nVyCayD2gVJaVxi7MBtd6cuXcLtvCXnzifw
Tl2i78xuicEzlkS8McrQFjrjjAg9EXP3VqL0Ng4wpfPnsJ/SIwD0ZgvbO3WOgC+H1xq//L03tsOm
WuL4WImTzJc6hPRZVcAoa0qs8W7uVJQ+N2YWTsN5NvykymHXQajdS2tIHkYt43sggNrKv/Hp2tQU
MWxrri3gYEg81+bc6iq5NT1ZhLeRAhJXWOzTLdENoFxGgNbastE/8hqhYmKdz49CESE6lqAr8FRa
Q3kIS8QtRoWCqOQbuh4CW540Kdk7VWQFX2+nZbbPoi7KxpUsLXQpAeQ+ZZJ72XRWuENtS5yfxK2V
TEHPuNopNlikruwugItjolmc2FjDijjko+lezzWiEm22JnrKUh/wjnHd+2mqARgKli8lq7lpJcrG
vDVcAow3SvUEarUhZKp07k4kMhbbJKWldaZgvO4R2m1GqJf7xu17qpJibq48ip8THKjiQVulKAnH
8dy9l5YQSAN1nmO+mBlm5dl3PpKZsfJyP/tGGJXYpB5+sipJ1ZPR2/ktjGgWmCWismRyrcdWZJxa
fkHHGyhBdg3LgTVIo3iVjghZcaziwuuze9BUzwgZ83U088U2CCpNu+jBg862LSAor1ktlesU/7G7
YqKHe3r2AKpl3nK1q/EJpj/R3oMOjvgC562dexDw7NR+8LCvbjiesi1jGPcIQbHYenBip1UkVH/j
0vlvmymdrjV0nU8OWurPskC+FGd0clMdM23qO/lEGd9f1aOHcC2IFGcKjR9nZeKGxps5T0gx4yya
78yMb29SRtR/A2cji3j/QDkkDj2F1fVoGcHEjC6adqE9k8iDK3A9gvxfgydqbtm6JHvZFqQ9smk1
PaZEYOaG3RQWMzyrpkNbO+B2dLgo55GR5DaciVsDhJZztW0n5YtKWxu8JYnmIeI7A+XMYu3AYGvg
Q3RjdZcqH9iOCXh+KLOZ0Y5tbk0fnnUqZL9rlV98Zr7j38ddRLBBxMf/OYUba7u9cetmU3lnDX2y
0XlkPlFh59+VFt2LtCLxKAnKO6MljLYa7s0uB755wwLeP6amQCGWMyveYuvMOXTjBD2ncOBbxsp5
dRS3tOM04/VkN4g8rVodJsO17hRB6uupY0KsilE/RlaxBCsZVnLb4d28Nhl/XSsXHIsZu+kahWYG
8cnnyMyjO5Y96SGhgIWxyRZolQ2+XEec+YjlOtuGgR3PJzNnVV8whAe7kocfY+hhMSEIrvpCAUzw
8UyS6LU9ZAr7OsoZsNjTV/y3pJE69fzkDI6NEzBFWZjnSRfR26iPIATt6xlQ6vU8VtiOcs9Mud+a
+MH1eiRJ0WDvZrLrNzRVDJ483cWf6qZW987sEVOjKtYQHEzNgSf69BpnEOucWKAwJmtk2kLsgz6F
TmCdcleeyMo+d/gBUiaejtV1n83GW8YFmqFQZn7WRsRuHBpnm3wSTFdKxkCV1/MkykwocXO11Ngl
5MEt/VmzwXUwFdvanOZvfjd42zAj4LwlFUAiWxDMjNp2DNHh634/msXTOMGCT7Ix2nKThkc+ynzT
l2V+dpbZvFsiqI2MGkN9m6z/Wx9f9nv/YTNnCzx+v6qP7+LkJ672Hz/w51rO/MBmDb2DDWDI+glh
44sPPuY/ymcyRn9OoFvw2dIFSoBQniwnfuxf8wf/A3Ask4wp9mj8OICOf1AjW+9AS0IGASgIF1ex
Q4V5WQD+WCKHo0Eedum6xwGBZ7ihfc9IIAAzwfRkWDvaVZ8CDC87JlzzzmJ/cgKRVr/Ap54+uqVf
vwgvVZ9Mp8ToO2FI/uFK/pu14Xv2DX8d45jA5Q9k2sIg5+cCHgpLG8IiEcd0ENUr7O/pvjHjxSU9
gccg5UDvsXMvuRJV9kfS7t+uLB17aQ9+ME8utiaXQRBtCAMaj3bl51fHfoYMr0+aI0Psz0UTorUZ
+yQArtdW3sarXXltm36JbUZ78moSAa6ZtE2+THM5s6VERQcGUzunKEeUmnl9jjy5hVHdNpV3lkSO
Q1OGR3gMx6IjJQbAsTBr1J8oFzEmFoG1FoMq7mJbkwhHmWWtTb8hwnjE9Lnp+7kgp7Un9IHtowc1
OPXslwggBNt8GNiz8qsrqXgst6QoPsSIX3aVFgSYGp3jZ7uoQSazDkKCYZ1EmJ8MyA4ojOVTP80U
BAKkEIerV5cI5KjDDMTDHEaVMxy0UYQsIWeYgDMHIdrpccAqhIt6XcdwgAt70p/L1C/claEC69od
oScSCdN98pHiLPxryquVacXTgFXb9w4+3MIdSlFvP4H5BiyJ/Y+SxW4egt5Iz6ZCqrWBrAQSvTK9
Dc4Os8UzMQXbsXfaZDcAgNNwhaX3MIV+REndNB6xDiLuniw2aazyWVhChA1yugSb4mpKIOKuWZYB
O0zIJtoVVoaxvwy7zEHZ6NWWAYh3XhRyrYnwLEps5m9YGFZpO6OXrJEcgcK1bYMhj4e2zHU/y1T7
29j1yvusbKedihob7gnGWWQnWLxWkTlZOxPL/67tRvde57axh6UXfWtie9hlZrILMLMTMWIFR9rq
4mG29eAwturTEzT0dEMwq3yNCbk+YF4hFCOvu4NOSEXaIVeLEJqktvbWrN2mbg0+Te39DqlvaPjT
iZyy8NnBrAASOsbokEs3/k2M5nBnoeOFiFnK4jdbikWRN0OwatwErxHEQEjnephdh8cjCvwN373H
OKLSvkWYhJoa2jVOzkeE7bDj4WyWFdZ+J2yiNbN/YFV+3WXfypQQJeZvbbpH5Dh+y7KhWGwFcQGl
Fhz8YN7QD7TJK4T9HLl6OQibMqSFRtDPwK1MJx0+e1MCFEi7AKdwKuG8D4N+gmnPMo0OB0BnjqqQ
uMi1x8Q+2Xboy4xtFfr6ZqCy1njTJJlN/WDMyaN2Kg1VGlsBa5KwJNunKlnXb4jpiOrFvkARitSe
PJ5Au2W7jsaMLBFCYXgUgGho4zHhEWs61auqoG9ZSyI7IcdmddSZyh4syaEZTTHvP8M8eJfOvSTB
rSIUyrADXq1d3puOQSi34WyN28ZVIBNQ9So6eS8VKxon/vopwjXbVBgDE9ZPLyp0q5dxsAOFjWfA
JxSPfJFpb3qmhr059V9NZGgmOm6Gw7cBu8h+XZOb9tqqPHA3tZHPu8tRHvDOMaelABq7dAkUyoxu
uGXbNj+T52Mk1Tpj+pep/bRgfuYNTwJLv9KztGxo/d8Xtdnv29tcU4QCg7RoHz6XESpwtTLYf732
umNCiuJRXVU0DbcNY8JhM1RDZezGnjJrJYwWqxSl6Z0u42FapHLIb5WVTvBIIvtO0KK3K1LS8jti
u5hYlJFXuRuMdcNxqmjiQHEhjb4ujFamHIlUfiu7qMWxhD0Lt7dpkb7Njhv2m1K18osxlEhBuThZ
sM4jhNCbyvdgX/Qxw4JV3MjxpbJgfMce0OiN76UVAfPmkhsIMywDlfpVWd1HZ6JVHYIgdfdWFzDd
8YjE2RjYD+h8Yr9hA+8nBfnQVYDrC4HLzuoRIsbOEKJfhxV5HSNqfrIzrA8rGffumzuUHq4MxFW7
asy2yDOMeZ1bLqEMrESvwniIUVTNixC6QWY6NX7tbn0ECFeOkXfHAIu0XHEDGU/AizkFWMbqjQjQ
X7P9LaS9xraJv6+vbJQQuoMYtS9HR3P6DV7abjjHcXdHrqDh4cBXhaM+/bdw/J8UjqyGlpiSvx+s
Xv1Wdv1bpn9eVl1+6M/icSkDA/S7wTILXXRbf0q6gg88B5b9FYJvKBELuvKPVZUTfLAErDvTNKmY
bMv8AS7h4awm1DigIv0dmviPSkfmtD+XR+A5PRgVF7YEtmve7I+lo+M5cevPRH4PFo0dK2ZLnkcr
mlkekL+eYPM4DeAYjBFBTiPg0qZoXh84A7pDK4th7zRWs0eUYJq/typ/W7m59rvBr/BtLgkrPtMG
sWGZ78Vmk8LHltm+d5QD9OM7ouHNO3/2WKKxfXKzFVXBY2IJQ2yTNsSHiwzGqAcg1syFwm8QE6yz
Ik+8abe1loX8NJNwfKvjZuzYhCnrBdZj57XbfKjBRgye4W9yNwWpjpoEwSTc8w7U3JiF8wYZcoki
18pHkU10yjJrP8Z6iOgQDdIw1wFn24MfqpwvLaCrgljkMjj5bW8turF0O7XBE2uzuO23weg797Pl
9R+Dqs6JYWo4aFiN5WjoxrT5WpD39UCKJVaUQSBfXicIqSkRMyQEUBsQdZ8IA8gBQw2a1Ku0d8S5
bMikHKNxV7bh8xRGxp46vz0hDrf2PbSOt8SM27ugcKcNdf4VaLNTXXnqSZbJBPR20nup+g4qdzyc
JmMwNomcWWXliI9uG+Ho6zKKdwYZsIxqeqt6METwwvOcp0RCLAIO9RwpNWxjiRDZHW8MxErnuc8w
fstYgyFJhumax+Cj2Uc8B3SfkAYSlGChR/hBOwxx4iumK3y5daxWE9afmZWnmXgPMODqhwGoPZ4f
v7h3gbaRmuC0VnbD9EY5H9OoRWFH6Ch6+mbLPM/GI5WPTxq1ESGBTnmcqPD3qM/LXY3XPVtbrYe2
l0ntkm5nHSYnrLeIjDEZzCaxAGZdHRm3Qu1qIu/MVW+uSBJpd3BAzFNE9uUpsDz/FONgjzZhaeaf
685ST9WCcGwo6fFL9gZTZZXMtw68yWtnMOW3SMbeToRds0W0R/6FPXTrXA/t1k6qjpgaqobd3JAQ
h7C9jl8zbvuVY7fTuuNOowmIRshGIG5B7GLgHFW/zUUSoGmK8y0hBOUKHqLDG+oc4jcLLHnmbEN5
S2JuaegA4Q4SmtLruRHeZ5dfsjamnCWlH/RbNxitVzvCIl2Aa/sNa1p40xSx2PjT1B5ELVBxdgxq
X1hxzu06RIVztC8PneryAJovDyNWmzyYKJl4SNmXBxZDNx5e5vIcyy+PNBQixpM7UcJRNSzPvOXp
F9Ru5W4nruNxuDweC9xh1xGjwCtcLVw9QZoGDdQy8h9wTmnbTYEmheKtGMUIg3x5Ds9jXV4HOQwB
WNpNdkNEeEg0Ic9u+/IYDy6P9IhF7rBntMijnlnxeJalmbiI9yvvmHXtxyAe568Skts2HJU4Bkvt
wNyfMoI+orrlJBxfhkuZUV9KjuJSfmSXUoR1J2VJtVQoZSiDfuNeCpfqUsQgcxTH6VLaECNDmWNd
Sh59KX8o44ZjdSmKmMdRIKVLreReyqZhqaBQMI5nrx0sZmiXEkuXKr8jnpYcATyEFE2Xcqy9lGb1
UqV5HAdXBTaLZIU5oHhmw9w8JD10DMxTtnMTLuI+7LPo/OQi+UsW8Z9kN51vrD4RG6r75trjHiXc
YJEM0jm0N+DhYqwPY/YRpXr5RBdjMRPsCwg81Dsczxy+rsqytzQij46VxaJSZAfh3eOmz43PtcNw
Ghkakkb7om6UF6VjVLdeS8OMALKdneakC2uk/Y2RvS5CSWuRTDIh3syGh+E+WgSVsO3QVtIkiKs4
GNIdfWv76DoVKszQ8uLzAhX+VA1F8iDxaFsH1aroXuBJqlcDPL988YSqLxXRjIA3rJLToV3kn+Ei
BI2bBaDkWtNw0/nkXq0ia3RJtqfVpplg4EjI9SIrdQfFyxEBM3znfA8eYP2Nu0YSU4F1mpeIAnO+
pjZ3dqkGXdBm9rRtRuSsnA3TEWdx+HlYxK60T+heh0UCmyHuwthWLfK2mcgUqGzoZFMXyax1Uc9K
bS9KWoWoFvUaY8OB8e5V53ve5WM7GH58VSDTYLvh8CYHS25V7L2lDjqw0RdwEZrJeUYeWR9TVBj3
gRPT2qDytdGJ2nQjhNRPRn2dhhz9s5tfR9oPkQCTYC1hlHiuMZFoWBjACXAx17VIb7VLtplAkcEP
AOW9I1sV9eq4KJHdRZNMlpeN6VwjR2z5J/FN4wvgoObc2s50JdwGmoVi2vAi3GB4Gxb1cwZtZgNw
GgsUdclXLBnVG3ep66zFRTwtLkJq2q74GhwTrSeP0/bK8RddtuvECLBxuEqxxQ6lxQa9ZuDsdEs7
tJnQcD57adeV22ZReIuL2FtfhN8ROcohkJFFEN5dxOF+LEdESv6i3LzIxyH5ty8kxGXPlHB8XESP
iHS4Mwh9fNCm95hNobtPL6J0R7ToV0tCUW+AViBbX8RNdyHWLyTUcfVFL/r2blG6I/3m8yKuBgG8
4aTlF8dtCn4n+nh7UcqzT0SGKRf9vN8o61rRlfAtWvT10UVqT92F7D73STtYSWlnr+zxX5RheRtX
A6Rej2lQn1LEwpJdoo/n0kG2HsOdCcdya0APeSDWrLut0lSfhWclaG0HE+OpslgZtgw3iCFXD1Ew
8rAGNHxDQlaMPp+v2HXCYNPdoN1DsTeKxClXbiEQ1pJrtAnZl70haW2++kEDmQUfaHBCtUfOEdM6
8t+KtApYdswdbfLYzpiLYE6h/uu9646xCF7qJMcuBSdSopxK0+G6sWYmFSPnSLpuS8Z9a8qT9pOd
Sm2cYZlhUO156J/51sL3M7kHwi0oGO80pEDK1oJcr+ZAppiYNtMYgrjspKD+qnLHf5wmS2wqOGNq
JVgiX/lQy6AsBEv4S+Xl6U0b62xac7QXqKD96bm1g+aBwZP80oR+uq88ZNOrLMmMNwEp8ORXsin3
jWrRARgRYNDFM7QQGukV9wlg5nuCuuPiRPxvAN5WEgBXmiJZ52YEQcVPc3PNDAYWq9N7IMKQlDvd
ledrm333f9u6/1FbF9g+g+K/b+uuK3ipf/Hq/P5Tf/Z1PpN/z0bgDgTr0tr9784OfaIppG+yFID7
bjOT/1dn53ygk7HNAJ4WfZ8dINv5Q5Ro8wsDOkekNja7Bif4R6JE511nByTCYesh2EzQKbKHWP73
H3QziW7HHnZNe3S5cXGTpob1YMbNfMP0p95VTeqDVa2JEVaGDJ9kHBAcVJQh5rUkPCme/yhqJAHr
plfuIYEOyzMFfIJPvf7k17jaZFy7iKrNLlhbyITvrJLQ+bTF8TPFUf4sbNau9RJuzb0espoXRMWU
thw2bcOS34rMdiQM25gPnEPeY1/203+IhninyuQKCMBaAEttli22s/TXP14BRrktjSqh1JSa4N9D
FeypWYK13XXL++Lv/uEW+TeLjndrmMvroQOFHYn0SVrvIf9gL8wpyrL6OBqts9j/vi4b+TXjrz/2
eH/bHL/zYS2vJB0bWQrJo4wWnHfvbGalOfN0z5E+0fvZHN/LlNPYE9qZPBJ9JPYa1N/DP357Uixb
K4+bCbjl8vZ/uKFS08YAQfV57D3Ow5Wx6M0Vki0IkpNL+uU/fzWXCYcv2JJ58j3CPgr8kfF1Ss6d
ObrZDbPdeTd5SJnu+jx4+vVrXehxPyyJluvJqo4XkY4JZVK8WxJNTN1i4lmTYxNPOfKPmF5+0zTF
4twm/SAmm/Wup52/Hkn3PpDl1tXbREFT+vXf8dcbiDAX6GDCZCIkOVR+vsK5paQueirGBlszD1ql
1caLwvAp8Gr8HL9+sb/eQ67J3tJm+INOT7yf/LQ0yk7HPuBYW/N8rvxWYdLlG1xjborJEEuQcsgy
IIz616/7796k9CyLRtljJGa+O5cyIPfg9eoUKBYooNXAp8mUexxXZUI63z96LRGw9UPPzByNj9cy
F5Xij7esSIzRGmKwWgn9PF4LLclbMlt9FcFD/vjr11p+1w/30OW1XAunnyCKByTsuw8vLTp6FGq3
46znkcE01cIpT5zhD9fA337334/FlveEHwHZJYcMt6v983tiWK1ar5oSYg7dIaWaoZ9YCV2izBgc
9zFOEnjZEz4u4qgYIIVbOq345tfv9d29s7xX9GQcdJaHLpS1+M9/A81ZljRux98Ar4YGmS3MAnYA
pA4d71RFvrtRnqP/w3l+uYTvLjH7K964swRAQNd997KRR3UXSkKo/ND5hA28OHmO0Lc1+u1969Ql
83WjAuE2avYu63Ds9XAcvXL6htyyad9qlJGnLIQZGS1a+5B81VM4p8b511fn3/2dLh8MWnKqA9CZ
7y5P5kKsmKVhHExHel+17kXLMi+nzQohPnoIyWnBVrjqpaQKH7Mbc7CJsXLKMDwSrSKugi4Ij1g6
ndvA8JTceUNcpZsqDuSw//Xf+te71je5mnghABZ7f3EumAHue5WPCfGfps4w7PrweQkp7ra/fp13
33ruGPYsfGR0IT7/vn82JobNRTFUcqzGaj4HyczKqswqd4E6uo+/fq33x/nlxSRYMZ6OhJ8EywT/
x6+99pWrxJRynFdtton8cNggWOrXGAnBxNt1tK6nUV9Z/SRfwC1Ee1qa7j9cWMt0l2/iz7cr4gMT
jo5LUcCf8+6pkrc18JTGDg+yH1t9lLnNYdoFk1MDYqznM/YI86vLXpV8sx4Yn4aOHPHfsxbqUmGC
LY+G8BQQGnOPbMvuQfqkdQuVp+sJlgWVc5PHCkEyqW4Pc+6E3wccd8++zucb9MgTot+m9RZ1GUiu
Agr60JocuCjC7Ae3z7xH+ELmocMleB2XQvcbYsoNEnzH+ayj0OlXOQOnO8Dl3WseavMrpOTwBjML
TXIwleH3wodPfyqLBo1diWL5gONXKEalcQ8ESMLSR4yYCXNVNjYYvCC03jCfOx9HBMsNuEAQpms1
heJ7DnBp3BRARWPS5tL4BqNrcRIuR4vVDsnXPubwBvrsfmeyDHetLCgbacdMqMxjEkQ9eZye2I/C
pBgq5aS++ZK9aJk28sVvxtZ/QAbJ/ca3P8p2WRXw8rgzjbNvK85OU/XyZcaOCHo6iG7k8rOKRheP
t+sAZElG8BgS28RTUDn6hudM/oyCY7y7XN7QG7utXcbmuXaaOCPOU+bxMbQizznZZhGDFArIrCDU
M2XSfDmtektftd3MCeVbk/EFwB13ZIWywISTYs2HPqm5dppASrUmsCJ+gp0pPrG5JQDcjszyHsS0
XHSH/J4xTuIbr8PBiScy+dqaAZnqYdvqiFC3IEe34PJQwDrsfPTLobVXhs21LRw7+Qr0y95Z6FBf
GTMZBI+6Ci5KmBTzGaAY+oMua6d7c2imu0Tj9thIYSVfcq/jaMKe92zBYcq3znIfFiOxAwBxRtIJ
Y79LNvNkUcDAk5l35ZBzL0mym8DmamglIa0XRHw1zOfCNVgcoYFRmz5WSGlS3gC4XvirIZQOn5A/
Fdev8RiZ7Fp87l4XyizsfVT3h56g6FucicaThyZ4cZkLfRMZeXrK/HwbzAzqMFFNd5WRNyC2mPZH
I2nlDTt4Ajiq9hzhejqafltesTwRa0ThycazlXljOeV86hvTOzgLiTbq5BbqIEZxr8xuNK+2DkMX
1scs91kCcrQpw2lvJqnz4uN9X5ErjeBdd6yBemdjGtPM0BFupIUzahdMOC6BThGGyVW1n0GPQTcv
9Sm1SMSJEWwjua/IUUbDEhs9vttiDFZNwdsiDqZdE1aaA6DrerzUgBY7V7y07JxuMKPftRNpKFiN
ps2gganywHF2bpN89EKSN7Sq7ascooDZZ+QwdOW4h6kMe3y2FhU7mpygBqOUBPGDivXXoLZf695Q
29QonI320DXbzJyOgG4/N4vdk3V3na/1RN5I2Nf2l8IRpxl9GvCphAV8gv1UeE/DEF6h9Yk+d9jN
trHQ0ynOCw5gsdRIha1vvcRxbnAVN2crydXJGIiomGfvOpONBl8rilRiZF8OkUj9hna9PmirSmGz
hcs6XkdOerIqUVmr0Ijkde/m/EFVLhyMRtqeP7rE0QAoywld7tBdXKFCb+4olASIUm9ZnEkz/whE
NvrIyHJ8hCtD/VCpBZteQ4i8yeTsbBHIyJ3IOv9bWiTtEQgZIb9NgAImpIq+aSPzwXfH8UGOWm+d
uSejhucPeuuqBiGc1E1xrwDCryXfNKg+LNDslZ2B74H/c4gyoHllVnpqjYYt4SgqUSuJkCeCjAJ5
qFNan577DyCPLnfBbDLrAkBdr1syTe6U2T1LwuM2Fou2Bejrp+sIGEW66bxMpDt2mii9a5XtyjRz
71GaqB303OhTl0bjldNPmy4Jx1M69jBk4PUEX5x0QlLlAqNO1gPn5LEM2viEzBhHvj366jAPBTdm
Su1Ai5Ab51y3clvoljhUFM//i70zWY4bybbtF+EaOncA02gRwV5sRGkCIyUSfe9ov/4tsPI9SwX5
SFON76AGaZUZIDqHn3P2XlvPsQN0duG+ElyAWF8Whnln5sL5Pg6zN+91sRA6uwGJV9mxHyvG2q/m
2bsctVreNID/1yThVGtN1Y5PBe353miY8PaMrnmpTNfdVkMyHWtFIEJu6xcemQNo3RCp0Ucu2MIU
Dq74zLvJgjqgvWoFFsV/Etm0KRrjTosJdzeABR65qdAFBIYbPsKZAmPR27/GWW9vHAgUqDSKFiga
ND5X8ggg6F/Af6HYDw4RkxKl7xZOg32fQtO4DlVrYdc3kkOQ1OYFVzDeWDkIvT4w9r0QPNhecYFW
VF8HuWdeh3UmfLr71vlCu1w11SxuA1Ebm9wdyj3BMtUuQ/331ClOiYWmXvctQ761qyD8rVLSivdR
X5iwNwZGQ2EbhA+FPiLp0t3ySp/JUsa0WkKNbbWk2E4pJFqwIX1GnEzh/BCppIlT1uEZcnG3JJgW
wtukedOLohw/x7zU3Shbg1xuVZA3AR8WfNMXUdXSmRSXVOzYMPEgUgAY5TEzJsXbRfjBkOTZdSWF
unKBYflW3UZg/DwXLPrcHAa30FYIDaDx1mNwkXR4Ie2wz5/TgunJNq28+ruNkWknZZK+eiInCLhy
GMliy6eXlGTNg9NWP3N+etFfMj7wxEzQcxvM/ROqywSqhNZqhxAcWsrHVVfrGl0s5F6oJCSVx2u9
ZBovunib5uavQfOIEyKCFvOQZ4EcDcPpgvFd+ewYRX8k64Bph8c3kAbsvJ8EdhEGb+ra0Pv2OWlS
1uw646vBItCkIXo9m6RtcU/gVeG0v7DWucSy2/D5XiMNIoWK2yzixVYFZZLSXmsiNS5GaKaX8SC6
ey0M+me7id0fYec1xWpBn2SbUZ9dGt8C65mTr+mIFL4m7enIvNULt7nsCalC1q+neY1zaOGSJvUy
uRxSY80uCsGDOTkbldV0Ncw6wJ0Fr5O/So2+XST6hT3EGf6ZgW8Go6wpX2ddJyW7yzICNpjUo28E
i0OqAdayUbYJtTcGiHfrIkRE+SpMDF/eyGfEoDvEc0lXfg3XXLuLM0/feSkBs1DxjL2lV+pYzXH3
q6I2WqYj2abQcq5C48Y/A3N5lOko6ReRU5kFbmli6QgkCB5QC1pPmllprybSj3PEgOGdKIB4GSU/
O9qjd28UMWKtTjQ/g8qO2U7qBI618T0b42Cr4MDiMKm/SeuBgEqMdDPLK9Q0Hqr8QRewYSHNfnP6
kSARB1A+MmI44kBlmwKbAR4c8qrYnGwcB1ypUYBdd6mxUf/b5dob4+c0MyNAq9TJyNBUyacy9LGS
mbtODi8KJdeeWh6yOUODXYqjck1uxtFsc7E24p7YPdHtyAVDv+USg+YEPM56MhpnkwBdNhuY7/jh
qOzcvTnV6YrwEmCsKh5va2lGa5N0k4uk6F+1ijFDTYAIeYMQyGIau9uWbtYxRtjoezrtAXPsJ97n
pttXkdKfU4UXhxqfrw4bIdjspQ1PKa53+aCweqkxOU+NcZ/KkN08G641RTVs2WG8GqQOBs0epS8a
RIh6DsyxhX+cocflA1EG16PRMqMlVG7nqvZFNRo0Zshle0PGC7jI+9mgP941UyVh9dM7mBl8wNy5
wX/5FEt7VwbRxD7FuwTtcsy1+seQz1ddGhxxYdxXTXDBkkvDCO/ImWzm16QOHwh5/eaYxR4RebUm
JO/J02Ps2SlNSkd5z4bQ2zW4fezTmiHuSzJSAF6bz6NnsLHSQhb5yDxkslEb1Oy7pKtQIDgDNiL5
K+8hpZo5Xe2V0KgIwqHrvs/W/GskBVsiwWT2m4H4m7wp/K7jfoam2LjpEf0ONKwJVXMZW6SObfs6
fhz7sfU7FZ2L+l53+w5hUO1toza+daww8okHTddN3XePmtm423FAaNVTw5yj3NR85JDLaz7pMPFj
51G2dsFAqZbupo0Agse1pD06JEs54XjRuC/xTW11NAoI0rFMnqteaM0uysdvi2/hN0a+STtqVUZD
Z5V6ravvzd4crDOm322bgOzox+vMbJbfM+s0ecJvSirgRMylOoQ4oDzG7ynjX7qadkJqeJIZO6PF
vg7wUwy+Y3WOdknughNvWlDEqCc9mqaSbJlzAj3iddOZwQ83TIPXNoCzveKojBiI2KMQMV0KqY3p
lpRFIY99tylZXugzLTONqeyCH11IgRBoNTUGdGOANPN4WfONe3DrYLrQbEGVHBMUrqZa6peJJuJ+
q7yJsqNzWJaGNrHWhbFUJ0Y89i/JbA5XiZyMc3Dd+CTCJj1G6RD8CHONJndoO8Y3oxVqKwFmLpx5
hHEEuklxoaJ+KXk9VU5wl6v2e130bB0yTcIYNqzmwN6en9YkguCopEBnPIvEzjEc6ismxD9lBvU/
btj+reyougayuU4xSx6KinHnzCf/YKYtH9LWCo5WJGgKgF24cPEdnL1Nat6O11e2tp0Q3B4CaTGz
STN8t46dP779Kx7c6W+6pOwvncTbO7DLfdNKq6c2V9RgY2PSJXCt4WoAZr/RKDaZ9cyFvPVSLiYk
BrHSI1Xv3hrFVTYyRhlhyncpfeMsjyvCt+PI22sef2IeDelRzqrYyxwZNfxMTiBO+EXWkRlVXjde
izgzHnMkz2ztU52/eRibQyOK8TolDG33Fm5HMuF8MVbTpNajznnZOb3wiviDy7qPqnItpqTes1Wj
tu+6zGk2fRoM6Sqe6YrQvGQx6GBMBjqQjdLuRX1IAz3Pef71WTv3yrB6ovkX7/U0oaPozmde07TY
WTNP0ZIB6hEtCQ7lTqXDYJ9ntdIvBYIQogRI1WtnQfMKVOzx7bnT4oI04YQ7YM2QjoDZzDeRIhNg
1Y/a8vdFWLo1hsc0RSizbrJuuSYZwQNIROcb7tVIwlLPZaNJubaNar4wC6PYl0srriVSFpx+gIM3
G9xNWWLjkTZPgLJ1ftvrlx/MEnkbmp5GSkjvbmBE0M93Kncz4rR4zHX+ExQIzcEplv+3VFwtQ448
sICBp4ueH9oi8EJjXg+a/khmKgldqUpJK2h57iON7bXh0GeFA0TBb+Acf50Nm6ZSwtNkzfxoMmrl
E61EsmD5nPf3ygRw4RlDcOyjoHwKIn28ntC6VSst4hUmDZnZ5KCCY1AZ5VPqtIjC6lGzAAj2mY5q
IAuMbxQHnGGBRLTDZB0SquCiXdh7RWyeU7c035W3XN5czxboLpcJpq75bUhJcH57Yc02jX7nc149
gXjn0GPX9sdMTcFB0XLNV52rtU/zhI9UpyOnav47XAwpyVfucydaOOpGTOmhql8A6T2c4wGu9x7p
v664O0oFvOwjs9Kgm8ggyQtvrxrgp2EppwuLFvhFlffBj2ZAywoBejbOMpCIV4UlMWdl6PRXispH
bAqWw71uCZofjEWJrV6egqGiNScqQUvhzciVuoj7VsRa85Q4s/4c6kmF2dXVSjQiFe902YhgU1Kd
ogBkffRsrhRYKe1upiB4dYKKE/bU8gw2OinZjsAihsgMN4MLysnXHAKziWCi7HNl1L9AEbfEmgJj
fGzLePw59i5TqJYNeUMrtQq3EdsKvoxVAi2u7YtLzAzdXawP7u+qt4PXuBxRD4sI1Gg48GWy46He
TcKZwBXg7EaCXwc/EinwaLRQ0IKNU9Lg3mRVXE7/aT//L2rpC+MjUxqb7vf/X+hw8RQXL3+I1//z
X/wjcpCAkiwpbGmZzAd4/pgf/CNfdwyIpHw/EKIvDkYSvv6vet12/scWLo1+B2KHa5k6Uot/NA42
8gfhAG5ijOwxEED+8BfGx9OhAtMECmZ+h1mUB6fkZB40eTBU1bQoCILt5G3FdIE5919X4+uZPrM8
RB4CByHDHB2E8skhGCEtm0Nv9vvAwgnkrrB/rFzJJf1/1/y/OMpyov8arUMbGEdBwrjvFD9b7Wc5
vijxd+KEdydyMp4k7MmmdOcQ3Xzj6DcTaO/5+fOzWH7i3/MO6LeeTjwlIpbFj3o6vpbIS4tecxt/
sN161WsUNTGRijkZrrg+8y8GLO9u/tvRPIPZFb4KeTrbdUYxKgSIDZkpIXsTxgOrOHfGbRZW2ebz
E/voUKgsICIuJlbq9j9vj97KauRjxolFbng3JjZOyaQ3LnQFG+PzQ51OVpdraNANZntCfp7jndwm
IxX6lFkcqmiK7jzNFCnoMNrXwTiPqzoc8z3e+Olvnw0OaoL2tVAy4cM4PSjpkfDBgHv6U8pVNGnB
rGRD8wLb4VeG3NPp9XJ+Juxg8FSoZGx5cilTS6vmqtIanxAZqO1ZoCW+VrvJITWR7AMBrK+rySAq
PZujiy4DrfL59V3e19Nn1IShzBTZXZamk/d5Cu0qIm+69d1cG7ey4ARlPdx/fpDlJE4PghMZOh2F
j87I88/nZTRKNSmPQHelamPv4NaMCdSwgsvMJDF6niCO9B08i7JBrP/5oT96fixQTSjMWLOMZfH/
90riCXs0QtNqfIS2E60XAV0h0YC8O5oOd5QSk6SLSAXbzw9r4Et6d9LI2W1O1uSjYGBD//PIbabB
JybaxBda0fwqUX4MW/YC5paSdvZFAKAZ4hobp4xMF6vVu93YWtwCmh37aeyHfVw1zYMZzZaxZgef
bBrl3Jgi78WGMnQ49xoZ0xggR9lSZIsYfRDcIn+l8HLyLiGokC66kzjJWSt7JmslfUK3Am3rtqCZ
jd7vyB3BlRDpFKEIZFPNiS6yqiKMoO7KlcSDSy+hoxLQM+eMqBTJaBgAzSoiZPpCrzXJ1i3DRKEz
E4k0AQk1zDse1FFlG9wu3XnnEV4SK/4xqiJSwpz6lzRzB5lBbm1dDSN568xw1cz23E5NdT8Wk30z
QPjba7SrtyUR9lQ4UEqyzrB3bcoa6oC+v3Bp7m0Ti3RFFqH+m+UofoS94DlQ+mlbzq45MepojYsA
Krdf0hdch2UX3ZCHPvzyFNzZfrY62jzByGPQYwrS4vllKGTwGFWIuDbk2c736BKEBQbWeGmaUcvW
TNDVq1bbY7Qek0w9YOp2IxRYyr7p8bSsneUCI+C6KOnQEQ+oFhL1JCSOgECdQ4uyFDYAGN0BQAtg
Ti30VtjEDuLjRLtMQvtFtQiSh0kt2ZfEwc/miwcg68doQnWxOy0mjhjQkT4x81k1ES9SMdgvSzHs
raKhnv2kZsVImOuPdAxm9dDp/F4+8nckYOuPuSfah3h59MnFcc5yt4vYjA/B1hINvijEyJBgzOQQ
Fla/8RpiQzFU6HucLDP9YElerhdMAS7NSacGz9zwKJjX+fRROIA5Y9KuE7Ufcjf1E5H0t2k5d7cK
qgltJq/lwQAUe5OFSLv1LEiPKFpgtGplt8V5al+5HpeTGFIj2OSMcTYm26ZLNXhJckiY0BJeAKMP
in9skPEAP+EbTpiQuXys3yYkd40rCMDiitSFZB+Fob437CZ4JhADH8ZoasGlOXiMl9KIafZic8Dz
To//aooac0NCg1wDObOPU9XU57W29DXyuT9Ir5LXgWZpe1T51rVj5OH5YIuHIK8pjbBNoD0Xvc7g
ld7joW4UXgVCo8Y1EMrgWSE+wMI1lGplaZ22L5kEv9pJ6r7S2VbrFhTuWYMv/jnydGMbdrUNftt1
9a3WKqKhQDdyPQIwQBtjHgkkbbmSbT9mW/zcum+0xuTnMO7PszC072gbzNtgcmGrWABv9q5TNHuB
J+jRNYMeF46IbsiO1/0ePo3c2N1IRe/EWPFzBhy/jBQGV513+WWHGfipsayCOJTQu8KnY91R/zNO
xsuEfbs2xNlgkiBt9fSE8Ku419iPiyeC54ebZprG65G4ysuxreW5MVJJ44IXZ2lFA8aoRb+G6CJv
KxwkG4UuzKe4dvu10E0OUIM9i4g2DNRNM+tOsYKHnTqrQkqxQfpD9ksw6K82EZH5KsrK6LYGr/lb
zLL1jZ5FKNXyds+jgW4B+saumqp2r8oBnndbxe2GDSU+CN2uz7JBYleJyjq6myn2wlXYY3LgpYlI
iPSgg6ImmI/8teGdaZTzcUqn+oyx4bTOREBWXyILHbRwnngHIChih11AIgYIvYNoPdojtBGA3yy2
wyiN4XpJi2eCAQEdLk9XW/DPzeE/DaWodqcd6ntt6wRdgP9NJ7OrDxTXYSzZ4Jg0SK4LNgHPQ60U
y1if3mSQifZRok9rxSrwM469eVv2juNDAO5fwInOOwKIxNlbu2QoY8JiXPRVT21aGs+409AaZJTt
r62HOGZq4TSjF6TXtXRXzEIKgHS0RRCMkesyC2dpgCFmbl1GWr2bUonyDL9R892NbYTLUHY5JGN/
mqo0YElHmhY7v5UtPXXCZr47oyLyQ4BOW9mNpZFRRC/grZNnEh/5jYEQVa8dlQ99nOd75XXFnmZc
sI1nQ+dbvYCtaiYYwACo88vuCTOwOriOdFMcUAnu+QCSAZ93klempr/0mDfRqCJDC7+WF1/IFPuS
oS15awzKR59wVMw3Ln3IA74bwEp0nfMjCD3aAE4pVbeMx2bSfJc8UH2Us+/FdAkNrHqPbyKN2F6a
sm9KblG5BfsZSd+CeDQOC8UoOI6zS05qQy8L44N2V8USNScoBQVhHbgseIXm0GVW9PutGZQujaq8
keIsAE1Hf6JFwVwDsOHt19w9hSjxgJWWPgyk4O2LoqYFWUttK+zGY/xJUzF8ax0vHzvIJLhQE9qo
g6TRaxl0TUqPSSxpueO11Uz2k5HX2baoeMAx06RHonXjNfpNiGC2XrwkfMMPSD7aO5JB5wcepPBa
Rlp4pZLOuy0SJrjSRjceN1WxdxtLPipqUbKxYjM4z4aCrfhb08cMtPFaqZSUMk3vX/oi0O6JZQ5o
3sLv2Lia/Oc+pWoMXiedP3a0rWGn25VxSStUuwuBRl1jAmOomJlQXMUY/yi61r3xyn7caThrv1vd
ZH/vG83+nohquuRLJXeEvWibKY61DW1FxgcByZZzqDXfSkizW7MBtEuUBdnwy1VXAlFO2brulblQ
24ui5MPXJmeiQT5Rl1Bniw6bXsmDuBtBiZ8RklRsCy9Rh3xS1rYiV4BOsW7zEjvedOxooV0FrhEe
UPswcX17lmfXQOCn2eSN0mo4m+FoXzptseTSOyHQbTx9K1o+6ZVeJ/lBMlR69AKsmSpAVQtdnY8h
DiBu/4xXIW1Lmo041OB3eFYOo5d2npiNpSOJ2imdxksWhelgVkFx5TTzvIlLAbMbscv0oCPrEyvQ
ZMl2hvVFvz31zjOYiURNOMkVNHX8TRZ9b7vLGR8MM25o4iRJ8avGq9pp+XSTAgYcsS7pSo5z7qQb
02gC8iqNyNvybeoPXoNCgaCqltm3ygpjXcBPuesQoe46Fhz2QMyCzzD7q6uaiQETD9ljiKB3Ow1G
dayRj+1Q+msTSRyFdtfqOs01vIfsmG2Qo1nPAEAPW15NJQizmt9k2W6/4F2qngakUWQPOlOWbV7R
lLa82Hh+00HZOdoWexj0Z6j49E7HuLRIZlzkgghGtjHCcAbcSP2a1HGOcrCnraumBoKjSZfUmno0
crkn8UGpfsEyFa013+ik/UY41TLaxgH/cEcMa0h6Ik3d805poAb5V68TC+8aUR114EMCsfexbs0H
TGhyP9TxfjmjKycazTV9z+jSmGOzXXdxfmuOabNFtlJs5yrS9tT2pItbgmToqZjIJTSL+hZwHDrZ
NNbOGJZfd/j6V6DdI3xu2otbg4027OLR6piCZ8kUnHMa6SbTS1ZOEbbNznWbYVvSgd0HASPjgn3J
Gbq/BmVorTtbdogRM2oBvTWark3akOu0lfkvp9B+0e6/Gs3W2pnjkC/7tvqAR9AkGCq+G8qIfHWX
VFVWqz0Xol+jRS82IRIeRuDuo1ZgeAE6TZpU3NbBxh0WUq3FrFF3FfIaUREf41ScL35Uwhc7U9qs
2KgDquCiKqJwnZIpsZVxhqgbelMHdjqJfoZdL/wUQve8mrqx345ELN9WWGJmvKl6jY7OjM6iRFbX
RZFWj1pICC1fdVKMtYo5fO8gDjVQyG0yt0oPXT/NRzP2yAInNdrXIpADmzKs7WvbbebrJJTNbQVt
cYv4x2H0Pzb5Rs5SbkengZ1LDvg+I3llR+Qv3Tg9i4/wByZma6p+9po5PzOAkvrAAoTXbIYyJKt5
5xJ1lZ61xTPbe+PHSDl+YXid0teNKcqbvk7AjptlN1wH81Qe1MSAKdGidqdc1FBmnuvI4zDf4lVs
uIsbPJjPdmSTv9gDVL2yCVS+KYQqdx1uqB+yYX+1Go3IvJxcT/0AW+AcU5zK34PJ0YNVDf73QV++
kNLIiQuL3Mgfi6I7i2LXvojyVn3HYS98uIrDMRNhfzZoU/pL2Qkqo8jg5padCq57p8p/5y3o2l4a
9hNz1BJ7LXSEowE0+7xRVOASqxBzjr4gpC5uIXdPmrLvLQBOW6Q9BiMsvK2XpTa9pL3jPpqlU6Dn
md11GAIAQqeZrJMechh7vJkpapQj1ui0Eeb81LCSJVniJ1WfrSrp6NxevrbHiaoCBbk1g9lxN2Fb
zRvspHdaxki6UDS0WOVX9GzdTeExsk6N6ntjJdYmlYx0EIw4NbZ2dsb70pP5XZnm5bmaM/PQNIg3
2M/nSKNw6aaV22m+1Q5a7lMuSe1lUhlisQGCqNFJ90FpJPBQd7p7qphhZWpxcM8gRJ3zUcyu2Som
T6NhlfdJndaPVVeNzr7ScLNCEarjdN+XSx4EGS4mxZQqbmzLGIr123gibSTpU10zECNtdi/h4DK+
p7N7PnpucWaxs/1VVOQ+TPDLNlJLL+eShEVclhpMN9SGawbCJJD2FShLbKvqkkZgeJmwGVolYHza
reuKGq2fRJrawEfl/f8NhxTDNd80b9Xhv0UooeYjKRbddYqPamPjK3oYm9biwwV33gBTddNWVvlM
G+ynnbTDTwSRtzO5WvbOYeSy0Zi27JN6ZmWvNIuc6C67JQkBZAnS0Oab0DMiVAOJgi/q9N3c9x2j
ocjG/V3a+wi+/7mZEumzSpsOrDsJGD5pMOEz06cWuYReroSlgdwIR+eOUofvCeLkn0FOTkoVet/t
0R7OdNL29vyKiV+mVrd2bP92Mre56mlqYWgL+l2fonvjuk3JhefNw75vHK4Y7NM9yJGxob/CRbEC
57vTR/Zd3JfwM7qYF7Yh05GU+h6RsPR2QhN7ZUXmNTXIAwtyejVWszzWqEtXalByW2VF8FR6KSgl
ZmK0CQmYl4Q/YTXWqGLMht0tlJh6HfZD8a2Ak8EOV6PfnKuDcqf8Jog1ee3Uegj3RJqXRtRbr0YI
DbdMhmrbgKg6BkCaryARRueZSMWtXaFqRMQ8w+H+kRRAMiIYWjnL7baH7beZ1ajfBEEnoQtjKChV
Wu4BvGW3ihV31Y1Y4z2v1/dN1t2FHVkuo6PLoxWW014Nzc/IKxw/CSO+WGwEjyykmp9bXn/OVs45
DjZ6LZBzKfvfsnjtVNITVauqZwvd/4/WVR0CoBCR+XMJgk4/M6ouOAPHl2zolgw8bK1515naSPIq
WXDeZZw1IWmcxNSPK6spK7GrC9rIazdqUNZMTXZX5F6BAmny9lG8GHloYd2hgH4ZR/TFOuh/pChW
c9Tn4ZcjqBpIWs3XbKookmrERLPB5DyPPWMhcvsamrQj778AAywfcsR0azsABc6uMNvQ7vjVmjEi
Dn0KUDjxfZ2GwYeg9eRQgozJfC4a/YY9lKRzRptI61zjl+1lw5ldCmsra4tGClC+qzAw/N7TgtdI
WuKaCA3zph2913q0tYeQV+/eNJ0m2oi2hHuHei/YtC5UaFBw5V73xg7oSl1sSMogygc/whcepfdd
UJOpk84HmhY3FnhGX//uv1qtJ0snpv/q1El2NPL+Hhjx7IeS6taDLvhfdO4xCuOtgfrp4jX+83Bh
U+sGeiAO1ypxV5v1ngoA2ETg6F+MW96ZapbOPdQp02YbzsRFP+0sz/M/TW05d8Ov9q1JPwXdbyjJ
ZH4TFYdfAr2LdGf9KQqWinKgH/d5m/mj7j1JhpJoSwsP6rvpgWOpGS9Agy4/tG8EPJCLKqRP+vlR
Phr3cAuXHrbO4PPUXWvjSensnBnM2ziE7G36kd40wjlPqi/u30cnZCMcAARLaw6T4p/3Lx27Ao7T
wGRpqOHSDOVP6ZY/Pz+dr45xMlKKhTIlb2vjI6Imh5H4UDf/yvG23PzTiQfPHwAkHkXhvHs4vMQd
GlM1fsUH7CLsdPNoEnJD6uIQP0YaoxYkSvoCW4a7aaH2w8D31Wjn/atnYUqmj8r751G/nAwgbFEh
Hyw9cP8G7EcFWWkNzLk+z7QE5U/lFZu/va4cjzBO8LYCL/bpu1ezt3InTD9+XoysUnK6AY7kfLGe
vH8WLWbowOHo75gIZU9ecC80FCljWe2DyV5Cact4jafg3EloaH5+Oh8ciZNwhQPoA1+Tc/KYeABa
52lyS5+lDdWS1p6RV3lXNcnD58f54DYZjm3qGOaWMfFbxui/Zt2yylPLa5zSn2N922RPmksCfFos
gqvj50d6T5BzwdX961Anw0YKVbk4N7AK9R7du8IOVwRi/iebEEtWX8z3E1T7Pei+oNnUtnI3OqFG
P6A5oxqcTbVNGAHtzZZaOm8sumC5jeBLuEkFhY0YVIKe54sgYzNo14WFWJSWMZsrtc1MwjKPTp+N
l0PZ0caa8O2uqbUBNsl4/uJEbaKwTl4/Rpk093VeAAPvysnaDKRfs7yi45q2kfru5YV+afTut0nK
+CmfO4DiWcYQJUOJhNd955CbyeBKHiS+oFgwnjHqKkVMfJ8H7I4UEOCizL9Vg3sxAw9d5WVab1tE
4tCayfsImsRChzmUaLR64hu0ROvWo13aPgOuYaMUHj2Ok2yo453z1EbLkKRAWEbW640XDuvZCccN
wZWZx9UyQeB4c6s/O4uw6/Mn4INnzcTPj4KDbxbf/WVa+q9nLcj7mjHsxHVJiK/oDc86cNdHP0wa
RPIkuA7+5wd8P/m1LCzKtsDBA8HjdPKLJ6Hvhyovfc9VUL/iMt/WwGHOpVWpPVhjdR7Rf7mD3hae
fX7kD15fxtr6QotEs/JOfNGEU69FnSxwD07TYy+JwoMyatxhVE9ePj/UByfJlJfViIKH/53O0BmO
sOmcusLP+4bWKIYOUsmXsAisJs1BtmnsrlumbECuTTp3nx/8g/NkX0UekI7mDSnByaPuEItI7VkU
fhuU8b4eirtw8Xq7ydT89TbAXhYpAwMvPAZxig+hEGxDjKOZj+Xo+zQVw8Z0RxJHMsv668eU7QaC
KYRRyDDe+cUrKIpd2HcZw8Vu2MyS7ouVXA2DkDuqz99/ewFt3eLETMOGwECQ85/vRBhnVWFnNacl
csvHzluUDBJo7LaZlX5FtHj/AnIwtjZsDQRTrdPPV82AOJJdzplp9l1kad+xp/1ORusOQeAXe5Dl
Xf5zC8Kh0OdITo01/82N/a93nTydeCo0prHYErcWDROvFKS1Zj043cXNk5lf7UY/PiL8H2Rsy0t3
+nmxK8fFkJz6tdEfU696KifjzmrSGrUv6PKoM8///tax8cZTzq6DIy5X+1+nKKCt4L51Ul/ruuOU
9b5tp4QT6V8c5v2G0dYFjnXARgAmzFNlVe/qYxzz0z75UIshHHBZNfJF/Pxk3q8iHMXQ2WyAcpDv
TPo4ZEYSgIzUbyzKWso9NKXdq1PIm6RWTNUI+bam8otV0nz/peSoLBzo2wVkhlM0A3kwOAAiVFWe
wMc+ZB61eFGlyMw9RnVzwSSrneCxrjDMkbYKGrSi9607ezXW4SFjmLQjJulunkQN2D6FLlBVbA6W
bUG9mBDQxsh7zwTygCNQfPHXf3hjlrw1JgJ4hk5vDHPJKKO9mfm0qIptMnnJURtpdnx+Y96vsFwi
dJWOZ4AmfrflzO2az0hYZj7EfQhpZe/rqXHnOuqrXcsHL6wgOhZVJeAJatiTp9nJrKKqCxaisbKY
ZgfRYZT6uPv8bD5agSRbAPALFOVcuz+PMoMtGsNOS1EQ4GjpHT5TGADR1LfZM3r9v99FUzMKcELc
aBhJpxUq3ncJ1ZFXdEqD38u1a2J5kzfB98/P6qOXZwEjO0hyKQxOH+OxJSxtLnl5sli41+lk0GcP
xG86ruWuCYX7a8gg7KBiab/4VH205qGItdlXIxl8V/TQP9Ejy+5TPwROqgoNB0W4q5KHKplvWa6/
ONpHDzxlj8nDTmX5Ti0IDAEdGdZlvwqrdJ9L4dwMJq7Mzy/mO14L/COdi+iYfI4sZM4n66rXmWMn
6Lv5bjfoD3GklztS2BClJFaf0aB3hvvEcMt1V6r+qp6K9FJkjrWPXIRdMyY2pkvkEhk1HnP8GQxl
uy75qro1PrzyDhU2byYss9ONTxO0uhjynK/NaNMrVPWToTySPS23PcSO+51UOAJGiN06zworfkiH
vj0EXvkzYqw7y8V9OeT2gS6St5KTVq28iPP4/EJ+8K4x2GIL6jgWbIHTD2Lm8DfEI9vtgeyUajbU
Tq9QVAUZQ+zp6fNjfXA5jDehIakyKGVPtzEm9AmdjFS29oHxW6fhsMmF/tRO5DY5XrEkR0n1xQ7j
g5fOMGjbs6Phi/Vui9032TQ2YcnpJeIxikNoHIzuaWY288rCnXlfN0O9YSTb+39/rjDKvKUjxQbx
dKW0SUCLG7ctfWq1Szx+DfLcjEgVSahlGj5MhMl/sff96E6yZaMNAITdYyn7c9XkXcEEatelr+lh
vYbFy2iysNTNAPTAzyWF9Odn+ME3hxNkD2XxYWOzePIG5kFjR3HJpR37EAm33QwbvS7rjYUs7r85
lIf73ZVsGMF1/XlqlWPHKi8o0QyvLK6BLuPWdJQ8izvD+GL5+ugZtXihFh/CInk+2Wr36GKKmc6A
3+bdHVSPFyHqO8JvicQI6xsXU/tfF0csYJguTEBk6MhPX0BjpOFutvP/Ye/MdttItnT9Ko2+TyMj
5wROnwvOImVJlGTJ1k1CVSXlPM/59P0F7TpbItVied81cFBAbde25SAzY1ix1r++P9tM2oTQx+5v
q7ZaFOQBzgz0wcaMthgOmU7mmTYO+T7fRKLFRLee6nEFTHwTm5Rh7Uzl/ZkpofN3HAX078Y4mhOu
gg2pYTAGql4xg+BabEHUmLdaawGRSbAXCn2V1qi+KqCNRf63vK/g3JoUbLCcikn+tUiispByj4E9
m6ILAbCBbuhQb6ot1oLBXnNxMs1GOrS8Qs3WaY1Cg9vtOEcL510EpoNaWx1oVhSSZgTVVtxObori
IhPwNPK0rtZqhws2F6jBvwbcSnSYy+ZwuODXwWAHa1HV40VCw+hVpwfp106puo0Tu/dhHtdznnC8
SskV4V2CWmiDQgnX6X4qll4bmCgG4/4yN/QQylHUrj5/vB/NTU5xWzBPdEkpff8GQZ+UzWgxN9EK
PpdD8+wExbWhKys9zWmqxYjl8/E+WuHE3AR7pO9Rxh+NZwZjVur+mG1Ad8uc01WvxRd9k50JXk/7
CyTxFIU/sQlpOvdoGIAjgV4NLj6jarwvilAa/zh/lvE3KlFfqUrPW1N78qvszJXp2KXYIIRgXLK0
PFEu18cBmVuAwSp6k5xIPk7fA8xGZ05lKHvU7mqypHDOHac0U3gEcVcuEswpqHBlbOSl1l2YSH3N
qFcudLVVVqIxsrmHOowJV6xp/KCM5UZ/mAIgeT+gBwJJ4y/cRljkXuxp4QvvTovp43cms5zR+WjE
dBXSnhfxeUA/FC8Iv8UNtsXArAda8Ojo4v9PJ3Me1E20tGEXPJS6ee5VfPTGLQC0UG5JM+hCvqo3
e0So1maaxVi+AhAbqS7Nxl5dx6Lpzsysj/aiN+McB0a4KOHmC/Zq45iSnEy+YY61x/Lz6fvRgWhB
66OuQL0NKun7L6OWmDCVYJs2FJ2cOY5SMy7jj3kMgT+oxzNNZx8ORr6SO4tLd9vxJcKq2IyyhLWi
BBZmIoAToP2skIEhqGzCM4/vo43AIu3PaUHL3knwm4yjbkVIKTZVVO0BollzSCmPeVK9NCHNW4F1
5kmeuBXKpWJzS+ICSy+VfVynmeoi4fkSp0VDAk1k0sTWmar+QiMXv8h1JdgYRUnHd+Hqt6HqBZvR
R9ns5yEOpz6md25ujN9s+gLQaHs+yKrP3/RH05b3rJNGIn/rHm+MuCPWCi5x6aYvixfd9R9wdrtL
dIrJ/8Y4tsNNkeuv7Jt5P6PqThmDAlHOhptoQTanec5GpV/kbXXmIP0obJVoW1Is8l/20TrUexcZ
NwKsTYNwPKjRufXZvspNwPDiOsnL+zRxzyQqPprAb4Y8DlijyUgQ6qjpBt+gNbYNL66RoHC1tlXe
nblz6B/NXwniJhcNbptc0vvn2Ehzg2mwU7YZbXxqguIVJiDG0olw5qRv/bnkA2AKpGbLsJSCY0VI
eVaF8ge00aNBUuXRK6FatRqyZVpbaDYImuoO83Lwv1mSYD5TO6vB7p0Hx2TXBGhVo5pQ6gHrG5na
zLVXtdfQtMNDGAr1KcrbK3oSiyW0/5fQ6fpZOurhsk1H7a5Aeclhr5lnZtNHT8GVnbqkOJi3xwVY
PPdqLMcLIr9iupiaScwa1XikeXxHzhRHurE/M+BHr1i2Z9AxaJNsPX7sRST8sSQY2oQlzIGuaKti
daAT6D5wHTzgEKZ+vmA++Iqc67LbGA47kfvRncS1RgfkiJ5soDQay6Aara9ZQIQ2Rnn9GMFpxpEq
+OPzMQ96jaMgFO2NxkNliXK1PZpdvjImVGaTdGOlkzsP+ta6MwLRzTNcVXdBniQPMNhgHxhItg46
ZScA/5C2E0AstERrpQfnd+bRiw+SmKgSyPrIXds+ufv6gzkVXseKricPPZvuGytUafqq9qp6DXNZ
nzFTkE+ZYBBxSJqP1GSQXxvnUMT6B3ul7AtHjgEzm0Kb9n7tqUgjrLQJU/qWIzAqB3FzqIO+QGCZ
mTtel33RREgS6bOAUpaQRBZKSh0Vnkh30+u9uhpHD9zEgS/fTOp3wuJsHfRMKdomMIUfXHONLvdl
RJHJlt0tDSsKlggGjUWlZM0msEp7OQStvXD8nZbH+l2sZ8M1y5ZOlJGF8Bg4rbtNVPuHChTszMX8
o+9PBYwedFtW6I8TR6TboqRudL5/Eg93YEoRpGFy+RgKJVh9PhM/Ggr1JVoDutE5No4CEIpO8Mjl
sQSENFgUpSNbeoYi3rpB4j9+PtbhvR3Pepn91bm9cgweX/8zxUraPg25HHTAeGbYUI10fEyGWHtF
3sFYTcRO5Kp30wxaf6Vpir/XGgVuiZ4U6yID53L4QL+Fb/ga/lnldf7a/B/5Y3/mxVjhktEc8AH/
+q/7HPFp+ukfWb/kV8/pS338h979tfX/Pfy2/5Ivnpvnd/+xPDhM7NuXarx9qdHw/00wkH/yn/7m
f7z8E58KWeTkWvz/UAJyhF8/Kb/Cf/3nV/TDz38GLRCtpn6Lcfj1k39jHNwv7JlA1yl76FxQ3mIc
9C8mKieyaI5JE72ps9n8ciE0tC+EDUwBfoxcGtHovzgO4gv5PYJTMja/bK//fgo3PycSD/B/RJqf
zm1ZZCWrKUwGO0Gau1gvK3GhFBsnTF6D3GfbdHJMfR2u92+ezq+R/wPV3g3RYFP/139+NJJGYpAc
Ksquk1tvkiECgU3LSBptG+jHn4osH2Y4wrRnMiQfjcQYZGvJoaHOk7//5vbjN4oHfh1aadPHGN22
6nXd4XFnldOZY/GDgdA8IVWTG5B6Ek53rEUXe1awqHX8Gifxq6eErxH/+9tPjmFMGbvzxk/eEZoQ
tCXmUGzIDbhL1ynLmXSgmMfYMP/+o2OusutQdaf+dJwMpN0zNWipKGBupNXlAK+W9lDNuayy6MyX
sngJ7/c5shFkyrjT6RQ1jm91dgdiGC+4YhP0cKOsdrwd/eGBbpyHooNo9PkTPI3DGUyn1IU8w3Ld
Yz0B2LmctZljjlzWcHbo6dlEkMpmuRI+g7KG7ki74EyMNMt+PvBHM4SaIQLDQwhznBOxqrzVkiAr
NkUZ5nctkl54lzTYoYvTz6wveQqdPFDyL+wKxKCs6vezfmqjdkT0UlChhgQAJXZcYqnp3f0bX+jN
KDI+erO2HEKRTmmxmVbcgcbPanjo0j7bYn/5bz26NyMdBTg9Nhx5lzFSkLTjwhqi5wmc9PwfLK+D
fcr7R0eFy3GYGbZroFWSc/XNl8q91HTSvEg5c7V8UaidAgO8aIabyUjHpeup+UK4lVjRX2xu1GrI
F1Giu0u9NLJtV1Lqm/c5+BOHaue8yjMU20GYQhz29AuJtlm1dvw6okO98CfRfS1sEL9QZ2trprl5
OcsL/gi+aulSjXtt3nJibOyhTPdj5WqPsa3lF6YXeU9d2o2LPh3MjWfTJ5+PEK/6iPkc2wMt8/WI
r9kMpK+z6ErfuGgaCtVtnGRLQsHsjh4xY0sjS/9n6bHLi8bis9Ntsx8jI9+BFu6ieWA7Qb4cjQTb
WTr0KL/xefDcNp5Tjy8dg5ld5a5fXPvalC8alF9c9nTPw1gRZxggKXoDcpMevlWpIoWOSqBWCij+
eary7aaUjQukdDO3m0zDz5LNJfBDmqvoqKB5D5dVrpA5MFfSplsj7cI15Z18J1TQnk5KA5vjAp/H
DlR79IPO3A2+iJ58J08erD5GkFTrxY/SSrVHj+9ezGy6/H4UqdFOfKbOQxViF26DDdrIWh8sg05a
xaiSh7qnhRkWWboHZ9Y8eTwaWrfK4tpqo1dV8E5bWhgesVN6Hereu2usKb/o5dYY1HW+w4g+j1dV
AtqEte0mAV3q1nCLStS4YEdv5tD2w3XnJ/qMMCCUbedtBvsLMe3MaP3wytcLF/ihn71a4DGuIGzz
ENuEBKKm9I4zO0z7pAYaQJe6cwnfO1vG4DceyVRDPDDgdaZl4d87Ex09wE7C+MmlvxDYZw9e2Ayi
lE4G3DtoLq2sZB1mmlp8FW1XuAsr8LrvgVco7lITXe2gPYSqPrPUrLqESjM9Omj374csTl81GzQ6
33EkDGPnhL5Sbgzgig85Uvx7HcBRNKeNAPBjZZiweVB3dHR/Dal7WSEyII+KGfqs8YYYNjc+ENju
+bFCBc9yH+qyYtkZoAHnncERN9E4SX9KIVtsaPYIHqh2+x2lhSx6drnur2CYdV9Rlwp/FrqQlevO
G277yu2+T9UUr5EjN5QDlEoLVxEglmk5RQ7aIPwo+3YG7VL8gbik/kubWFuG4o1ikfRm/a3DXOiH
H4HWs8eEPXTI+bBVq+hbvG5CHIZ78Nki5k2YgR8/lb6WbTH9zZbVUGtzeKev+IK6l5hh6ls+CEBO
erMWyliX/SJIreCK9ulhiRWv7KXjDbU6Rx/K6WQeOBXkOYwa7qKuosEuKIbgJStcc5PFFiRTKwAh
aoj2e1GPOD+nOV2pbstEmAA7070SQvEkk10qNPDVIlnTG/vStJW9COrhDn77psm7P7BqD7dpZmnL
1gP/ylFo74OWRSkyPpYqku5r11Tu0o9Z5xR4PfhydvzoQETc0b6xgoWNweY0FM087eM6phs0Cmd6
kzCp2RWHmyApxkXWRu61TlC5KhVWfdxizdzhUTHTa5gpU8XuBua2Wwt57hYG31tLo+ewVpxrh+ru
czLQea13jSCR04v7CEfm7dAyo1Dwek+t61H2TcZ80VFeWpr1xDJK4biiiJC9EUoFv5QWO2UeAGrZ
C6sqZ4aaPJsmG2VVsX/QY27vp5AWfA2vhoVnYyFAb1br7GmhrS5FDx4I/BLTEBZ0CQ88bRcRhjHz
VGvzhdUzdJXn1SakK2hOJ0P/Z0D+vsiSjEa+mtZDBIfLKkyu0Z3mq6CHPxHUaXFdlzKuzrV8l4iC
ydSXAYbEqTAoKvB0Qs/FiMPCt/qw62Iu8aOJHfGi9uxWnZwjpjqJq9hrwqvIHPxVh88YexyRxExR
GhOui7mq4QnMafrS5qY+sSM2+TDvJiv/Fg48ocn2MqjWdjU3IIIg82rYuRO1qhBMWdl9V/ge9MEs
w5inTfd1y96j+OwevcuijzssuTp8Ilc6JP2Zn3Xhle5p6h+uaJtdp+BuEOfttRPXyaa21G4dBWT8
UtdXvjZVeK1jx/RdiaL6ehyC5qsXTY80J/ePTjw6C2dET2pMwtxM2NMsswArTkBV3k0S/7BLml1D
PXjNfdkM0oTfWM8PVaeCekYCCKIkhe+t6lTQxhqSdY79Bpv7H4qZ49Ngc+jJnNWFEgZYh2TsvFXG
jqOmjgCXKCCZTrzS4ucmC2+ATBrvYMXdC6S2BbWHczub0ygytBtSh0a1zgJ3pomg6GdN7UZArZOE
zSziklcyRSI3lf56sbTYUoE8F7YsSQKbwjiinHD2LnSyI7pfNioUkL6UdAftW51q6bYvdQyc7EYt
5rnTlltMWdtFK0hdJguvHJDj7MZeg9DK4ZNU7H+p3Xu3pdbTgAZHlcZtI+zSYIvzqE7zOLiRztka
HWjOGRa7OgatxOLkiWYTPQCv9RgF4Dq6OH0pTNQMIvTti8GxCwFtGjQB0Y2p4tgxsK+PjsxCAAFp
mpvMsun5jQxa7Oe140fk2oLKWIA5El3K3lM/ObEaN3NYmHd9pA90wgrLJ0IYPSOcFfbYbbMkihdg
a/8wnBaLhSiC7Idzu2GSudEs1hcbR7fHS1qRdiAKbgp2Sp+ToY1r1qmmz/IIskiL9+pGK9GTDaX3
HAdmDO5KiwGbkAuGhgHiFgzqFS6qEBYGH3hVZmgt9r6JPl2xXP0//cRGvBWLWpklNlTdKFGUi3Aw
VWdl+yn7m2GxfRs+0Qm3JaOf9TTFmYuCL7yJSdKkc2c0z7lCnSb2qEqgIUBnZKMpP7mCFSjXYb+1
8SZIU2PbdnX6mut0d876pq8homNPgUwD5ixJqEg0V9JXeyZiSsiFIKwKq/SZgyvbOlrpLEaNe0Yd
Fhl0+bE1dwZd5pcZ5abL2KpdjAPKsJg1rWdufKnp1qEe5UvDTr07On2MZ90iOzhz+dfaUYS9Hz3B
duuNA3X4MIyeDntglgFEm/dTrJ3NtsoY/11gjhkneRBVxcdJ01FNvw/M6wlUUluryQYcNnuv1uMO
TYeTTYGXmAkuUng1UrUCfT4RY8UuIDE2P3NHXtAPaak+d2k9yYPLz0O2hCIawuoTea7tgyNC0JZs
qlQAvcJLKOZ86W3sTJP21hs58j+/bp3ckpkM6J0YCftgcj5Hiffa6MzU74sEEDkBaQa5h8Oa0CTL
gnynGHTmfz7eaYVQDmhj3YUZqq6f6J2yimDPsGKpvAeYJBvz80VY4zG1iJhYWLy5yxhfoGvLdPqb
wxGMqRjl8EDrxSoQ2CRBmzOfQVB06wHiz5lL7mkrJJ8PQDq2ggjocTY7eiB+S88tp1e8aZCd0Ixc
5zNw+ZhR6cb3EuI48n3I704UaCsTpPKcDpDf1c7SikmtCwkzi5RXc/QJUG70FqWkcONy316bip/v
CqM/tw2cZCwYhUQF7RZ0USFsOLqStmHbeVaWh7SEETxbyGjRSluYamgu9wwrBikyRlwegBd33z+f
A5rMFLxfdYQouH1LiiFOtsfXYRwGDQR3PcXguve9TWLk7qXiee5T2hIag/83x2tXMd0HrMseYncs
sUAw+2UzduDjmjwLQrnf4stcYkugL/2mIJzEaX1D/O1eRnlW/1V6kmOveOjofmZcfitf/Q8y0f8s
pf2/KV+NSJFJ8km+OvwTYeRz9i5V/fOH/rZV1r5QR2KfEcxuG5Um2/Ev4rCrfkGnK2BYkjwjM25R
yf47Ve18QThIqQIHHfSZKMrfpqrBn9HOIFOXLBp6bI9S05+lqo9luGS2wKQaKEGojGD0e1zyKQec
0cqkFrusMLoGWx6Mt4ZNZZIogHCeodfIgxE4RhQLpSfkpXkCgn2ASULtFuYzDLpMEwuYgjI8MiNr
om+Jfhwj2vmadGFzvYy1hfUQpbw3T/rm59p5m/s+2sZxm5Fd4rI4zMaBjOVoNTt1iwtWNVU7+m+H
WxFkytwkTLscO1u9AmXCzfjzATmM3i9iaYaqUnQwgOaS2OKZvT86lTCB5NXm/s6y3EuY8yCCko5o
Y42wzy9V0JtKuRGVWvxwUZaWw7w1OtvYuBYbz8r0gapcYPcpaWMdjV8zkJXkUbQGtpeThba+zDGN
vkGPLu4TjUbZteFl+Q4WAQ1p5HSIGkTsVdasrPAonJs0W8crv8941orVDbeYZnHvw1j+GfhZXuOc
4zCUSzrCX1a2Jy8dJmRcOjYVshIWb4TguqnbdoVEZMQILtTuK6EzCXqd46bSOf5HxLp0wzVgvSqH
PMbc9sPRXyJJ6P0lSZ3hRg2MhGbTwNfuhYDEOQvtmu8GUqT8oQQABX2r52MM8DYHWJVa8UPrehgY
FhYcwfUQpHwizJ71Cw76YPhWlZIBw6VbE/daFIiaKigViSu0g7aywuDDKr5repsF26aqmX8+zhGk
08A53E5Vpt3TJKsNj5DmcSLUtYYnF9b0iM5Grm35RVU4RJgdHcgT2BGFoZOi43eLFtzqEgAfMd0w
ldD6FZAUwQ12UGQUc7BjAYkKne9Pa6/5jDGg99CO3Hm6FqukmdtjKLQoaY1ArcVfrdYlDwk/PN6C
ZVDq+h70HPcbY8KvYclz1Nu5GUpcfoiZX08HR1NOd+OU81o72Z29Q62RBNtJvhJbPhwXWAzvD9bK
zi0Vcith0ij2HGJK/zXAB3CvOGoAPnRg8VI/B4lTwtqkLQRnmgRgIAmWWYUK2l7k+GkvDc/2Fwn+
XHCo+mG8txqtueL04W6WRtC/IAe2+bMfNebXcfStB6WzxVXfFckNSDf/WSM5siFxbDjzUMvs58yP
u8dCx+hnJSambNDjjdD1XePMg0jG9CnIUEyeBssclkCu3QcFwWaz1/BNtRZmZzNtusrm8fZhalXX
ajOYlP9NX8mQq7Sljmn1aDiwdMkaGApWV+nAuwt1goTXMRrb4ge/TKNX9IDDbZiqpDgsSubz3GeO
1Ng3tHNuzuJ+1OSbT2Kc2WaK1/Nu435KSKOCf/3Bk2FxYQrBooyLvPdWtYrR3HcMFodbIlgWgjLZ
POBQQ+i0juHP7ExtIivqDTX3/S4iZxl52nBD8aLctDCbhksduqkPmLBlFJJk0URjS01qcBgings8
eNwKWoB1OywTtOo+niZFeQCgO5WXjVYp1c04uHyShJC8/zalXCO/hYaaxrdeF1WbIVWqkmSorl9M
uGZ0s2lMeZbcKXmWg9pzEXFdnwdBDaraeImTDEQNQGK2RYnqdH6YyPGg8OLgKrKOrU4uiqYy+FuG
XmcPzYxcuw9bRWBVIZzA+j4kTqtdR57LRuH4Is7/tPVeYJHoEDwiLWFMBVfsAXifX0VPlah6H8ev
1m/+0j2niR8rdggBhtebzOo6T7PMcohtFM9d2gmov6UWI3Oa0TYYbesSu0I0n5W4ivCeGh6d1ivj
F9PONI0c1Fj6cPjUTtOuU86fqZxpLWCvCy/TsIeh18tS1YtA08kR0BdLfl9BYv0UDhNa69B3rjKU
EN/NrvUkI/DORqvfzzH5bL+N+agsgV9iEpoX9Vxv/eBCT1xvQWI+xNcnRAQldDHCcrZTc0Pmx5LS
5ghzD9LoXK9WBgmALKIOMWItmeD5VhSO+lBjjzbXU/VJIdUza3DNnMVjBlUv6AdnA1DL/yOpPftl
8IGJ4ymRXQOQuWz7qhyXMR64e2gs/pOpd9ky5ZBaEPbptxTdsidhBOlKy1TSTVCZAcjjiHLj+lAM
7SLmvgoFOPkaFn7yTYtqe+aqdbOalIYUQDegGQf7BwitL667ZEovTTIcy7a3kz3bevEUuW1w1xnJ
TW+rQ7SuSvBO5QiFRyXuXHfYQd35tZV8oyGn9ldVk2WXtByS/43LCTMqN17BuMCvlu5mEIA22RvI
tfk9h07xPTPTIlhEU52tnFDNHwPLko8WCg+2BGabzS0bf5zCGnSckroUCJ1dv4YVdi9JaxgbTfZr
wT3WriDi2cYiwAENjthIOLCQPkEkZNN87STlKKtcen4hUX0r3xT7yMuLtYrUZgFVqPgexRXZJ6xP
rIuMG3m3HFO7vSobw7tzi8BaK/UUg3hCiQceYHLQ+VjWlRI05Y4Ne9wgcB0vekW4iNXiHnPSCkKe
ZrTzsh2jTZDV1n0XdtNfqppEOzyep12VVe45sP/RBYf4BO2OlEXC26fN7DgkGlPfaNyqMbYViNtu
BiOdI4Zpyz6XDdIXRRpj6HMl7fi1SuZw2HweIh3d5fkAtErxz+FiTYub/IBvin5lnuoOCGsYqk1B
PieTeeVe5xQ0FHLSkdrlOxxGqzOjHlVpD6NKGRENkXgN0Mj3flTDmwI76E13WyZs4yENMeW8aDSC
nM+/3VHh+TAOXXW0XRJuStnF+3EwLbfa2vW9rUGink1drTg0sqH4YQ4eO9bvDyZrzjxOWqRONEuC
TUTxiUK3TkLaPM8D4+IgUFDC1l1+PtRpJE1iAuUulwEVAd5xJb/ElbWAbwvYC7ewq6wl9jdR2ZKK
bPJdLWWgvz0e9uy0W8LfsyBZHFXVaT1k30hSE2Jn4D38PANxnObIMjNZ1qlDSEVnHufpHKEQaPI1
VYn0p+v8/bvLMwO8ehJb27YNJZ5I0S8G0Z/rx/5wFLRzLg3ApsbN5P0oiaf1mRfW1hYLQnhLYRau
beesVvWjUbhQ4gYvdRcn+RqrwfrSVPguB+WFFVJBouf433hL+ONg9e5w2+G6efTE4pLqMMxQc6t5
VQgxmNY8uPw9NXkkHeKqKYZuOnOlO90+2NPZQvhadJgx7PvHh++lN/aJZWyV3LO+ixZI/aR2hCIt
HRHLDKNADUb1xOb1+YQ8XdgIEZHMAKug0fNkQtLfHuJQC0I2bllcXs421VgIZqbIcs501nzwFZkc
SJuIwRHgHu9VNnAshkq17QDmcg6nIt9NNRXSxJAJcHmDG+Ss+f3vRw+CQ/+Z+QEjo1MxMQtwHNom
FjKWLEU1kahOsOaic3ahHbJobzJd7JIu2QmU24bt2s7pSpNlV5XlTLW2dp1ZJFKTrjZbTW4xoK6u
8gjtDuluwuShJ66j9jfWV13ZDd6KJKTB5SKnYOlr9V+o+3Wizimj/u/EVnGuHft036MbRacpgt0c
1d9x50YWmn04Kh4zPCVtOw+9sPghXd/qGZ30TLXIJaz//E2I07UrW+mJK0lFIkA7zgP6CfkSjyNm
qzgKse7g6NwfQM41fzmV4MTCV0/O9ygUV2WblD+6Djz0Qg/d4bastTKBSdlO0lG4D9fNKLCU/PwD
fvRMpHISnZrOuzvkMd+c4GpZBxO+aOY2nRyCbtWMnoRPsR6aShbOqL+dS+OcrD1EhXI1kMphikI6
eb/mS1yECfph9WKxBl5WjajKjGXGNB1kheXzb/fRYOSNYNJA6DiF/qHmcGkABvU90OR5E2UAtNXa
4ZZjqgW3pM8HO3nVfDPU1IaQDdZsZ0dhSRoroqg9dYTUbnKx9MOGmcVC5Jb4+UDHFBCksGyX8uxG
z8iJehyYwKIPB6uwew7wKqhvVO5w7Vxx6oY+Qdqt6l0RdWRCDN9A6tIHFP6SAoo9uWR5DOblcBuE
MXkCpeeyRL1xKn5MNiVsVbFIZZH10lcqNB2u5yUWluuDgUST5W6e/u5GfGBNUKnjXEP8eRyJhJCx
CxvX1K02UcLuKZTsUqr2a1/FD+3zh3Yy0RmKOWBQCiCld1KUaXxVa7ohqLYVcuILBwxDAjMe71pA
LvlOuhqcyx/K0+vNxkjOn/0QGyX+jT3vyVvKphTMdmUaWwvkwQvYgW5bGZ77cEiIWDYISjzMEsx8
h0E7cwBox1PEkCJNxJo6I8syqKm/X2ZGgsYBqU20FYJM0rRQI8eis3iEfqlrc7rEnD8sEcfGosup
N1+5PmoMMN9+uNGaETEHMNTxVm1TsohTLPM1Jcw74vq24teTzTyqUquO1i1//42Ni13G34Sny8ZF
kkSlOsYBZG9GNTIDOb1wVyJ6GJsKaHyHcXI906yaxuR+IDVWe9SPdzGJIyQcZefLZgiq0F+Bo8bV
AjfbdN+TbbiqrEbBMju0biAVKdMarDT15a7JJnrFS02FwRyp0JRts8VjB/viyybG9Ra1Gw3fi5x+
Hy7QU7gF/yvmRpeYOL60IiiByLYlnEly32rX58/6FElVNeY0JI/aQiTirx5DZJLiSsR6cYdCJkNH
Pw5uunHg1zYmvvmFBfGd/pUKnvwGigqXkqyc+N2ptH8Fn/i7knlxExnXlAVrLcgSc3wlW479coxj
Lxf3sRrc+MJ3lOG2gNkf3CBUSuA6+2XX7Gv0P+kCRRGrOxdpEd/mE4qWRdU2olxRBR1uY1Bdl75l
5fEtOoT6L3ww+BY9gpPpRbey1vhalUKmonrwxLNBDflBvrr5bPZ83LsCYTPlSS0yLjueZkdGoyU3
F+KlOqysYmR48iBkrpopIBHupKOlL9Ev8je2KOEQhfV6dlEOUavcDbiZTPMynji1sPA2SOEEiV5r
11nfmc2tCGGhL2KmS3DDdRHjADHafTFHQWhcdF1V41fQNp0yn4qsgA2uyU72yWcGZfgTI/y0+9C+
NDpP9BcBnk8e56pAUZNXCTktB6LbtB7oGtJmFOzJMlL0Hqp7kZlVssbciAlG/xVcZSWsOBsOcQA5
e2bf5FukGgKLKtxWWLY+7uDRDnBaobgPr24zeTfOhLX0zxScmbR8GD0YxL0RaeZz6AWBt6xxaEIq
fVhWllTt4ZmhX/S2HjnPGdgNGPJQwe/FIAKqoJyK5Vxr0FbMK8tkFpWOJfVuiclz1WqZM9ejuv0D
cXLfrQa0kTc/SzMAKp89U5eBhG8Q2zm5jdBURDITW5GenxWgNzYDjjHT/HD82VZLkjEgd2VfmrjY
TLNYDYcIX+RYrXdIjVimaaFQaUhGgwdreJ2hryJX88N9nZV8EKGSO1kViVbDrBbl8NQOtq50JHrM
OL51chg7X80hEfdWFGWGdH8KxxdHoZKxRC+uGftRFGSBg5HYGOak6O2U85gyALbbAdkC5opBNQdl
qNHo9iOBeYwJnFk1OUXcBBNcJZp5HlqFOVu4ift5VZOtHxOSkisyaJNDRgDB2zZVVcjwOEcMjUOC
bGq7qP954v//OukZW1Zd9lG8OX5P+noen+sgzHzq1G8rpb9+7FellDrZF0TI8oKCBRDZS65Ovyql
hOZfaNMAnEQV9V9FUvcLASodohRIWYCHVp+/fVnNLwilJVxIJoQILsXvFEnfR430ulBmpWxPaCV1
I0Sq78/OCeFFq9Qt4KsuoUKThUO7r2iUs0iRl/XTmwfzQVnzfZRwGAwYnmx5dSHXUux5P5hvDkZi
B42xD0iP/jhk30d4/A8xruPWDI4SalpuGM+uzP//G0NL6CqyfW6oJ9GXEouhyYWxnzjSfmRuRZ3i
543fbqUe2ZFFl1rFdokjemIz+Xz49xGZ/OZ0+2hChZgDYoYM0ftvrumhjzdPou+TVCHWdBRZj1ab
diq2YS6HG1Ln3HX8KC76NShThWK6sIgDjx43Tkpe6xeutjepEt1nCMgvtNTihsW10X0oGtO5NA6V
ula07MNB0zZ/gfDC+EWxeA6lhcKrsGW5A5ks1YiJtsJnpC7s3x7mcmKHSleW66TgfFYXgq1pAGil
n7lrvE8r/PwayFrICMHKUdGRvX92Tu/obLuBtgcSw1xpE8r0CY4UK6fmHEpCyIOIxOu/Pn9jstX+
XxHtr1FdlgfZIQY+Nlq1FNWOBrMimS46cZ8pUh5rZ8ErhcCSbX0abs2DIZTtBhTwkOaeCWtPFybJ
0cMtGkL2KYSlc90sLnGM2VsKkQ7miMWP0aWE7nelONOXL6Qs7ui7wvxgZclebfsk6YanCuYYaiv2
wG6HW6UIOBI77AyTmafrhFWxYTx3KjGcr1LknXMbY7EcvLwObR+fP/iPvjideOyW9DKSIT6atRrG
iy7tIOq+bUoWiWF7hIRaQykMgyYutZ+P9tEisdn2WJf8A9RV3nTfJAVEEamhonfavqphSmcjfk9z
w+ea1NrUQFOUqxc6RvU7as7Mcuw3xVXauQPGExGqkZmI6Dg5SBT8EpX18hCSAo5xfyoIaGogtsmQ
g4cz0wE+Tg+w2iZnLslHeanDZLU13p8qOCq4gx0tkSjxvdYZXYHfRaSWq8MF9zBvhiYtfhxk7InT
s++NPMDUIenuhxNJAfiZ5aYYU6KpMIZWuZ4oGVcL4ak1ORukJ58/7A92QXpU6d3jhojS5DhRrQxa
2wFOEnuTW1U4OzxmUVBpEKon7ktZCv18QHmCvpvZsu+eTi1aO7kc0q969GDSxtciNR7r/UFecIj9
MfA2nz1Xp6rRqvpwU+kWMa0XegRtaheRwOupRN+FbUy1V89GSrvYut1EKjvAIWkQ0oZLKM6cODyi
mlPDQg5NI0fd2fT3UPK4PMT1ms0XmkYu+p9/q59Mt7cLVuoZec8UowxgByeImwkslV0iVtnn/NTc
LcapWkRIdq5LPRmbTdYFXY83Rxc1C81U8OmgvOgFK5f2KangJ4k0H4G2zLVI65ZqihtXhxOdbNGv
W3zR4EXgQOZh1brAEMylYB30yrdCSX1ssGyaGWa9j6smVgs4jS5ItLEyorpvlxwBFrjyCK8e47/Z
O68luY0tXT8RFPDmFijf3rDZzRtEs0nCJExmwuPp50NTOrGlOTF79v1ESAqKrqpQadb6129C2TwM
TZ9fhV1dXuO80N6SzxCoHd2POcTSroxXmiBxZ7VL9WGKjqEqdQDc3GVdSaGdx/zH4rWLfyFMqtkV
Pfc3gjSvxtrcKeW9MvMWRgvYL7O/tjN3XpDTtxA3aciXAc74xEQ7CJ6izyBhVWaEAzE1VSMpKhk2
gPDTFp3ADgm/Q+bSaJmIjRKndV57OtZhIGnSVkthnEnNc6/tbADMlCOhyCD8T8s0WkMSuGOmH4wJ
JjKE/r7xEnBMrGhrclDlPZzwSidz5ObEiJVT9AIxnGtXsEaCZWNO+C3ID04B9M2f+sAAXhTvjtCW
9y5yKROakNOGEpCDeGRM/Ph7eLQEHY1DCtM9Cbu0csnJKqvgOhSBGLiZrdwKZbI20J4lcTbkt9z4
TquujRk3vwMht3UuYlnM4dnNivx2FFH/EaIaauPMzs2jWZR6B3Uju9W2qw86IsZMMXqcTHN9BcUt
LvYYzrvN3uU7xKMWso/qjviApAd7ddpvddR5r1gDebHyZf6DhTL/zIaUxKo1z5qdOfD1JHlKNqTO
pLerrWBkaJvVppPFaTPPYbwYROyFbf+DsRbpt16RyWfDCwtxNeL5K1xa4orwm2BMW7I38dld2mBX
B+iDMdNaQIt8kBIvAokWsWVPticTosMMiwjMxViI1gqFFZGxlo++w9sVOKHvFrXUIdGNW/GzQolp
heALagymJWYG8MVpb7jvKqSp3XdIzJa4xjvly8zoHLXVNjOqMWcakjGIOFeilrPiN0UqD0nYO7hI
qgBTrADIUWO6nvgWbv1xUbYo2kzGx1M0sbyaT0qPGDmyyWN+GIJw7ZN18be+F8ObrDCZUPVVyGlU
T947LJPoZbKZJnQrI1SfzK5rw+UcCtw62tekLXaxYoeGSY3ltgR69j7JJx4M5GBjeW1zIAED8ko0
wn5Wprf9Jqz+r3ugCGKjRhJq4sqN6mxnWT0/k63zNkEooMwxQ+Yn1kAA+YYeD0fb3NRxDxGhIwPa
Km+HRnHEwA8Fo1HI+qKgnR/xKOFSL2Bm3H+ekdRw4XXqcYkGJfObtA0h+0bbo4w0XMGuG/jh57ut
hwH4HA3tfN9SdtpQi4rlXn3WIoLBmr5rajjDWTZat8PKNzJCd79a4Jk/j9aKYHFD+YaCdsMhBeL5
k8yU9+Bbu2WrHhcbOhXiGT4UW5JXEvnY/WBGiDRz+9FvJC8rqT5NMXrvn6NrKPHdD1kBJ6soU2+l
YNiSzEW3PH4WCqtQDXh8Wfnv9kx9X2If9aax4tnPdlj+wIKDKDPIkc65VYZ5a248T79NzdtOV0Bw
LCO+O3t7t02rmP53AJefjC3QKorwdoN0iaCTbymhEQV2iDZjl3TT3/6eJI4t6piz6jQY5J8IV4v9
ITnSsP6SzwJn2EoVsZb9j9/Nj7OVPksZgX0B17lV4hpCoRuTPmgaMA4gO1Hi7zkQe3Xk2uENSptI
KIJ8G8I7ZW2l3ysjB91sPrcQVsfAgOOstzKIm6ff6ekhdKfuRxV1fEcShaqNUOUH8SlcwI3rcba1
W6sicjia1mJRGGwots83fQslKDjzcdorZzT8x2IZyL8z8op3O/6efXPj9tvy9JrKujWzDfkW5HGD
x4xEz7ohhLobIE2cy2qyjanSfIgcmMAjC9wz8ODNpB4LuCcdj/9CZH6ZxyJ4JhubbNpemWhe7Ig1
UoFXvef1RFU6y5rP/3kIiMqZHxmN81QqgXKGlHViLCJ2mPS3l0fIGCbltuur3mIgRxLh1SduRrmv
Tip1+FYLyB27iouc5zBRgkZNkb58sk1n6IrveiMuCLOCbPmbYpghA73WuuOdfK5Edy5BmCEbbmuD
vN09ETscPpB4s+4+mhnjn0MSZ1M4tC5Hk92mxOJohLlFv84RYTwrgdWr32+oYzhQA9nkVD8BN3vv
Dibwz7ax8UyjkjbEnUPreXI0D9mxcZ6NOeejKl6KSL75mWSjK2uaoWqxbj+ZzFCpOIF0y9D9s+Fd
J4NxDGyzZ0IzoeJxdJvxREv7vBEjn2FT8rX0W5W2kmNR/a4YP6/NZTVZUXIb8jhhzmdfPYlSyQ6N
uBzsGpR4oJPZOLpajnO0KyeyN3d6ezu5z6cQBRM5ZL/sV0I7yZpFCP9orouT7gJndQ5DhylZ7HUZ
x1Eh2Fw2HE2Jglt7RBaz5AcWOCLivEgBhacxUFAiPIiQHhFq3uOsp0YnzeSCRZKn7b2783ay8LtR
QcxwOCsoXmehWqPdM0ydqkuNLqveV0Nuqyf87rC/hFfKg163ywVP0e3sm5nkHNvM4pCnFMm2ltzt
6VfymjXx+QB+n0Vb4z6WNufCdrDqbGOffq7dNNv4wp8Epjkolu/MK9KHz/UJHJseS4CA49goV9wE
Q8gSCc1Bn1xPjJc8W3T454Kopzr8JYNRjEmtR30iSyTaVwuUebB4kOFtVfzmgwo7tW59l6G/pRpG
rt7GCxadQVwrulGrISm34SRaVpTdTDUAIbRXMnQptg9kYGsksZ9CKardiV9bKITAki0b0bsLB4sl
Zz17YNfTzqoydlaA7PHR3ixHDwCo8/1Qtpz2TmHdeYG9PtCps6h/TxD7iUP78wR0gfuJ20wDHnaf
Gtv13Zc8JSeY2DbbBYRmM3OWKZH4GXRxm2kY78oI4cyiXebdlkPPNnPUwutmcpkf68WlJZC0ai/R
vFD4wfYt4mEhroGcFbc3MCHTs4WZsSHXp9Eid/nUD2OT31ldabZn8r3hpH8SGDxs6ldu/pbVblr4
1Dz33kARkhkCVeoki2Mj5+3zBtF07w528DSEc33HnOwjN1IjEVHZnXBONuMAH4qrCfbqr8xBBRXY
qPIdvAEEAmCHDTxzPZaF5EZaimlNeiDPiApl8V9ECXrvFfjGx603rfPRGEqmpnBWRjIO2z7Ox7k+
F1KWN47bWeSktl59prOfT40liRarJAG5aeu0v6K5ol74HG+4n/xg3dl9CGO4682L2g7/C0ZlAJHY
AVBTDW5LB1M11dloIc03oGzQDqt0Mp6yktibRNeS/6rI4iGh84Wyb5pTjBiXA0d/jj03cxicAOdH
lYdMjLKeCm9WmMvidnD12Sh/kp0nZwuvjPJN3P2pTU9XqNzCbqkP3HRiL8yfl0mac26vHp7AP1tq
TG6XSEb7crvDLaNMX9Jwo8t9NoaZmTXygvBScuT1nGkt+uD0CjyNDEAo29ckC7nnSeLhgE1chJdN
v1kMMBz2HeGe6cH4XlHfc3/qbbIx1Bmn1SdvftxU7Z/nZlQKDkcctJ39J7PArrZ6U6ZReF3rsKh3
qQS+mmZXEqKLvK7tOfe0YgvhNkuRmhoCRpJ38LPtZF7XlhuI3i4/2V5e/HRHn0kJ9gjsuN5gkucJ
hbbrd4WhwEgMbuZaNKF7DoLVDM40bHNPthRhwuEw6GOLBuNQ4aES0qv03juzGes5DGEG8Yk5lcB5
eCRBCUGbQYdNJ1H7XCz+uPjPOYj17nOgKL2Z/bBm23HwWTLjV/nLz2xyGqOmNg+ZqINw7y+9feCV
8+dcD/OXebNAyN2l+CKHTOw6dginM93OivmGPQRx4NemnSyuNO614aN8p5xuwr2jnflkZ57xMUjH
+wFBeP1ZUVX+anEaoNyeqiymrrLJ9OzMa4ui7FgBrrzClfD1bkjTKo+Vakq1V+2sLp4zF7dFAIUt
K/3iay377AmPvxEBTY3Tgeg884gr/HIbOTL9gteA+GjVwt/kNWbRUSk3UXa/NgYda2VicIAZiqnL
GO8K/+0TVvi/Cc+/mfBgm28CMv5PSriuK/gHD+p/HfH8+ef+EsMhawO1ZMSKe5MHws9f+ZcYzvrj
9wzHBp76UwXn8MM/BzqO+QdqNwijkQ1P1Qd//U8GOn+fsWx6O9D7zcoZv0nY0v/0qh3MHlvLMc+Y
SzfrDdKI5ejgVw3aVkWA9WaW6w/sMdSHtPS/S/Hzw78jfNure0x4wK19x4lg5P0DvC2CQnlUzuJc
l+16E2RiPRh2x6G91uwAr8/NU688bFjQgFHRWGohsH5s7QaFQbt8WdMBexGULTZ7TPhkQ0bWwrBc
bMoTemKxC8jDeFul0CvjmrIY1qu0YM/vm07aewcA5SYKMvPEu2RGvuSYjN+OeTP+DEqmCIkiOPGg
cydCQeY6/iNyoyDRZYop/kRlSDe7HqSTL8cAxtaF3o/n5jdzc83bxEea1Dv57kTNeoB0LHAuofqk
BSmt2M9dA9cuiqBs0E/c04NxCed8skAz+JZ+jJmT+YcpCgz7xRzTrNjXQzazj7FN8t5yM8LRAqlV
BFzW9g6EknjCo2e6V3aAJ2mQhVN2u0ZGHh5asVjZI8mqPrwlUSsXa/0aBwK7G3tzZ+QMFM+Wu/3O
zMqj4HXWQjZHnx4qpmYosMRdchz3U6tDJmVN4eqEWNT4FmFjce1zHKPBa7Lv9bpkd2OwtPvWBCmO
OdKVjK1Mha/rMPfGvqGU3kOjCI6Dv+56/m9jlOgPr1TjbRDSoCbCzJxTBW8H+xR8sqYU8yDCMADi
q2Ota/MGOAl6QnSQegxLbIB9daXr6aBcBbyHZogFIwMTvwHqRWOJ0ofRX+YvQnri1cxx+Q+qJk8c
5FxJXwjvp9HM5SPXDMZS0awIRzeiQ95YBQnTkfNWejg0TEzed0Wgm3MRNf3FTRGuW1b1SAspHsYZ
eQfKAjLqcOM4GtbkX7q2Oc/R8hw0VLrEZUfdd6+10sea5KAdhVdxFviq7s2pr6/ggXb7DrFWgsyv
+tKOfhMrcKcjPXX04WdCVbEmkfGe3lW9g1N4FtbZi3kbLeGaxz0DhQue6PypxWxMBhJyOU5KrS+O
XT2XhrTffLqqjFZEfBS2b734IZvKRcp+wMeXikHUI66F1GLamX6maRe+r3gX7SNJknPMmdC/67Xb
lyvFhJVPbizkdDW6uXdX4cJycMYVVw0fY4eThmBxRlTmU7UF1hu4fXhrBc0EV2rqz9Qc1Rktd4QG
tO2eO1Sjd87ktSfh1M7VRNN1ixprPdUAfBj7U8hhHlW+qiYv3/hGq+M8D87V0K7VaWgaeSvwoP6Q
eMqkSUqzcim0s94rrx+v6x7SMF0ArWUqw+BxKfsaKp/hcKxwr94Qp+w8RKvp43bBljhVs06NWIZF
cWn8zLkbwoEsSe0UX6EGzWNMFW/eSDEWN30u1POAK8cT5rXgpAJXJmMuojccy0vsYvz+qvdavG3n
IShJ1Q5W+wC6XZNiHaVnXKynY7+SVm6WUXjQavR+eSPuP4D1y9e5tAkbi4xzI2R97r30Bjlds8N+
i/I/QiZoNdnZjuTV4plLwigilmAUP4ZmgvoiSNkyYXDGjSexkbO68aiLJjiAzWJiPfvqu0y94Yru
t6CwwmXFb9zpoWw9hbY/XE6tHpwHqObL64Ah1weq2PGBB5LezbCbvq7BYuE4NAGCdn2/a+u5PE0o
mo/SLX3c1oZWfCGJoYJvZrFbjC2CIBDyh2P4/XEN67kjitN09rM/u+Bkur8PLFi/yQg3KintMY/D
zrN/rXYeGbGJBpiljEEL+VTPchbjDa5197RR0a3d2tkrHveMnLxIHWZngVZjLoV54xfCvIl6Ed0a
bW0/MAcYuCiYVF237eZUVc13lRpkFVtsVCQPGWYyQJR1kk79fC6gll1kWzY7BCZ4i9G93Qyqjxmm
cNRgusSwDiKNrVzryV9qz05M7D+TTvnLB3rOmdGGEWqata4sTx1OXN+Fj2sxPKALdwkEetXa30pk
JOeq82Ask3XybOmye8xIQr+FT4jqbIDqSLcn1JeuGaLb2QvWmxGLqXfZDiY3mjU9VjR02Ta2CK4b
xk0/FqMlcBziGwZejTddjKwej2lnjbc4bDkXu7I3DZlSLxPGVPezt6S7xYW+5BRz/sDNBt4SDe33
sG+CXwsEtioGwKGTjbIfk5jLPZpHMrKw6ZqwCrpa5s7b4T3bJ0bL+0wiozPOIQnxU2x21fgucTuq
UOuilU781YB3RJTdCxky/b4N0PvhrV6kieeX4lfjwqnDnV19DbPG9/dum9XfnSwLj42a05vBSsOr
MWxwzJlXfc6jEBsMge3SYnO/gS331W3vmvjZhXV3I6yl3w+kJxHQZ2D61MOdIiLDu52qANny2Axf
8TgHl5LYwSedazAt6JxpeJBZF16vRrT8NJ2hGjarM67riGd8VU298Zznnv+GVQ1HjyAtMG47MIvt
0CYQbF1Toj7MsL0LROPcEmNAMCtR3zsRVosVl6kXHoMeyIo1MRWYIkUG2nKLqC4slsJ3geThYBbO
O6Km9sbIGu8pzLIO6tjsXE995HIMLvY9hEwzydIGDNXrEHM51nHtmRcsTbEDS7NvcNcqz5mNT4fO
m/a+zWznSxD2434OjOqgVOsdDb9sEL2CN4GT2UgQC3JcW0ciLze7h8DL3I8+11UfW71cd8M0Rk+W
V8pDw1TqYOaaJj4tczepDenei1SlzNrAxh6qrAmOUJHbZDKd6zDVE1977Zo3yrRuetefLxFTsj0c
RvUTooPd4780Rae0V8GJoaNMuqpbkiZdunu5VpKMO6lOOKrYp5mokoRu2UimaY3WY2rp4Cu1gP08
O1GJJxMEgF9hbQxvdRt6h1TIV09Vwd4oowcHOKjk85k9dQd+k3g3TUUWl32JZZXUxtlv7A7Rvuvr
lEtbrR+F1DVWt0U6Xexh3nn07ldEBGUsTbc71KXw7lNq04NFqtTV4Au3PEyhDsqdQ9RpmUBzGG6d
bFA7/AVfcMau78ZpdCV9oekeue+aw4jPEuaIxnIwCis42W0V3gVWAFfTDIo3CjS/Q0MZUoAs6WmQ
ZZpkGK7YcWBpS5y9KrMSVjZi01aOOajWXHpI7VrK17FDBWuI6dHXjECn1ZnOvrmgkRVqYp9Afmdx
RMEPCt98jzmKfRQmxwpySYrpmUoVLM02p6fRrLIvpmirL65NDehm3eomXqrUnRR9dLWKLUc689Iz
08EBcyjMLfB2aLnB8PZKz9jI6HWHRLe8lD2YNGpWqxgoMaP2VCs76346OHJ2EdpeFBohA3LF+Gb0
xA7mob6A3ygIK51z47qallZpa0ebj8tLpuZL3kzrPqPwf1398Kp0/efMx4tssItb9CoWn9K91CKw
vhUQ22ONUVqiUh/GclCjmFpH+7yQcBqPU+7sNtbaXjrru86X7/j4PISSeJGImd4OikYed6owk7Zv
pqOJAX0iABFnWoSrorJAWUmg4msB5cWdKYm6aNg5FcWNURV3I5Som85z36zOBfQZ+yHOhKh2QoQ6
kXXFg6mnKK7qRYIzOTKGhdpcslyB1QzhgRnncgmL8S5fXPvF0cigk3BmUG36jT5Y6PeS1ZhxaBCD
s1vbpY9bUs2DEGhmLUrnbYGifwRUlEmNp2WUesHd7OcikX4Dh5fl924QC4InRPqMv4V/krhRXjy7
M2/yuip2Yza5yRpqrjlYi2ByAXLerl8T1BoeWMcwxTimZrcN3gwHRp/LnWfy4Qgc2hdrX9MnSN0n
vgz+Xbrwf29LIVHhxoJrLXwF+sO/02zy1F2qYgiLc0kSFyUcSNhFryGntDcI/8k1GzpSaqmGK9sU
/0b483cWyNaV+iQwEHyB3o8ArX9yudai0f6yyuJsza3+WEsypWRR5ZgPRuLfUFz+IYzZXgraFv9u
3S98on98zkIVpY/xBy8lbdXs2SMLPgNL1v78FwTi/0Ol/G++/9sLIfDYkhwgtvj/DB4S7QLILILs
PEDCO+Sh3gbAs72vmqK/V1pA9BnhGjEVdOt3Bqh01NOa5Xdkt27NdQrSuf8//Oh/5fxPn/Zv8SOy
gP4JHm1/6C/wCLovXEPMXjYXJZbvX8iR90cAdeK3FdJf0JFr/oHNn8WCxlWSNb39PX9BST60YXRm
hCLBGUSi5f4nUBIWdX+jT9HKgB9twkoogTDxYFD9fddqAunVoDLcWjxzVjHOlf7Yxy6z8yWWvju+
mVkdYK7itY8F6eS3K2kgsQoxKUmaaCj3VlCYT2Uv1mWv7Vnc5RQ5mLcbuEdEgT7OUeFc8GG1Ysyb
pdp5IZpB1iaUmTgVU4DLtZdfjdXUXpsZ7Im4tatr3BTFfcCI+FibUX5MgzQ4uoJKMslqI911HCfH
tcj1WYDw3AwdpfKKH76B0wWanLieQvtqqWz/azHYLRwePDgTTqMscfIBF1LD7k9j06aPZIhh4VgY
03wezO9CrO17IKrwZhVOSpE2hz33MNSdafTnA6NA/25K5xCxjB+RbZZDTjlbeFiehLaNj4kb9lcg
i+jOKZvwjIO4/pnNdqqY3UnrvsjlgIGxox/dzp0upQhM1DEcz3XilPZPZkJmUnrMXyR+oPi3Mgi+
zcwmu+rkanzQ6mKehjcp+o5VNeelUK9QFNVjOW1eLnk4fsll38OE6uc6roxVf99Mcl61wSmRDJ67
xAAL5UD4eoQ+M2xQ0KKDim2zoGQHpw8SRFn6XSEAGkAfpq8ctzZPuqm+Q9nqT9Fa9AeLVuhjhdx4
XZj6zlgz7yJ0Ly86XdcrmVYE8XhBdwjmsLN32i8WTICXwdZ8qZl4jQpoWrgRqYG/jcAm8CyngksX
pDik1z4fdI5KoorSAcjdM06lZ+ZHjDyrZ+Tv+VfRF1ySwHMO2XVz2+5rujxrB4fNZGhrOwJXFBbg
WWl3uBncaO1ICDYdbNsthnn5xsCusgXMauqanArCoarCMmj6VZT2wL0/bwrRpkJlI2EI3heY/cSu
WoLrTLfrzoPkhztwWN9IbNOvbcOxaObqyTW43ZdgiSlFsxdc2G2f1iRzv6t5cuHJ4aNyDCrN78LD
ZouDQpAzBm62a0OmpVidRA9ZuuTJFBp7mddjki/jztfebVFF40cTOOJsagY2U2kY+W7shuXoNvl8
ta693yFk6ZsvUVumr0btZ8YlVbYq91ETWD/UZHZDnJvT8DiuU5tChRfWWw9m2iRZowao1o36ptFu
QS6crHehHT3SrPTLY4d1SnhyHUGopw4pCwt76eKodgAE0j7Hy29ILefFGc38Coqe+30Ae2xiIMkl
SwIN5iOzJvxWBmZwI7x5MYHXCNlcR9EasKyCFGPXvBqrHT1dewjzpn5HqRR9Af39bjDw3PlSO9iR
+8tPT+qFet+y2mbP3K15LbOhs5JKl33Al9Xotz4gBzBeglKew5RRYm2MFL09IPZ1bs/9Tvb6ARAy
Asso2M8M6pl+cpXuQ2R0uPMChq7jFkPuymIHs2rAP7tXF9FawcUzO0yqnLwMeQ4gKO0wcKxpB0TZ
iMhSHiu3eLQxOj62hSnmnRExesMrVZtvcAQxLXc5UUc0DxA4m7ooaTJltU391K1wIfTQvjr9IzM8
lwcb1OVX3LPVEiurdyZOtHQ4M81vmKsZk/wGUstA3EUXe8JGOMOg2ly6O7fTxkfrBZh/d1Y50oQu
BofLiiNxS4uFJbjrjuRn5+obpsbTT1Xl09viNtaNQxdV7+HlhAtz1UWnSZQ6iqI2SsUutGWNFfxE
7CqO83ZimfIpE52EWBdNV9rXZLjhj7Pzm+DiyqXHersB9s27ivq0SM+l4NhsLVcdZ7N+pmMejp2m
/IZYC9DXaSxwsFlamiTqR3+Pt8X6Y3UYMe9Hy1eQgwbw1jYfMTgzw/IONkU1DldupXxCel3NTPzr
amSEFi5U5sJ8DRdBuxznmvFA/zoMS1fepTM4oR2V/p1VYkG1WpV+9OvKfERHkd1zLM7U5GI9U0+/
eG7TPCrk0I+D1aV2DEMyfZmwoXl1kPLBAwEYveRIJF/CbVobd+SIPYZ46N6b2NnfI4cBIclqbwOp
XdSndZe042rvS09nHNtceclcL8XtYEfDQYWBoiHt6vq2jEzeri+IGYXwyYNBWMpWZ4oUW7rzr3E4
8+/WubdvPK9JccZa+/TJDbV/LgsxPWMBCh02H9P8p7Mayx2W+EN97A3Voh1d0tuolfJpZY2f4ama
H7JQGEUv2jvOvRoOc6rWb3TIM4bXylhPmVUth9JdbNim/bBXPQHqovc4j4bCWq/sfg3OeQEoUk/l
PT6euFJBebxL26pzOWRF+jit6bn1S/sGHkLWJqQtb2bZQ3ufYTx23J7ns25n6zoqV+Bp1wiOEAKN
OyHG0YG8N3kPVbTmP9Ief7ZiNjCb1WqWvI7ZL5cFYPPBFno6RksUnSHndi86bet7QPbxxH7ylxjF
tY4dyRiYryjDo2pdFnPXl02Ot7kTqYfJMWsmHaUTJViiWfvcK8xTqSr3bhB1egMhYD53XIwoDYnS
aqLww2yL6MPqHLuFKuSp12Ko8m/mlIpz1xryiCDeCGmhOWpYfjmXtFs5XoJMKTgUYynuCX2fvskg
mHaCjNg3uy3CO3tp2Hn5dmhiVGMXcPInEgm0tu32qVmiV2zpYP6MOXykK9UpCNtQMewcDHaK3goj
FU+owzt172ummicnwFQvXn1fePjfWcq8tn0oJUdoB42p8A7Mi40tHPHkW8gHT1pluxk+wXJwcj84
SAQySY6PWZqU2fSwWnZbXvUoxOrT0Bv5q8eMvHi3fbZ4ggOd6e31tOoM8zl/Vqt/Y1kzPTSkJRIo
hgtL1tbiEowNIMG7Stc3at/5qxBG81GOs/0S9UPwbKlMXtBbPKsmWPa1oyCTqE4mwYBj+EYi9av1
jQPwl1vk72XvvwXDNHyHd0oF4WoC1jtveAsIpT4h7qnulVXtJ7c2rvly0MqS9AQw36tfzuqNoCZS
CZBu5YRYdw0FVs005Q+ON4klgQSeq1jqKMueQ3/Q+5qw7occJAuDM2xtayP+vxbqf9dCBSECrP9h
BN82hKq+/338/vln/lJYmu4fJk4UmN0gL8R4FhOAvxSWFl0RSkoTu1kL3YlNv/TnFN7dZJYmv4Q/
B6pMgIn/10q57h+4laPbo8VCeob91n/SSrlbNtu/KFE8zGmQWAI+EIsZ4iPzz/wqubaQ4Sjm7gLJ
1ksqo0bbiyeFl3jKF8spwDmzOSALyMnIKBx5kyGQSCpy9X50abhC2MpqWyZYYar5nK+qbkCxA/9j
1TZc76YI3dit5XLdKqGrr8Xqquu2W80fJYzeKLbQyw2xieRq2Yqg0TkWUF6+BH0f2OdOReN4mZ1C
TzcaoGmfI4CnbLKrBQs/X9xI0I7EGtI+9hbjmnBGWcRahllilc1q79Siv41U8pzSeXV2x5mp1lKS
RYFLyeDFn6GXUQjusGeA7uWJ6+fFDamz0xmsPjgZetDnsa1LGTPpmh9GZRxtSJy71o6+Ts3sHHOj
6jHazNrtXS1r+XX2OA6cwZG7ATpzDv2LgK4VkNXaTQKn6N3QViWzKljKHldsA+IBVqs7sLcUBhK8
N5enbK4DrZddeBdiMLr7Tk6lfzWhSvvgiSxXoovKVD+vPjGtvXY7w70KNATKfamtGHdOf5ZHHcq8
2tuzPd20pVsVbkW+JLREszn4jMtGwhHcPO+dU8mgBjOSpBNyHIIrZuh45K2JRfVqM0fPxQDLPCYC
FJu+s1WjUBgZXUREAyHrpqUMP30SgkDupA04OTq29dh10FsrMl3nH1T1svwVwfz9RUgng5tbuyHT
23rCmt86cOBvhhZYKQSvcoJ5yuguGq8ngM2L3wyQGgMtUsJHq6E8F27UOHsI6A8U1kiiCqrHNBfT
XbdUjOiw8WdZzqLdLVKQ2Mv4/BKWot1nmbke1qIQR9FCZCzk/NhDGi92qVHZuyJirJFUqs8uYUhZ
nrgOTxsBUpieGHaPPUGhi3cm+1cfOF+799aW1YfdK8sBp+x8cnXUNiMP07CKM4JKnbjpIuvSOf0U
u05WAcsWpXVym+FbXrojuonW9e4NnqBHEyYzkuRdE/KdWx+IxDKOo+M2u4CXu4GhII/Was0PTdtb
JJoKqkpENwGJSOFE4INtiitgdkWgAywLqly/OY+TSRtGIAoFUV+5135YrheqMDNeS5PZ0cDNpJ0S
okhNnleV3fo5yMRucP1rXNwwzZ1F+o2aIDpgjDvSVTruHr1ncxkQiXzBSwQGe+A9bCv7Dq6GuQMR
IPlKWTdrSUPJpd0noSM9poKSHtp1pPmrtRbzrvVE9prJAhdG5WLcOeLN31WospbCz45lOYojLm5p
nKot0IhYnqP09X+xdx7bjhtbtv2VGq8PDSACtvE6BP3xPk92MNLCuwAQMF//JpjSLSn1Sir11VHj
3iR5CCICO/Zea67gKbZx7Lhgo1cf0esizLtKZm3oGZF7nS/aoWHacurG5fXmtPWYbNAdjtdTKsV7
6cyMqwcQv7QYC1M+usLGCoZW/7tBQBiqWq7GfvUYnIhZ+oKbLQhVijphawxzG2xy7dpPjRynJBSe
rr/Y/hw/O5kdm2iAlPO5L5EzV0HX8R6NcUJaAGcUWPWmHXRxGk23PufEn4U+ySA70LHTXlaxf5wc
jGFjU2l/M5AGt++d2OJGH/r0ygqS4ZlRWR4WXJ/nbmofuK3rR1/M1xhxgG3nUXA0vKQh8US23tlX
BtDOwC78r5NbJfdB4adEHtbVVxpcwbYwKX02DRQGdzfXtsnQ2zpFbvbYo8E8zZxdtjl395NlEBrH
MGsWTEFlFI798uKb9CnmyYkRJOLpu82gaG2YE8uPdRETypUMxnYaLTsjicd13olRCLaShKXHmu4Z
7lg1vuUJIdeOzOobUTR0OnA6fDGmSu+0kP33OEdLnjvtsquLpIMpI+QHAbDnbrFoR+nJX+7nyqn3
q4T6XijVXBFmZD4xslrykElY3u7ruot3Xd2anyCNqK09DfUjqQpEr83MYuAgD8bGZq7zfVoQYVS6
8t4lJwJju3Br7Ra2nDCB9u9u/DjBBlKz8/sjbQ/P1+6NaJcYl5chGVZZ4gWEVXPlj05yrgPVULwl
eot2nYPgHCTzt3RW/ZOj4zYj2iBKtp05F5xyrI75/wT52LIYEy1qnofQFu23skzljq5/wClW1DdT
1mShIVt1Dcp5fCg8Y8f8O7hptXDSjTenSXSSBJzeJKbVbi36JR+LTmMWwrhz4zX+/GSOVseI302C
RztA6qp9RAf1FKUMlSN7DHWSmndKN/lbyfj5LfYrdV8NRYTvL0qvhgmybILo6sVS9rxLzDo7zErP
u2juW/QSFVRem2/LbJlpXn+qikU3m9gbXmzbRMOT2l21NZhthxAGa47GiXnfIuSSO4/+xrkaDdqg
ZT7OVw69w5xwF0vA5LYl17FHojp5zsbRIF/nqWQAmVGBn63Ucr8I3t8I66hK78E7jqGbmcHbvDjd
0bQXHvR+RWNvgxsi3aPPcK89xJLPkadVvDEAgOWbOKJRsfXH6Xpoa7VHBQXf9t/i+H9VHCNp+EsC
yR294j/SR8SPl/xWG1MAg2OkQc6E+IIa+e/aGPoIgySMTUzJSEn4fU6D+wtdXFywNCh4uFzoJL8h
SKxfCBtZebgXyJhrBv+kNgZI+HNtDDQc3atAh0t1/CcwX94NIPCHIL3PcnzZQSgRT5C+h2P3Loga
236wYTt2h7owmaESLEL5vxl16qILpYqcblvqbvIbeX5uOposvXxM/MIopjfHJ5rTDN1ckZulq/wY
L5U53vf4Ib6SKDziFfA6audQWQneDDFYdUwXOhG5rw91YMe7Mmmzc5lV1ncZk6Gz4WDtfzYE0vXJ
BeHp5XYLizteWLBe8cjuHB1ioCpbyRCA3kVar/nz7jBscLeU+QZ5hILPI23jxTONzz6z3W3pcBKo
sHtTI6ArSpclu0aLkJ487QwfRyrhnW1yDt+QRJY8KvpSbHv1NN/rYYkC6sGxVDvZ8I3R3C+4Kbq2
aIBQJTRgI1IU9GX+Prqf01H3L512k+zWEZMBi7bx7lJlMuaYKU/TsHBnulReQkASLvmAlpPZp/OT
5/R9teWXmD9EM+lghhmQtDiTZPgEDjIKNl0NwygkdFCfUjdKrpZxmj4wDrCcg2tP5imupN4FMNmq
0LQyCiKPjGIgwxxz3mCAqTBmP+9Cn5Dfs9FVJlmPDk+asIwWQv4YBA0bWaztUqSLNNi8KemWLXrO
Dqh74c3vPXWEe883EWYocl1OW9BK05aOA27d1Z3PWSv57qnCJv4tzY9dag/7MZbw+duUzLQ68R5a
+rE4fiHBbgW+5ofcLdWZhzl2kLK1HggQGFFplO45stEgb5Ry3K+rd2M7sWhuGaMtDBp+mKtj4igJ
f62M5poiBv+1+cOMLXJ7xJodQAL2kdNkJdoStuGqubfzNqlPS5ViJDclxv5qk/ipqzZD2dnX9JNQ
sW6Qsvo+ZYZlSxtLC1fvYehifqvF0t5T2VRoKTxc3s0raW9ey9CBsnG++OPVxSsvp8nrYIvRWD9n
daSCa7fheFm2NI8hiHu5tyn8mUaJxnPdhRG6hVtiFtNrvdr43agaP4kfBv/V6z83VTmfpgsIoEPB
jTq2cM3kOGcEnB6hkxYWBsq55wh0YQugp/H2VZym4Lzgp4RJqwkkrFVUsrIj38ON1Mwp/tCsHvBa
4VvR18uSIscRhi3DGm6G3DaE2q79rtUOkV2sEdDAsUmocii9Gxhy4y26PPPAZHzYJoiuZ+4429DA
EJDKFoaXoiqsC73XF58GvBmcFuVq3xCrkaNnahafbbN7pK+a4RgbjC/GxRXSXRwiPo9V57avZbfs
+xbb3T4e5vrDxLDP3vir9WRZfFETbtKo6sD/uLrJjIoRGTvR/GSjS65Pv1qgC2aQh8JM8GNekn9l
3ajvPMBfnNXHLVOiKp90LojWGPM1XUURo7b1G8O6kiAnbhaOHg92Na5pfTZ23V0Ws5s5A23DfG6z
wzJJ/5wZNL95KhvTdH1BQnuyqyADNio/+H7U7QorxiTGsdWqsa4t2VYstnwwECXrvRySYusGmbiq
XQx+0M/xyxpps+aFJJB3moXDnUkmCb9zbsfZZ9V62acMPeUL5mD9vipu1U7Vts1asye9NbJF7krL
NfqTimM7LOSQdTsORrG64h/YA5LOBi8pKVfNDB7BX0gn5NztCCyCtuc05iabC1tvJ/B7oehckyGd
q2KOgrrRR6NVst5FfTnSVseBhmG5rpqBEh6L7zMMQ/mqx+XN5hYmleCSnBJUpji6uPofXCe1tnEf
zdteJO3J40Bt7ipQELvCcBgO19M4PVZRZ98W5HpCaVBead2MJHveLP3iZge/reWHtp8+xDQ8sdG6
6WJtrZRcilBrs+82AyeT4aZcrX3LbHWPOCQyhYd7nOIHa4JhCpTXLuZlPpYSLamThbYRAWRvmQj7
t7af/5oV96/f5+/8PjBl/7LZePvts/rU5X/sNv540a8VVeD8AtMDLtuq9/k13uq3buPaiHToQbq+
dALpIeb4rdkoaTZKQc2EpgN69O+Dr8x/UkCJn8ObTFSv9O5sagSanA5/2B91Giwkg5FOoq9luQQ6
QaPAtICqXNptNlfXhNDYM1J0GOQJCs51LpSvIyJnHRZ169ioKH0mSBV//o1ax0poL93r6TJr6tex
k7hMoARW7z1U0eGDvQ6o1GVWpdexVdD76S2MA8lJc51qQUAVuwbIdehggb/t1/EXYMl2b2q/ZL5m
Vvf9OiYLLhMzHnj5q5rH8bxmKQybaR2ume0IosJMDGgsfh08FolfPirR43pgMNf5FiO6dVjnts7y
yAxQPSJbjPboSpmKRf20g8vSn/OGLttEvFGoXWva2YmNtC3FifE8pNn0yfPKlmTeOkKMvUCabOmK
3AOQS97aMh94eNRZs5WxFvsg8eimOW3y6ExuttOmrTn7mNV0reKRrknbvSDAg95IQ8+jIUOHLjRl
szxX/ZDzEJo+59Okuo3UOYcqQ6fXbVohhqkap/tIABYtlZbf8KXIs/LWH3WyN/pkOatyhXom9FC3
hfa9FWxJzG4WGem9CLrsaBTx3Zhn2d7Lpny7JGwbHSX90Rxr2jNJNVxXhkXsn1WSRMPWOD9x0hz2
OUP3sGcseueTRX2c0ardeK05XnPAnI/ozeQnDFKUCYHVP4F6KSaOlUa+q0TT5yiUhX8qOeLdAMU0
963lGVv22OqBOGn5BIOlf4dFX3yHqWE+C8gMW5eG8l3ZOcatTD0ySphscq0YfeNSCzjC+uUHqVK9
t6AGbSvOvliLcmjMpmPsDKkmFAtdd4euGTDt1E9hIDXx1Rk3zvqADYIvUmboNFplMQMyFkm20lQk
+c6mW/NQddpEdRS0PXj/ctmUZq2Bx8FtY/L/ScOzuboEQ3BKaW5tZcXhUJklrc2FaKUunvaTZRB4
rWkmXvPQs49F3PhHWhLFt6yKs3uK84p7Kl7ucuTWDSigyPjio1AqN1HcWcGmHd1i2qAWHK6q1PXY
v5LknNKn3xCRlG3xKTsfUqs039SUTddukJu7xO6GG2yj6EzqptUPyoiXd+p64VBmNdNVQ4n2DCTI
ufOxgNGGjg9aeyhTzK5HdUCvPXdkj8JaLzktJ6vyqAdbEKgJ+VNbt+s9zkpjBcEM6AJNjyyLTiKw
1MmZaXZs/NZCTktHhakB+urylW2koU+Eq6eKW3OHjMLZpUZj3niJhcgWgw/zOUQUO/S47R08n/hO
JbbYui2QnQK9CkweQ01vXZSQBzz5w/zESFLGIcm6BnHrVnKkX1eeh4VJIvU6UcWhNlpH7yuKESKZ
JL5ywyFZ/tZA0v3qWdBlsPDWURPabRuxk6SI3pey/loAz1p7fuV0IxevpGuSO2m+zWZtvMa6I8Y2
I+UiYgQTT9DnrYwRdwagZz8xseSc6DfTgyhM6011UTWEcSNU0+4Lt0YDd2MhlZuwysm4RG25p9MT
l0EYjzOnQWwihM8+Rd0sZvcl9vD6PvarquxYr4ET1XlpRGdgrfezcmq2thb5+KSyKfa/2DH99ypM
vMIcnZcSfGvr7fyGJIy9MQx99nVmbGRRtPETKR5cTNL+rQP+rg5YceV/NXS8/Tb+1/FT2aCUVshz
v12aNaev//f/iB+v/LUY8C56TPZEewVF/qe14olfHLy4AhfuGjFCHMx/VwKUD0wDMaF6axnxB7qr
+IUITP65lGSt+Mg7/0ll8LMaGf8vb0RH3eeWh2P5k37TBh2JY9NbiCti7iYXOuLCjV9/d1H+P1Jk
vuLvJ5v25UPAzeP95Xv+Kfajr7XRwDBZjhh72g1HzIXkMO2FmNr63V9/FGXanz7K5rJ4jk1PyvmZ
DVmX7EhZLJfjpFNq+CJlMCOIE7PWvnpBCsGxtBTc9MWxNwEp8X/z8X+6nD5dMFiRnmVZ/Gg/i7tF
gWB9dAXmlmp8FqX35uPA+etv+FMrDFYhH+EwxIb8y3PV/QlYqJQxD8AQ26Njjc+TI18ZctXhQOAQ
48r2219/GHDPny+oD0EQuqhNWMAabrJOrX9HvyRXHnsPo5UjLtL2jIHUIkw+MMpz7rAZF9p+AX5B
6Dz0oJ4Aelln5aZFh4OOlp6aog8V0TcXMQ85hHD5iWA1Au11rYOWB/AadM9+S+i9aK1mHWYERMEH
4iSyUn4W2XhgP+7xkK1hnqo3xetM8upq9R3KLZoQeZu0A+OOJJfbwZyn15mB7DVzrBE8C1UWB1Hg
Nc8uxpq3dPbozpUK82NcO3fQ+PJHd+2saZvmHwl9MS7UytqwXUfoKwf6I6j99vTQlhMPlJshMzjy
luV3mz5endpfmN8+9GhPmeD65bkxp48xxkk+InN39LzLTSmzZZs3S3vIWwerYWVtnS4bvzHU4wCZ
JXfN7BoMPhmi2qIcdlRk7u00UYriE4rOgvOoZ1jROUtScpo7D7iF1nDrjeB5gpK/na0sw/Tdxs+9
C4hr8CkjAx0T24e+bxojfcRlHO0ygt5uGPaGQ0KvKiKS6cqJTTffMWHp5/XRFAc4oLNh2qcwMJ5b
DyJKwvEkFD5M+YYwUJOEXIs5cTUp5b7YlWe8JbkGqFZbvI9PZsNzbeUMpFU6HE3pUEErRYQAUU3J
VVS26obWrLMTVZvvESFxi5QtKrC6nsNsrCzUpYMAKFuYr3ad+9tZMwg3klQM70NqttRb5mxdkz8Z
P6cJc6oqra1NhANtm7SgMjZjapE9Z6joOooS9dAszFRK1V1HcOLesW71z/Yg82NrJNaNNUn3WFbc
C6iP0v3QV9OhKuV7wiQRNUM6xPvMA/Bhd2nwYKJ6PhAArm7oUNX3AzwOgYj2Br9206J8Lcy9Gsl6
rV2HOhOfMNX95KQHFdjDFTazfEM8G41HZM1RJGvKvd6zMHjGOETzBLWb8zZp+kll1G4BzT00c/7C
iJ5zgwbkZJeVvsLDkxORqJnaDeirCO60DtCizSOiyuI4l719cpquvZprE9iMGTv1XTnz3OCORtMC
pDM2H2TUzp86nHJr+ienvTgzrvrYFQc5BQkdUsqmbVaChcHz521bs+XT4lzWrBes1GEtiCeKmgRS
neFH737eV/T+4uAQR9F4NTFVRXRFS86FP3CglI5Y+yifhE37BaEqJwOoKkgqivG8iMS6XtVj+yhz
g9e6rjPODWm1db3kE7L5t8DCChD3vflIE9A8Ci0/evyuhl/ET/naRONEx9pOl3NvI87XUa42i230
22jU+bb1ydZ0l+zG6NrmgelVsSXH4Stxl52PmjkHGxnF+hShdNxZhvkwzcO+R214zCAWbWqkzIcl
523jyG1flGV4KAG70dg2rar3uAHkp04TW1knjbvrpn3bxPLZgSsGETUHGVB5ursfjEaidzP9U1qO
8mBaCUeNtd5OkoFfyLGb5TYq8h4rNw3zl9ryi2s2pAXvUYD5SjjvqkY6LQJIZSNDO+BIEVp6M7lm
VnhIeABghkAPsYljoENFaVW3XemfCi1e8hIDOUQtNNp47WzlM2BF0LKNcsO/iaP8W4RGHrlmt/MG
YX8aTLv5nA1S3zUc14ONU7D22BLcu3TmmEFmVnFySwEpCbYmrLll/ECXC7pZqvhkE38m5CaXBbRZ
wQqIS4zizRpbk7nfYj8QHOLimkPKZBVlBhbLKSRi9qTfuZgZWSfu9LUEp3gHA5HJIa3/HKvlq5M4
CHMDrLgc1oohtOj7hRkWlF0BYe8wLJ59Xch0bOkGL5ojo28cAZ24Ydt6XzxL0ltY4UfbFq7gyc98
77mAAn4gZqLEYmLPoadncl1yW6xGjOQIOqK+qqfBOTrIvu/c1MqPiRHHH31nV8bpfCjmhMuvk+nF
YufagmjxOXnPBUh43JqOaeE0N/pc0Lx1dy65LW89MJCPE2OUW1e5y1tXyS3p0WO6yRqlbger6fd5
mXHnoTs/4kxRm8LlJuPh+b3KO4HyQoHAiqPuxPNxPOlMsme0mIndqx4ApSggXnXDj7ri3yL/b4t8
EpB+VxX9Kb5hLfLP31T3bf5jhX952W8VvvwlMCHzIIdHvvejqfdru89zqPLZ0Fb89q9D0t/afRYC
QjA8PvB4wah0bcr9Oj+V/i8Bb2ea/D8wg0w6gf8g556TwU9VXGDiL3bIcfB9IiFYDn+s4kSreMQN
jjoGYFsBGipJpyOuVX5FQLpzhcip1U+x04G0MdNkOOm06h+SxtDlIc8sAABKkf6wwaqMnzoa5CYa
QNOIBso5kEE7fcBubx5We/wmDlBeLMivb+PcwoeLxSl6nkTlfGDZfyrwvcS81bNmfT71eb08dCp4
xv1CmnzFgWBTu0XUrYnFuEeon24GaI/VhoWMnM3F/N43vfkhICWZEGsjFY9VNebnTqEPq0sf2MXq
TB1ddBu24023JTjarWVY1mO0CGNXdkbwvROqNnG5Siy1ugQ6EOsMCRv0Btg9mtzwZeyCcLE7hq7r
hcrXYELlJZ/5/VMCeTpePVqaTghea/9AvR7UYVYOpyXP7NCTkCEQGI+YmAStiWzjlkEZvOlsaeOw
Knzzg1dCIXIbHYSOCKCg4F844qRA42gMfLoFamhTZXjIu7QPSAXH0EBXJmAuzMgUHdHYccBRmU8N
LJrYeB8GCVOgz0rgLIO0rpXfBeZhdKzidc4Lz8dUMVgfFPzjdJNPABB4aiTTnQ8c8/uSjCCSZRud
82RKvhpslrcNLYzD5e/r1r+KO1vNm4z/nkQBj3FTIUgLPRdXw95UQ3UYABeGtd8s1I9cZCwhPZMR
vXKJ+lTw2MKMk2yGPs/Ha+J/YMdFhZUvR5pMSu4TB/rkAaQm5UZGsgZQ5To/L3Z90srmKdlnmq0y
jcWHBlKSu7ea2TcP3CqcJ/uSe8Fv8nM2dN2WT08xa3dOiovGcZ4QzhWvypDFU9Ko+UPbJN21zxz9
OVs0RmwplLulEJVnDCbxVdRiE8vmhlydYHauOLISwwHBAqV6T/Wua75kttBudBbRVQe8kfBxnBZ1
oRusaShZg+a8GueDb3cBxDchv4+uJMIpUmVZE+tM4OsW2nya7wNmYMltXtS8FzTQZu/WrsAnY0vM
5WRFq9rLdj2OmceoDOabdBnzUPII2S69Gd2UbplOIcYT/2D1gQWsLpGvBdX/ofQJbkJYnxCuPPVp
6R9yy+ye+tr+4PTFcF065lvlT3MWUmGvEr1hMYi+JhwbWDUk6Q4b8T71lwjZGFJifNYY1yPfJm1+
8NXdshT1fecu5UNnSGBV8wztJrWt80B2yQYxFGoIz7WPi+f2OxHYyxkqSA4BEblpOBaOfEGoyiGx
nAEgRMploeIX3NgdMtFKEIBKDhd6hIpoup2oe5tyNsoIHRs749A2srvBhIGdx5f5FX1J5x7BnsDm
oIGZmF5n4sMviygDNBxQIhAjNWzHyfQ+aMx7N5FlxV9mlWU0cRiVzvz0S7MiugiOG8nprBk1zxmZ
YKHJaz4tbcCiNzI1Vce4LtunNjCbDCunleyGRMsU/1G1vMBZMelNtlDSOSSQ19rUr+Bj5oNoPRPc
GNSWHplKY4LDmhckKLro7a0gEnsnh8qxWMoOCLChGM2tdt35aoya+iGZlu4t4PtLEqeWKTs1Zb3O
5ZdYnQHoJpx/3TWraqQS35RrgNbGbAcQaolXg/+rGhUCMEyeXUBnzDYKZIxoS7Irjbd2DrVKMVZm
wk0pyRsm44GeDgkoynCcy09EqLU7lc4CC2rr3dbzYDxDN2DzH0Sy7INxyiQfUfR4QvxF3RMFh10D
DSX1IZs5Pg92pc4dovfLztLmffQ9mMr8XNSsUEQQFkbVdRU1LpvWhK/qVY0lREsDCytutxpCELg2
/LPMlA9TzPZMA1jYLIdRPOLV4YMQZk5b2B78JYXOlxtUOojgSCAIqlu6wDN0bNzv27peeqLHgNwp
33J+RCz8Wy79fbm0NtX+ZyPGWi7dfJvSL/VP5dL6st/0ZuY66bRdh4wq0khpi/6nKWqZOC5gMFD1
UBZ5uN3/0xSV3joexY7k08z6qV6ilGL4wER1DY8SFilV/6Becn5q45kB4hOaiKRoMYMNaCX+sVxq
GbOTVVhl10oM6fzJRihOeKnt9fbOhFvFZgc/dszmY4qnqDROtUgaR6Hb8aojuY/mAfPS/FWBimFI
ZDZOCDpXL1dT5XrfONR4W2Y8rlraY8UpHO36Ji/G2X6CyLH4A0HTgxBorwuQcqzsOabbSRGyZElw
RxRN7z3oetCWZAn1qpmfZKUikBxot8x3gt/IO1pPxGt6XlKbVXlOMYCGk+9xItdIsRe0mIuTT8k1
nqy28Z8S4S31mIXwAtizrNLu6d4BEiq75w5Oh7XzmfQV5lvaev0yHKpG++gtOrOszKuUQE08r2YL
TLhTe69t5nsHHi/G13nMeKk7G8vHpoJ+c3O5q/5dgH+7AEE3/OUCrFWf/Ff4SdVF+pMhih+Ll/52
ZnF+sRHKkB3jrlOIy0r79cziY20S67gC6ZO7ElkYC/x6aJHuL1R/FpwUn1k/L2N9/nZokb/wTyHe
Cxlw7F0dVv9gEdKt//nQQucZSCiIFKLvTOlh2Pp969lbNfv4CLMj5CDI6lawEhWXLgZ0LbRi3trr
BiWgb3qJewI4ASuZKiLwaQCx64didFel/8LDZ1c7ddwyCq+tUSE9AAlMYg3JDGVKxBm6CPsE9Ma6
pUVhn3p7YKA+C9p6BQ8pzkJrvMqYoRdlnXJmQEHhXwdJVL8j02veG3MhPUBniCU39DL9ayuhtwIN
0rql8DeqsK6gnm+GWvjNQRBvp3ZdbqwvuQSF5syo70XbB6+U7nzwSLGAebCDRX2BPpepNT2qTMjT
SntfNXCTR3ynqPIa/qiq/bMbeN3Xzl+Z8QRc0IFMSImAIAiTvrExAM3FBNk0H1YYdRPYqB2FiMk3
tqT1vO6Dn7w1TLSujeEodSJflpH8kEquURLSxBXkluQwxIIMHAxCpIJk7polgf1ytQVBD8cggh/n
a6ZSrsAls49Y6+adpqNJ9oFU/DN7Auh8ya2ZY15Hb5I/gAEGf+24ppWQ7bIGbqx5PYN0mbu7wcS3
ttdcZj+XzXuRmXz3oHBIUxlGU8KMT8urKvGSW5lDVPAJPt2oMZ1usijVJ1kHeDhTvE2Av9br6U4r
dbucSoBx3Nf8Lz9+UIjJpOriOQ9exbD+wnSip3t+0q77QDQG3rHxEmE3EQJbbmHf5emDUQq+Qk3g
Cz5fnfBfvyuA7DvFwHUBtcDf+COClU3dcLDIeDHZcH2J0bhZW3RvlL7kiBKnSLWO4ux7Eq1pP6au
gte5GB/7pXP2M6BPFHDETmG26bIHT4P6AZIHmbyxSvFc2dyAK0CWu7bkRs+Rx0V78LK80xIJ/uuR
X4EodCWHo7pYYw1Wyq/Xa+4GoTp+2UD2kOI57ZABbVvI4QrPI5MBsAI3nyHWECHNo21DEG3/FdQQ
rnyzJzsjGVsWIW5nfuC6Qa+NTiJeH2MZMPdzla3g7jygaNxpblE8FyzL6xqFsn28KBmNDOMJ1hDJ
350uA2j2co1KkBShxIKMDFw3kTWQKzet/JQKwCAPxfU+mYOpeR/Wn8iXPWBxB66hb3W8GZ6I9BBw
nt7h6U8Psya1pLEt0lSArL1ebuHUANg+58Ry1etiv2StRK6eHke5ZsiMIp7vL9HomHgJwU5Q0uwJ
qycgAKLf6udtoKs3hc8NM6zRbwUeZe6AdUlwhksPEEu4eDMAvENrsnHwbGzfLwD51lk1ke7gWs82
MI1XIzM1FNIuQy+etXEJkWKNxrnkViwMXQ5F4oyasQYRHZ5JAPAPMeIq/2E9kLME63BNd4ISzvWJ
1hwcLeDWz8Qfiw3zPHm68OPHNapnaV1+QmTa3BJ1QxzdpgBg6ZPu0iXyPrtETBsKpyAl9hJsTdLR
j8TumnuzyIJrp0UHLrE8KSByOd9XTsiZ9kuHlnUXsCgYGCv6AUjW2bFKgfPrce4m3KnZEOzSueVo
j/vrMV9R9qRIoRAtrYL3sRnfnPDu+9usB/dnrgFvPSB5rmBpT48NNzqAGSCs77lJAEnAVOQAPkQ8
e2Tb3rpUTBHwj0wtTx156vZxGtgi5cIXnlDVL5B4cftvC2FYz5G5EKMZ1x5kVVmVRAggqkkPl8C2
wRZg/fVI2EOxJn50qWBrtqKZe4qTLzc4KeH8rKojzsXEb4+uvyJVoh1m6zlzwKhumXOSAIFmiPvF
6vpgV1fcpSMtMXTlGPJuU0C5z2XJiIApS7Na84P1zvGsop5xlireXtDt/Rrn+NjSxOHuhgH6jAc1
eFVw77IrG1fVEeMf+rjLPW8LTECh2fOdQwG8UfJrulB01/Aiato1bMJctz09Wm2PX5ZyDwRlx/6m
OkIMaRis92MwE0PTtETYwMvlh/yxpWWdRSpAc4lNciJfDafM7yAEtAw3FZI9w7q3XVZXURAdweGc
yyuLaX9ZcaX27dexIno6nFpHJfvLzlrXieXCj/TbVyuVVfU6xvGcvzmI7rAU2OsuZekxPdgJAQAB
ptZdNrTlg5UMIgQa+hViTXBSzar89VtzfTjDx4ZzuUYtjsuaxoOihxXs04OyNlOCDj6BkpDMR7Yf
WRL+EQ+UEBs8MpyP3XoJrsqq64FbehGSfigIQfGwZIi1zJR2GdE7Rvx6yYqqepoVZ7syWTX5MLHX
sibVNmGLwYJAclgW4hVzv9ZV+UrsijoH0TSgsp7xOVGHSPVMKgyc5PVB1LlV8YwerbniGePfI7gy
I9aultCB6Se0ltXfOqasrzrcoKHGCfeSeq0DCbWKPrbojA1BSFsHJixUvReaHpDlEf2/VRrjse/n
U5cMDUkJAcOZe7g6dQjO6Q1Wz75hPrg36F7eN7beZKX3GOEPMt9mt2gMnhPgk6ITXt6SXRXXs7Rd
miPSxGDdmIBcMAEtVeiRzoDkurWzEI5UebSAMBCYZjd+aNi53OeVQNXsgU83B1IsnSzJ8xCVFhEg
tEGTeT+7c+Eh+ydhPIy7Ad2a8JLgqpf2cudjjjl3hEo9eOmE3nIyGjobo/UC7wVmKr63u3TJ/bMn
Iu5ey6YoSXwcxX7W0MtoJpTR6Pmv1KTRmxEkJDeIwqdPhV1nL7NXvhDw3RbXBUrphzZPADn33eiH
9qKCva+l/t7NKvic+DSSuhEa58JNtmsdL936dIr2Mygc1Hyt3s5TX+5Kv8GJattoMwci6G98lWDh
4Hq5X7Per/bLgC4VmKFJhub4EgQAVnOI4gcvGj/qaCIPL/M+x+00PybOXJFMg7JM5h799N5RDx0A
fsqfyt05Uzl9wdzzTJAqChb0jTd+miwPkNedsPaGcl/Phn2IAs2QPkjtXdx2zy2OBCBDLpXRrivb
+oaAdraonMQUZ0yaXUzdcB6IczoL2D9g8OvulAeDfV1L+LNctIp+YEtnxqUdO7WtvzMCTowZOxYi
mjK/RzCMwMA/G0tu3fEQAJti62of+4Z7KoAbPcS1DGUlq6PgRHhAyUbNOjdo8uNgOML+B71JzN57
h1Jny0AswK/sPAxpKbbA1c3HnMb2NYGP/QumeeN6Lhvsm4bv8bqR2vVzrwtm1pEQTICnqgWF2dcf
spVZucHiAbQlK/8fe+e1LKmxbutX2XHuUeCShB1xbgrKTu+7+4aY7fA2gQSe/nxMSWdJ2svsdb8U
IYWk1lRVV0HymzG+YRfPdh/7J6kd49aELhXy5JXget3DKAWUmqaosAVL+W4U1afZ2GaUliyRpfS9
OhiSywYklMaluw7j0YwJbBR+wb4f2EK0oiU5xkk6nKdafG9Jmt/bwO1DqzXL7bSyzgu+7ve4N+HV
xY3C59TYe6rrnkowM+toKcxiPyCreY47ThRO/r7aI2hgpJjZ8mQqeAZVitJA2exXhS4tfY0kG91A
ix0iGDlIkOR20SDMx0kXpQWttexBbMmOWeFjFltIMjfvEKSBVU3Jdw7/5JDmdhetvtXitp/qFuws
UUEEKTjxEauVwcHUZ97Jh3f+arCDJGTRIx+Rua+VRj0yxT5Puz1Di+YmU9wXGa7619bzy/NKXMAu
6JfiAFRsZThq8o+5xAaKRPJFJ7PPJe5UjWtcwLJR+HGQVkBxSMFOtti/W+a36s0AnUWWrn/jFbUK
eXjFT9VoM9zXajM50bug1O5I23xTXjuaRMowdL8YnbXa44lTK0DW7ZDYg3LToHJKaNziu3gINNUs
YqMdoozG/xx3JQGAcZ5r8hkNvUBqZ9PUr+ylyVxbRWiXrmHuEgVHjM0WcArnM/50nrr2SM5R6Ge+
kxwYUosKdFnPv0eSgIvDFBXhUhOgjX4vRmrQtMcmRiWrKES8yeXZlHVtuVxMi1joj8RBatEyrDpN
WY5qov0VE/Nt/u/kB2jnkt1c/V/1WN03LOLU//0/ztYb/y3/FdeBRT8PnATsJyN1plh/6Z0ns0V9
1aWn1sMzzZOPUhDqtda9nDdbnaqf4FL47nlpeIpGM3Os4jK59vQ4uhPhF+mkSY8yGZPvEH7xmLYG
qmojo6ZL3JVqIkuQyZbxFuzdb61nHZhEbxmEyPKklD1GFmI5hu+/1sgIIebHcd2aknoB+5DGGdke
bMTm++2x8k7GFNFsq2KWvBOypSD7wwDk73wcG/DyLx+HkNISElG5aSL63379Dyq2KUiIcEZDcqrj
iVVfsMyjClOv2IKXRADTjWkX8IRZde+VWyyP3UDT3aU0pVkz949V3f2rd/T3viCiyjHbukg8eZ78
+R0ZAmbWyAOQPR5rTIiXpLd+pAkqZhWKHcbWx2mb6E6SXJwzXjeyp3UDeN+Ce0wws2q3ZoIK/Z9/
VJvg888XDntR17cZvdiSAcxfBKFIxErIEVl+ipuAL7RqWJO+re46qk8usbvdgeRQ6timRizi7XRB
2fbP38Df+a5cxrhcwQgOMcPY23D2D9+VTj2rWe0hOQnyaLfIV5Vk0RhYsX1rMSFNaFPi9pg5WZpc
DW281sxBVXyb1APBUSZBVEjI6Ef++bv6Ox8LO3wH/7HHROx/hObUzhizIXKT06857zN1437OGrqZ
j6Qt1pzUzGOFHy0ypqT9/M9f/eN2/cu3wst72580bwBX//yZ1AvJvTUJzCexlDTRULoWVCc4jauc
LyRdBAAvR/vOcyFj42xtjVvtktpAeEfX2neut7An2ZnFkKSnYZu9tB3j7Z8fUaG6xmPwLz4u+38I
DixPojTwLOYGrhcwj//Tl5haBunTkzSOTio4A+1mrdOLP26tzke6IQd/cL3Y/mQ81fbK8GSuUs6B
hbyepznwOJ4SB+5iKFajxHnq8recTvx1hp6T7D/GQ44NX2an+5wpzajHJDs1QP0q8lKJPtwnE2mx
61Lx6sLGMoPDZEF25NMQfP/4dv4zif4Xk2iuQ4sL8R+vgp6a8R9Mon/70d8n0f4vgv+V9Dz4W0x7
GQT/Poh2fsH4L5iWkIvy66/8PocWv9g81xAyIl93bQTxf5tD29C8fCx2ULksYW+6mn9jDo3i5q9H
okToa7qcirwPi9rjz9cyeQZFTb5eg6ZcWnofIDbWYV1nwTFlf3IgZcAdQ2w+/gO0Yk4eO6uzW+3N
TTRhSUM64oyMCuLMefNUutyz6q+fJuXFX0B3M2vkxm0pVVdxglvKnYgGW1xlBEtH6GkIndMzTvNo
MGY0dCnbMQIYyM+9LayGOOsS7wCWmK4kTC7IEhiPy6Ithr0e9vZ1yuufqtoiWmWwuIfCUO4dwcvz
fQFunWiPeTL2Zmc4IHhhCmKWETWBCk5qp+dpVmyrCVe/sdHVtuFgx855JL34oleyd4OZUnY/lx2E
Z9yoATqKePjBq8Dn7N0a0R9hIMrZ+W3Htll65fLrmHGOa4+0Lm9oCtxBWpwyEzX9nt6j+pnxhZ9E
zPjDI+EETvKaxd9XT3SYEel+3iAZS/6/vLM3F0/cW63N4hEr1Hwfz1l6p8e4fm4VMR0DcqDlCmtS
IiKXKhJYQSp9pgRVacU47To2zSvonoe54H11XssHmVtxXO2w1sdwe/NZkki1tl+sxPfv45LqaUc6
iWlFccB4EXiAbg6SQJKdgGo5t1V7V1hdcC8wiqTXOZ7Qk+LzO0zkL1+XXtYd1zTdqvgAD1E6EUUD
oaV5ooX2HwxmCbc5WcYhIU8CewLjwComiiNuCgZ/C9+OATbsTMxQc1f0HSfm6lbL3pO5dXGV1iFF
7ehGGfQMdVqNauD3DBMLHnH3Va9V97ln9fDWmgse+WDthBcKlF7fLaPCizWkSFd8vQQPM05/2Glu
8GT3WfIwszhJ9sHcG6iUEOHa8aw4PZEK06elhn736cfDAvPadds6MiEpwUTIPOd1doplN6xnVEH2
cszi0SAy2Zg0A1ZZMZeiIaAFRMkxgI4uBKnluh0fJfuk4jp1ZoYUvmE5O6v3vJfaWtyb9NdyHMAD
tTkMp61Q9z6q9gSJMCW88VtB/1HdLx+VfrcV/cZH/Y9Wl16g+OgLiBTdmgRf+qSfkW1L8xA3qOAv
w0dXUX50GOxe6S0Ef/QgQWlCYH8bT4uGDmcX8Q0xsNNVtjUtKd0L4UzJdfnR0eS/tjf2r81OUpkS
ftjWBAnHzJhzbzzrrUWKt2bJ3NqmwTHLM3QjTbSynUVGkDY3DIW7vaLjyrfWK8PQ5+1kbpM1XHAN
vXpenHgnbm/jud6at6bv6eNGnmotC1zaO3jUgHW3ls8YbEX3V/MeTouZ0RWyWB6jZZjnKwOq1BmI
lIiWoH5sVv96yBXg3clSYeA380Vn+biXGNn2LszmHUmVR9ADxnexctKUMU7KeD3OvgWeKMPfv7SD
vGWG/MTuAgNCoo/o0cSr1W/KsRG6CQDs5k775iP8QxuF08rXpmjkE5eYo6mMycqgVTlQ7YUqF/WV
WbfqR77IW3O1488IYvVp1l35VHuTf5dPjSLMHAOiC33pHvCgc9hiU5iYE83neutt1vkod10CjFKo
wgf4sgwGDX7KKlAzYk5oWuYB62dSfUm9KOXd2vY3gy7isLXTKUT73h+7GJhMjjDlpu9jfeepElSr
ar4GnLZHSBz+PouX+ECbk5NtI4D2Wjh/1qZhqDlNcJRZ3QGSZwA2yuRLQ2x3lFhAVArJ1AdPdLMr
SQ16wz+gT2aVDC8YVAcuDG0ck37+OfYeAeqMlvZD/xFRb8dfnEIYFQFbKVkOuVvlDEZs8zx6jS5O
TuWKq5rt2iEIoJHt2oRpcjsW7sUHsBfOhiEfxjYNjtnKo4mUjew4CLfiqvBWeUuQFbZKqsQs3/td
NjzCsYlfg05wy4oqBu41pnhN/O5r3RQNnJo5Kz61DE0O1jjB/8ts/1Ax/D42AKk+tzo234I+MdjR
soptdL3egqAlOL7TPfiCyn9w+IUb5c3GndrcmhSEZmgFTCsJpPFue1TsIOPmobAuYs6T66Co/GCX
1PRq5ZCNMixsh0TEDopCRFoZBHX8ACRSWc6tgwlkRyVOVJcB8+QogYccZSvJse2TkmlGAmzHGI3X
oTXVG1dc3UXZqNsr0+kfvThvHmZ0drdOXtSRj73CG0suAxex42yrcLZS92QzX9pN5EsB3ZD5D0e5
1Q+Gahv0GoN9OA2xhkdI2X2pJU/sMF86PLUQJF4a3J6PaVDAiUPqsW+RmV13sf3FCMafWVYnnzzb
Q0+/1GaoXPFC3L3BCE+h4HKKaTchfuRW6uKXpHePs5N/ib3xm2934gjNcGDxhzITPMynZVqCaCgb
O5ISLj+07d3kmGc0nsUe5Ff7I4HNxb7OaCKb8clpsse6Ce11cfd4AK37krHLvlC6eKgt75ak5/oa
pey4rwYbypgNMmgIddrrdq+sar1NliHeIxj5DqTymTg3Sinqi2xFuK6diUEUa6dIwJ3s4CNxuKKb
3IqZzg8HF8s70efOPq1jOMFF8WzYXsPKqTO/oEyhqM98+aO3+kc0Lz/xEgHozZjFGfJzzdg/IgaQ
rPjClJdgiVfcSqML1RNLTkLsFurKCz7xmLOzbffIXWCdJBOwzXmpzs7UYmZmeZl71kuml+K65Jrf
YcC2DlavAhijQxpifzr2U9lemmF+ctdUHaw1rXfltPmp8vU782s3HJyxeQKHM4WZWvms48pZonKB
sCc8FIBLraoDTLxq1xv+txgpK8Pz+LPZCecOAQSDIF88dNbAdSW+VXZlwXgaSS8C4ngFn5AY5c7+
ISuNlNRi0w8LKIJs2LLkV/rkt2geldu6+6xDxDj5XnqkYpGPFkD9KC11foC4Mt/ZtYzvQV5fer50
WKdsmszbdFGkP8mWS9TyE2BAM9ELVm7dOm3+giDae4zndDy2OhPjTtp18zimpGnmCjYfxD3hYeBz
eaRfG53y0P2trwObta3Y7Kz6rpFDEro6uLLb5id+9FNnV+UuNcy7WKu7LTUUOwgKRCWxRlRf+hKb
/KrmZ63G+9Ya7gajvqFaY9rhrVhNBobncPvIJsUKBUCW21z4gM9xTmQCx5t0xXWd+/61V3VYpRkc
2otEucWUd723+7r4jwbwVwvzv2j8bMfbpjL/uPG7/ZAgRe9FM2A1/6Mt+uMHf2v7AqRENHXbdNJh
5mRbmHl/6/usjZHiwmo2bby8f7ZGfxCZPRR65NvQl/2h8XPFLwGzNNoNk0NrG5T8O42fK/9sJt5s
vFsWFXMwmz7TtTYB4x8nURh9Wh5Q0r5eIbwk6zFT2zkHddjcVYu6MQYXjUElydOb4D5xMLnO+hnZ
hIdzMrNOamqN65gH537pjOqQLF2DT25VN01SnwgbGC9+p2VE7LJ31Yy18dTVQItRC2HOy/yNIFx5
TxPLppfcJ6kDBRGeQKvtml2lIK960H3Z3a3WwUaLQ5jhFDvHvINbwPsGIimSU5GlN54DpgwxNgLZ
Ln7Qa3cHjyzaZpIbDto6dQrFuw8yJZSld7Fc3GJjEYDG6r6PKHSiMW8VELI+D3unXm7IXyXRhiBh
Vm1o/hARd6Uy9szUrQPyg/UIRIIpb2IfjVrUb8Ey5VSzm3Qdthrpq3d9wTOG6SZRs/aACEZW7KAF
2RRO5fH6FQhWPimXZZAfnBY1Zo8yIZK3sqwV9YyNHwKW3E637XSC8nvXL4GJN7ZY9wAUUFLDK+RA
anmcoDJF2AO0VgNioJUt1YU13E1q0TGwkHgMzErvB7KBgmo8te7m1SREc7dgx0WIn5iRHZtMvHM8
XunyKoYJ6fSw/SbIyYsG6Kwc8BxDvTA8rGnj10phRJ5nnMCw2K5aNNShA7m5WeXBoIw/UDnXEdlD
xi5jWL2jETsFcXAZMG6GfmFj7l1j43Vx2CyzSxRUXMBlnXGeD7abBDhCganZDCGfCSsBb2P5E892
4ldxtwnCcAwWRrPpRjVAIo7F5AgDC4wzw5N9YOVf2rl1rzoD2GwdV6EtnC4aydQAm5ccU4ew+6Bj
X1WC2ijy7rlR3qs/r9e5reUuAb97MGr2mZa5plRS1fsq8i95N7jHjRKH5EmTlYn979LZwQ8XuU40
TIGIuCY2893O01wSfp88kDWDjTJBhM7WqyTNdGDPDenNVaW5swZx7uzc+rK4KxOMXl3NRvGVimTe
z6nf7vMMwa2oaY/XtcbYWnItAMjp6DZa95SuIIVdkoVDZCtdVFj9J0MNmMTlHEdgU6cQBmF3xGzp
7huSyQ8enp9D7OQvPcCDm9pMq4Pjf00CZV7mRHahaD3juXQtwjjottxIlln2WE00vTVcMfbNdBrE
NfXPEH78yJIExa046COl1ht8LeUB5rXe43bxDisbr0jgD9vXM7FBg22YBAT1694EvbJnzJmSsURe
Zzo4mFBl7p0t6ssQ1+pERZAQEDzZVzTBY2Sgxnqh2eNT9GMnstlrh14S6EiQBr4zxfaoFLn5QqwU
qdiG5XHndpDo0laGwQjXHGRv/VQYzkLQ5WheLPbgYscWibZEG0W691pfYx2pvHAs6wIDA2mYvNXx
WmK25z80rusmI/y38G7Z+n/NMDlCHGINOHVQW0Z/MiK58nm2SNhOktBsSPXmTxoWH0ZxIy4b9ol6
a3gy/ezMSNu7+HAKd24vtsq72yPta/YpkL3dqksvcl2CMewu+AYX+jFDy4gs7L4c6wEDQ2bReho/
KnddDmUPzXqQ15nmv1eyPmpv2RbTdX2QidGHmMHbaImZ/6YgS3ckUb13DfDkxEc+hL35JCdGyWWB
Rlr74xBapr/s7YzyuSelNjQTr79ZbHkYK/s96Mh09IliJE9DiafYTpOwksF+BPpocqsBUO5+TApt
hlxJURF9jgm4BIIOmLw4wD6c9uSfKoI1ijbCUeqfUgcqd2l/8Tx1nSduflZifvU1VZHMvCEsF8cj
YSyrn4NgeqP31lHbyh/k60ATjrdCPCmfbWu8ku7Q37a+fcka6AMCjCGCPg9oV39fpjH50k7qhyR9
/uz70YQ7ALpSrCMwQhcAUwzXZ9/pobxGgtgf3bn3wTlAuS6hMygn/cJ4KnheXAKky9q6gmg3HiZ7
6Q6DX7Lc93nFel2fUQll9woAcG7xEJoNxmmFZhxI6nJ56EchoGWKp00GGXlDl9EQqnPSQ+ohcsCA
2z4S2pPyeEmrzvtcFvMnHY/jSS7yezPa6CqTMj2M9qCPcz0bB/SCbNWrKbgbyuneTCSTCtfd3ri+
aTsVh4PAx1SR1ZavzV7j95+7DNcfuISzlRpvY9Dm9ILzdydr8WOX43j2p7XnrMl6UFAxk5Z5zi4p
0qdjYnDKEbRF3U+QF6Mwm4yE1RGHBJ3BAbA2KT1uax0Tmb/BnhUACfznZVBXqugQHRvJT8do5aWs
y3jTGDC7aGk0RCMhfbqVefFbWpHG5Um+cqoeSElqIu0voKq+lixEhhcXmjywA5QWXVAzDTEQ30CV
hX2mXwf2mnLjNXsqL3cdV1/l38WiD8iGldBqt5sMNIdQDjV4k03YhFqseC/OyPoHwMCy9LThe6Ea
Tu8CNAIVP+gxOxaPjoupq//cTHO91pfemZQMwrzxcSXgUiwzIyW/smUK1f9H4f+/Kq8dh6r3n5XX
zz/q+odSP4C5/K22/u2nfqutfesXVP0scKk5N8Lgb3V1YIIlFBS1KOo56PjrH4X9aAUgACEP3RzH
m/Hmd2G/+0uA0QMYUYDs/98NjWS//ZeFim8HsAPIP7Xw+QD++ctyUC69Y6Ra1GcD1J3VHicGrPm0
hypPvv1QMcbcbetFfT1sCphKdUtkbaoYlLby1FVutotFrKo9WyHrVm1KGvr/Yu9t6pok8SCd6B6O
aOLNnyqQXV20OMJ5DzZtjr2pdMZAMDXflDvkXXwf6xYtj4O8VDB/iaiEu9DaND/oWUaExKbJ9sRB
ErQGszoIhr44lX0kQzlgVxf5JFp/VZ1HvGpoLL3DqKSMzGEywynPkjtrUyLVS8YRncKk26ZGSJVA
YDefUmvsjvZkrBeoEtssFLfFV0C3SJ3mD9lTRbF90/TL8FKgLAO3uJqPo+7tqC7lwzRawQ3pzF3k
V+AKQPcjvGFIhP1ynKIiY5QR52Z/RFpcn3RGxPGmzmraRp57fBIHKPbMkhiq3NUyuCR1QR72XNxD
+KC3R0C+sxbt78tENbtxU4T1W76E7lwzNFfXJYVrVudRrcYpNlY2EUVqXEpVt3sYT7B7QblGiljK
G9THSNE630CWpvX4bGVMKmi4SEaMK3HkxKxoYAi9QnO/PrSTrW4kGVWohOxnb1PALSyz9krnbHFk
oR7WgnEHNLXy4I3NHBktOjp3U9SNTAeQn38xq0zRJjHUGifaEMTb8evkZ80Bgp33HWhysdywmshv
EgFvu/wQ882UPHu/4kGWsbE7MfzqD53HSH7ZlIAkAyGh2dSBqAGDr4Qn659Qc4LDutV+TMLRjnDf
uA/uohXPz7x9SUcrfwGPvLwbHh0rj0Zh3uBrnq58YzvmYYsjngwQ5LWwSXYcxSB3NoVjvGkdnU31
WCJ/xEaAENJw3O7kj03xMDedccHCPN3ZVR9cuV3GsLBl0d+HGQsdeRoNDGuHnn6IrJjRRYK5bmpM
pqSH/EOguc6b5XpTbdofAs5u03KiR2WEvQYIPNllmsSw2FSsjl4nO0KfLiOGfNluttfq3jDECcFM
sUsJgLzpPfu9KTsZX3dogNOr1irfPNL5HvF6HGPDt4yzykY3to8ltS346CnQdfBtddGF70muXO9W
1nn3arT96hupMgzwyGfZ1f4wvoh2drCXjiljRyqzZzdWhFP2I3q3sg4uupF2tQtihVKuTb0WxbhR
5TpEdpDQzsmif7FL7ZKrKLAxDylOX9nICxwkXxkg1XPbvOOg5HOvJpzrhHGwmdxDTjJxrlIHhSaP
7NsO9ah8M1lDd9h2xGI91HMwxt/zuINcmq3BjhOOdAnXwBrIDJArVxS4IaoREBS6/AL0C4KanTkE
+VeyUhbj5NeT2ZxFUxJQB2aKzJdp7Kk+t0Gbe6PBT70SHS7eC0ui3GogHyXUKoM57epNLlaTjfOd
Xd5QHNnJAX+WS8eiaSJ/pNgNbDGDfS0KXnItkx4B+ow4y4E4X7GsK1FdmRqrAmcfrzgUMK53UEIp
xkCd5M5uyoK6uZP+YjdeuIxd6gxXqIyFiZkWx0IiZ4kFJK29O/Am80Fs9gzTLCcUp4LPmLVcvDyX
W4BujwWy/8iNN8O1CvQRD6F3Uwdudy6ygPt+FnEkPlJ57dGRRzxX6RF+jn9stvjemhzfNSGwYNdb
ooFTunGkqHoPjR7I/i1hzm1Q54yeddzigYfcsy8+IluxRQdzr1LEWITH73vkqMYB+6H5JEsc3J6t
6C4djWKGlOH6VjLOfPQn6d0OHsts8ZFcjMHtakEOtCu73opw1iTHoWcKv1vXkU61UuvyrVu6rzyj
+lu0C3jh0d2E2cQ2e2ebnfmUrFZ8mM3cf2FypB5cSM08HOoSootUd83gG4fSWMzLVJvxtxVz3v0S
W5GSXnLm6IxPCFnNT4W0sggwj/95ssC/7IbYbsm17eYrucr1xhW2v0NHXEStXnKG5Q67kq6Zbl2I
pIxOXYKHzDVnOJ3iPM8nAoRyRuT3ELvzPSiPo4K48bLKZjgv2LYRltWMb7CIwk216C1WBRZdl2Q1
Yf0RedTPtn+Ffr/F9+GICLUCAYS8PoIdV+xsi0V/Qr97D5qbxmTd4Kp5kBw9fgOHFqsKIlvtphyN
q/vJQTbPs1AE7Ttu0uHGkqv1Yxrt5iAGGOBEdFknT3XOGzE17R7ARhK1OEAOecYcv6+H8rYwdfc6
ch/esDXr73E9BNc+0E9c8Bh3WXTgwnHS6bYArQRno/RORKV86Xw3u15I3HqL2X7exrGF7y5XHpUA
sAgaWIYxTeWYt2oG3h5m3Pn3IpfzEVxL/+7LmlmTVzDnWYeHnjYN8F3le+eKrQaBAOl6ZZF09VVj
Uty1c2XS6TXmGXP9W9zXHvN6llyYY0kvNRZnj7CEJsu0jE9zHQO0TZvuBtrtcuUYCk8/T3+oYNDH
IpedU07K1/CCrRf/xkjOCqY6bB6BgTRBTbMXhB2z0pAN3UIOcWIDjKtgwXiIvjwr2QgBhMo4Pjc1
qJQIKJ94t2dG5TM+p3UnzZyToO8L0Gw05Usqnxx02AmPvKQiYe5ZeUS6PfxHN/W/i2uxA0rifzw+
vyvKd6yOfx6dux8/9Pvo3P0Fpy1Bc9zT8DsJhv//JT7VBDZ5j7QUuCybE55f+l0ztRno/yCl+r28
d4iLR82AttDFD7xJqf4dvZSgh/ijhBQHPxN4SnxqONat1l/L+54ZWT17VndxWTtFjlsyf5oG0ImD
/yBSMlLOIkgMgjWxu2Ns773ReMH5k2N492y0r7PRQ/ALqyrI4iN7Wlw0xHeUVxDnsvx+8GrCBPtM
fharV19S5gpXg87tKDDQpeICzKoLvDoAWkVAMBQSqOu87QzMumnb3GC9addjtdCmU92EyZra7aGa
dB98njKO/BPxiWiCh27xPk16Hv37hS4Dw8Om69mYJHvH25JMg6T1s/dpCzgd8ShXp6ZvioRjjgHv
Ncr8dEB/UVZsQYGoZOmMmQXtONkTKVsPeYBktra3EDH47aaz6iVIjSV349OgMA3N+6rpTBibNYQC
0uzIsQpsQWQcNqJb3ybYVDOr5vPsdtlCpdGFsQhMRvUTArXQSmPL/KZ1qfS6L9JMYGRAVC+QidQM
FoqwGnvifnfeiEmDUss2KqYIDIPYzPlr5wKpzFt3RaQ1JRgFoJfYKSxo+JDNmn/HTbIoARq8ShYB
WAgQJntBd0qOdjHH/S1sI+NsagCMPPxieibDIYnHBSig0ppnmzEdE9HazCC9EauRMleW2rV+sKgy
Dl7QLu/kFIKmxEuLwmNBAUNq6wEmfHGNqME5Nqzaz/g3x2NRT92w6+rGYxlbboObmQDYFMBkVbM/
Jj/mTthBHU5pOUce/OTIHYTD8DFpTmoN4oe+0hXrf2MgaJ0Uht1qTO1dmXsvRVMlDw5umnudTvKB
gf/0OYWtE1GQxJe+TecHrocGy1uTvTLgju8JNFlIWWsNO9TjOEGyt+NIW5m8DYIifk0pZU9z6hl3
BsphJpSoqg6T7J3r2IvLo4GTeGWEzGrklX5S0H6V3kvnWfUTkhqUK6jqE3xDeefMIf4zOYcNWuxz
zeiavPiBVpho8eGs0agddVkkr07bOFfBSj7dzmqFfkZtzbLIb3tg4iNY8Z88iT0Y1XLFhoXXoKZr
a9bdApPjvs/QtPVaPOewIFU+us7OdWZ5beEtTiCqryWBIv043WHitq9I721OrostZcjZ4oOyUf1D
Wnr1a6/m+jjFsv2q7fTN6siHH0rfv/BNV3swS264qNa/WbGnP8QoIy81M8fnBE7Sp9FZq2pjzdjf
8qY3r4y1xh7VdY686HIODm7e/gAgG58sAa0GTQOeA3QYT8gqxk+ml5dvC0KWN0cP2Zae6hdvHdAO
kj+5wzxj6I94BOx9IPVwyFoSPRuCJoGHlcecFvmuDmpx0bOCxlgvWJqhGwYGMeAMxFYBhYNIETO7
r+N8hofZEk5EdjGls0VxnQp/LnfZYKjINbpl3+iRRO5YQ78q1UB+X5mGiWGy8FL60phBHZH6Z7+6
0nBYdvcv2do/5a0hv8+CNFjGyRuXHp8kIiWb8JVn2efuVYUN+Noc2Oh5aLYimSXnwFXyBoVax60x
qqeVCMQIC2/zzRupSFu9NveMctevHQ6CbmeRfAWmFsVLwrj5JUldBHUdkB1WZcxa1jVIbljXjp8H
AbaflMEQ9ABlfMEOLszn/oKiNHlnJpz9KDWcETV11/YYa+QAeo7SaXQ+2Vg8To4hqVBnrZdreyZd
xy08rXYD+w/uOBf1AVWtcegby2ByYfpEKgETwLAzWFhLNrflpDIM4XjgaX7SSufzyYZO/9joTQ9e
JNp5Qmnjfy10hfZrzEZ8sP5mH0UAxFDAiDGSYdJ6H8EkXAUexCmG7hvMYdzs8IlVozob/RTWpnbx
DW6e2wWLwa3EqbbsktHBOergrcKwBqu18pnetAuAB4OM61uiswF5adGEgzl/63jmPVpsHc6JERNU
RSpAmOQQHDG8BUfcXvO1gcRvW83Ccm968bMx3O+0L/a1BTSUnMQODVMZMILHEMJNTsQgeZf+DRMd
ZJFm4+VkW31LNwVNZ5aILub5pTH7J4j0rA+tPkWChng4Y1d1yIBTH02aUzQlfbM3PCZP7Ni0OiUI
h8tiSg5M/GN2G70F1UWwxkuEeeB+/5azWnvsbKVJXyqb50TSOVhp3150zqoKHZwob0QDkFeoeiI9
x0xOhp4pOb3KG44uJtIHrtwqqs1A32dYgL53M5srUIFWSdnj+q+JF7sX3iEkXbI3w0aw/GXzIqr7
KjbEobSX5mwR8BCaypyjRZnZNbItufPqmvilcR6Rt87DZ7sH7lz6hBtNsvgyKOtr3rVMO3g8Xk+6
QuLlKZ3euz5s6lo1RYTBwA4XZ1Y/LRI29qO1jE85gZn7D1tzk/jFwcVAHJFgEj8xIFe3nimHow4Y
sC0q6++g5jrWPl+Rte3ANWN77VPjrHGdZi4GwVp/7Ym0+tKBNDskoLm+V7Qj+2VFL8Wx94XAuR99
kamzY/C4N2UBrVbwd7GQwW4RbIPRVJlnE7NDBHLEPmDot67X1si/BblP6lqZGgj2aoI0VVw+5EPp
YOHMs0M75N15pCDZj4C3T0wq1UHOVF60BuJYIGe8yqqm5D6a6ZYHyzAiE2NjOLfNtHdIt/s2CJ2F
vPdn4MdWOC6pd9KT0yFSvlldxOm1y6DMbBEvN5b41pntwzj6lA5sX0OCkdGgmgYhzsYnixSZXZqy
ZsmKlQqjJO60MJtb2fYP0lRHNIXHlXU8O6BCR8wRHn3IqUSNrcmhJi96B2XN3nlZDcSAAAykVChC
3fLGqQwDQeKsj6U3Bid3yfFh/j/2zms9biPdoq8yLwB/CIV024kdyBazSN3go2kJORVCAXj6s6pl
nyPTHuvM/fhmPLLIJtEN1B/2Xtsp72Cw3eJbTHYMjdPVUgNbQWkOjHKga0/z4qojD2TTL0SGiLhm
LcRY7qoanYWHsO98MvrJXvFs9x97Yaf7JQO2G7rW1zbyoPzNkMxTLKXo+RuXgyxPOA+c4U4hZHlP
yxk7pMHHr+6MvTeN1Z1nECQb9mQQk8pHBFnYDIeJKd2eCBBGJ+kSHMt+vitS94uI/Kf/9lL/r14K
08g/SpHuk/q3r/86dMVb9duP6xJaX/2FfzhQrF8s3S15bDnYjVyiGH5fmfjWLwFYVza3fkhpzi7l
925KYDOxLRosbbEEYWbzn37vqATfTrgXBBIV03/STX13l/xo/Qr4xzEFkgQESWibPoiQWhkPsgzD
mrThrmLnkNSUOTwbML+H+IZt90WV43hDBhPW56F5KWJXF+D+2a6HgmKfOcymoWjmrigrdufmMzrM
mJOsaLNdLVSwWWixDhID9FrMhr/DTqUg2vjnBrjeyp6s22xS8i10yhtPcS8aCg5HE216nJPgH0qX
8psMNVqyb4M5pGd24cCY/QbBUlUjSjCCBfutTY6MuZzq0Lz1LIwhoVRvwKSnlZuzaRUzmUF9+q0r
snxTEsq3xWJ+9h1E57i5ANJU38K8uoG6ih7RTeCgDjvAHczxl1uRzSc2v3QqmQH8IX1Di47AsV3e
XZ4txWi9A05+aedux0OwWMsycT7D+tynMsDAaGJjrTsdbWUEZ6t3XphTvfmYendmrO5Nmd/oK9CX
gy5fim9Zo7ErCI92ToHO1SmRDQ167Tyq8TF21L1ufdcBkpIDasZ3cJbhlRYMA7w4sdEgwlGzkwzV
cWFMcy3c9GhrzMWUT48eRYtqxEvi5Md4Kt5km4FjdBlROlQunuiQ4udHJdJvdT/fioL3anb6HXHI
GOSFRqYOiCD7hAPPpha1ay6UnSBUjlzZr3DGJts0D/v1gLcI52QKZ93Q1zIp3zgN1YpTgQky8qq1
fq1G8BeMdrlVnXnb2+pq0NOtAPmNMZqnxq+N9Zgn3xxwc1vXSm/yfDoxkHb3RHF5tAn8hrWYnwna
4uTpvQK9gWNs8o4XGtMg2yTwQa+lmx1pZZ6lYFuVuNNjiSNhmiv8VYmE6V6nbxVO5G1hT+9BvZxG
O07XWSLTc976L+lk/hq0zqcQ/j/8OwRodr9fXFAp7TQ+YnXZQ6RCqyWdfcx2nDCuANFRDzp9GJaT
V8/JVineT0SFzhGIVrhlrEdLaZcOcB7zuYqt95AmgiG6ZFwRF0dqtcdWDo9iKr6VZkb8F/JefJ/T
oxNZCekBfUMFUxNp7RnJ2rJSKj593a3KoxMUL3VbZTtPuCB2hc+pxdfxezICYFCnHO8l9eXMacLH
0bDg8FIofyHJK1wTFjFvKEzGOwcq1aaY4oiKkbJ9Dvtx3/rzeGxrdzx0hHgdptEAqp7MxZY1fvmJ
lNF5ZybFeCSqFguLUTjvvdV9mUfpXVsBHmg+NXWK5E7SwWabECIu1rNFvUU+3hi89AxPGd+31XNe
Rc/lROe+WWDcpitAWOspic6iyr/QOeGbmArEWt68Xpx00/Sz3FL5JtZGYv1DCgQ66BjUPUhkvz1j
YrutakKq8ZU81wY1JVAQyrHBfZuqWb5Xlc0miFzWbeGhrfQhKTdL6O1KDmUSWOvoFsUYFPyKj/+S
2e+1VTdYYkuEjuxevcm2do7PAc1PEa2IvY1WLYORzQSR5ZMw/eFqsvnQzbn/4hveebBbdYhG+c1Q
8iS8/PjDAO9vHOjab//np3hosz0HpneZsH3046f4B4ZM5bTK5A2vMCH1Oj31nLotOZ2W9xP7LSfP
X14t5EBzQFcKK/iYERMKNVTeDIwy1jZCsgmOduFAFaHw/ckrffRFBzqHCIkuL2aSHf3RG6l8HxMC
zNq93edvoQ680I9j1geIH7tVRykPZWH3z9fyz7Jc4nX0a+rZtRMANOd/+e1/MIjHThUmAclb+7l3
EyQr42M9cWOzJd0rwy3W+veFx3ZiPp/85Nd1/iJd0K8d4kjVOAELS+ifXxvDsVqyOaj2HUEym4ym
kMUNcGseFyfiOvO9GU7vqpvGXa7G8ZiNHfcti00S8eb3hHSluFpOQ4yZH+XQPoQPuMb1s7UDdVJA
cxHioldiTIHhKrthIQnuabyfyvjZdBPcJZM4D3jw1lNdh1euWzevMZ3DWgQ8Hv75Iv/NR8hBBmIj
zrZM17Y/mF7tIg3L2hYIle1uJ2rz1gyXWywg7U+uKFDIv3xWeSGijHw01nyUPlzRUFlkXLNY2cch
8MUOEuFMG7E1Cx7CFauqTRfkN31slXfFON/6vVneIQJLgffE39qR57IuVeAas++zp1NsdDhokRkY
oXd25HiVBDzu3SYtAdUTa99O9vQSuxgTy9husPDP6WkwZXdf5dPzJDn2BzsVxz4NSuRiPRi4Kv3G
sgQVXV7wLk5BfTUZ2beoXp6DeNgtfcfh3Th7PPh7wFPpOi6xtgFpPCEmLNb2sNyyoHVALvK9ifT4
Il3kr75FjfXPb9jfPGEwSevoKZOsAeicf/5kLjQjrYAKt18U8C3KiYknG5NWMPnK2f/za1Eof3y+
gELgnELk5YfuR0SDtOcUSM5cgfMZ7wnKOZYQ23/yEn/zZPE9yxYYvy07tPUa48e7nJyfvC9ME6Bu
ODaQ8Cfw6NHyrp/0qO5mFrIg622xDw37rKIw2QKlPjJe/dxl2a8BQ/qVjWodmV7m7EnL45ANeTo1
c3kDCfzb4imHnR9R34XjkRSNYJCp0NJdF6m3RXP/FPT8sYcm7iBmlNwFpLeVZTms1RBK72xpJysn
bO2rYUKgYdrpN5dZ4apN85txyvE3kSsNPJ4C1VJUv4RmVRUa29Hs7+vKTrY4Bb6bUf4t8kX8zR3L
ewFqgdA6UwjX/vMFq+yGJJu5rPYWMpzVmJTpOiVZdGVjf7mxEq5ASrmFaD04l64Hlr6T2KCt8hM5
1s8BCeIMiipSz6NFrXoYHBtQPi8qa5wNhFUGrKN3jqDMrYfIPSeQ/xgw8iRq8EZv/Gx+Nm31vnTm
KvXTB3AyVFUtv7A0pqs8MZ9nCrFVEyXNlVOoK3J27mPXG1YZE2x0kDz4Om9EMWGIbFNGBdYrd3kO
Gzl+lxT+24v0NzcJZ4b+x3IYJXykrrCtxq2hRvRQUIkocWDhKH4cATs+auKfvCNkvv31PsF/CeXF
hdyKdO7DPdkKZ4ZvMlR7SWLA1vIwXgRRdow4qUIUNWuwy8yUZxokMkb7VZZRAcYFDCQKwKGOvFVd
kXaWouHehmD3ybNjiFzNwa9dbl0zbvhUhMjTk5Bqf6pqZ+M03XuZLfdTMZ9KXx/GfMxiJ3+LlK5S
SRhAQXbTDqQ9TbW9plzdwoQPdj1v6aW9XMTk4CTnL4YyPzIq5ysaNe6aaOhXxdInhwkK56UJiipc
pIoEj2M1qMe0p5EM8hgIfUur5y7qUfYxBC0RIkobH+3cugXoeHQcqjWL6HWQP6j6+Bej5E+iUX8g
m4F8V/yAW30bdZN7rn316JG5vSrc3OB+aox10VItEQtwMzFy3TBY6rbScF/azOUW66P2OnSnd9n3
G4UnG3JIepOSxLmGV8CRUYiXLBnvFYoN8hTc/Qgdm6StIy75Fkw/N3DfF0ea4isc+CS2xiMfTO4O
T/U3heV+SQhEPeaWy2B63Di2nMEioEReZHqlSIg6kcJ8BvD/goP+Z+ex9ze3N7WOyyLPZYXrmB/O
SUTgWQu1r9x3/vyOn+G+Mzn3RtqsyOW21vXXpdWueyIh+pBK73LPV0m/Q5WmVuQ8v1dt6WxI70JH
hcUnGKXjb4o+Bj9pBxVm/2HeFxbWvjHNsRPEIt0SzRS/Q/4NbxqJQnGJORcZcYGXofpdL75ztg2e
MVk/P48O5ZYpnWbNemRYTzE5wEVAZR3TGHIeJvh111lMme1nw2MPWHaFA+he4m3Cm1DcjMNwL1zg
qXXhTdtUEunXquVUJgp4BgkBpWWAcqnnd6/D2Smb/t6nO8Dj5J1HDhGazOHRIaFZV/O9/8f5+l/K
y0/MfhrVwmft36sVHi6Ul7+a/X7/wj8UC94vDLCgklFAu6RJ6jrvR7MfnZEDr0z4aJ14av8xY8PR
J1BoBhTdVId6+vbHiM3+RQQuzZTnwDq7yJX/A9GC7ehH8Q8NmhnyLehhLMpdOnJK+z+fnqGJwj6K
WuMkhDXeEQ1QbhdcKYeyWPKt3wzdxkQNee8U3ngV1GLZWjisD4EVINvNa/U4A2k5OR1gfIirAZ9K
c3TR32bVGuYo+XjETG/BL93H1IqCGcQqEpKBmwCGOuS3Cp4rPomYpQIDe9TP2cT5rJ+dpc5GEzlJ
eq0o7Ie+Ir66aWyUPjzWzkKN3SOJNgA1CCfYIO4pfjONAf6o80Q78s1p0AgQ2HQ3hzNECfIGr1rl
imrlZEN5n2bLcMRlRnigj0JjNRFpfsV0PN1kBbHlMzFKhzKeym2WLf1RyCjc9d2AVZjYJg+1smme
kfnZE2DGOdqMEyCUlT+hulrNJiHhC4S8rdkImApu616bMtiTinPfmKj6HJ5SN2VunapoKjmN2B8j
2iOTOkGU3LZBtOtBj675wNTboLLkqo1zJohIHdi1yjVvVnlaepHvfNfwjyUn5zqqAbgMwm92kx0T
2zJVSOHZU4ExyYvloXWx+as5eYZRYz8xtvQOk/DH18qqiU/vWsjHs1NH50bOhIujekslmioSI83T
WEXO8lBJVnHDNlV1YLwDgkeytgKqZyy7AdMFDI6q7pY1HiwYqwZ43n6FpgWUnFMF5zCGe4p5hAU+
GuKx5YCxO7nneU9GfVlBXkjBoX2ayqq/N+hxsIynRpn0q2DpnJHRU+peo2glOsWCu7A18oUpAh47
3NQs6POzMadOY3CWTqjQr+rvboz6d3NG/t2rwTfSzo3mu48DUXjv4eqwcXjI5eL2CLs61eYPCZUi
U3dRn5dXVVsHfoxQdhlHtQujxByWK7E0UgMi4Lt4T+oSaW2Ms863JgC9KEPcfVgu7R3iuUsUdu5d
krFVCvyv3WHLITTb0vnZ8HqnO3UJ1Z4vAdvYZgnbznXudmrpCG6DXCeNkSaZO7mEdNuLDuzuPbK7
yTZiuV2FLVCSuF0Y+drRfcWarFnzJGmRPAIbfY6+R4Jns22tS50UvozKG1FfgnFco3BlQgTbsDrO
OmG81lnj6B+IHccHNj/ISxg5G7vpc36JKHdb0srbhNzyQieYt8ncfvJ0qjlZBBx8iY465wcwbxaz
0/mBJKFPOhM91enoXierZ7xtkFj8Vsens8giSt0KSVW3db56opPWg8YndN3teh+vT08WO8TlHnib
TmjvL2HtdCsEt1uXTEmz6wEjkOve6oR3vxWIkUf3U5iN8WN0yYG/RMK3Oh3+8pT/74H4swPRxTP7
TwficypjEF9/ku9hMPlx3QS8TJB+w86IaRYuHHq13w/DADGe7wMbI/eCBBqIf/97GDohgR0alGaa
jufZ6Oz+9zTUqRwO8zCT1LXAtpH9/CdLJ9/6y1CGl3d8n2/JT8Fd9KH5Dkbov/UcW/sgmCucjGMd
rKUmTy/V3OKydPhUR1/mKgBPPWhStTk0kB40vRos43B2aozhoYRt7fqRFW0lw5/bRLOvpaZg1xUu
ZFyYwaGN+scIKLIWprZvptPkMt1ILvATGqnq2e4p6JpSodkY4ZD95kYV9P4kDq/FPLlvlYmObg2V
xX1zGpRUK+iN4XPv1cbXfPKnJzA+5fQVW1PoZ8e0E+qc1P5W0jMF8ZSdTB4QBN2NcMNoCVjqrGJj
YMLWs/YjpKs2Hg3h0reiKB63TUAIgQ+IaNWVelju2850tuQEUCZPgi9FXqB67/ox4LLUtr1nwhOj
PLSGNZJADm0TXs02ItrP3VktObZY+X4V5VKdYoVY3w0WQUMt8heZ0Sq6ViQ2Bjw2AiAc9WzbHCRY
KnACCBzxPODL5hY9j+lfXVhAJiP/174r4GQyQHtKzC5h/42SACPf2PrPTQevihpkgle5SNBnpNVF
0GujUE/SCGvt7U8t7Doo4SD1HiUq6behETqHo1DNq4gFTI0QecykHH2VSV+MV4mm2oc5yEzCUpT1
SLh6DWOtcfn2vVOYgOB0zEIH72lY+32H5dUhygufjTtibAiSEFajIVuo+aoa6pNFZhkxcfpfCyvj
fY0aj70X3Sp/b05KvsZ1GNdfNxqvT3BiSX3Ql+SRiABArTt4QKxGAfmoSGKYtpf0lKDOge9S2oXP
1mBgvJKBJoOFWDOwzLo6E2QY6d7ILwZn1YdECGgIfQPZrrsSPagZZn7dcgorqobVXBJjQpY5gNqM
Q1DHn3BRsIZA2uzzhWABI5j5ARTCpnjrxxzAGLAj4kuUjm6JoxFpjIv9LdsEgCzFJvBrzz5How4z
6Hr2soe+GSFWxnXW/wbpDCUQQjYOCgg5RHnUhEddFVkGRROtA03oyrukm4ig4ttPnv7lg4V5zgrW
LldQqok/WVoAssIjbmGaEt6WBVXEqxcPxloYoOHJ8rTN2wAr9/XlFT1/gO87GiRYwJ7ms9mONtc3
U+RcKJkDOqaQxxMklD0uV1Ja4s1EEwpOnVTsk2fK5rUl522EcDDJPbYSV9xdwiByh9P2ALiVnh1s
EWEarc2CbhU7Bb/WXKJGhz7rfRY9SsLny08ZFMsQ74sZV+yaao4fFls+nzIDXfQ5lFjUkQ51yFg7
5nlk3Gi3+wMYrzpn2avfUmpUfU2y2ezOPWgHZGDkf8wEgHbncNYU4u/JJUa9pFd5rYNG2H/BjFIF
Tyg/gyEqStOadyn85m/LotNMMs/QnynLRoYVu0ZQXtXDqOqTb5XTsE6afIJSmvdq04f2gtTUY4+s
I3VGwiVfWUlRQZv1ANCtSKqSZF8RNtd9MKzrxg3gWNlGO646m7JnKEG8rXHm+lqLFJ2ycA6feTO9
ZENMmnXPUpDCoMDb/tqLoYt2cOImJHEhHBAVlDvwS8ioxtgFr95375nBnpOWnDyYIiymh8AzyrVv
g4Na2VJJfhkuwLVnCoPfrszJWl1qFx5br2ThbNywQpvHJRuX/RS6/l4RxfbeNhkJMlZVB85WRAoZ
nt2BLYzjTBwgEHJ9ZxaEz9L3eYIMmFN4wVJ9UpYrtoiGbUrGntErmzgrxPAgmoMzaZVvESQJ+WVz
DH+qqe6LkTRA6GRFVq/8PLGfwgtWQ8n5q/BL5xghHthnsCR+K1z/Mpmf/B3C6+y6lV761UGU9chy
cSZJsUJ8mhXRmlr3CcWAfCatqSMlPO9r9HdkryABZHk+GcW1NVWKP5uqnRlAXKxIU/xKgAMICAd1
9Slwla8p1v4syISKnFfEoh1adPCHbH196zAsyAdKF+m2C3hbO7x621un0eJfu3FL7yTLrwx8Ephb
AYgpMFgtwLB+Cs54w+7JdQAfQqtKv5MHY2ddF7j62rtFOOA5TVSFIxashfiCTdfmzQ07P7I/jSG6
rUbJ02T2UWgZzXBvVdWLEysWrH3YLfHVOKTOdZNXpv0UNU79rJJCPmCVu03csYVOrqG6cUdiLgaE
h8onJwMxZh98ahk97xn8N1siCsyX2FbTSUTB44Jv9fNAN3BVI1vFgqWqWieiN0WzH+UUbuGl7qcm
JNupsW+7DmSUVzYJgd5mYl6TGonSO2p7865L6no72T7tVyYtJm9I4VnmQq/YEpBZAQWIEvUlwlhT
rC0xuICtymHAvtgWBIUblii2yNbqdTCZ/aNd5cFratPYcxQCWBgyMRDSYjSH0XP4VBM+9GXieD8h
NR/OvW1+UTJobxq8XT1Gpanx0ORH/TXoqWwzitB+mBlPn+Yps+5yy+u/jciVv8xhXLdv+KyK8Q5O
RgSSGsTGIS7yimQV+WLPS3SXJFa0yZnqrigFp+uxtwiupPDHdYaWtnOMT1L2eFxthC8ED5RfmVFP
161G8UFlsO+IOBhfMa5Gm7hMvNuwCd1P06AQReYVnAS4H35zxlyY35CUY1ebZDCNO4HxaeOLQW25
XBgvhTcdm66svqRDD/Krbp6ioTGPuSmfe47ELQEBrnbsvloQRzKVddfG7IoXpWKHrj6fJabozsKk
nSSnLhb0hEE93Ay+xJnKbiH3bVYsJihGmETNJK5V0gt+wwAWUiKcYoOMYOg5/Ayiu/ioEDN9XaqA
xXFhfY4yAWam8OCj2bVYV4yV2XUWxcZqRj4HNo7hBIsTJ0UYLRoZyTrO4wjfMTwyyRGxG+cuiIV3
G4Syf6ilIERRwk3j90n6db5MABd65Koyd1fNED95ZsvkAT8B+t6JLIRqdndhX5YPaYZgGPdbVuxs
KD6IBYoMKYw5Gauhh0S7mrskuUUOQt6JY86PJrnYp7lzzM+G5AtHvAU3PIFGEkzQB2/6MrxzenO8
aqoh4f/aojnBB2zvExev8RosnNoOdYVxLlE1MboiG+7S1DM3MvIOeBjRL+fx/ETsGLsAtxyekyF5
YRgarbG74a6IpzF+GmEIrvxuYqbUds7Ra8ppP5kxEkrW5Dtv8Hgfehp6vKAlS9x14A/slec8cbkT
yj5fN5ML1h20P4UXu4RV65cFxDe0uk3ILz4icX+AiujvuqmNsi3HIdA54u42yE3xhUTRypykBdQf
zM6KnAixWea4O6H+wTpgJvNwmqSod8DsJzCdPE9BqCJtXvs8b37L2sH7BsRNoU3y3GWfhH3x3vg+
iU8yjLaFLq0AC0pEZjM6D3g89booMw96cAsTCAvoOhiC4UY1lr2JiA3R0cbY30G4n6B+j+eFjD7n
ifONLXKFCmJcl+TR3mY9Oehd7gK0K6fYuy8wquATNEK5YiVCWVAp8WuO7CHehUiPuYFMakG8dDnZ
e9MDGebTdZV33RYeXTgBxAuiu44y4AYQSMOTd3Zicr5HnCiLk1FjifA1Hqz6folYqa3KONm1+TBf
u53rntsqgRAStq2xGWp3ODp10Z8mqyVKukqnW8vtu8dElcdWtacmWKZNG9rtpxLz0LvH0/Jq7Ft5
pOuPrmQcPFOoqZ3fyQ0GE3GXjXNRrNwxz2HPICQojriukEql4YJCVwni0dYAXeoMMY+33A+O2fw6
5WWBxjm0i3HVkJe1cvBk4zrHnZ0P0ijfZ23aNkLs20bC8mMbN+ABfw365rEZ5irHtPvd9F0aPNwO
0cTeHXL1fY07vLn4xKuLZ9ypzLdehc3NxIxmhSisHQ4ECkRazzPn2yDPEv8+ZOlB9iihRUgGVxIJ
0m3dYAnSqceSDbvbqM+LTjsSjgxi/5a1fnvL6XfoS05Qtf+hk7/9PhD+MVjj4+Y7NImjZJAdMAFG
A/JR/5FTLOFVMWtA/Lp1IsqHMnFgmBUf/vmFaPN/nEeLywsRiMeJwGTc9vR//0HkEkiK+bbghYqE
4DH61JLFS9VSq/E26JgyHYkZE07hrXDw/ixw4K+vHphOAKUjQPhKmucHiU1jzJZvzjh7ZNaAYVAs
91KA/pQShdzXGPTQI/Y+9aChSir4f/7VrY9r09AMTGGbBIkCKQn/8rurzDUY5kpsWlbDdx9VjDHe
z1tCD7OODkpYOtFuFDMyxlhnAJiyGugBqtgv9rGYrMd//oE+bo2R3WrsCV5GT1iC3cWf3wv4WsPM
SFnufSnFQTmMH9w0sR+XmeDNUFo/i8BwP+76gBvim0RX4bDJpz78sMoHaTkjQerqfYV+/BpGd/MK
342PgdFj1UfY+54USADO6IgGpLsSwPW87rDRlDeZmxHGdglq8dpKyE+l1EGkhkcCnkS5/jwmJNSN
OazilViqiFq99LrfTDKzQqY4ZP8+2J5OJ8VXLvfpQMBi32TuG+pC1T+A+3Y7RC8WPPZ15bGo/ELU
ML4LxGx06XFEkmTqxDotjWPisfQdgvCKufuN50T1LVjG6sHBqYAJqO34+4RdNK8mcX/TdUxDbOgD
06SrtozobjG6oduFGd3iVRATRjrzF+UnUTdkycnEYkfYWQERmBqGfInZu7zp/x1v/my8yUXnA/7v
932fv3b9v/52xvn9K/+Q1Pu/sMvzyCzBbWSzseab/jHjtIETsdQjHiS0flfO/7HwM3/xHNOC6olK
3Amg/PzfjNP/BbmfR36Phn/CcQz/kxmnF3y8ySAa+cSTaEoSaTPc2x/u6lnQ42dxgmjWH051UGEO
RUTTnRwCKDeF0NOsnEzee24sJj8xFvp0SjfsLdQ+T6RBcY4eZif7UD6EkE7QORThcwom5opIJxA/
l4qKlqhlQaTrrEmXXEjNfbkbsiHS1YagKoO5VLgrkbveZgxnKDy6gGsxSQEZGhiizbHEhB/ET9B+
QVeOLmjA0MuIxlLP1qUyhIwyPy3sBmDtFowqRsPc9LqWjHVV2V8KzEnXmj0g8HG9GFF770JgYVy2
QIyXpk+FWht3adRk3SaZMrWX9FE3i5qr1aSrW+Be4ynTFW/UzM6OkURyCzcEXW646N+cQUy3tUuP
YDBdO2MypxpO1Fw+xIkLnVJX2VAW0o2vK+/QSp+AiLt65TfeBGLeBSOFm9Ga9SamF4kx3In+IWe2
cBvVlnMXXcr8+lLy1/OAZKgIjGUDiCVEGDzCE9J9gkcfuOFnBs/Q0eKIGpiBbQBbiCbn85DnzR5E
xbWvuw9rSD7B/oOEYM8YnzY+uxTE+Eqs0Dss4hovppZ+VB4bOG/p4Tn3e8g1MNi6meKwSRdra4w2
oNBspj2SXeXyfrjDNf6zfU8TBYXfxY9NX5VH/XNUgfoIlXzC0SzIeTCrLzo+/mgllIrlzA4ZUeA2
Rs+8KbI4vu8E1mzqNwB+5Ochlb60eWFRJv6qKWvvUzx03m3uGNHGSNhhRjKy78DLZls39ljcLs3X
/tJMVvPibaM2jW8XOrrjFFIzZR75fLoPLXRHWli0lcBnozvL6V+APVUMVf38kFyaWXVpbKdLkwuL
qvsCdANOeTZad7Tw7gk5h/OQe6i2DLcaqGa71lv3Y8klU00pb5gsflEEE58NtOxbW5lfRVV+QXMF
ib9kIXsYdVde6P4cCL/VbUo5B68sFIbHxdCc6TEqtl4b0d4vl1bfvLT9kceiDpCGUl8Y9dbmBjNf
CoocCDW4QT07gDBkb10fqlOKVsa8G/WUIdfzhqZl9bGerDm6GxlHKNd6Xbrw1ZTDSnIGsqowy2Yf
emkTroVPYX6Fhpd+VQ85iEN9JHzqq4nblVwDPQqReijiwvsPPiUFllzyx7VDwbPRs/Ls4DuwNXC6
BE5Zegq8UB0mKCDdqvZEMq2HuFP2TXcZywQR8njYgs1reRnbSD3BkWa3y/RMB1p+vZJ6zjNfJj56
9jMwBKLHSojR1YMhe4GitB8iiw0sy8vsRIuKlT7tmLqvJrN2bzqAjlvfqZNDUkbWtm16hRQfQ6BF
lN9nIcvZXfXLqTJ9Yx+DZ7jKAxqByLONnRuRYxCas9pVgoxQ/Cn5y8Q8flMSX3AKUn8n2Mkj8Zst
egUUCyuCHN07MBf5tvFA13uKiJNgzAWQwrI9ZrnDxpby4mpEQLoerTK+USOxL+sh0xjJwnQPLvP3
G2Y5xrMCZD4UKHXzeFMWHdlXaVwHW+Ao5S5rTt48veA98Ta17OzDBAV/6/K3ToVr1jdW4bTpyhUG
eQAtO2Jz40JQ9Q/wDWiPfdneOaF0HpHvwS+Cf7pJXJRT67lZZhBWUQ05tcjz1yVDoyAmX51Y0RG8
IEd2PgGW73EA74CJU+5slifkxIznYonnb/hlcC2Pvr8DxSwKWJ4NnoOoexeRR0KHTwjAKvEqS/Ok
h0NUzsW6puq9TovhixZa7mBxjvtqaRV3KUF7y6pvlMKoXqb9u11x2mx94XfXokSXMcbWQ+x7AZ7r
0jylprZDVUF2VfjkRdCj7bHag9jlgN1Wfj1DojFgy8rKPJgzzIgozJODp0Dtsl80T14PM4ITO9h1
jWlfD4SznKbKTxnOFfeRZrH7XexfqSbsAlgAGL9S4j0YXQVMQhuevcoai03o2O2hReiIvjbO242p
eV5WrXOHbIItuUVvkiZOzyn8+HVOFO0aA1K4cREBHOe+jXZqaE9TWbZwcqfuN0aLE+rqhozHomBi
7jgEnQ8iOcgFJhvjm0PsYjcO42E75OrXsgQIbFqzBRuB4waH9CGQXbwfFMPsMgrOoxXd911FXkQJ
9jkYRvcOb1W5kzjA4zm7H8zOuFNJdjtxXY84m2zuxuIc++Wym4CLcDSm2KZX3th5wJ1puAUh1xW9
NgBZycbmiSRBWuyB63rfDmnsHRd0cgQjEvFab1lgIWux0wmabG86c4wTC++VufWqYDG3SRQ2y0OZ
mqHxojp7mjcpM/QFcSaCc3PMK9QnoCEKcMY+5fi8b634Ic+hBxP7tFDKdLitzyMcZD5WzJBXCAwY
npsWM+e5tiY4rAMscLu2jWTTZHL57DTD9Lmszeno95l1GqCRX7WzAQkNtCimNmvOx6Pp5YpHf1Fx
Degk9nNpIoUqeWIGED3e5gxnFwqu7MiAenBYZvjlfbAMKMTNsmNr4W4RlKvdbAfxb609GDh0lXvb
zUG7Qx2DY4cwFbK0Kx6veetwgRD2TzsASvEzGqMGpXHZr2STI1IMS2S0qVzEiDTLHVaKnYpacbqh
X65F45xkM5TJtrcl5KiVPQ8h8S3ZaO5c8H44LeYE6F3nQyFZcjZ3c2dBf1yCbhwOl6FVkeTGwWhb
OBlmZCJyROgbfrLAfffrul/adJe7LebBIFxIhHYGb5Mj93iFv4zhacrM7C5IZHtPqDHQg9CbU/Jh
AJ91JEztiMz09ouVTMzs8mk08d5Jn8YH1OPnAvXyJupC67rMAu2u5M1/wU8Fsrpzr5w+GsC+gKaE
51Eph69PI9jWDjh0ArWQHkGp3zqTgThs9lhnUQG1BEzgej2IVJifYSNk67gxI0gUg4PrvZlFxcIp
701ycfr+hYf3QuZL52HWtH4FpAcd1ndNwrGot1r2bQwGWKACi1b9kM3/w96ZNCeOBFH4rzj6bod2
ocN0xBgv7QW7u+2eXi6EDBooEBJIAiF+/XwlkI0A40WKiY6J4WbAqVJSyqp8lfnecTQ1tWZCufy4
aVh9+s0mMaCvNexPT+nPaUE/giJNOkqu06ltXlhQeWfNQG+YX2I/mg4h1Qv8c0Ny78FRr6MRGAPf
+YGRdeftBqzD7Lm/UWdkX7UNeOckvZ+NCDZbs5N2T+05LToG0UDP7B/JSI+/Z23gAKtnGhT4LHpN
bW4qFxEgPCVj1Ij91McGQlQggqS2uk0cgES85Q+yzNMO25yPQCHvEk/FpUgP6d2fGLAAwVGawZ05
sqHtnQiIrCFVgw4ygT48CxL9K6iefmpaKa3gyDSeDg2E4UAYp6fmfDa7WtizFHEdekljCriOB0EK
WAjZ93FIcZKLHA5U11oYGmeqCJHiGqtjUm+KwZujcA4/TjuZUJYPh7g2U+yuFmjzaw7zFzcNWvvu
xikMUU3i+YCOUDW+dwLF/9FTFb8Hzj5w6KzstS85sFEulXF7cmYzX6+USc/6oi8S5LiUcXihLSBQ
OVzAhkez0/g0C2yVvT9t+6bZ5kSSw58hoXkUnKUWTfAD/zC4mCtA7mPHT+9RI9XPDpXoNBlPBrei
F/UpYQdyHUjwlSAxo+Yc/D20oZGMYV5q6VR3QA0KcDuUEG6Wo7lDCeyGEuId5mCvYI8Cc9KEDRRQ
cD9HheFNASCWUPEsCdMu1V/gx2MJJc9yVDmVAPP/+f9rOurpgNcoft2T/2fhCCLc9Wb61f+sMn9V
ineYyGZYNMVTUStz+FXmT4sEH9EI+VTPWyT+5hFpv0bKb9goe+R1T0Wpr3JEyKOvSaERHmSAaqk3
lPpuILhAi6ai0k5vqvQWkfdLWGANWIU7S0UsZpLeTEfdXuwjkPOw5o0dEPGG9OnWBTZwhWiu+6Px
nAs0BhaMWtSkOq6Y3Qin2V8pjz7bzpIDgetVy9QXI1iqooEJAyM4+EaDSabGqm/6hgrs52eKPFig
MgJpOUAFDc7eX/Fg3mt0+ghgJcq5MkYlYgHab2YiuFR0QsGoGy4LPEFY+4pjnyPvoZzT3zj1RAOK
/tH1NDJijj0VC80JP3YG7ei+MVCyK+DpsH2fTZKzgSbMy5gtw+cBGag4RpdnEiRNYhWiD3pEi642
s+h4hwZMdzgB9EeT/vCOI4zeLKLTPCDNPWEQrOvCyrRYSu5dRgC/37K5P73y2xPEvhacYqTwtAlY
z65s6mpPzDkqbw0V/cBfh6FicfANUeExJcQR3Cqmod8ah/Z4cTVInP7hXUoRiBGc6rNe26E6NIFN
ed4+t/1IxOf/raixgj9P3MQ9zaPBl6kXZV+9eOoncfFUyU9zZfH78H1f2m9oRVr+Ag6pQmRI4CjF
oXxQ+Yj32fDdhMa2rvfHBw1hWYejUPhaPxz4KOes3kcVj+4BW+d0hYgiX0s+xjXvPHf/+29t6cj9
3ykNvYOwTyJ/gJ4Ig/WQSnB63c1vWHi6ecpFTQ4upIbR4z2u+8BBSEkFBIVZRDbEQT+wPtX3zYH9
9/dmH7hd1pMTgSiK6CTrPtBpISE8V5oCunpkACTTeiLrZnlx2LThBZ0KRIctydILS+z7358Jz3qB
878tQP6tD4KhwG/D2RXFvI93ue6FhgNhTQMZLoq/lq/fbS5QB8UzXG0q2EfUW3MioTo7pwLoB0So
NpVZxrJHdHnB32gqUNVoMX8reQHaIk50OVpEIC1/EfrWp4JtHrFro8mQQ5H8xf6FC/5OXjAtbRmv
lxulx1D1hpWBB6LhMBUaSx9shQXbPmroEE3Y9tMD81ovvMJVj0ttsy/8br7ICi/etRY/94UiBm9/
vlpfLrqsf2vS5/kX5Zq7vLb3mAt8LEWe/Ide+7D44df/fXWD25feOajizU/Ci9yo06dQkvU5Ww3z
xh2xUP/puw9umfCYcM2P/DSSPz6Uxrn2FLxgOB6WOjHITtglV7YLC2oYlA3Dcl6H4aEbxG5cWJI/
I7AQT33VITddH2aoaKMxZRlXK9ummjpyu2ExSjlqOjMJHdUto3XTSQQKX4Wx3Dg5ZPH3zo3kY4zc
NztOPN9N3cgrLEnLsK3V4OxiO3MQ/n1ARjUdPZT7gSgmqWEWnuF10S3PwuW2uarbz72QJqayZVYF
tohVLX/C40IUdvLprectv1UNX3QhTS/ZNfLGpsp2YWRD1K78RC73ZJVNB10IzMpelg1hxV28f2Zf
hOmGWacBUFF1wFfbsclSNbUGw4xs2hlmhaV8Xlh4uXjj/a64Dqci3nIzjDI1LC8tVwSl6MEBWh3L
S8uNsi3GSoWUtbo7Wm4cu53+NPaSpDSn6Xo36nCJ6PRFzy0ns2yta1gLWkLqnm1qCrNbr+GBaYmY
iuwY+ZBSbKIHTKnJejiNNk3XMvAwSDZiCGWTDaf6TLnxHiJ3Y/ekadQo1GF65pbXLWBJCcVWDVA3
XnrwyR2NY9rzSw8m9p0anh5p/9KLYi8rxiojFXmZJIyoY/Atby46pWUM4xIIq8P4TzocCkurcct8
srLpXO676UYhK2Vp2UEpXFb31nOBbYqRlRB5VfO3fVH2uMFsqT7qfTIuj9nX+9Ka28hDlaEYYv5T
GmTsxRvvXyw/Iy0ZZ/7M3UgTKF2ROXdVT7/ExlzRLXc5Fc2uiSjJaGr4SZcX2J6IBddNxfHvFfas
bHtezipX6GrVn/Rb4vaLiSEnItxZWg1r/V9eNGJlK1lmKa4hEO4sXV7RM1T08XeXdSfoUVFbHnfD
qOHRfLHuuurgRdwJAxQ1SmO3aAEp3nh/WPn+/Jnx3lHvQpoescht/Kk4etj1b2VwTX6j43tu9PEf
AAAA//8=</cx:binary>
              </cx:geoCache>
            </cx:geography>
          </cx:layoutPr>
          <cx:valueColors>
            <cx:minColor>
              <a:srgbClr val="FFFFFF"/>
            </cx:minColor>
            <cx:maxColor>
              <a:srgbClr val="AA3D4F"/>
            </cx:maxColor>
          </cx:valueColors>
        </cx:series>
      </cx:plotAreaRegion>
    </cx:plotArea>
    <cx:legend pos="r" align="min" overlay="0">
      <cx:txPr>
        <a:bodyPr spcFirstLastPara="1" vertOverflow="ellipsis" horzOverflow="overflow" wrap="square" lIns="0" tIns="0" rIns="0" bIns="0" anchor="ctr" anchorCtr="1"/>
        <a:lstStyle/>
        <a:p>
          <a:pPr algn="ctr" rtl="0">
            <a:defRPr sz="1000">
              <a:solidFill>
                <a:srgbClr val="8A8B9A"/>
              </a:solidFill>
              <a:latin typeface="Bahnschrift Condensed" panose="020B0502040204020203" pitchFamily="34" charset="0"/>
              <a:ea typeface="Bahnschrift Condensed" panose="020B0502040204020203" pitchFamily="34" charset="0"/>
              <a:cs typeface="Bahnschrift Condensed" panose="020B0502040204020203" pitchFamily="34" charset="0"/>
            </a:defRPr>
          </a:pPr>
          <a:endParaRPr lang="en-US" sz="1000" b="0" i="0" u="none" strike="noStrike" baseline="0">
            <a:solidFill>
              <a:srgbClr val="8A8B9A"/>
            </a:solidFill>
            <a:latin typeface="Bahnschrift Condensed" panose="020B0502040204020203" pitchFamily="34" charset="0"/>
          </a:endParaRPr>
        </a:p>
      </cx:txPr>
    </cx:legend>
  </cx:chart>
  <cx:spPr>
    <a:solidFill>
      <a:srgbClr val="181824">
        <a:alpha val="85000"/>
      </a:srgb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hyperlink" Target="https://loluwa993.github.io/portfolio.data/" TargetMode="External"/><Relationship Id="rId18" Type="http://schemas.openxmlformats.org/officeDocument/2006/relationships/image" Target="../media/image16.svg"/><Relationship Id="rId26" Type="http://schemas.openxmlformats.org/officeDocument/2006/relationships/image" Target="../media/image23.png"/><Relationship Id="rId39" Type="http://schemas.openxmlformats.org/officeDocument/2006/relationships/chart" Target="../charts/chart7.xml"/><Relationship Id="rId21" Type="http://schemas.openxmlformats.org/officeDocument/2006/relationships/image" Target="../media/image18.svg"/><Relationship Id="rId34" Type="http://schemas.openxmlformats.org/officeDocument/2006/relationships/image" Target="../media/image27.png"/><Relationship Id="rId42" Type="http://schemas.openxmlformats.org/officeDocument/2006/relationships/chart" Target="../charts/chart8.xml"/><Relationship Id="rId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hyperlink" Target="https://www.linkedin.com/in/jesuloluwa-fademi/" TargetMode="External"/><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1.png"/><Relationship Id="rId32" Type="http://schemas.openxmlformats.org/officeDocument/2006/relationships/image" Target="../media/image26.svg"/><Relationship Id="rId37" Type="http://schemas.openxmlformats.org/officeDocument/2006/relationships/image" Target="../media/image29.png"/><Relationship Id="rId40" Type="http://schemas.openxmlformats.org/officeDocument/2006/relationships/image" Target="../media/image31.png"/><Relationship Id="rId45"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image" Target="../media/image20.svg"/><Relationship Id="rId28" Type="http://schemas.openxmlformats.org/officeDocument/2006/relationships/chart" Target="../charts/chart2.xml"/><Relationship Id="rId36"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chart" Target="../charts/chart1.xml"/><Relationship Id="rId31" Type="http://schemas.openxmlformats.org/officeDocument/2006/relationships/image" Target="../media/image25.png"/><Relationship Id="rId44" Type="http://schemas.openxmlformats.org/officeDocument/2006/relationships/image" Target="../media/image3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image" Target="../media/image19.png"/><Relationship Id="rId27" Type="http://schemas.openxmlformats.org/officeDocument/2006/relationships/image" Target="../media/image24.svg"/><Relationship Id="rId30" Type="http://schemas.openxmlformats.org/officeDocument/2006/relationships/chart" Target="../charts/chart4.xml"/><Relationship Id="rId35" Type="http://schemas.openxmlformats.org/officeDocument/2006/relationships/image" Target="../media/image28.svg"/><Relationship Id="rId43" Type="http://schemas.openxmlformats.org/officeDocument/2006/relationships/image" Target="../media/image33.png"/><Relationship Id="rId8" Type="http://schemas.openxmlformats.org/officeDocument/2006/relationships/image" Target="../media/image8.svg"/><Relationship Id="rId3" Type="http://schemas.openxmlformats.org/officeDocument/2006/relationships/image" Target="../media/image3.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image" Target="../media/image22.svg"/><Relationship Id="rId33" Type="http://schemas.openxmlformats.org/officeDocument/2006/relationships/chart" Target="../charts/chart5.xml"/><Relationship Id="rId38" Type="http://schemas.openxmlformats.org/officeDocument/2006/relationships/image" Target="../media/image30.svg"/><Relationship Id="rId46" Type="http://schemas.openxmlformats.org/officeDocument/2006/relationships/chart" Target="../charts/chart9.xml"/><Relationship Id="rId20" Type="http://schemas.openxmlformats.org/officeDocument/2006/relationships/image" Target="../media/image17.png"/><Relationship Id="rId41" Type="http://schemas.openxmlformats.org/officeDocument/2006/relationships/image" Target="../media/image32.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22</xdr:col>
      <xdr:colOff>284390</xdr:colOff>
      <xdr:row>1</xdr:row>
      <xdr:rowOff>161923</xdr:rowOff>
    </xdr:from>
    <xdr:to>
      <xdr:col>27</xdr:col>
      <xdr:colOff>9526</xdr:colOff>
      <xdr:row>36</xdr:row>
      <xdr:rowOff>38099</xdr:rowOff>
    </xdr:to>
    <xdr:sp macro="" textlink="">
      <xdr:nvSpPr>
        <xdr:cNvPr id="79" name="Rectangle 78">
          <a:extLst>
            <a:ext uri="{FF2B5EF4-FFF2-40B4-BE49-F238E27FC236}">
              <a16:creationId xmlns:a16="http://schemas.microsoft.com/office/drawing/2014/main" id="{D2145371-F4B3-B24E-6805-417507B90492}"/>
            </a:ext>
          </a:extLst>
        </xdr:cNvPr>
        <xdr:cNvSpPr/>
      </xdr:nvSpPr>
      <xdr:spPr>
        <a:xfrm>
          <a:off x="14743340" y="352423"/>
          <a:ext cx="3011261" cy="6543676"/>
        </a:xfrm>
        <a:prstGeom prst="rect">
          <a:avLst/>
        </a:prstGeom>
        <a:solidFill>
          <a:srgbClr val="E795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editAs="oneCell">
    <xdr:from>
      <xdr:col>14</xdr:col>
      <xdr:colOff>361724</xdr:colOff>
      <xdr:row>2</xdr:row>
      <xdr:rowOff>116915</xdr:rowOff>
    </xdr:from>
    <xdr:to>
      <xdr:col>18</xdr:col>
      <xdr:colOff>125438</xdr:colOff>
      <xdr:row>15</xdr:row>
      <xdr:rowOff>18562</xdr:rowOff>
    </xdr:to>
    <xdr:pic>
      <xdr:nvPicPr>
        <xdr:cNvPr id="28" name="Graphic 27" descr="Two squares and a zigzag line">
          <a:extLst>
            <a:ext uri="{FF2B5EF4-FFF2-40B4-BE49-F238E27FC236}">
              <a16:creationId xmlns:a16="http://schemas.microsoft.com/office/drawing/2014/main" id="{E4619EFD-46B8-61B0-AECE-C9C6EF3745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766553">
          <a:off x="9566706" y="494083"/>
          <a:ext cx="2380868" cy="2388532"/>
        </a:xfrm>
        <a:prstGeom prst="rect">
          <a:avLst/>
        </a:prstGeom>
      </xdr:spPr>
    </xdr:pic>
    <xdr:clientData/>
  </xdr:twoCellAnchor>
  <xdr:twoCellAnchor editAs="oneCell">
    <xdr:from>
      <xdr:col>0</xdr:col>
      <xdr:colOff>134787</xdr:colOff>
      <xdr:row>7</xdr:row>
      <xdr:rowOff>180880</xdr:rowOff>
    </xdr:from>
    <xdr:to>
      <xdr:col>1</xdr:col>
      <xdr:colOff>114147</xdr:colOff>
      <xdr:row>11</xdr:row>
      <xdr:rowOff>67060</xdr:rowOff>
    </xdr:to>
    <xdr:pic>
      <xdr:nvPicPr>
        <xdr:cNvPr id="32" name="Graphic 31" descr="Two squares and a zigzag line">
          <a:extLst>
            <a:ext uri="{FF2B5EF4-FFF2-40B4-BE49-F238E27FC236}">
              <a16:creationId xmlns:a16="http://schemas.microsoft.com/office/drawing/2014/main" id="{76D0A07B-6E2F-0BCE-3097-DA80BBB948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861553">
          <a:off x="129670" y="1519497"/>
          <a:ext cx="646819" cy="636585"/>
        </a:xfrm>
        <a:prstGeom prst="rect">
          <a:avLst/>
        </a:prstGeom>
      </xdr:spPr>
    </xdr:pic>
    <xdr:clientData/>
  </xdr:twoCellAnchor>
  <xdr:twoCellAnchor editAs="oneCell">
    <xdr:from>
      <xdr:col>0</xdr:col>
      <xdr:colOff>0</xdr:colOff>
      <xdr:row>18</xdr:row>
      <xdr:rowOff>84365</xdr:rowOff>
    </xdr:from>
    <xdr:to>
      <xdr:col>1</xdr:col>
      <xdr:colOff>607861</xdr:colOff>
      <xdr:row>25</xdr:row>
      <xdr:rowOff>16329</xdr:rowOff>
    </xdr:to>
    <xdr:pic>
      <xdr:nvPicPr>
        <xdr:cNvPr id="30" name="Graphic 29" descr="A square made of tiny squares">
          <a:extLst>
            <a:ext uri="{FF2B5EF4-FFF2-40B4-BE49-F238E27FC236}">
              <a16:creationId xmlns:a16="http://schemas.microsoft.com/office/drawing/2014/main" id="{DB7025DE-A6ED-09CD-C502-1AAE3E9AB7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3513365"/>
          <a:ext cx="1265086" cy="1268185"/>
        </a:xfrm>
        <a:prstGeom prst="rect">
          <a:avLst/>
        </a:prstGeom>
      </xdr:spPr>
    </xdr:pic>
    <xdr:clientData/>
  </xdr:twoCellAnchor>
  <xdr:twoCellAnchor editAs="oneCell">
    <xdr:from>
      <xdr:col>0</xdr:col>
      <xdr:colOff>0</xdr:colOff>
      <xdr:row>11</xdr:row>
      <xdr:rowOff>111579</xdr:rowOff>
    </xdr:from>
    <xdr:to>
      <xdr:col>1</xdr:col>
      <xdr:colOff>607861</xdr:colOff>
      <xdr:row>18</xdr:row>
      <xdr:rowOff>48986</xdr:rowOff>
    </xdr:to>
    <xdr:pic>
      <xdr:nvPicPr>
        <xdr:cNvPr id="33" name="Graphic 32" descr="A square made of tiny squares">
          <a:extLst>
            <a:ext uri="{FF2B5EF4-FFF2-40B4-BE49-F238E27FC236}">
              <a16:creationId xmlns:a16="http://schemas.microsoft.com/office/drawing/2014/main" id="{B99C5B5D-1050-6FAA-C1E0-051704FB82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2207079"/>
          <a:ext cx="1265086" cy="1266825"/>
        </a:xfrm>
        <a:prstGeom prst="rect">
          <a:avLst/>
        </a:prstGeom>
      </xdr:spPr>
    </xdr:pic>
    <xdr:clientData/>
  </xdr:twoCellAnchor>
  <xdr:twoCellAnchor editAs="oneCell">
    <xdr:from>
      <xdr:col>11</xdr:col>
      <xdr:colOff>370114</xdr:colOff>
      <xdr:row>13</xdr:row>
      <xdr:rowOff>29936</xdr:rowOff>
    </xdr:from>
    <xdr:to>
      <xdr:col>23</xdr:col>
      <xdr:colOff>87085</xdr:colOff>
      <xdr:row>42</xdr:row>
      <xdr:rowOff>133753</xdr:rowOff>
    </xdr:to>
    <xdr:pic>
      <xdr:nvPicPr>
        <xdr:cNvPr id="70" name="Graphic 69" descr="An assortment of differently patterned circles">
          <a:extLst>
            <a:ext uri="{FF2B5EF4-FFF2-40B4-BE49-F238E27FC236}">
              <a16:creationId xmlns:a16="http://schemas.microsoft.com/office/drawing/2014/main" id="{3B433227-D2EF-41B8-0927-E63DC70AB1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7599589" y="2506436"/>
          <a:ext cx="7605032" cy="5625596"/>
        </a:xfrm>
        <a:prstGeom prst="rect">
          <a:avLst/>
        </a:prstGeom>
      </xdr:spPr>
    </xdr:pic>
    <xdr:clientData/>
  </xdr:twoCellAnchor>
  <xdr:twoCellAnchor editAs="oneCell">
    <xdr:from>
      <xdr:col>2</xdr:col>
      <xdr:colOff>295275</xdr:colOff>
      <xdr:row>0</xdr:row>
      <xdr:rowOff>0</xdr:rowOff>
    </xdr:from>
    <xdr:to>
      <xdr:col>10</xdr:col>
      <xdr:colOff>0</xdr:colOff>
      <xdr:row>26</xdr:row>
      <xdr:rowOff>11870</xdr:rowOff>
    </xdr:to>
    <xdr:pic>
      <xdr:nvPicPr>
        <xdr:cNvPr id="87" name="Graphic 86" descr="An assortment of differently patterned circles">
          <a:extLst>
            <a:ext uri="{FF2B5EF4-FFF2-40B4-BE49-F238E27FC236}">
              <a16:creationId xmlns:a16="http://schemas.microsoft.com/office/drawing/2014/main" id="{DEE16C63-86CD-FEBF-8F3E-2AEEC9E8F0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V="1">
          <a:off x="1609725" y="0"/>
          <a:ext cx="4962525" cy="4962149"/>
        </a:xfrm>
        <a:prstGeom prst="rect">
          <a:avLst/>
        </a:prstGeom>
      </xdr:spPr>
    </xdr:pic>
    <xdr:clientData/>
  </xdr:twoCellAnchor>
  <xdr:twoCellAnchor editAs="oneCell">
    <xdr:from>
      <xdr:col>0</xdr:col>
      <xdr:colOff>0</xdr:colOff>
      <xdr:row>0</xdr:row>
      <xdr:rowOff>0</xdr:rowOff>
    </xdr:from>
    <xdr:to>
      <xdr:col>5</xdr:col>
      <xdr:colOff>97204</xdr:colOff>
      <xdr:row>21</xdr:row>
      <xdr:rowOff>0</xdr:rowOff>
    </xdr:to>
    <xdr:pic>
      <xdr:nvPicPr>
        <xdr:cNvPr id="68" name="Graphic 67" descr="A grid with small circles">
          <a:extLst>
            <a:ext uri="{FF2B5EF4-FFF2-40B4-BE49-F238E27FC236}">
              <a16:creationId xmlns:a16="http://schemas.microsoft.com/office/drawing/2014/main" id="{88276E9F-D0DF-C7EC-E930-FD280E624EB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0"/>
          <a:ext cx="3383329" cy="4000500"/>
        </a:xfrm>
        <a:prstGeom prst="rect">
          <a:avLst/>
        </a:prstGeom>
      </xdr:spPr>
    </xdr:pic>
    <xdr:clientData/>
  </xdr:twoCellAnchor>
  <xdr:oneCellAnchor>
    <xdr:from>
      <xdr:col>1</xdr:col>
      <xdr:colOff>114300</xdr:colOff>
      <xdr:row>0</xdr:row>
      <xdr:rowOff>104775</xdr:rowOff>
    </xdr:from>
    <xdr:ext cx="3943350" cy="381000"/>
    <xdr:sp macro="" textlink="">
      <xdr:nvSpPr>
        <xdr:cNvPr id="2" name="TextBox 1">
          <a:extLst>
            <a:ext uri="{FF2B5EF4-FFF2-40B4-BE49-F238E27FC236}">
              <a16:creationId xmlns:a16="http://schemas.microsoft.com/office/drawing/2014/main" id="{CB002054-1F16-00B6-1865-349A7D08AB30}"/>
            </a:ext>
          </a:extLst>
        </xdr:cNvPr>
        <xdr:cNvSpPr txBox="1"/>
      </xdr:nvSpPr>
      <xdr:spPr>
        <a:xfrm>
          <a:off x="771525" y="295275"/>
          <a:ext cx="394335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a:solidFill>
                <a:srgbClr val="E7954D"/>
              </a:solidFill>
              <a:latin typeface="Bahnschrift SemiCondensed" panose="020B0502040204020203" pitchFamily="34" charset="0"/>
            </a:rPr>
            <a:t>Elite Retail Hub</a:t>
          </a:r>
          <a:endParaRPr lang="en-FI" sz="2400">
            <a:solidFill>
              <a:srgbClr val="E7954D"/>
            </a:solidFill>
            <a:latin typeface="Bahnschrift SemiCondensed" panose="020B0502040204020203" pitchFamily="34" charset="0"/>
          </a:endParaRPr>
        </a:p>
      </xdr:txBody>
    </xdr:sp>
    <xdr:clientData/>
  </xdr:oneCellAnchor>
  <xdr:oneCellAnchor>
    <xdr:from>
      <xdr:col>8</xdr:col>
      <xdr:colOff>141512</xdr:colOff>
      <xdr:row>2</xdr:row>
      <xdr:rowOff>123822</xdr:rowOff>
    </xdr:from>
    <xdr:ext cx="659476" cy="307841"/>
    <xdr:sp macro="" textlink="">
      <xdr:nvSpPr>
        <xdr:cNvPr id="4" name="TextBox 3">
          <a:extLst>
            <a:ext uri="{FF2B5EF4-FFF2-40B4-BE49-F238E27FC236}">
              <a16:creationId xmlns:a16="http://schemas.microsoft.com/office/drawing/2014/main" id="{F088FC34-4FC6-C092-FDE8-F3CA1F43C252}"/>
            </a:ext>
          </a:extLst>
        </xdr:cNvPr>
        <xdr:cNvSpPr txBox="1"/>
      </xdr:nvSpPr>
      <xdr:spPr>
        <a:xfrm>
          <a:off x="5399312" y="504822"/>
          <a:ext cx="659476"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Orders</a:t>
          </a:r>
          <a:endParaRPr lang="en-FI" sz="1400">
            <a:solidFill>
              <a:srgbClr val="E7954D"/>
            </a:solidFill>
            <a:latin typeface="Bahnschrift SemiCondensed" panose="020B0502040204020203" pitchFamily="34" charset="0"/>
          </a:endParaRPr>
        </a:p>
      </xdr:txBody>
    </xdr:sp>
    <xdr:clientData/>
  </xdr:oneCellAnchor>
  <xdr:oneCellAnchor>
    <xdr:from>
      <xdr:col>1</xdr:col>
      <xdr:colOff>114300</xdr:colOff>
      <xdr:row>1</xdr:row>
      <xdr:rowOff>189139</xdr:rowOff>
    </xdr:from>
    <xdr:ext cx="3943350" cy="381000"/>
    <xdr:sp macro="" textlink="">
      <xdr:nvSpPr>
        <xdr:cNvPr id="6" name="TextBox 5">
          <a:extLst>
            <a:ext uri="{FF2B5EF4-FFF2-40B4-BE49-F238E27FC236}">
              <a16:creationId xmlns:a16="http://schemas.microsoft.com/office/drawing/2014/main" id="{2E92A6B8-97F4-0A50-EE79-33A4680065F2}"/>
            </a:ext>
          </a:extLst>
        </xdr:cNvPr>
        <xdr:cNvSpPr txBox="1"/>
      </xdr:nvSpPr>
      <xdr:spPr>
        <a:xfrm>
          <a:off x="771525" y="570139"/>
          <a:ext cx="394335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a:solidFill>
                <a:srgbClr val="E7954D"/>
              </a:solidFill>
              <a:latin typeface="Bahnschrift SemiCondensed" panose="020B0502040204020203" pitchFamily="34" charset="0"/>
            </a:rPr>
            <a:t>Sales Dashboard</a:t>
          </a:r>
          <a:endParaRPr lang="en-FI" sz="2400">
            <a:solidFill>
              <a:srgbClr val="E7954D"/>
            </a:solidFill>
            <a:latin typeface="Bahnschrift SemiCondensed" panose="020B0502040204020203" pitchFamily="34" charset="0"/>
          </a:endParaRPr>
        </a:p>
      </xdr:txBody>
    </xdr:sp>
    <xdr:clientData/>
  </xdr:oneCellAnchor>
  <xdr:twoCellAnchor editAs="oneCell">
    <xdr:from>
      <xdr:col>0</xdr:col>
      <xdr:colOff>114300</xdr:colOff>
      <xdr:row>0</xdr:row>
      <xdr:rowOff>0</xdr:rowOff>
    </xdr:from>
    <xdr:to>
      <xdr:col>1</xdr:col>
      <xdr:colOff>294098</xdr:colOff>
      <xdr:row>4</xdr:row>
      <xdr:rowOff>83004</xdr:rowOff>
    </xdr:to>
    <xdr:pic>
      <xdr:nvPicPr>
        <xdr:cNvPr id="8" name="Graphic 7" descr="Document with solid fill">
          <a:extLst>
            <a:ext uri="{FF2B5EF4-FFF2-40B4-BE49-F238E27FC236}">
              <a16:creationId xmlns:a16="http://schemas.microsoft.com/office/drawing/2014/main" id="{40B9B718-7C6D-84AB-AD2A-A5215C9EF5B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300" y="161925"/>
          <a:ext cx="839744" cy="835479"/>
        </a:xfrm>
        <a:prstGeom prst="rect">
          <a:avLst/>
        </a:prstGeom>
      </xdr:spPr>
    </xdr:pic>
    <xdr:clientData/>
  </xdr:twoCellAnchor>
  <xdr:twoCellAnchor editAs="oneCell">
    <xdr:from>
      <xdr:col>0</xdr:col>
      <xdr:colOff>46263</xdr:colOff>
      <xdr:row>25</xdr:row>
      <xdr:rowOff>28572</xdr:rowOff>
    </xdr:from>
    <xdr:to>
      <xdr:col>0</xdr:col>
      <xdr:colOff>562009</xdr:colOff>
      <xdr:row>27</xdr:row>
      <xdr:rowOff>161011</xdr:rowOff>
    </xdr:to>
    <xdr:pic>
      <xdr:nvPicPr>
        <xdr:cNvPr id="10" name="Graphic 9" descr="Briefcase with solid fill">
          <a:hlinkClick xmlns:r="http://schemas.openxmlformats.org/officeDocument/2006/relationships" r:id="rId13"/>
          <a:extLst>
            <a:ext uri="{FF2B5EF4-FFF2-40B4-BE49-F238E27FC236}">
              <a16:creationId xmlns:a16="http://schemas.microsoft.com/office/drawing/2014/main" id="{D92CD5F5-805E-3D12-301F-E0E4D0B77C0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46263" y="4981572"/>
          <a:ext cx="514384" cy="514801"/>
        </a:xfrm>
        <a:prstGeom prst="rect">
          <a:avLst/>
        </a:prstGeom>
      </xdr:spPr>
    </xdr:pic>
    <xdr:clientData/>
  </xdr:twoCellAnchor>
  <xdr:twoCellAnchor editAs="oneCell">
    <xdr:from>
      <xdr:col>0</xdr:col>
      <xdr:colOff>76200</xdr:colOff>
      <xdr:row>30</xdr:row>
      <xdr:rowOff>58510</xdr:rowOff>
    </xdr:from>
    <xdr:to>
      <xdr:col>0</xdr:col>
      <xdr:colOff>591911</xdr:colOff>
      <xdr:row>33</xdr:row>
      <xdr:rowOff>0</xdr:rowOff>
    </xdr:to>
    <xdr:pic>
      <xdr:nvPicPr>
        <xdr:cNvPr id="12" name="Graphic 11" descr="Social network with solid fill">
          <a:hlinkClick xmlns:r="http://schemas.openxmlformats.org/officeDocument/2006/relationships" r:id="rId16"/>
          <a:extLst>
            <a:ext uri="{FF2B5EF4-FFF2-40B4-BE49-F238E27FC236}">
              <a16:creationId xmlns:a16="http://schemas.microsoft.com/office/drawing/2014/main" id="{B552CE66-BF77-0CFD-7919-218B8B7AB1B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6200" y="5964010"/>
          <a:ext cx="512990" cy="512990"/>
        </a:xfrm>
        <a:prstGeom prst="rect">
          <a:avLst/>
        </a:prstGeom>
      </xdr:spPr>
    </xdr:pic>
    <xdr:clientData/>
  </xdr:twoCellAnchor>
  <xdr:oneCellAnchor>
    <xdr:from>
      <xdr:col>0</xdr:col>
      <xdr:colOff>0</xdr:colOff>
      <xdr:row>33</xdr:row>
      <xdr:rowOff>1</xdr:rowOff>
    </xdr:from>
    <xdr:ext cx="657225" cy="190500"/>
    <xdr:sp macro="" textlink="">
      <xdr:nvSpPr>
        <xdr:cNvPr id="14" name="TextBox 13">
          <a:extLst>
            <a:ext uri="{FF2B5EF4-FFF2-40B4-BE49-F238E27FC236}">
              <a16:creationId xmlns:a16="http://schemas.microsoft.com/office/drawing/2014/main" id="{5DF1499B-7750-1CAC-C7E9-B243D5946095}"/>
            </a:ext>
          </a:extLst>
        </xdr:cNvPr>
        <xdr:cNvSpPr txBox="1"/>
      </xdr:nvSpPr>
      <xdr:spPr>
        <a:xfrm>
          <a:off x="0" y="6477001"/>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i="0">
              <a:solidFill>
                <a:srgbClr val="8A8B9A"/>
              </a:solidFill>
              <a:latin typeface="Bahnschrift SemiCondensed" panose="020B0502040204020203" pitchFamily="34" charset="0"/>
            </a:rPr>
            <a:t>J. Fademi</a:t>
          </a:r>
          <a:endParaRPr lang="en-FI" sz="1000" b="1" i="0">
            <a:solidFill>
              <a:srgbClr val="8A8B9A"/>
            </a:solidFill>
            <a:latin typeface="Bahnschrift SemiCondensed" panose="020B0502040204020203" pitchFamily="34" charset="0"/>
          </a:endParaRPr>
        </a:p>
      </xdr:txBody>
    </xdr:sp>
    <xdr:clientData/>
  </xdr:oneCellAnchor>
  <xdr:oneCellAnchor>
    <xdr:from>
      <xdr:col>0</xdr:col>
      <xdr:colOff>0</xdr:colOff>
      <xdr:row>27</xdr:row>
      <xdr:rowOff>161925</xdr:rowOff>
    </xdr:from>
    <xdr:ext cx="657225" cy="190500"/>
    <xdr:sp macro="" textlink="">
      <xdr:nvSpPr>
        <xdr:cNvPr id="15" name="TextBox 14">
          <a:extLst>
            <a:ext uri="{FF2B5EF4-FFF2-40B4-BE49-F238E27FC236}">
              <a16:creationId xmlns:a16="http://schemas.microsoft.com/office/drawing/2014/main" id="{821BC3CC-F119-1267-AE89-FEF7CC697360}"/>
            </a:ext>
          </a:extLst>
        </xdr:cNvPr>
        <xdr:cNvSpPr txBox="1"/>
      </xdr:nvSpPr>
      <xdr:spPr>
        <a:xfrm>
          <a:off x="0" y="5495925"/>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i="0">
              <a:solidFill>
                <a:srgbClr val="8A8B9A"/>
              </a:solidFill>
              <a:latin typeface="Bahnschrift SemiCondensed" panose="020B0502040204020203" pitchFamily="34" charset="0"/>
            </a:rPr>
            <a:t>portfolio</a:t>
          </a:r>
          <a:endParaRPr lang="en-FI" sz="1000" b="1" i="0">
            <a:solidFill>
              <a:srgbClr val="8A8B9A"/>
            </a:solidFill>
            <a:latin typeface="Bahnschrift SemiCondensed" panose="020B0502040204020203" pitchFamily="34" charset="0"/>
          </a:endParaRPr>
        </a:p>
      </xdr:txBody>
    </xdr:sp>
    <xdr:clientData/>
  </xdr:oneCellAnchor>
  <xdr:twoCellAnchor>
    <xdr:from>
      <xdr:col>0</xdr:col>
      <xdr:colOff>9525</xdr:colOff>
      <xdr:row>29</xdr:row>
      <xdr:rowOff>123825</xdr:rowOff>
    </xdr:from>
    <xdr:to>
      <xdr:col>1</xdr:col>
      <xdr:colOff>9525</xdr:colOff>
      <xdr:row>29</xdr:row>
      <xdr:rowOff>123825</xdr:rowOff>
    </xdr:to>
    <xdr:cxnSp macro="">
      <xdr:nvCxnSpPr>
        <xdr:cNvPr id="17" name="Straight Connector 16">
          <a:extLst>
            <a:ext uri="{FF2B5EF4-FFF2-40B4-BE49-F238E27FC236}">
              <a16:creationId xmlns:a16="http://schemas.microsoft.com/office/drawing/2014/main" id="{4D9AAD8E-35EF-D93A-7530-8868CA3375A6}"/>
            </a:ext>
          </a:extLst>
        </xdr:cNvPr>
        <xdr:cNvCxnSpPr/>
      </xdr:nvCxnSpPr>
      <xdr:spPr>
        <a:xfrm>
          <a:off x="9525" y="5838825"/>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9525</xdr:colOff>
      <xdr:row>34</xdr:row>
      <xdr:rowOff>107496</xdr:rowOff>
    </xdr:from>
    <xdr:to>
      <xdr:col>1</xdr:col>
      <xdr:colOff>9525</xdr:colOff>
      <xdr:row>34</xdr:row>
      <xdr:rowOff>107496</xdr:rowOff>
    </xdr:to>
    <xdr:cxnSp macro="">
      <xdr:nvCxnSpPr>
        <xdr:cNvPr id="20" name="Straight Connector 19">
          <a:extLst>
            <a:ext uri="{FF2B5EF4-FFF2-40B4-BE49-F238E27FC236}">
              <a16:creationId xmlns:a16="http://schemas.microsoft.com/office/drawing/2014/main" id="{53FBD707-9AE5-0395-2606-B9D3D01837FA}"/>
            </a:ext>
          </a:extLst>
        </xdr:cNvPr>
        <xdr:cNvCxnSpPr/>
      </xdr:nvCxnSpPr>
      <xdr:spPr>
        <a:xfrm>
          <a:off x="9525" y="6774996"/>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24</xdr:row>
      <xdr:rowOff>125185</xdr:rowOff>
    </xdr:from>
    <xdr:to>
      <xdr:col>1</xdr:col>
      <xdr:colOff>0</xdr:colOff>
      <xdr:row>24</xdr:row>
      <xdr:rowOff>125185</xdr:rowOff>
    </xdr:to>
    <xdr:cxnSp macro="">
      <xdr:nvCxnSpPr>
        <xdr:cNvPr id="21" name="Straight Connector 20">
          <a:extLst>
            <a:ext uri="{FF2B5EF4-FFF2-40B4-BE49-F238E27FC236}">
              <a16:creationId xmlns:a16="http://schemas.microsoft.com/office/drawing/2014/main" id="{5A390CAC-8511-9DF4-6B69-4E79AB841587}"/>
            </a:ext>
          </a:extLst>
        </xdr:cNvPr>
        <xdr:cNvCxnSpPr/>
      </xdr:nvCxnSpPr>
      <xdr:spPr>
        <a:xfrm>
          <a:off x="0" y="4887685"/>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34</xdr:row>
      <xdr:rowOff>161925</xdr:rowOff>
    </xdr:from>
    <xdr:ext cx="657225" cy="190500"/>
    <xdr:sp macro="" textlink="">
      <xdr:nvSpPr>
        <xdr:cNvPr id="22" name="TextBox 21">
          <a:extLst>
            <a:ext uri="{FF2B5EF4-FFF2-40B4-BE49-F238E27FC236}">
              <a16:creationId xmlns:a16="http://schemas.microsoft.com/office/drawing/2014/main" id="{A29A1A0D-CCB8-D5EE-6ECF-19911CF46C71}"/>
            </a:ext>
          </a:extLst>
        </xdr:cNvPr>
        <xdr:cNvSpPr txBox="1"/>
      </xdr:nvSpPr>
      <xdr:spPr>
        <a:xfrm>
          <a:off x="0" y="6829425"/>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FI" sz="1000" b="1" i="0">
              <a:solidFill>
                <a:srgbClr val="8A8B9A"/>
              </a:solidFill>
              <a:latin typeface="Bahnschrift SemiCondensed" panose="020B0502040204020203" pitchFamily="34" charset="0"/>
            </a:rPr>
            <a:t>©</a:t>
          </a:r>
          <a:r>
            <a:rPr lang="en-GB" sz="1000" b="1" i="0">
              <a:solidFill>
                <a:srgbClr val="8A8B9A"/>
              </a:solidFill>
              <a:latin typeface="Bahnschrift SemiCondensed" panose="020B0502040204020203" pitchFamily="34" charset="0"/>
            </a:rPr>
            <a:t>2025</a:t>
          </a:r>
          <a:endParaRPr lang="en-FI" sz="1000" b="1" i="0">
            <a:solidFill>
              <a:srgbClr val="8A8B9A"/>
            </a:solidFill>
            <a:latin typeface="Bahnschrift SemiCondensed" panose="020B0502040204020203" pitchFamily="34" charset="0"/>
          </a:endParaRPr>
        </a:p>
      </xdr:txBody>
    </xdr:sp>
    <xdr:clientData/>
  </xdr:oneCellAnchor>
  <xdr:oneCellAnchor>
    <xdr:from>
      <xdr:col>8</xdr:col>
      <xdr:colOff>92529</xdr:colOff>
      <xdr:row>0</xdr:row>
      <xdr:rowOff>153759</xdr:rowOff>
    </xdr:from>
    <xdr:ext cx="1314450" cy="381000"/>
    <xdr:sp macro="" textlink="Pivots!$A$4">
      <xdr:nvSpPr>
        <xdr:cNvPr id="7" name="TextBox 6">
          <a:extLst>
            <a:ext uri="{FF2B5EF4-FFF2-40B4-BE49-F238E27FC236}">
              <a16:creationId xmlns:a16="http://schemas.microsoft.com/office/drawing/2014/main" id="{F86A2761-E283-1CC1-73DE-1925D110D70E}"/>
            </a:ext>
          </a:extLst>
        </xdr:cNvPr>
        <xdr:cNvSpPr txBox="1"/>
      </xdr:nvSpPr>
      <xdr:spPr>
        <a:xfrm>
          <a:off x="5350329" y="344259"/>
          <a:ext cx="13144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08DD6922-9F32-447C-8214-EA6A5E5FFEFD}" type="TxLink">
            <a:rPr lang="en-US" sz="2000" b="1" i="0" u="none" strike="noStrike">
              <a:solidFill>
                <a:srgbClr val="8A8B9A"/>
              </a:solidFill>
              <a:latin typeface="Bahnschrift Light Condensed"/>
            </a:rPr>
            <a:pPr marL="0" marR="0" lvl="0" indent="0" algn="l" defTabSz="914400" eaLnBrk="1" fontAlgn="auto" latinLnBrk="0" hangingPunct="1">
              <a:lnSpc>
                <a:spcPct val="100000"/>
              </a:lnSpc>
              <a:spcBef>
                <a:spcPts val="0"/>
              </a:spcBef>
              <a:spcAft>
                <a:spcPts val="0"/>
              </a:spcAft>
              <a:buClrTx/>
              <a:buSzTx/>
              <a:buFontTx/>
              <a:buNone/>
              <a:tabLst/>
              <a:defRPr/>
            </a:pPr>
            <a:t> 200.00 </a:t>
          </a:fld>
          <a:endParaRPr lang="en-FI" sz="2000" b="1">
            <a:solidFill>
              <a:srgbClr val="8A8B9A"/>
            </a:solidFill>
            <a:effectLst/>
          </a:endParaRPr>
        </a:p>
      </xdr:txBody>
    </xdr:sp>
    <xdr:clientData/>
  </xdr:oneCellAnchor>
  <xdr:oneCellAnchor>
    <xdr:from>
      <xdr:col>12</xdr:col>
      <xdr:colOff>93887</xdr:colOff>
      <xdr:row>2</xdr:row>
      <xdr:rowOff>122461</xdr:rowOff>
    </xdr:from>
    <xdr:ext cx="569002" cy="307841"/>
    <xdr:sp macro="" textlink="">
      <xdr:nvSpPr>
        <xdr:cNvPr id="18" name="TextBox 17">
          <a:extLst>
            <a:ext uri="{FF2B5EF4-FFF2-40B4-BE49-F238E27FC236}">
              <a16:creationId xmlns:a16="http://schemas.microsoft.com/office/drawing/2014/main" id="{BED74010-2CEE-F121-3BD0-AF3D71EE00D9}"/>
            </a:ext>
          </a:extLst>
        </xdr:cNvPr>
        <xdr:cNvSpPr txBox="1"/>
      </xdr:nvSpPr>
      <xdr:spPr>
        <a:xfrm>
          <a:off x="7980587" y="693961"/>
          <a:ext cx="569002"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Sales</a:t>
          </a:r>
          <a:endParaRPr lang="en-FI" sz="1400">
            <a:solidFill>
              <a:srgbClr val="E7954D"/>
            </a:solidFill>
            <a:latin typeface="Bahnschrift SemiCondensed" panose="020B0502040204020203" pitchFamily="34" charset="0"/>
          </a:endParaRPr>
        </a:p>
      </xdr:txBody>
    </xdr:sp>
    <xdr:clientData/>
  </xdr:oneCellAnchor>
  <xdr:oneCellAnchor>
    <xdr:from>
      <xdr:col>12</xdr:col>
      <xdr:colOff>46263</xdr:colOff>
      <xdr:row>0</xdr:row>
      <xdr:rowOff>151037</xdr:rowOff>
    </xdr:from>
    <xdr:ext cx="1514476" cy="381000"/>
    <xdr:sp macro="" textlink="Pivots!$B$4">
      <xdr:nvSpPr>
        <xdr:cNvPr id="19" name="TextBox 18">
          <a:extLst>
            <a:ext uri="{FF2B5EF4-FFF2-40B4-BE49-F238E27FC236}">
              <a16:creationId xmlns:a16="http://schemas.microsoft.com/office/drawing/2014/main" id="{E7E17FBA-BFAD-CD3B-DF63-D0320314F239}"/>
            </a:ext>
          </a:extLst>
        </xdr:cNvPr>
        <xdr:cNvSpPr txBox="1"/>
      </xdr:nvSpPr>
      <xdr:spPr>
        <a:xfrm>
          <a:off x="7932963" y="341537"/>
          <a:ext cx="1514476"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7EFAE606-3A96-4893-A667-0943D5E07028}" type="TxLink">
            <a:rPr lang="en-US" sz="20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$981,140.21 </a:t>
          </a:fld>
          <a:endParaRPr lang="en-FI" sz="2000" b="1" i="0" u="none" strike="noStrike">
            <a:solidFill>
              <a:srgbClr val="8A8B9A"/>
            </a:solidFill>
            <a:latin typeface="Bahnschrift Light Condensed"/>
            <a:ea typeface="+mn-ea"/>
            <a:cs typeface="+mn-cs"/>
          </a:endParaRPr>
        </a:p>
      </xdr:txBody>
    </xdr:sp>
    <xdr:clientData/>
  </xdr:oneCellAnchor>
  <xdr:oneCellAnchor>
    <xdr:from>
      <xdr:col>16</xdr:col>
      <xdr:colOff>115658</xdr:colOff>
      <xdr:row>2</xdr:row>
      <xdr:rowOff>126542</xdr:rowOff>
    </xdr:from>
    <xdr:ext cx="573427" cy="307841"/>
    <xdr:sp macro="" textlink="">
      <xdr:nvSpPr>
        <xdr:cNvPr id="23" name="TextBox 22">
          <a:extLst>
            <a:ext uri="{FF2B5EF4-FFF2-40B4-BE49-F238E27FC236}">
              <a16:creationId xmlns:a16="http://schemas.microsoft.com/office/drawing/2014/main" id="{AB430DE3-417B-FF56-DF1C-896C4E8B97B4}"/>
            </a:ext>
          </a:extLst>
        </xdr:cNvPr>
        <xdr:cNvSpPr txBox="1"/>
      </xdr:nvSpPr>
      <xdr:spPr>
        <a:xfrm>
          <a:off x="10631258" y="698042"/>
          <a:ext cx="573427"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Profit</a:t>
          </a:r>
          <a:endParaRPr lang="en-FI" sz="1400">
            <a:solidFill>
              <a:srgbClr val="E7954D"/>
            </a:solidFill>
            <a:latin typeface="Bahnschrift SemiCondensed" panose="020B0502040204020203" pitchFamily="34" charset="0"/>
          </a:endParaRPr>
        </a:p>
      </xdr:txBody>
    </xdr:sp>
    <xdr:clientData/>
  </xdr:oneCellAnchor>
  <xdr:oneCellAnchor>
    <xdr:from>
      <xdr:col>16</xdr:col>
      <xdr:colOff>46263</xdr:colOff>
      <xdr:row>0</xdr:row>
      <xdr:rowOff>153757</xdr:rowOff>
    </xdr:from>
    <xdr:ext cx="1968954" cy="381000"/>
    <xdr:sp macro="" textlink="Pivots!$C$4">
      <xdr:nvSpPr>
        <xdr:cNvPr id="24" name="TextBox 23">
          <a:extLst>
            <a:ext uri="{FF2B5EF4-FFF2-40B4-BE49-F238E27FC236}">
              <a16:creationId xmlns:a16="http://schemas.microsoft.com/office/drawing/2014/main" id="{50F54E80-7231-CFD0-8787-5C1F1F2A72D3}"/>
            </a:ext>
          </a:extLst>
        </xdr:cNvPr>
        <xdr:cNvSpPr txBox="1"/>
      </xdr:nvSpPr>
      <xdr:spPr>
        <a:xfrm>
          <a:off x="10561863" y="344257"/>
          <a:ext cx="1968954"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052CC2AE-193C-4DC4-985C-D41A28B483AF}" type="TxLink">
            <a:rPr lang="en-US" sz="20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$448,020.64 </a:t>
          </a:fld>
          <a:endParaRPr lang="en-FI" sz="2000" b="1" i="0" u="none" strike="noStrike">
            <a:solidFill>
              <a:srgbClr val="8A8B9A"/>
            </a:solidFill>
            <a:latin typeface="Bahnschrift Light Condensed"/>
            <a:ea typeface="+mn-ea"/>
            <a:cs typeface="+mn-cs"/>
          </a:endParaRPr>
        </a:p>
      </xdr:txBody>
    </xdr:sp>
    <xdr:clientData/>
  </xdr:oneCellAnchor>
  <xdr:oneCellAnchor>
    <xdr:from>
      <xdr:col>20</xdr:col>
      <xdr:colOff>29933</xdr:colOff>
      <xdr:row>2</xdr:row>
      <xdr:rowOff>122455</xdr:rowOff>
    </xdr:from>
    <xdr:ext cx="1098570" cy="307841"/>
    <xdr:sp macro="" textlink="">
      <xdr:nvSpPr>
        <xdr:cNvPr id="25" name="TextBox 24">
          <a:extLst>
            <a:ext uri="{FF2B5EF4-FFF2-40B4-BE49-F238E27FC236}">
              <a16:creationId xmlns:a16="http://schemas.microsoft.com/office/drawing/2014/main" id="{F272DAEB-4BAB-A136-E79D-8F4BE22A37F5}"/>
            </a:ext>
          </a:extLst>
        </xdr:cNvPr>
        <xdr:cNvSpPr txBox="1"/>
      </xdr:nvSpPr>
      <xdr:spPr>
        <a:xfrm>
          <a:off x="13174433" y="693955"/>
          <a:ext cx="109857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Profit</a:t>
          </a:r>
          <a:r>
            <a:rPr lang="en-US" sz="1400" baseline="0">
              <a:solidFill>
                <a:srgbClr val="E7954D"/>
              </a:solidFill>
              <a:latin typeface="Bahnschrift SemiCondensed" panose="020B0502040204020203" pitchFamily="34" charset="0"/>
            </a:rPr>
            <a:t> Margin</a:t>
          </a:r>
          <a:endParaRPr lang="en-FI" sz="1400">
            <a:solidFill>
              <a:srgbClr val="E7954D"/>
            </a:solidFill>
            <a:latin typeface="Bahnschrift SemiCondensed" panose="020B0502040204020203" pitchFamily="34" charset="0"/>
          </a:endParaRPr>
        </a:p>
      </xdr:txBody>
    </xdr:sp>
    <xdr:clientData/>
  </xdr:oneCellAnchor>
  <xdr:oneCellAnchor>
    <xdr:from>
      <xdr:col>20</xdr:col>
      <xdr:colOff>38100</xdr:colOff>
      <xdr:row>0</xdr:row>
      <xdr:rowOff>152397</xdr:rowOff>
    </xdr:from>
    <xdr:ext cx="1314450" cy="381000"/>
    <xdr:sp macro="" textlink="Pivots!$D$4">
      <xdr:nvSpPr>
        <xdr:cNvPr id="26" name="TextBox 25">
          <a:extLst>
            <a:ext uri="{FF2B5EF4-FFF2-40B4-BE49-F238E27FC236}">
              <a16:creationId xmlns:a16="http://schemas.microsoft.com/office/drawing/2014/main" id="{980CE6F5-C9D6-5780-9932-D227E97F405F}"/>
            </a:ext>
          </a:extLst>
        </xdr:cNvPr>
        <xdr:cNvSpPr txBox="1"/>
      </xdr:nvSpPr>
      <xdr:spPr>
        <a:xfrm>
          <a:off x="13182600" y="342897"/>
          <a:ext cx="13144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EB2F54D7-CEB7-4E74-AE32-05156B233D26}" type="TxLink">
            <a:rPr lang="en-US" sz="20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45.66 %</a:t>
          </a:fld>
          <a:endParaRPr lang="en-FI" sz="2000" b="1" i="0" u="none" strike="noStrike">
            <a:solidFill>
              <a:srgbClr val="8A8B9A"/>
            </a:solidFill>
            <a:latin typeface="Bahnschrift Light Condensed"/>
            <a:ea typeface="+mn-ea"/>
            <a:cs typeface="+mn-cs"/>
          </a:endParaRPr>
        </a:p>
      </xdr:txBody>
    </xdr:sp>
    <xdr:clientData/>
  </xdr:oneCellAnchor>
  <xdr:twoCellAnchor>
    <xdr:from>
      <xdr:col>6</xdr:col>
      <xdr:colOff>582386</xdr:colOff>
      <xdr:row>5</xdr:row>
      <xdr:rowOff>57150</xdr:rowOff>
    </xdr:from>
    <xdr:to>
      <xdr:col>14</xdr:col>
      <xdr:colOff>152401</xdr:colOff>
      <xdr:row>18</xdr:row>
      <xdr:rowOff>140154</xdr:rowOff>
    </xdr:to>
    <xdr:graphicFrame macro="">
      <xdr:nvGraphicFramePr>
        <xdr:cNvPr id="27" name="Chart 26">
          <a:extLst>
            <a:ext uri="{FF2B5EF4-FFF2-40B4-BE49-F238E27FC236}">
              <a16:creationId xmlns:a16="http://schemas.microsoft.com/office/drawing/2014/main" id="{B4404344-273A-4BB2-864D-7559E4C92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6</xdr:col>
      <xdr:colOff>630011</xdr:colOff>
      <xdr:row>0</xdr:row>
      <xdr:rowOff>0</xdr:rowOff>
    </xdr:from>
    <xdr:to>
      <xdr:col>8</xdr:col>
      <xdr:colOff>268998</xdr:colOff>
      <xdr:row>4</xdr:row>
      <xdr:rowOff>104776</xdr:rowOff>
    </xdr:to>
    <xdr:pic>
      <xdr:nvPicPr>
        <xdr:cNvPr id="31" name="Graphic 30" descr="Box with solid fill">
          <a:extLst>
            <a:ext uri="{FF2B5EF4-FFF2-40B4-BE49-F238E27FC236}">
              <a16:creationId xmlns:a16="http://schemas.microsoft.com/office/drawing/2014/main" id="{A58A5D15-4069-0809-BE7D-6EEACDC25FD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573361" y="0"/>
          <a:ext cx="953437" cy="865415"/>
        </a:xfrm>
        <a:prstGeom prst="rect">
          <a:avLst/>
        </a:prstGeom>
      </xdr:spPr>
    </xdr:pic>
    <xdr:clientData/>
  </xdr:twoCellAnchor>
  <xdr:twoCellAnchor editAs="oneCell">
    <xdr:from>
      <xdr:col>15</xdr:col>
      <xdr:colOff>85723</xdr:colOff>
      <xdr:row>0</xdr:row>
      <xdr:rowOff>0</xdr:rowOff>
    </xdr:from>
    <xdr:to>
      <xdr:col>16</xdr:col>
      <xdr:colOff>172738</xdr:colOff>
      <xdr:row>4</xdr:row>
      <xdr:rowOff>103415</xdr:rowOff>
    </xdr:to>
    <xdr:pic>
      <xdr:nvPicPr>
        <xdr:cNvPr id="35" name="Graphic 34" descr="Coins with solid fill">
          <a:extLst>
            <a:ext uri="{FF2B5EF4-FFF2-40B4-BE49-F238E27FC236}">
              <a16:creationId xmlns:a16="http://schemas.microsoft.com/office/drawing/2014/main" id="{9056718D-F635-3C9C-2989-40D34E70AA7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flipH="1">
          <a:off x="9944098" y="0"/>
          <a:ext cx="741519" cy="864054"/>
        </a:xfrm>
        <a:prstGeom prst="rect">
          <a:avLst/>
        </a:prstGeom>
      </xdr:spPr>
    </xdr:pic>
    <xdr:clientData/>
  </xdr:twoCellAnchor>
  <xdr:twoCellAnchor editAs="oneCell">
    <xdr:from>
      <xdr:col>11</xdr:col>
      <xdr:colOff>67312</xdr:colOff>
      <xdr:row>0</xdr:row>
      <xdr:rowOff>0</xdr:rowOff>
    </xdr:from>
    <xdr:to>
      <xdr:col>12</xdr:col>
      <xdr:colOff>209550</xdr:colOff>
      <xdr:row>4</xdr:row>
      <xdr:rowOff>123226</xdr:rowOff>
    </xdr:to>
    <xdr:pic>
      <xdr:nvPicPr>
        <xdr:cNvPr id="39" name="Graphic 38" descr="Shopping cart with solid fill">
          <a:extLst>
            <a:ext uri="{FF2B5EF4-FFF2-40B4-BE49-F238E27FC236}">
              <a16:creationId xmlns:a16="http://schemas.microsoft.com/office/drawing/2014/main" id="{D797C61B-2ECF-A97B-A979-F8BBA7814DA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296787" y="0"/>
          <a:ext cx="796742" cy="886587"/>
        </a:xfrm>
        <a:prstGeom prst="rect">
          <a:avLst/>
        </a:prstGeom>
      </xdr:spPr>
    </xdr:pic>
    <xdr:clientData/>
  </xdr:twoCellAnchor>
  <xdr:twoCellAnchor editAs="oneCell">
    <xdr:from>
      <xdr:col>18</xdr:col>
      <xdr:colOff>638176</xdr:colOff>
      <xdr:row>0</xdr:row>
      <xdr:rowOff>0</xdr:rowOff>
    </xdr:from>
    <xdr:to>
      <xdr:col>20</xdr:col>
      <xdr:colOff>151042</xdr:colOff>
      <xdr:row>4</xdr:row>
      <xdr:rowOff>63954</xdr:rowOff>
    </xdr:to>
    <xdr:pic>
      <xdr:nvPicPr>
        <xdr:cNvPr id="41" name="Graphic 40" descr="Harvey Balls 40% with solid fill">
          <a:extLst>
            <a:ext uri="{FF2B5EF4-FFF2-40B4-BE49-F238E27FC236}">
              <a16:creationId xmlns:a16="http://schemas.microsoft.com/office/drawing/2014/main" id="{F07260EF-B8DB-5282-05A3-494DB01D27CA}"/>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rcRect/>
        <a:stretch/>
      </xdr:blipFill>
      <xdr:spPr>
        <a:xfrm>
          <a:off x="12468226" y="0"/>
          <a:ext cx="827316" cy="830036"/>
        </a:xfrm>
        <a:prstGeom prst="rect">
          <a:avLst/>
        </a:prstGeom>
      </xdr:spPr>
    </xdr:pic>
    <xdr:clientData/>
  </xdr:twoCellAnchor>
  <xdr:twoCellAnchor>
    <xdr:from>
      <xdr:col>8</xdr:col>
      <xdr:colOff>115662</xdr:colOff>
      <xdr:row>0</xdr:row>
      <xdr:rowOff>141515</xdr:rowOff>
    </xdr:from>
    <xdr:to>
      <xdr:col>9</xdr:col>
      <xdr:colOff>447675</xdr:colOff>
      <xdr:row>2</xdr:row>
      <xdr:rowOff>141515</xdr:rowOff>
    </xdr:to>
    <xdr:sp macro="" textlink="">
      <xdr:nvSpPr>
        <xdr:cNvPr id="42" name="Rectangle: Rounded Corners 41">
          <a:extLst>
            <a:ext uri="{FF2B5EF4-FFF2-40B4-BE49-F238E27FC236}">
              <a16:creationId xmlns:a16="http://schemas.microsoft.com/office/drawing/2014/main" id="{6004A5F4-3490-80A2-384C-12C39334EB59}"/>
            </a:ext>
          </a:extLst>
        </xdr:cNvPr>
        <xdr:cNvSpPr/>
      </xdr:nvSpPr>
      <xdr:spPr>
        <a:xfrm>
          <a:off x="5373462" y="332015"/>
          <a:ext cx="989238"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657224</xdr:colOff>
      <xdr:row>0</xdr:row>
      <xdr:rowOff>142876</xdr:rowOff>
    </xdr:from>
    <xdr:to>
      <xdr:col>21</xdr:col>
      <xdr:colOff>419099</xdr:colOff>
      <xdr:row>2</xdr:row>
      <xdr:rowOff>142876</xdr:rowOff>
    </xdr:to>
    <xdr:sp macro="" textlink="">
      <xdr:nvSpPr>
        <xdr:cNvPr id="43" name="Rectangle: Rounded Corners 42">
          <a:extLst>
            <a:ext uri="{FF2B5EF4-FFF2-40B4-BE49-F238E27FC236}">
              <a16:creationId xmlns:a16="http://schemas.microsoft.com/office/drawing/2014/main" id="{079FACF6-CAFF-9198-859F-CB6279048196}"/>
            </a:ext>
          </a:extLst>
        </xdr:cNvPr>
        <xdr:cNvSpPr/>
      </xdr:nvSpPr>
      <xdr:spPr>
        <a:xfrm>
          <a:off x="13144499" y="333376"/>
          <a:ext cx="1076325"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16</xdr:col>
      <xdr:colOff>84364</xdr:colOff>
      <xdr:row>0</xdr:row>
      <xdr:rowOff>140156</xdr:rowOff>
    </xdr:from>
    <xdr:to>
      <xdr:col>18</xdr:col>
      <xdr:colOff>209550</xdr:colOff>
      <xdr:row>2</xdr:row>
      <xdr:rowOff>140156</xdr:rowOff>
    </xdr:to>
    <xdr:sp macro="" textlink="">
      <xdr:nvSpPr>
        <xdr:cNvPr id="44" name="Rectangle: Rounded Corners 43">
          <a:extLst>
            <a:ext uri="{FF2B5EF4-FFF2-40B4-BE49-F238E27FC236}">
              <a16:creationId xmlns:a16="http://schemas.microsoft.com/office/drawing/2014/main" id="{16635144-2336-3314-430D-5ED2D49877A0}"/>
            </a:ext>
          </a:extLst>
        </xdr:cNvPr>
        <xdr:cNvSpPr/>
      </xdr:nvSpPr>
      <xdr:spPr>
        <a:xfrm>
          <a:off x="10599964" y="330656"/>
          <a:ext cx="1439636"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12</xdr:col>
      <xdr:colOff>92528</xdr:colOff>
      <xdr:row>0</xdr:row>
      <xdr:rowOff>142877</xdr:rowOff>
    </xdr:from>
    <xdr:to>
      <xdr:col>14</xdr:col>
      <xdr:colOff>57149</xdr:colOff>
      <xdr:row>2</xdr:row>
      <xdr:rowOff>142877</xdr:rowOff>
    </xdr:to>
    <xdr:sp macro="" textlink="">
      <xdr:nvSpPr>
        <xdr:cNvPr id="45" name="Rectangle: Rounded Corners 44">
          <a:extLst>
            <a:ext uri="{FF2B5EF4-FFF2-40B4-BE49-F238E27FC236}">
              <a16:creationId xmlns:a16="http://schemas.microsoft.com/office/drawing/2014/main" id="{51081DF8-8F6E-170E-DAFC-860E6DA0EB4B}"/>
            </a:ext>
          </a:extLst>
        </xdr:cNvPr>
        <xdr:cNvSpPr/>
      </xdr:nvSpPr>
      <xdr:spPr>
        <a:xfrm>
          <a:off x="7979228" y="333377"/>
          <a:ext cx="1279071"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editAs="oneCell">
    <xdr:from>
      <xdr:col>1</xdr:col>
      <xdr:colOff>63955</xdr:colOff>
      <xdr:row>10</xdr:row>
      <xdr:rowOff>77564</xdr:rowOff>
    </xdr:from>
    <xdr:to>
      <xdr:col>2</xdr:col>
      <xdr:colOff>521155</xdr:colOff>
      <xdr:row>21</xdr:row>
      <xdr:rowOff>178254</xdr:rowOff>
    </xdr:to>
    <mc:AlternateContent xmlns:mc="http://schemas.openxmlformats.org/markup-compatibility/2006" xmlns:a14="http://schemas.microsoft.com/office/drawing/2010/main">
      <mc:Choice Requires="a14">
        <xdr:graphicFrame macro="">
          <xdr:nvGraphicFramePr>
            <xdr:cNvPr id="46" name="State 1">
              <a:extLst>
                <a:ext uri="{FF2B5EF4-FFF2-40B4-BE49-F238E27FC236}">
                  <a16:creationId xmlns:a16="http://schemas.microsoft.com/office/drawing/2014/main" id="{5554FE50-78DA-4A8D-9E13-E0B4B580236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22541" y="2173064"/>
              <a:ext cx="1117146" cy="220027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10885</xdr:colOff>
      <xdr:row>10</xdr:row>
      <xdr:rowOff>77564</xdr:rowOff>
    </xdr:from>
    <xdr:to>
      <xdr:col>6</xdr:col>
      <xdr:colOff>465362</xdr:colOff>
      <xdr:row>21</xdr:row>
      <xdr:rowOff>180979</xdr:rowOff>
    </xdr:to>
    <mc:AlternateContent xmlns:mc="http://schemas.openxmlformats.org/markup-compatibility/2006" xmlns:a14="http://schemas.microsoft.com/office/drawing/2010/main">
      <mc:Choice Requires="a14">
        <xdr:graphicFrame macro="">
          <xdr:nvGraphicFramePr>
            <xdr:cNvPr id="47" name="Seller 1">
              <a:extLst>
                <a:ext uri="{FF2B5EF4-FFF2-40B4-BE49-F238E27FC236}">
                  <a16:creationId xmlns:a16="http://schemas.microsoft.com/office/drawing/2014/main" id="{410C3C65-28CD-403C-AA3F-C493B9F93B25}"/>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3295649" y="2173064"/>
              <a:ext cx="1114424" cy="2197554"/>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608238</xdr:colOff>
      <xdr:row>10</xdr:row>
      <xdr:rowOff>77563</xdr:rowOff>
    </xdr:from>
    <xdr:to>
      <xdr:col>4</xdr:col>
      <xdr:colOff>581025</xdr:colOff>
      <xdr:row>21</xdr:row>
      <xdr:rowOff>183696</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1F88F2B4-09C8-47B7-842E-766983ECAF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22688" y="2173063"/>
              <a:ext cx="1288598" cy="220027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66675</xdr:colOff>
      <xdr:row>5</xdr:row>
      <xdr:rowOff>57150</xdr:rowOff>
    </xdr:from>
    <xdr:to>
      <xdr:col>6</xdr:col>
      <xdr:colOff>468084</xdr:colOff>
      <xdr:row>10</xdr:row>
      <xdr:rowOff>0</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05C2C423-30C3-496E-B4C9-75B97BD3990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25261" y="1197429"/>
              <a:ext cx="3687534" cy="89807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68038</xdr:colOff>
      <xdr:row>22</xdr:row>
      <xdr:rowOff>88445</xdr:rowOff>
    </xdr:from>
    <xdr:to>
      <xdr:col>6</xdr:col>
      <xdr:colOff>465364</xdr:colOff>
      <xdr:row>35</xdr:row>
      <xdr:rowOff>114300</xdr:rowOff>
    </xdr:to>
    <xdr:graphicFrame macro="">
      <xdr:nvGraphicFramePr>
        <xdr:cNvPr id="50" name="Chart 49">
          <a:extLst>
            <a:ext uri="{FF2B5EF4-FFF2-40B4-BE49-F238E27FC236}">
              <a16:creationId xmlns:a16="http://schemas.microsoft.com/office/drawing/2014/main" id="{51C0C16A-5752-4014-B4F5-91BDBBE77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14</xdr:col>
      <xdr:colOff>161925</xdr:colOff>
      <xdr:row>12</xdr:row>
      <xdr:rowOff>29936</xdr:rowOff>
    </xdr:from>
    <xdr:to>
      <xdr:col>18</xdr:col>
      <xdr:colOff>498020</xdr:colOff>
      <xdr:row>36</xdr:row>
      <xdr:rowOff>29936</xdr:rowOff>
    </xdr:to>
    <xdr:graphicFrame macro="">
      <xdr:nvGraphicFramePr>
        <xdr:cNvPr id="51" name="Chart 50">
          <a:extLst>
            <a:ext uri="{FF2B5EF4-FFF2-40B4-BE49-F238E27FC236}">
              <a16:creationId xmlns:a16="http://schemas.microsoft.com/office/drawing/2014/main" id="{78CD9350-A55D-4139-A1FC-8783EFCD0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oneCellAnchor>
    <xdr:from>
      <xdr:col>20</xdr:col>
      <xdr:colOff>17271</xdr:colOff>
      <xdr:row>23</xdr:row>
      <xdr:rowOff>95249</xdr:rowOff>
    </xdr:from>
    <xdr:ext cx="714793" cy="461729"/>
    <xdr:sp macro="" textlink="Pivots!$L$30">
      <xdr:nvSpPr>
        <xdr:cNvPr id="60" name="TextBox 59">
          <a:extLst>
            <a:ext uri="{FF2B5EF4-FFF2-40B4-BE49-F238E27FC236}">
              <a16:creationId xmlns:a16="http://schemas.microsoft.com/office/drawing/2014/main" id="{23B81994-297F-FA0D-2ED1-C517DF6D86D5}"/>
            </a:ext>
          </a:extLst>
        </xdr:cNvPr>
        <xdr:cNvSpPr txBox="1"/>
      </xdr:nvSpPr>
      <xdr:spPr>
        <a:xfrm>
          <a:off x="13161771" y="4476749"/>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1705515-F4CC-4B59-9BCD-C996A270951E}" type="TxLink">
            <a:rPr lang="en-US" sz="2400" b="0" i="0" u="none" strike="noStrike">
              <a:solidFill>
                <a:srgbClr val="000000"/>
              </a:solidFill>
              <a:latin typeface="Bahnschrift Light Condensed"/>
              <a:ea typeface="+mn-ea"/>
              <a:cs typeface="+mn-cs"/>
            </a:rPr>
            <a:pPr marL="0" indent="0"/>
            <a:t>43 %</a:t>
          </a:fld>
          <a:endParaRPr lang="en-FI" sz="2400" b="0" i="0" u="none" strike="noStrike">
            <a:solidFill>
              <a:srgbClr val="000000"/>
            </a:solidFill>
            <a:latin typeface="Bahnschrift Light Condensed"/>
            <a:ea typeface="+mn-ea"/>
            <a:cs typeface="+mn-cs"/>
          </a:endParaRPr>
        </a:p>
      </xdr:txBody>
    </xdr:sp>
    <xdr:clientData/>
  </xdr:oneCellAnchor>
  <xdr:oneCellAnchor>
    <xdr:from>
      <xdr:col>20</xdr:col>
      <xdr:colOff>19992</xdr:colOff>
      <xdr:row>32</xdr:row>
      <xdr:rowOff>55790</xdr:rowOff>
    </xdr:from>
    <xdr:ext cx="714793" cy="461729"/>
    <xdr:sp macro="" textlink="Pivots!$L$36">
      <xdr:nvSpPr>
        <xdr:cNvPr id="62" name="TextBox 61">
          <a:extLst>
            <a:ext uri="{FF2B5EF4-FFF2-40B4-BE49-F238E27FC236}">
              <a16:creationId xmlns:a16="http://schemas.microsoft.com/office/drawing/2014/main" id="{A683422E-C65E-0CF3-24BF-BD00347E0B93}"/>
            </a:ext>
          </a:extLst>
        </xdr:cNvPr>
        <xdr:cNvSpPr txBox="1"/>
      </xdr:nvSpPr>
      <xdr:spPr>
        <a:xfrm>
          <a:off x="13164492" y="6151790"/>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983090C-8D9D-4AAC-A8D5-BB18782262B8}" type="TxLink">
            <a:rPr lang="en-US" sz="2400" b="0" i="0" u="none" strike="noStrike">
              <a:solidFill>
                <a:srgbClr val="000000"/>
              </a:solidFill>
              <a:latin typeface="Bahnschrift Light Condensed"/>
              <a:ea typeface="+mn-ea"/>
              <a:cs typeface="+mn-cs"/>
            </a:rPr>
            <a:pPr marL="0" indent="0"/>
            <a:t>45 %</a:t>
          </a:fld>
          <a:endParaRPr lang="en-FI" sz="2400" b="0" i="0" u="none" strike="noStrike">
            <a:solidFill>
              <a:srgbClr val="000000"/>
            </a:solidFill>
            <a:latin typeface="Bahnschrift Light Condensed"/>
            <a:ea typeface="+mn-ea"/>
            <a:cs typeface="+mn-cs"/>
          </a:endParaRPr>
        </a:p>
      </xdr:txBody>
    </xdr:sp>
    <xdr:clientData/>
  </xdr:oneCellAnchor>
  <xdr:twoCellAnchor>
    <xdr:from>
      <xdr:col>18</xdr:col>
      <xdr:colOff>580702</xdr:colOff>
      <xdr:row>26</xdr:row>
      <xdr:rowOff>84363</xdr:rowOff>
    </xdr:from>
    <xdr:to>
      <xdr:col>21</xdr:col>
      <xdr:colOff>361950</xdr:colOff>
      <xdr:row>31</xdr:row>
      <xdr:rowOff>96611</xdr:rowOff>
    </xdr:to>
    <xdr:grpSp>
      <xdr:nvGrpSpPr>
        <xdr:cNvPr id="55" name="Group 54">
          <a:extLst>
            <a:ext uri="{FF2B5EF4-FFF2-40B4-BE49-F238E27FC236}">
              <a16:creationId xmlns:a16="http://schemas.microsoft.com/office/drawing/2014/main" id="{C1621F2D-931C-FDD1-28EA-B3EDF119B0AE}"/>
            </a:ext>
          </a:extLst>
        </xdr:cNvPr>
        <xdr:cNvGrpSpPr/>
      </xdr:nvGrpSpPr>
      <xdr:grpSpPr>
        <a:xfrm>
          <a:off x="12409391" y="5041445"/>
          <a:ext cx="1751563" cy="957945"/>
          <a:chOff x="12410752" y="5037363"/>
          <a:chExt cx="1752923" cy="964748"/>
        </a:xfrm>
      </xdr:grpSpPr>
      <xdr:graphicFrame macro="">
        <xdr:nvGraphicFramePr>
          <xdr:cNvPr id="59" name="Chart 58">
            <a:extLst>
              <a:ext uri="{FF2B5EF4-FFF2-40B4-BE49-F238E27FC236}">
                <a16:creationId xmlns:a16="http://schemas.microsoft.com/office/drawing/2014/main" id="{A7E651F5-68E3-9923-EB0D-90421742F92E}"/>
              </a:ext>
            </a:extLst>
          </xdr:cNvPr>
          <xdr:cNvGraphicFramePr>
            <a:graphicFrameLocks/>
          </xdr:cNvGraphicFramePr>
        </xdr:nvGraphicFramePr>
        <xdr:xfrm>
          <a:off x="13164915" y="5037363"/>
          <a:ext cx="998760" cy="964748"/>
        </xdr:xfrm>
        <a:graphic>
          <a:graphicData uri="http://schemas.openxmlformats.org/drawingml/2006/chart">
            <c:chart xmlns:c="http://schemas.openxmlformats.org/drawingml/2006/chart" xmlns:r="http://schemas.openxmlformats.org/officeDocument/2006/relationships" r:id="rId30"/>
          </a:graphicData>
        </a:graphic>
      </xdr:graphicFrame>
      <xdr:sp macro="" textlink="Pivots!$L$27">
        <xdr:nvSpPr>
          <xdr:cNvPr id="64" name="TextBox 63">
            <a:extLst>
              <a:ext uri="{FF2B5EF4-FFF2-40B4-BE49-F238E27FC236}">
                <a16:creationId xmlns:a16="http://schemas.microsoft.com/office/drawing/2014/main" id="{2EEE4B65-EBF8-6FBA-34D8-779ED3CBB333}"/>
              </a:ext>
            </a:extLst>
          </xdr:cNvPr>
          <xdr:cNvSpPr txBox="1"/>
        </xdr:nvSpPr>
        <xdr:spPr>
          <a:xfrm>
            <a:off x="13164492" y="5275490"/>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2FAD20D-6A6F-4AC4-9E1A-DA19B94895FB}" type="TxLink">
              <a:rPr lang="en-US" sz="2400" b="0" i="0" u="none" strike="noStrike">
                <a:solidFill>
                  <a:srgbClr val="000000"/>
                </a:solidFill>
                <a:latin typeface="Bahnschrift Light Condensed"/>
                <a:ea typeface="+mn-ea"/>
                <a:cs typeface="+mn-cs"/>
              </a:rPr>
              <a:pPr marL="0" indent="0"/>
              <a:t>44 %</a:t>
            </a:fld>
            <a:endParaRPr lang="en-FI" sz="2400" b="0" i="0" u="none" strike="noStrike">
              <a:solidFill>
                <a:srgbClr val="000000"/>
              </a:solidFill>
              <a:latin typeface="Bahnschrift Light Condensed"/>
              <a:ea typeface="+mn-ea"/>
              <a:cs typeface="+mn-cs"/>
            </a:endParaRPr>
          </a:p>
        </xdr:txBody>
      </xdr:sp>
      <xdr:pic>
        <xdr:nvPicPr>
          <xdr:cNvPr id="72" name="Graphic 71" descr="Web cam with solid fill">
            <a:extLst>
              <a:ext uri="{FF2B5EF4-FFF2-40B4-BE49-F238E27FC236}">
                <a16:creationId xmlns:a16="http://schemas.microsoft.com/office/drawing/2014/main" id="{0763830D-D24F-A9C4-24B1-6656F49FB03B}"/>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2410752" y="5227863"/>
            <a:ext cx="657967" cy="660984"/>
          </a:xfrm>
          <a:prstGeom prst="rect">
            <a:avLst/>
          </a:prstGeom>
        </xdr:spPr>
      </xdr:pic>
    </xdr:grpSp>
    <xdr:clientData/>
  </xdr:twoCellAnchor>
  <xdr:twoCellAnchor>
    <xdr:from>
      <xdr:col>18</xdr:col>
      <xdr:colOff>579664</xdr:colOff>
      <xdr:row>31</xdr:row>
      <xdr:rowOff>2720</xdr:rowOff>
    </xdr:from>
    <xdr:to>
      <xdr:col>21</xdr:col>
      <xdr:colOff>359229</xdr:colOff>
      <xdr:row>36</xdr:row>
      <xdr:rowOff>8165</xdr:rowOff>
    </xdr:to>
    <xdr:grpSp>
      <xdr:nvGrpSpPr>
        <xdr:cNvPr id="40" name="Group 39">
          <a:extLst>
            <a:ext uri="{FF2B5EF4-FFF2-40B4-BE49-F238E27FC236}">
              <a16:creationId xmlns:a16="http://schemas.microsoft.com/office/drawing/2014/main" id="{774048DC-69BA-B2D3-E703-5616A32B172B}"/>
            </a:ext>
          </a:extLst>
        </xdr:cNvPr>
        <xdr:cNvGrpSpPr/>
      </xdr:nvGrpSpPr>
      <xdr:grpSpPr>
        <a:xfrm>
          <a:off x="12413796" y="5908220"/>
          <a:ext cx="1749879" cy="956584"/>
          <a:chOff x="12411075" y="4155620"/>
          <a:chExt cx="1752600" cy="959306"/>
        </a:xfrm>
      </xdr:grpSpPr>
      <xdr:graphicFrame macro="">
        <xdr:nvGraphicFramePr>
          <xdr:cNvPr id="65" name="Chart 64">
            <a:extLst>
              <a:ext uri="{FF2B5EF4-FFF2-40B4-BE49-F238E27FC236}">
                <a16:creationId xmlns:a16="http://schemas.microsoft.com/office/drawing/2014/main" id="{CAEAEE72-9A98-1CF6-6201-3304F72260EE}"/>
              </a:ext>
            </a:extLst>
          </xdr:cNvPr>
          <xdr:cNvGraphicFramePr>
            <a:graphicFrameLocks/>
          </xdr:cNvGraphicFramePr>
        </xdr:nvGraphicFramePr>
        <xdr:xfrm>
          <a:off x="13164915" y="4155620"/>
          <a:ext cx="998760" cy="959306"/>
        </xdr:xfrm>
        <a:graphic>
          <a:graphicData uri="http://schemas.openxmlformats.org/drawingml/2006/chart">
            <c:chart xmlns:c="http://schemas.openxmlformats.org/drawingml/2006/chart" xmlns:r="http://schemas.openxmlformats.org/officeDocument/2006/relationships" r:id="rId33"/>
          </a:graphicData>
        </a:graphic>
      </xdr:graphicFrame>
      <xdr:pic>
        <xdr:nvPicPr>
          <xdr:cNvPr id="74" name="Graphic 73" descr="Sport balls with solid fill">
            <a:extLst>
              <a:ext uri="{FF2B5EF4-FFF2-40B4-BE49-F238E27FC236}">
                <a16:creationId xmlns:a16="http://schemas.microsoft.com/office/drawing/2014/main" id="{0D78D2A4-6871-9FDA-F454-5E7A3641F86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411075" y="4373336"/>
            <a:ext cx="635454" cy="638585"/>
          </a:xfrm>
          <a:prstGeom prst="rect">
            <a:avLst/>
          </a:prstGeom>
        </xdr:spPr>
      </xdr:pic>
    </xdr:grpSp>
    <xdr:clientData/>
  </xdr:twoCellAnchor>
  <xdr:twoCellAnchor>
    <xdr:from>
      <xdr:col>18</xdr:col>
      <xdr:colOff>590206</xdr:colOff>
      <xdr:row>22</xdr:row>
      <xdr:rowOff>50345</xdr:rowOff>
    </xdr:from>
    <xdr:to>
      <xdr:col>21</xdr:col>
      <xdr:colOff>361950</xdr:colOff>
      <xdr:row>27</xdr:row>
      <xdr:rowOff>54430</xdr:rowOff>
    </xdr:to>
    <xdr:grpSp>
      <xdr:nvGrpSpPr>
        <xdr:cNvPr id="38" name="Group 37">
          <a:extLst>
            <a:ext uri="{FF2B5EF4-FFF2-40B4-BE49-F238E27FC236}">
              <a16:creationId xmlns:a16="http://schemas.microsoft.com/office/drawing/2014/main" id="{EC246CB0-52E0-F7FF-5DC0-4D8AAB04B710}"/>
            </a:ext>
          </a:extLst>
        </xdr:cNvPr>
        <xdr:cNvGrpSpPr/>
      </xdr:nvGrpSpPr>
      <xdr:grpSpPr>
        <a:xfrm>
          <a:off x="12422977" y="4239984"/>
          <a:ext cx="1737977" cy="960667"/>
          <a:chOff x="12420256" y="3326945"/>
          <a:chExt cx="1743419" cy="959306"/>
        </a:xfrm>
      </xdr:grpSpPr>
      <xdr:graphicFrame macro="">
        <xdr:nvGraphicFramePr>
          <xdr:cNvPr id="61" name="Chart 60">
            <a:extLst>
              <a:ext uri="{FF2B5EF4-FFF2-40B4-BE49-F238E27FC236}">
                <a16:creationId xmlns:a16="http://schemas.microsoft.com/office/drawing/2014/main" id="{F1238BF1-8FAC-5247-F642-C55AEC922FF8}"/>
              </a:ext>
            </a:extLst>
          </xdr:cNvPr>
          <xdr:cNvGraphicFramePr>
            <a:graphicFrameLocks/>
          </xdr:cNvGraphicFramePr>
        </xdr:nvGraphicFramePr>
        <xdr:xfrm>
          <a:off x="13164915" y="3326945"/>
          <a:ext cx="998760" cy="959306"/>
        </xdr:xfrm>
        <a:graphic>
          <a:graphicData uri="http://schemas.openxmlformats.org/drawingml/2006/chart">
            <c:chart xmlns:c="http://schemas.openxmlformats.org/drawingml/2006/chart" xmlns:r="http://schemas.openxmlformats.org/officeDocument/2006/relationships" r:id="rId36"/>
          </a:graphicData>
        </a:graphic>
      </xdr:graphicFrame>
      <xdr:pic>
        <xdr:nvPicPr>
          <xdr:cNvPr id="78" name="Graphic 77" descr="Restaurant with solid fill">
            <a:extLst>
              <a:ext uri="{FF2B5EF4-FFF2-40B4-BE49-F238E27FC236}">
                <a16:creationId xmlns:a16="http://schemas.microsoft.com/office/drawing/2014/main" id="{19EA8707-0CC4-B3BB-7DD7-C99F1738E685}"/>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12420256" y="3503436"/>
            <a:ext cx="619469" cy="629055"/>
          </a:xfrm>
          <a:prstGeom prst="rect">
            <a:avLst/>
          </a:prstGeom>
        </xdr:spPr>
      </xdr:pic>
    </xdr:grpSp>
    <xdr:clientData/>
  </xdr:twoCellAnchor>
  <xdr:twoCellAnchor>
    <xdr:from>
      <xdr:col>18</xdr:col>
      <xdr:colOff>579663</xdr:colOff>
      <xdr:row>17</xdr:row>
      <xdr:rowOff>106134</xdr:rowOff>
    </xdr:from>
    <xdr:to>
      <xdr:col>21</xdr:col>
      <xdr:colOff>359229</xdr:colOff>
      <xdr:row>22</xdr:row>
      <xdr:rowOff>114302</xdr:rowOff>
    </xdr:to>
    <xdr:grpSp>
      <xdr:nvGrpSpPr>
        <xdr:cNvPr id="81" name="Group 80">
          <a:extLst>
            <a:ext uri="{FF2B5EF4-FFF2-40B4-BE49-F238E27FC236}">
              <a16:creationId xmlns:a16="http://schemas.microsoft.com/office/drawing/2014/main" id="{620FD962-806F-36E5-407D-374A96804C70}"/>
            </a:ext>
          </a:extLst>
        </xdr:cNvPr>
        <xdr:cNvGrpSpPr/>
      </xdr:nvGrpSpPr>
      <xdr:grpSpPr>
        <a:xfrm>
          <a:off x="12413795" y="3345995"/>
          <a:ext cx="1749880" cy="959307"/>
          <a:chOff x="12411074" y="2058759"/>
          <a:chExt cx="1752601" cy="962029"/>
        </a:xfrm>
      </xdr:grpSpPr>
      <xdr:sp macro="" textlink="Pivots!$L$33">
        <xdr:nvSpPr>
          <xdr:cNvPr id="54" name="TextBox 53">
            <a:extLst>
              <a:ext uri="{FF2B5EF4-FFF2-40B4-BE49-F238E27FC236}">
                <a16:creationId xmlns:a16="http://schemas.microsoft.com/office/drawing/2014/main" id="{7659D504-BE6C-6ED1-DCAA-FCAEF18C2A36}"/>
              </a:ext>
            </a:extLst>
          </xdr:cNvPr>
          <xdr:cNvSpPr txBox="1"/>
        </xdr:nvSpPr>
        <xdr:spPr>
          <a:xfrm>
            <a:off x="13161771" y="2292805"/>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7987B948-69F8-4636-AEA1-DD4FAF295D45}" type="TxLink">
              <a:rPr lang="en-US" sz="2400" b="0" i="0" u="none" strike="noStrike">
                <a:solidFill>
                  <a:srgbClr val="000000"/>
                </a:solidFill>
                <a:latin typeface="Bahnschrift Light Condensed"/>
                <a:ea typeface="+mn-ea"/>
                <a:cs typeface="+mn-cs"/>
              </a:rPr>
              <a:pPr marL="0" indent="0"/>
              <a:t>49 %</a:t>
            </a:fld>
            <a:endParaRPr lang="en-FI" sz="2400" b="0" i="0" u="none" strike="noStrike">
              <a:solidFill>
                <a:srgbClr val="000000"/>
              </a:solidFill>
              <a:latin typeface="Bahnschrift Light Condensed"/>
              <a:ea typeface="+mn-ea"/>
              <a:cs typeface="+mn-cs"/>
            </a:endParaRPr>
          </a:p>
        </xdr:txBody>
      </xdr:sp>
      <xdr:grpSp>
        <xdr:nvGrpSpPr>
          <xdr:cNvPr id="37" name="Group 36">
            <a:extLst>
              <a:ext uri="{FF2B5EF4-FFF2-40B4-BE49-F238E27FC236}">
                <a16:creationId xmlns:a16="http://schemas.microsoft.com/office/drawing/2014/main" id="{594243E4-39F6-08C7-F85C-28FB8DCF97E8}"/>
              </a:ext>
            </a:extLst>
          </xdr:cNvPr>
          <xdr:cNvGrpSpPr/>
        </xdr:nvGrpSpPr>
        <xdr:grpSpPr>
          <a:xfrm>
            <a:off x="12409713" y="2058759"/>
            <a:ext cx="1751241" cy="960668"/>
            <a:chOff x="12411075" y="2456088"/>
            <a:chExt cx="1752600" cy="962028"/>
          </a:xfrm>
        </xdr:grpSpPr>
        <xdr:graphicFrame macro="">
          <xdr:nvGraphicFramePr>
            <xdr:cNvPr id="63" name="Chart 62">
              <a:extLst>
                <a:ext uri="{FF2B5EF4-FFF2-40B4-BE49-F238E27FC236}">
                  <a16:creationId xmlns:a16="http://schemas.microsoft.com/office/drawing/2014/main" id="{D6545AD6-5865-D3D4-0B39-C90908E66C08}"/>
                </a:ext>
              </a:extLst>
            </xdr:cNvPr>
            <xdr:cNvGraphicFramePr>
              <a:graphicFrameLocks/>
            </xdr:cNvGraphicFramePr>
          </xdr:nvGraphicFramePr>
          <xdr:xfrm>
            <a:off x="13164915" y="2456088"/>
            <a:ext cx="998760" cy="962028"/>
          </xdr:xfrm>
          <a:graphic>
            <a:graphicData uri="http://schemas.openxmlformats.org/drawingml/2006/chart">
              <c:chart xmlns:c="http://schemas.openxmlformats.org/drawingml/2006/chart" xmlns:r="http://schemas.openxmlformats.org/officeDocument/2006/relationships" r:id="rId39"/>
            </a:graphicData>
          </a:graphic>
        </xdr:graphicFrame>
        <xdr:pic>
          <xdr:nvPicPr>
            <xdr:cNvPr id="80" name="Graphic 79" descr="Washing Machine with solid fill">
              <a:extLst>
                <a:ext uri="{FF2B5EF4-FFF2-40B4-BE49-F238E27FC236}">
                  <a16:creationId xmlns:a16="http://schemas.microsoft.com/office/drawing/2014/main" id="{C1C7E3C5-7AC9-270A-522B-B939EFB30B82}"/>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2411075" y="2639786"/>
              <a:ext cx="668009" cy="665388"/>
            </a:xfrm>
            <a:prstGeom prst="rect">
              <a:avLst/>
            </a:prstGeom>
          </xdr:spPr>
        </xdr:pic>
      </xdr:grpSp>
    </xdr:grpSp>
    <xdr:clientData/>
  </xdr:twoCellAnchor>
  <xdr:twoCellAnchor>
    <xdr:from>
      <xdr:col>18</xdr:col>
      <xdr:colOff>560616</xdr:colOff>
      <xdr:row>13</xdr:row>
      <xdr:rowOff>65313</xdr:rowOff>
    </xdr:from>
    <xdr:to>
      <xdr:col>21</xdr:col>
      <xdr:colOff>359229</xdr:colOff>
      <xdr:row>18</xdr:row>
      <xdr:rowOff>73479</xdr:rowOff>
    </xdr:to>
    <xdr:grpSp>
      <xdr:nvGrpSpPr>
        <xdr:cNvPr id="56" name="Group 55">
          <a:extLst>
            <a:ext uri="{FF2B5EF4-FFF2-40B4-BE49-F238E27FC236}">
              <a16:creationId xmlns:a16="http://schemas.microsoft.com/office/drawing/2014/main" id="{926CFF15-9E79-77C7-50B8-148F82B1D7F0}"/>
            </a:ext>
          </a:extLst>
        </xdr:cNvPr>
        <xdr:cNvGrpSpPr/>
      </xdr:nvGrpSpPr>
      <xdr:grpSpPr>
        <a:xfrm>
          <a:off x="12392027" y="2543174"/>
          <a:ext cx="1771648" cy="959305"/>
          <a:chOff x="12389304" y="5898823"/>
          <a:chExt cx="1774371" cy="957164"/>
        </a:xfrm>
      </xdr:grpSpPr>
      <xdr:graphicFrame macro="">
        <xdr:nvGraphicFramePr>
          <xdr:cNvPr id="53" name="Chart 52">
            <a:extLst>
              <a:ext uri="{FF2B5EF4-FFF2-40B4-BE49-F238E27FC236}">
                <a16:creationId xmlns:a16="http://schemas.microsoft.com/office/drawing/2014/main" id="{2F35CDFD-7EB2-4AD9-9D69-8099080B5ED3}"/>
              </a:ext>
            </a:extLst>
          </xdr:cNvPr>
          <xdr:cNvGraphicFramePr>
            <a:graphicFrameLocks/>
          </xdr:cNvGraphicFramePr>
        </xdr:nvGraphicFramePr>
        <xdr:xfrm>
          <a:off x="13165682" y="5898823"/>
          <a:ext cx="997993" cy="957164"/>
        </xdr:xfrm>
        <a:graphic>
          <a:graphicData uri="http://schemas.openxmlformats.org/drawingml/2006/chart">
            <c:chart xmlns:c="http://schemas.openxmlformats.org/drawingml/2006/chart" xmlns:r="http://schemas.openxmlformats.org/officeDocument/2006/relationships" r:id="rId42"/>
          </a:graphicData>
        </a:graphic>
      </xdr:graphicFrame>
      <xdr:sp macro="" textlink="Pivots!$L$24">
        <xdr:nvSpPr>
          <xdr:cNvPr id="66" name="TextBox 65">
            <a:extLst>
              <a:ext uri="{FF2B5EF4-FFF2-40B4-BE49-F238E27FC236}">
                <a16:creationId xmlns:a16="http://schemas.microsoft.com/office/drawing/2014/main" id="{E9132AA0-3460-F2FD-C0C1-5BB248098EA7}"/>
              </a:ext>
            </a:extLst>
          </xdr:cNvPr>
          <xdr:cNvSpPr txBox="1"/>
        </xdr:nvSpPr>
        <xdr:spPr>
          <a:xfrm>
            <a:off x="13161771" y="6132740"/>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217F9F7-5083-4646-8C71-493E0ADAD6A1}" type="TxLink">
              <a:rPr lang="en-US" sz="2400" b="0" i="0" u="none" strike="noStrike">
                <a:solidFill>
                  <a:srgbClr val="000000"/>
                </a:solidFill>
                <a:latin typeface="Bahnschrift Light Condensed"/>
                <a:ea typeface="+mn-ea"/>
                <a:cs typeface="+mn-cs"/>
              </a:rPr>
              <a:pPr marL="0" indent="0"/>
              <a:t>48 %</a:t>
            </a:fld>
            <a:endParaRPr lang="en-FI" sz="2400" b="0" i="0" u="none" strike="noStrike">
              <a:solidFill>
                <a:srgbClr val="000000"/>
              </a:solidFill>
              <a:latin typeface="Bahnschrift Light Condensed"/>
              <a:ea typeface="+mn-ea"/>
              <a:cs typeface="+mn-cs"/>
            </a:endParaRPr>
          </a:p>
        </xdr:txBody>
      </xdr:sp>
      <xdr:pic>
        <xdr:nvPicPr>
          <xdr:cNvPr id="84" name="Graphic 83" descr="Dry Cleaning with solid fill">
            <a:extLst>
              <a:ext uri="{FF2B5EF4-FFF2-40B4-BE49-F238E27FC236}">
                <a16:creationId xmlns:a16="http://schemas.microsoft.com/office/drawing/2014/main" id="{0F26D09F-7EDC-C867-F5F6-7D4C863E61B2}"/>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2389304" y="6017079"/>
            <a:ext cx="660928" cy="659946"/>
          </a:xfrm>
          <a:prstGeom prst="rect">
            <a:avLst/>
          </a:prstGeom>
        </xdr:spPr>
      </xdr:pic>
    </xdr:grpSp>
    <xdr:clientData/>
  </xdr:twoCellAnchor>
  <xdr:twoCellAnchor>
    <xdr:from>
      <xdr:col>19</xdr:col>
      <xdr:colOff>0</xdr:colOff>
      <xdr:row>5</xdr:row>
      <xdr:rowOff>150721</xdr:rowOff>
    </xdr:from>
    <xdr:to>
      <xdr:col>21</xdr:col>
      <xdr:colOff>468086</xdr:colOff>
      <xdr:row>11</xdr:row>
      <xdr:rowOff>0</xdr:rowOff>
    </xdr:to>
    <xdr:grpSp>
      <xdr:nvGrpSpPr>
        <xdr:cNvPr id="99" name="Group 98">
          <a:extLst>
            <a:ext uri="{FF2B5EF4-FFF2-40B4-BE49-F238E27FC236}">
              <a16:creationId xmlns:a16="http://schemas.microsoft.com/office/drawing/2014/main" id="{48E8FC7D-DA00-1FCB-1776-2B3F047AD006}"/>
            </a:ext>
          </a:extLst>
        </xdr:cNvPr>
        <xdr:cNvGrpSpPr/>
      </xdr:nvGrpSpPr>
      <xdr:grpSpPr>
        <a:xfrm>
          <a:off x="12487275" y="1103221"/>
          <a:ext cx="1781175" cy="992279"/>
          <a:chOff x="12107635" y="1293721"/>
          <a:chExt cx="1782536" cy="992279"/>
        </a:xfrm>
      </xdr:grpSpPr>
      <xdr:sp macro="" textlink="">
        <xdr:nvSpPr>
          <xdr:cNvPr id="90" name="Rectangle 89">
            <a:extLst>
              <a:ext uri="{FF2B5EF4-FFF2-40B4-BE49-F238E27FC236}">
                <a16:creationId xmlns:a16="http://schemas.microsoft.com/office/drawing/2014/main" id="{4E5DF015-C6A7-3397-A209-A45C3138E437}"/>
              </a:ext>
            </a:extLst>
          </xdr:cNvPr>
          <xdr:cNvSpPr/>
        </xdr:nvSpPr>
        <xdr:spPr>
          <a:xfrm>
            <a:off x="12107635" y="1295400"/>
            <a:ext cx="1485901" cy="990600"/>
          </a:xfrm>
          <a:prstGeom prst="rect">
            <a:avLst/>
          </a:prstGeom>
          <a:solidFill>
            <a:srgbClr val="181824">
              <a:alpha val="86000"/>
            </a:srgbClr>
          </a:solidFill>
          <a:ln w="22225" cap="rnd">
            <a:solidFill>
              <a:srgbClr val="8A8B9A">
                <a:alpha val="44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sp macro="" textlink="">
        <xdr:nvSpPr>
          <xdr:cNvPr id="88" name="TextBox 87">
            <a:extLst>
              <a:ext uri="{FF2B5EF4-FFF2-40B4-BE49-F238E27FC236}">
                <a16:creationId xmlns:a16="http://schemas.microsoft.com/office/drawing/2014/main" id="{B504FA40-BEC5-F060-80B8-A3A88346DF33}"/>
              </a:ext>
            </a:extLst>
          </xdr:cNvPr>
          <xdr:cNvSpPr txBox="1"/>
        </xdr:nvSpPr>
        <xdr:spPr>
          <a:xfrm>
            <a:off x="12164786" y="1293721"/>
            <a:ext cx="1298121" cy="230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400">
                <a:solidFill>
                  <a:srgbClr val="8A8B9A"/>
                </a:solidFill>
                <a:latin typeface="Bahnschrift SemiCondensed" panose="020B0502040204020203" pitchFamily="34" charset="0"/>
              </a:rPr>
              <a:t>LEGEND</a:t>
            </a:r>
            <a:endParaRPr lang="en-FI" sz="1400">
              <a:solidFill>
                <a:srgbClr val="8A8B9A"/>
              </a:solidFill>
              <a:latin typeface="Bahnschrift SemiCondensed" panose="020B0502040204020203" pitchFamily="34" charset="0"/>
            </a:endParaRPr>
          </a:p>
        </xdr:txBody>
      </xdr:sp>
      <xdr:sp macro="" textlink="">
        <xdr:nvSpPr>
          <xdr:cNvPr id="91" name="Rectangle 90">
            <a:extLst>
              <a:ext uri="{FF2B5EF4-FFF2-40B4-BE49-F238E27FC236}">
                <a16:creationId xmlns:a16="http://schemas.microsoft.com/office/drawing/2014/main" id="{49210B54-0EE6-CB7B-D693-16D7D6591A69}"/>
              </a:ext>
            </a:extLst>
          </xdr:cNvPr>
          <xdr:cNvSpPr/>
        </xdr:nvSpPr>
        <xdr:spPr>
          <a:xfrm>
            <a:off x="12261396" y="1552575"/>
            <a:ext cx="351064" cy="152400"/>
          </a:xfrm>
          <a:prstGeom prst="rect">
            <a:avLst/>
          </a:prstGeom>
          <a:solidFill>
            <a:srgbClr val="AA3D4F">
              <a:alpha val="86000"/>
            </a:srgbClr>
          </a:solidFill>
          <a:ln w="22225" cap="rnd">
            <a:solidFill>
              <a:srgbClr val="8A8B9A">
                <a:alpha val="44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sp macro="" textlink="">
        <xdr:nvSpPr>
          <xdr:cNvPr id="92" name="Rectangle 91">
            <a:extLst>
              <a:ext uri="{FF2B5EF4-FFF2-40B4-BE49-F238E27FC236}">
                <a16:creationId xmlns:a16="http://schemas.microsoft.com/office/drawing/2014/main" id="{43D35105-7254-C9FF-D69A-7CE0106E5504}"/>
              </a:ext>
            </a:extLst>
          </xdr:cNvPr>
          <xdr:cNvSpPr/>
        </xdr:nvSpPr>
        <xdr:spPr>
          <a:xfrm>
            <a:off x="12260035" y="1790700"/>
            <a:ext cx="351064" cy="152400"/>
          </a:xfrm>
          <a:prstGeom prst="rect">
            <a:avLst/>
          </a:prstGeom>
          <a:solidFill>
            <a:srgbClr val="E7954D">
              <a:alpha val="86000"/>
            </a:srgbClr>
          </a:solidFill>
          <a:ln w="22225" cap="rnd">
            <a:solidFill>
              <a:srgbClr val="8A8B9A">
                <a:alpha val="44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sp macro="" textlink="">
        <xdr:nvSpPr>
          <xdr:cNvPr id="93" name="Rectangle 92">
            <a:extLst>
              <a:ext uri="{FF2B5EF4-FFF2-40B4-BE49-F238E27FC236}">
                <a16:creationId xmlns:a16="http://schemas.microsoft.com/office/drawing/2014/main" id="{DB3767C0-F481-632C-AE48-DC9F3DD4F591}"/>
              </a:ext>
            </a:extLst>
          </xdr:cNvPr>
          <xdr:cNvSpPr/>
        </xdr:nvSpPr>
        <xdr:spPr>
          <a:xfrm>
            <a:off x="12260035" y="2049236"/>
            <a:ext cx="351064" cy="152400"/>
          </a:xfrm>
          <a:prstGeom prst="rect">
            <a:avLst/>
          </a:prstGeom>
          <a:solidFill>
            <a:srgbClr val="181824">
              <a:alpha val="86000"/>
            </a:srgbClr>
          </a:solidFill>
          <a:ln w="22225" cap="rnd">
            <a:solidFill>
              <a:srgbClr val="8A8B9A">
                <a:alpha val="44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sp macro="" textlink="">
        <xdr:nvSpPr>
          <xdr:cNvPr id="94" name="TextBox 93">
            <a:extLst>
              <a:ext uri="{FF2B5EF4-FFF2-40B4-BE49-F238E27FC236}">
                <a16:creationId xmlns:a16="http://schemas.microsoft.com/office/drawing/2014/main" id="{75ACF9D2-6FAB-2C47-EB2E-F8EDF458293D}"/>
              </a:ext>
            </a:extLst>
          </xdr:cNvPr>
          <xdr:cNvSpPr txBox="1"/>
        </xdr:nvSpPr>
        <xdr:spPr>
          <a:xfrm>
            <a:off x="12592050" y="1504632"/>
            <a:ext cx="1298121" cy="230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200">
                <a:solidFill>
                  <a:srgbClr val="8A8B9A"/>
                </a:solidFill>
                <a:latin typeface="Bahnschrift SemiCondensed" panose="020B0502040204020203" pitchFamily="34" charset="0"/>
              </a:rPr>
              <a:t>Sales</a:t>
            </a:r>
            <a:endParaRPr lang="en-FI" sz="1200">
              <a:solidFill>
                <a:srgbClr val="8A8B9A"/>
              </a:solidFill>
              <a:latin typeface="Bahnschrift SemiCondensed" panose="020B0502040204020203" pitchFamily="34" charset="0"/>
            </a:endParaRPr>
          </a:p>
        </xdr:txBody>
      </xdr:sp>
      <xdr:sp macro="" textlink="">
        <xdr:nvSpPr>
          <xdr:cNvPr id="97" name="TextBox 96">
            <a:extLst>
              <a:ext uri="{FF2B5EF4-FFF2-40B4-BE49-F238E27FC236}">
                <a16:creationId xmlns:a16="http://schemas.microsoft.com/office/drawing/2014/main" id="{40A20309-58D9-B6AE-DC85-050868C1E20A}"/>
              </a:ext>
            </a:extLst>
          </xdr:cNvPr>
          <xdr:cNvSpPr txBox="1"/>
        </xdr:nvSpPr>
        <xdr:spPr>
          <a:xfrm>
            <a:off x="12590689" y="1741396"/>
            <a:ext cx="1298121" cy="230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200">
                <a:solidFill>
                  <a:srgbClr val="8A8B9A"/>
                </a:solidFill>
                <a:latin typeface="Bahnschrift SemiCondensed" panose="020B0502040204020203" pitchFamily="34" charset="0"/>
              </a:rPr>
              <a:t>Profit</a:t>
            </a:r>
            <a:endParaRPr lang="en-FI" sz="1200">
              <a:solidFill>
                <a:srgbClr val="8A8B9A"/>
              </a:solidFill>
              <a:latin typeface="Bahnschrift SemiCondensed" panose="020B0502040204020203" pitchFamily="34" charset="0"/>
            </a:endParaRPr>
          </a:p>
        </xdr:txBody>
      </xdr:sp>
      <xdr:sp macro="" textlink="">
        <xdr:nvSpPr>
          <xdr:cNvPr id="98" name="TextBox 97">
            <a:extLst>
              <a:ext uri="{FF2B5EF4-FFF2-40B4-BE49-F238E27FC236}">
                <a16:creationId xmlns:a16="http://schemas.microsoft.com/office/drawing/2014/main" id="{0709CFFC-D05F-2B6F-FD8F-3E99B4976FFB}"/>
              </a:ext>
            </a:extLst>
          </xdr:cNvPr>
          <xdr:cNvSpPr txBox="1"/>
        </xdr:nvSpPr>
        <xdr:spPr>
          <a:xfrm>
            <a:off x="12592049" y="2002653"/>
            <a:ext cx="1113065" cy="2302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200">
                <a:solidFill>
                  <a:srgbClr val="8A8B9A"/>
                </a:solidFill>
                <a:latin typeface="Bahnschrift SemiCondensed" panose="020B0502040204020203" pitchFamily="34" charset="0"/>
              </a:rPr>
              <a:t>Profit</a:t>
            </a:r>
            <a:r>
              <a:rPr lang="en-US" sz="1200" baseline="0">
                <a:solidFill>
                  <a:srgbClr val="8A8B9A"/>
                </a:solidFill>
                <a:latin typeface="Bahnschrift SemiCondensed" panose="020B0502040204020203" pitchFamily="34" charset="0"/>
              </a:rPr>
              <a:t> Margin</a:t>
            </a:r>
            <a:endParaRPr lang="en-FI" sz="1200">
              <a:solidFill>
                <a:srgbClr val="8A8B9A"/>
              </a:solidFill>
              <a:latin typeface="Bahnschrift SemiCondensed" panose="020B0502040204020203" pitchFamily="34" charset="0"/>
            </a:endParaRPr>
          </a:p>
        </xdr:txBody>
      </xdr:sp>
    </xdr:grpSp>
    <xdr:clientData/>
  </xdr:twoCellAnchor>
  <xdr:twoCellAnchor>
    <xdr:from>
      <xdr:col>6</xdr:col>
      <xdr:colOff>571499</xdr:colOff>
      <xdr:row>19</xdr:row>
      <xdr:rowOff>47625</xdr:rowOff>
    </xdr:from>
    <xdr:to>
      <xdr:col>14</xdr:col>
      <xdr:colOff>161924</xdr:colOff>
      <xdr:row>35</xdr:row>
      <xdr:rowOff>93890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42804BC-053C-48BF-93D6-D3DD21B352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5"/>
            </a:graphicData>
          </a:graphic>
        </xdr:graphicFrame>
      </mc:Choice>
      <mc:Fallback>
        <xdr:sp macro="" textlink="">
          <xdr:nvSpPr>
            <xdr:cNvPr id="0" name=""/>
            <xdr:cNvSpPr>
              <a:spLocks noTextEdit="1"/>
            </xdr:cNvSpPr>
          </xdr:nvSpPr>
          <xdr:spPr>
            <a:xfrm>
              <a:off x="4514849" y="3857625"/>
              <a:ext cx="4848225" cy="3094265"/>
            </a:xfrm>
            <a:prstGeom prst="rect">
              <a:avLst/>
            </a:prstGeom>
            <a:solidFill>
              <a:prstClr val="white"/>
            </a:solidFill>
            <a:ln w="1">
              <a:solidFill>
                <a:prstClr val="green"/>
              </a:solidFill>
            </a:ln>
          </xdr:spPr>
          <xdr:txBody>
            <a:bodyPr vertOverflow="clip" horzOverflow="clip"/>
            <a:lstStyle/>
            <a:p>
              <a:r>
                <a:rPr lang="en-FI"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133342</xdr:colOff>
      <xdr:row>3</xdr:row>
      <xdr:rowOff>97970</xdr:rowOff>
    </xdr:from>
    <xdr:ext cx="1141082" cy="277064"/>
    <xdr:sp macro="" textlink="">
      <xdr:nvSpPr>
        <xdr:cNvPr id="5" name="TextBox 4">
          <a:extLst>
            <a:ext uri="{FF2B5EF4-FFF2-40B4-BE49-F238E27FC236}">
              <a16:creationId xmlns:a16="http://schemas.microsoft.com/office/drawing/2014/main" id="{2FBF97C6-5672-7911-3471-032369D4293A}"/>
            </a:ext>
          </a:extLst>
        </xdr:cNvPr>
        <xdr:cNvSpPr txBox="1"/>
      </xdr:nvSpPr>
      <xdr:spPr>
        <a:xfrm>
          <a:off x="790567" y="859970"/>
          <a:ext cx="1141082" cy="277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rgbClr val="8A8B9A"/>
              </a:solidFill>
              <a:latin typeface="Bahnschrift SemiCondensed" panose="020B0502040204020203" pitchFamily="34" charset="0"/>
            </a:rPr>
            <a:t>Jan. - Dec. 2023</a:t>
          </a:r>
          <a:endParaRPr lang="en-FI" sz="1200">
            <a:solidFill>
              <a:srgbClr val="8A8B9A"/>
            </a:solidFill>
            <a:latin typeface="Bahnschrift SemiCondensed" panose="020B0502040204020203" pitchFamily="34" charset="0"/>
          </a:endParaRPr>
        </a:p>
      </xdr:txBody>
    </xdr:sp>
    <xdr:clientData/>
  </xdr:oneCellAnchor>
  <xdr:oneCellAnchor>
    <xdr:from>
      <xdr:col>14</xdr:col>
      <xdr:colOff>296636</xdr:colOff>
      <xdr:row>12</xdr:row>
      <xdr:rowOff>96607</xdr:rowOff>
    </xdr:from>
    <xdr:ext cx="2647951" cy="277064"/>
    <xdr:sp macro="" textlink="">
      <xdr:nvSpPr>
        <xdr:cNvPr id="9" name="TextBox 8">
          <a:extLst>
            <a:ext uri="{FF2B5EF4-FFF2-40B4-BE49-F238E27FC236}">
              <a16:creationId xmlns:a16="http://schemas.microsoft.com/office/drawing/2014/main" id="{F10D3114-936D-5CA3-24FE-CC73AA4B602F}"/>
            </a:ext>
          </a:extLst>
        </xdr:cNvPr>
        <xdr:cNvSpPr txBox="1"/>
      </xdr:nvSpPr>
      <xdr:spPr>
        <a:xfrm>
          <a:off x="9497786" y="2382607"/>
          <a:ext cx="2647951" cy="277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200">
              <a:solidFill>
                <a:srgbClr val="181824"/>
              </a:solidFill>
              <a:latin typeface="Bahnschrift SemiCondensed" panose="020B0502040204020203" pitchFamily="34" charset="0"/>
            </a:rPr>
            <a:t>Sales, Profit Margin</a:t>
          </a:r>
          <a:r>
            <a:rPr lang="en-US" sz="1200" baseline="0">
              <a:solidFill>
                <a:srgbClr val="181824"/>
              </a:solidFill>
              <a:latin typeface="Bahnschrift SemiCondensed" panose="020B0502040204020203" pitchFamily="34" charset="0"/>
            </a:rPr>
            <a:t> by Product Category</a:t>
          </a:r>
          <a:endParaRPr lang="en-FI" sz="1200">
            <a:solidFill>
              <a:srgbClr val="181824"/>
            </a:solidFill>
            <a:latin typeface="Bahnschrift SemiCondensed" panose="020B0502040204020203" pitchFamily="34" charset="0"/>
          </a:endParaRPr>
        </a:p>
      </xdr:txBody>
    </xdr:sp>
    <xdr:clientData/>
  </xdr:oneCellAnchor>
  <xdr:twoCellAnchor>
    <xdr:from>
      <xdr:col>14</xdr:col>
      <xdr:colOff>285752</xdr:colOff>
      <xdr:row>5</xdr:row>
      <xdr:rowOff>76202</xdr:rowOff>
    </xdr:from>
    <xdr:to>
      <xdr:col>18</xdr:col>
      <xdr:colOff>238125</xdr:colOff>
      <xdr:row>12</xdr:row>
      <xdr:rowOff>28576</xdr:rowOff>
    </xdr:to>
    <xdr:graphicFrame macro="">
      <xdr:nvGraphicFramePr>
        <xdr:cNvPr id="34" name="Chart 33">
          <a:extLst>
            <a:ext uri="{FF2B5EF4-FFF2-40B4-BE49-F238E27FC236}">
              <a16:creationId xmlns:a16="http://schemas.microsoft.com/office/drawing/2014/main" id="{CB3DE31A-26A7-4EEC-9026-8AB799B71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oneCellAnchor>
    <xdr:from>
      <xdr:col>15</xdr:col>
      <xdr:colOff>334735</xdr:colOff>
      <xdr:row>10</xdr:row>
      <xdr:rowOff>168729</xdr:rowOff>
    </xdr:from>
    <xdr:ext cx="1934937" cy="261610"/>
    <xdr:sp macro="" textlink="">
      <xdr:nvSpPr>
        <xdr:cNvPr id="36" name="TextBox 35">
          <a:extLst>
            <a:ext uri="{FF2B5EF4-FFF2-40B4-BE49-F238E27FC236}">
              <a16:creationId xmlns:a16="http://schemas.microsoft.com/office/drawing/2014/main" id="{AC9A2E43-6F52-1B8F-2BB5-FCBD7B58F66D}"/>
            </a:ext>
          </a:extLst>
        </xdr:cNvPr>
        <xdr:cNvSpPr txBox="1"/>
      </xdr:nvSpPr>
      <xdr:spPr>
        <a:xfrm>
          <a:off x="10193110" y="2073729"/>
          <a:ext cx="1934937"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a:solidFill>
                <a:srgbClr val="8A8B9A"/>
              </a:solidFill>
              <a:latin typeface="Bahnschrift SemiCondensed" panose="020B0502040204020203" pitchFamily="34" charset="0"/>
            </a:rPr>
            <a:t>Quantity</a:t>
          </a:r>
          <a:endParaRPr lang="en-FI" sz="1100">
            <a:solidFill>
              <a:srgbClr val="8A8B9A"/>
            </a:solidFill>
            <a:latin typeface="Bahnschrift SemiCondensed" panose="020B0502040204020203" pitchFamily="34" charset="0"/>
          </a:endParaRPr>
        </a:p>
      </xdr:txBody>
    </xdr:sp>
    <xdr:clientData/>
  </xdr:oneCellAnchor>
  <xdr:oneCellAnchor>
    <xdr:from>
      <xdr:col>22</xdr:col>
      <xdr:colOff>644979</xdr:colOff>
      <xdr:row>0</xdr:row>
      <xdr:rowOff>55786</xdr:rowOff>
    </xdr:from>
    <xdr:ext cx="2647951" cy="277064"/>
    <xdr:sp macro="" textlink="">
      <xdr:nvSpPr>
        <xdr:cNvPr id="57" name="TextBox 56">
          <a:extLst>
            <a:ext uri="{FF2B5EF4-FFF2-40B4-BE49-F238E27FC236}">
              <a16:creationId xmlns:a16="http://schemas.microsoft.com/office/drawing/2014/main" id="{0967BE30-3A61-BC57-1380-BA3E490888B8}"/>
            </a:ext>
          </a:extLst>
        </xdr:cNvPr>
        <xdr:cNvSpPr txBox="1"/>
      </xdr:nvSpPr>
      <xdr:spPr>
        <a:xfrm>
          <a:off x="15103929" y="55786"/>
          <a:ext cx="2647951" cy="277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200">
              <a:solidFill>
                <a:srgbClr val="E7954D"/>
              </a:solidFill>
              <a:latin typeface="Bahnschrift SemiCondensed" panose="020B0502040204020203" pitchFamily="34" charset="0"/>
            </a:rPr>
            <a:t>#DataStorytelling</a:t>
          </a:r>
          <a:endParaRPr lang="en-FI" sz="1200">
            <a:solidFill>
              <a:srgbClr val="E7954D"/>
            </a:solidFill>
            <a:latin typeface="Bahnschrift SemiCondensed" panose="020B0502040204020203" pitchFamily="34" charset="0"/>
          </a:endParaRPr>
        </a:p>
      </xdr:txBody>
    </xdr:sp>
    <xdr:clientData/>
  </xdr:oneCellAnchor>
  <xdr:oneCellAnchor>
    <xdr:from>
      <xdr:col>22</xdr:col>
      <xdr:colOff>293915</xdr:colOff>
      <xdr:row>1</xdr:row>
      <xdr:rowOff>183694</xdr:rowOff>
    </xdr:from>
    <xdr:ext cx="2992213" cy="477054"/>
    <xdr:sp macro="" textlink="">
      <xdr:nvSpPr>
        <xdr:cNvPr id="58" name="TextBox 57">
          <a:extLst>
            <a:ext uri="{FF2B5EF4-FFF2-40B4-BE49-F238E27FC236}">
              <a16:creationId xmlns:a16="http://schemas.microsoft.com/office/drawing/2014/main" id="{0D394836-A586-E417-1516-43E764743245}"/>
            </a:ext>
          </a:extLst>
        </xdr:cNvPr>
        <xdr:cNvSpPr txBox="1"/>
      </xdr:nvSpPr>
      <xdr:spPr>
        <a:xfrm>
          <a:off x="14752865" y="374194"/>
          <a:ext cx="2992213" cy="47705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250" baseline="0">
              <a:solidFill>
                <a:srgbClr val="181824"/>
              </a:solidFill>
              <a:latin typeface="Bahnschrift Condensed" panose="020B0502040204020203" pitchFamily="34" charset="0"/>
            </a:rPr>
            <a:t>April and December were highest and lowest respectively in both Sales and Profit</a:t>
          </a:r>
          <a:endParaRPr lang="en-FI" sz="1250">
            <a:solidFill>
              <a:srgbClr val="181824"/>
            </a:solidFill>
            <a:latin typeface="Bahnschrift Condensed" panose="020B0502040204020203" pitchFamily="34" charset="0"/>
          </a:endParaRPr>
        </a:p>
      </xdr:txBody>
    </xdr:sp>
    <xdr:clientData/>
  </xdr:oneCellAnchor>
  <xdr:oneCellAnchor>
    <xdr:from>
      <xdr:col>22</xdr:col>
      <xdr:colOff>296637</xdr:colOff>
      <xdr:row>5</xdr:row>
      <xdr:rowOff>86972</xdr:rowOff>
    </xdr:from>
    <xdr:ext cx="2982688" cy="477054"/>
    <xdr:sp macro="" textlink="">
      <xdr:nvSpPr>
        <xdr:cNvPr id="67" name="TextBox 66">
          <a:extLst>
            <a:ext uri="{FF2B5EF4-FFF2-40B4-BE49-F238E27FC236}">
              <a16:creationId xmlns:a16="http://schemas.microsoft.com/office/drawing/2014/main" id="{C945AD3D-8EEA-254C-6AD4-9E1DD6A8EEA3}"/>
            </a:ext>
          </a:extLst>
        </xdr:cNvPr>
        <xdr:cNvSpPr txBox="1"/>
      </xdr:nvSpPr>
      <xdr:spPr>
        <a:xfrm>
          <a:off x="14755587" y="1039472"/>
          <a:ext cx="2982688" cy="47705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California dominated total sales, contributing nearly 2.5x more than the lowest (Illinois).</a:t>
          </a:r>
        </a:p>
      </xdr:txBody>
    </xdr:sp>
    <xdr:clientData/>
  </xdr:oneCellAnchor>
  <xdr:oneCellAnchor>
    <xdr:from>
      <xdr:col>22</xdr:col>
      <xdr:colOff>296637</xdr:colOff>
      <xdr:row>8</xdr:row>
      <xdr:rowOff>182112</xdr:rowOff>
    </xdr:from>
    <xdr:ext cx="2982688" cy="477054"/>
    <xdr:sp macro="" textlink="">
      <xdr:nvSpPr>
        <xdr:cNvPr id="69" name="TextBox 68">
          <a:extLst>
            <a:ext uri="{FF2B5EF4-FFF2-40B4-BE49-F238E27FC236}">
              <a16:creationId xmlns:a16="http://schemas.microsoft.com/office/drawing/2014/main" id="{5305AF9D-128E-5D0A-844C-002B9E18EE9D}"/>
            </a:ext>
          </a:extLst>
        </xdr:cNvPr>
        <xdr:cNvSpPr txBox="1"/>
      </xdr:nvSpPr>
      <xdr:spPr>
        <a:xfrm>
          <a:off x="14755587" y="1706112"/>
          <a:ext cx="2982688" cy="47705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However, Florida had the highest profit margin (50%), edging out California by ~3%.</a:t>
          </a:r>
        </a:p>
      </xdr:txBody>
    </xdr:sp>
    <xdr:clientData/>
  </xdr:oneCellAnchor>
  <xdr:oneCellAnchor>
    <xdr:from>
      <xdr:col>22</xdr:col>
      <xdr:colOff>292555</xdr:colOff>
      <xdr:row>12</xdr:row>
      <xdr:rowOff>86750</xdr:rowOff>
    </xdr:from>
    <xdr:ext cx="2982688" cy="669414"/>
    <xdr:sp macro="" textlink="">
      <xdr:nvSpPr>
        <xdr:cNvPr id="71" name="TextBox 70">
          <a:extLst>
            <a:ext uri="{FF2B5EF4-FFF2-40B4-BE49-F238E27FC236}">
              <a16:creationId xmlns:a16="http://schemas.microsoft.com/office/drawing/2014/main" id="{3F72D294-64AE-804B-4F5A-745C75AF60DC}"/>
            </a:ext>
          </a:extLst>
        </xdr:cNvPr>
        <xdr:cNvSpPr txBox="1"/>
      </xdr:nvSpPr>
      <xdr:spPr>
        <a:xfrm>
          <a:off x="14751505" y="2372750"/>
          <a:ext cx="2982688" cy="66941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Microwave (Home Appliances) was the highest-selling product by revenue, with its category also leading in profit margin (49%).</a:t>
          </a:r>
        </a:p>
      </xdr:txBody>
    </xdr:sp>
    <xdr:clientData/>
  </xdr:oneCellAnchor>
  <xdr:oneCellAnchor>
    <xdr:from>
      <xdr:col>22</xdr:col>
      <xdr:colOff>296637</xdr:colOff>
      <xdr:row>16</xdr:row>
      <xdr:rowOff>178306</xdr:rowOff>
    </xdr:from>
    <xdr:ext cx="2982688" cy="861774"/>
    <xdr:sp macro="" textlink="">
      <xdr:nvSpPr>
        <xdr:cNvPr id="73" name="TextBox 72">
          <a:extLst>
            <a:ext uri="{FF2B5EF4-FFF2-40B4-BE49-F238E27FC236}">
              <a16:creationId xmlns:a16="http://schemas.microsoft.com/office/drawing/2014/main" id="{466FDD78-C547-754F-5842-4DA21943C2D1}"/>
            </a:ext>
          </a:extLst>
        </xdr:cNvPr>
        <xdr:cNvSpPr txBox="1"/>
      </xdr:nvSpPr>
      <xdr:spPr>
        <a:xfrm>
          <a:off x="14755587" y="3226306"/>
          <a:ext cx="2982688" cy="86177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Sports &amp; Fitness drove the highest sales with highest total ordered quantity (145); and Dumbbells (Sports &amp; Fitness) were the most purchased product (53).</a:t>
          </a:r>
        </a:p>
      </xdr:txBody>
    </xdr:sp>
    <xdr:clientData/>
  </xdr:oneCellAnchor>
  <xdr:oneCellAnchor>
    <xdr:from>
      <xdr:col>22</xdr:col>
      <xdr:colOff>296638</xdr:colOff>
      <xdr:row>22</xdr:row>
      <xdr:rowOff>86665</xdr:rowOff>
    </xdr:from>
    <xdr:ext cx="2982688" cy="1246495"/>
    <xdr:sp macro="" textlink="">
      <xdr:nvSpPr>
        <xdr:cNvPr id="75" name="TextBox 74">
          <a:extLst>
            <a:ext uri="{FF2B5EF4-FFF2-40B4-BE49-F238E27FC236}">
              <a16:creationId xmlns:a16="http://schemas.microsoft.com/office/drawing/2014/main" id="{27926E5A-1215-FD88-1EE1-497C3DEA406A}"/>
            </a:ext>
          </a:extLst>
        </xdr:cNvPr>
        <xdr:cNvSpPr txBox="1"/>
      </xdr:nvSpPr>
      <xdr:spPr>
        <a:xfrm>
          <a:off x="14755588" y="4277665"/>
          <a:ext cx="2982688" cy="1246495"/>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Bob led in sales (170k), but Grace outperformed in profit &amp; profit margin (57%). Grace’s sales were concentrated in Sports &amp; Fitness &amp; Home Appliances, but her highest-margin came from Clothing &amp; Home Appliances (71%).</a:t>
          </a:r>
        </a:p>
        <a:p>
          <a:pPr marL="0" indent="0" algn="r"/>
          <a:endParaRPr lang="en-US" sz="1250" baseline="0">
            <a:solidFill>
              <a:srgbClr val="181824"/>
            </a:solidFill>
            <a:latin typeface="Bahnschrift Condensed" panose="020B0502040204020203" pitchFamily="34" charset="0"/>
            <a:ea typeface="+mn-ea"/>
            <a:cs typeface="+mn-cs"/>
          </a:endParaRPr>
        </a:p>
      </xdr:txBody>
    </xdr:sp>
    <xdr:clientData/>
  </xdr:oneCellAnchor>
  <xdr:oneCellAnchor>
    <xdr:from>
      <xdr:col>22</xdr:col>
      <xdr:colOff>285750</xdr:colOff>
      <xdr:row>29</xdr:row>
      <xdr:rowOff>189246</xdr:rowOff>
    </xdr:from>
    <xdr:ext cx="2992213" cy="477054"/>
    <xdr:sp macro="" textlink="">
      <xdr:nvSpPr>
        <xdr:cNvPr id="76" name="TextBox 75">
          <a:extLst>
            <a:ext uri="{FF2B5EF4-FFF2-40B4-BE49-F238E27FC236}">
              <a16:creationId xmlns:a16="http://schemas.microsoft.com/office/drawing/2014/main" id="{BBA0492C-66DE-8247-6853-83D58BB70A21}"/>
            </a:ext>
          </a:extLst>
        </xdr:cNvPr>
        <xdr:cNvSpPr txBox="1"/>
      </xdr:nvSpPr>
      <xdr:spPr>
        <a:xfrm>
          <a:off x="14744700" y="5713746"/>
          <a:ext cx="2992213" cy="47705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Frank had the lowest sales &amp; profit, but his profit margin was ~10% better than Dave’s (35%).</a:t>
          </a:r>
        </a:p>
      </xdr:txBody>
    </xdr:sp>
    <xdr:clientData/>
  </xdr:oneCellAnchor>
  <xdr:oneCellAnchor>
    <xdr:from>
      <xdr:col>22</xdr:col>
      <xdr:colOff>295276</xdr:colOff>
      <xdr:row>33</xdr:row>
      <xdr:rowOff>93882</xdr:rowOff>
    </xdr:from>
    <xdr:ext cx="2982688" cy="477054"/>
    <xdr:sp macro="" textlink="">
      <xdr:nvSpPr>
        <xdr:cNvPr id="77" name="TextBox 76">
          <a:extLst>
            <a:ext uri="{FF2B5EF4-FFF2-40B4-BE49-F238E27FC236}">
              <a16:creationId xmlns:a16="http://schemas.microsoft.com/office/drawing/2014/main" id="{76BAFE03-B7F3-8A75-9962-6FD6712A9180}"/>
            </a:ext>
          </a:extLst>
        </xdr:cNvPr>
        <xdr:cNvSpPr txBox="1"/>
      </xdr:nvSpPr>
      <xdr:spPr>
        <a:xfrm>
          <a:off x="14754226" y="6380382"/>
          <a:ext cx="2982688" cy="477054"/>
        </a:xfrm>
        <a:prstGeom prst="rect">
          <a:avLst/>
        </a:prstGeom>
        <a:noFill/>
        <a:ln w="28575" cap="rnd">
          <a:solidFill>
            <a:srgbClr val="AA3D4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1250" baseline="0">
              <a:solidFill>
                <a:srgbClr val="181824"/>
              </a:solidFill>
              <a:latin typeface="Bahnschrift Condensed" panose="020B0502040204020203" pitchFamily="34" charset="0"/>
              <a:ea typeface="+mn-ea"/>
              <a:cs typeface="+mn-cs"/>
            </a:rPr>
            <a:t>Dave had the lowest profit margin, dragged down by a 4.23% record in Pennsylvania.</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xdr:colOff>
      <xdr:row>0</xdr:row>
      <xdr:rowOff>1</xdr:rowOff>
    </xdr:from>
    <xdr:to>
      <xdr:col>9</xdr:col>
      <xdr:colOff>0</xdr:colOff>
      <xdr:row>16</xdr:row>
      <xdr:rowOff>0</xdr:rowOff>
    </xdr:to>
    <xdr:graphicFrame macro="">
      <xdr:nvGraphicFramePr>
        <xdr:cNvPr id="3" name="Chart 2" descr="Chart type: Stacked Bar. For 'Category: Sports &amp; Fitness', 'Product': Bicycle and Dumbbells have noticeably higher 'Sales'.&#10;&#10;Description automatically generated">
          <a:extLst>
            <a:ext uri="{FF2B5EF4-FFF2-40B4-BE49-F238E27FC236}">
              <a16:creationId xmlns:a16="http://schemas.microsoft.com/office/drawing/2014/main" id="{695CD80A-C243-4836-930A-BA6C4CC01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4</xdr:col>
      <xdr:colOff>0</xdr:colOff>
      <xdr:row>16</xdr:row>
      <xdr:rowOff>0</xdr:rowOff>
    </xdr:to>
    <xdr:graphicFrame macro="">
      <xdr:nvGraphicFramePr>
        <xdr:cNvPr id="4" name="Chart 3" descr="Chart type: Doughnut. For 'Category: Clothing', 'Product': Jeans accounts for the majority of 'Profit'.&#10;&#10;Description automatically generated">
          <a:extLst>
            <a:ext uri="{FF2B5EF4-FFF2-40B4-BE49-F238E27FC236}">
              <a16:creationId xmlns:a16="http://schemas.microsoft.com/office/drawing/2014/main" id="{204B4716-BC74-4389-A1CC-77423648D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0</xdr:row>
      <xdr:rowOff>0</xdr:rowOff>
    </xdr:from>
    <xdr:to>
      <xdr:col>14</xdr:col>
      <xdr:colOff>1</xdr:colOff>
      <xdr:row>16</xdr:row>
      <xdr:rowOff>0</xdr:rowOff>
    </xdr:to>
    <xdr:graphicFrame macro="">
      <xdr:nvGraphicFramePr>
        <xdr:cNvPr id="5" name="Chart 4" descr="Chart type: Clustered Bar. For 'Category: Food &amp; Beverages', 'State': California has noticeably higher 'Sales'.&#10;&#10;Description automatically generated">
          <a:extLst>
            <a:ext uri="{FF2B5EF4-FFF2-40B4-BE49-F238E27FC236}">
              <a16:creationId xmlns:a16="http://schemas.microsoft.com/office/drawing/2014/main" id="{5F8775B9-9449-4CB3-8220-1796785DA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4</xdr:col>
      <xdr:colOff>0</xdr:colOff>
      <xdr:row>33</xdr:row>
      <xdr:rowOff>0</xdr:rowOff>
    </xdr:to>
    <xdr:graphicFrame macro="">
      <xdr:nvGraphicFramePr>
        <xdr:cNvPr id="6" name="Chart 5" descr="Chart type: Stacked Bar. For 'Month: Jul', 'Seller': Alice and Bob have noticeably higher 'Profit'.&#10;&#10;Description automatically generated">
          <a:extLst>
            <a:ext uri="{FF2B5EF4-FFF2-40B4-BE49-F238E27FC236}">
              <a16:creationId xmlns:a16="http://schemas.microsoft.com/office/drawing/2014/main" id="{B4E154CB-7F92-48A0-AA83-49ABB3B7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636815</xdr:colOff>
      <xdr:row>18</xdr:row>
      <xdr:rowOff>0</xdr:rowOff>
    </xdr:from>
    <xdr:to>
      <xdr:col>9</xdr:col>
      <xdr:colOff>0</xdr:colOff>
      <xdr:row>33</xdr:row>
      <xdr:rowOff>0</xdr:rowOff>
    </xdr:to>
    <xdr:graphicFrame macro="">
      <xdr:nvGraphicFramePr>
        <xdr:cNvPr id="7" name="Chart 6" descr="Chart type: Doughnut. For 'Seller: Frank', 'State.': CL accounts for the majority of 'Sales'.&#10;&#10;Description automatically generated">
          <a:extLst>
            <a:ext uri="{FF2B5EF4-FFF2-40B4-BE49-F238E27FC236}">
              <a16:creationId xmlns:a16="http://schemas.microsoft.com/office/drawing/2014/main" id="{599C1042-A2DE-4601-971D-C7225C6E9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uloluwa Fademi" refreshedDate="45780.932758680552" createdVersion="8" refreshedVersion="8" minRefreshableVersion="3" recordCount="200" xr:uid="{41AA43A5-613C-47F8-A070-BBA1BA3A28DC}">
  <cacheSource type="worksheet">
    <worksheetSource name="data"/>
  </cacheSource>
  <cacheFields count="11">
    <cacheField name="Month" numFmtId="0">
      <sharedItems count="12">
        <s v="May"/>
        <s v="Nov"/>
        <s v="Jun"/>
        <s v="Dec"/>
        <s v="Feb"/>
        <s v="Mar"/>
        <s v="Jan"/>
        <s v="Jul"/>
        <s v="Apr"/>
        <s v="Aug"/>
        <s v="Oct"/>
        <s v="Sep"/>
      </sharedItems>
    </cacheField>
    <cacheField name="Seller" numFmtId="0">
      <sharedItems count="7">
        <s v="Dave"/>
        <s v="Frank"/>
        <s v="Eve"/>
        <s v="Bob"/>
        <s v="Carol"/>
        <s v="Alice"/>
        <s v="Grace"/>
      </sharedItems>
    </cacheField>
    <cacheField name="Category" numFmtId="0">
      <sharedItems count="5">
        <s v="Electronics"/>
        <s v="Clothing"/>
        <s v="Sports &amp; Fitness"/>
        <s v="Food &amp; Beverages"/>
        <s v="Home Appliances"/>
      </sharedItems>
    </cacheField>
    <cacheField name="Category." numFmtId="0">
      <sharedItems/>
    </cacheField>
    <cacheField name="Product" numFmtId="0">
      <sharedItems count="20">
        <s v="Smartphone"/>
        <s v="Jeans"/>
        <s v="Yoga Mat"/>
        <s v="Snacks"/>
        <s v="Jacket"/>
        <s v="Juice"/>
        <s v="Bicycle"/>
        <s v="Microwave"/>
        <s v="Dumbbells"/>
        <s v="T-Shirt"/>
        <s v="Dishwasher"/>
        <s v="Tea"/>
        <s v="Sweater"/>
        <s v="Headphones"/>
        <s v="Refrigerator"/>
        <s v="Camera"/>
        <s v="Treadmill"/>
        <s v="Laptop"/>
        <s v="Coffee"/>
        <s v="Toaster"/>
      </sharedItems>
    </cacheField>
    <cacheField name="Product." numFmtId="0">
      <sharedItems/>
    </cacheField>
    <cacheField name="State" numFmtId="0">
      <sharedItems count="6">
        <s v="California"/>
        <s v="Texas"/>
        <s v="New York"/>
        <s v="Florida"/>
        <s v="Illinois"/>
        <s v="Pennsylvania"/>
      </sharedItems>
    </cacheField>
    <cacheField name="State." numFmtId="0">
      <sharedItems count="6">
        <s v="CL"/>
        <s v="TX"/>
        <s v="NY"/>
        <s v="FL"/>
        <s v="IL"/>
        <s v="PN"/>
      </sharedItems>
    </cacheField>
    <cacheField name="Quantity" numFmtId="0">
      <sharedItems containsSemiMixedTypes="0" containsString="0" containsNumber="1" containsInteger="1" minValue="1" maxValue="5"/>
    </cacheField>
    <cacheField name="Sales" numFmtId="0">
      <sharedItems containsSemiMixedTypes="0" containsString="0" containsNumber="1" minValue="105.17" maxValue="9995.59"/>
    </cacheField>
    <cacheField name="Profit" numFmtId="0">
      <sharedItems containsSemiMixedTypes="0" containsString="0" containsNumber="1" minValue="12.54" maxValue="7188.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68402775" backgroundQuery="1" createdVersion="8" refreshedVersion="8" minRefreshableVersion="3" recordCount="0" supportSubquery="1" supportAdvancedDrill="1" xr:uid="{C62A1511-8A5F-4645-9F4D-F06DB70CC479}">
  <cacheSource type="external" connectionId="2"/>
  <cacheFields count="5">
    <cacheField name="[Measures].[Sum of Sales]" caption="Sum of Sales" numFmtId="0" hierarchy="14" level="32767"/>
    <cacheField name="[Measures].[Sum of Profit]" caption="Sum of Profit" numFmtId="0" hierarchy="16" level="32767"/>
    <cacheField name="[Measures].[Profit Margin]" caption="Profit Margin" numFmtId="0" hierarchy="11" level="32767"/>
    <cacheField name="[Measures].[Count of Quantity]" caption="Count of Quantity" numFmtId="0" hierarchy="17" level="32767"/>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4"/>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oneField="1" hidden="1">
      <fieldsUsage count="1">
        <fieldUsage x="3"/>
      </fieldsUsage>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6921296" backgroundQuery="1" createdVersion="8" refreshedVersion="8" minRefreshableVersion="3" recordCount="0" supportSubquery="1" supportAdvancedDrill="1" xr:uid="{768781A7-C34F-4971-A587-9A1F15BD7A27}">
  <cacheSource type="external" connectionId="2"/>
  <cacheFields count="4">
    <cacheField name="[Measures].[Sum of Sales]" caption="Sum of Sales" numFmtId="0" hierarchy="14" level="32767"/>
    <cacheField name="[data].[Category.].[Category.]" caption="Category." numFmtId="0" hierarchy="3" level="1">
      <sharedItems count="5">
        <s v="Cloth."/>
        <s v="Electr."/>
        <s v="Fo. &amp; Be."/>
        <s v="Ho. Ap."/>
        <s v="Sp. &amp; Fi."/>
      </sharedItems>
    </cacheField>
    <cacheField name="[data].[Product.].[Product.]" caption="Product." numFmtId="0" hierarchy="5" level="1">
      <sharedItems count="20">
        <s v="Dish."/>
        <s v="Micr."/>
        <s v="Refr."/>
        <s v="Toas."/>
        <s v="Jack." u="1"/>
        <s v="Jean." u="1"/>
        <s v="Swea." u="1"/>
        <s v="T-Sh." u="1"/>
        <s v="Came." u="1"/>
        <s v="Head." u="1"/>
        <s v="Lapt." u="1"/>
        <s v="Smar." u="1"/>
        <s v="Coff." u="1"/>
        <s v="Juic." u="1"/>
        <s v="Snac." u="1"/>
        <s v="Tea." u="1"/>
        <s v="Bicy." u="1"/>
        <s v="Dumb." u="1"/>
        <s v="Trea." u="1"/>
        <s v="Yoga." u="1"/>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69907406" backgroundQuery="1" createdVersion="8" refreshedVersion="8" minRefreshableVersion="3" recordCount="0" supportSubquery="1" supportAdvancedDrill="1" xr:uid="{CD8D27D4-38E2-41E4-B917-63022A60F177}">
  <cacheSource type="external" connectionId="2"/>
  <cacheFields count="4">
    <cacheField name="[Measures].[Sum of Sales]" caption="Sum of Sales" numFmtId="0" hierarchy="14" level="32767"/>
    <cacheField name="[Measures].[Profit Margin]" caption="Profit Margin" numFmtId="0" hierarchy="11" level="32767"/>
    <cacheField name="[data].[Category.].[Category.]" caption="Category." numFmtId="0" hierarchy="3" level="1">
      <sharedItems count="5">
        <s v="Cloth."/>
        <s v="Electr."/>
        <s v="Fo. &amp; Be."/>
        <s v="Ho. Ap."/>
        <s v="Sp. &amp; Fi."/>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0601853" backgroundQuery="1" createdVersion="8" refreshedVersion="8" minRefreshableVersion="3" recordCount="0" supportSubquery="1" supportAdvancedDrill="1" xr:uid="{7946CC98-3486-4374-904C-DF815AC71B39}">
  <cacheSource type="external" connectionId="2"/>
  <cacheFields count="4">
    <cacheField name="[data].[Month].[Month]" caption="Month" numFmtId="0" level="1">
      <sharedItems count="12">
        <s v="Apr"/>
        <s v="Aug"/>
        <s v="Dec"/>
        <s v="Feb"/>
        <s v="Jan"/>
        <s v="Jul"/>
        <s v="Jun"/>
        <s v="Mar"/>
        <s v="May"/>
        <s v="Nov"/>
        <s v="Oct"/>
        <s v="Sep"/>
      </sharedItems>
    </cacheField>
    <cacheField name="[Measures].[Sum of Sales]" caption="Sum of Sales" numFmtId="0" hierarchy="14" level="32767"/>
    <cacheField name="[Measures].[Sum of Profit]" caption="Sum of Profit" numFmtId="0" hierarchy="16" level="32767"/>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Seller]" caption="Seller" attribute="1" defaultMemberUniqueName="[data].[Seller].[All]" allUniqueName="[data].[Seller].[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1180554" backgroundQuery="1" createdVersion="8" refreshedVersion="8" minRefreshableVersion="3" recordCount="0" supportSubquery="1" supportAdvancedDrill="1" xr:uid="{0A3A6A91-FF98-4E97-AC23-DD0E3AC8AF14}">
  <cacheSource type="external" connectionId="2"/>
  <cacheFields count="3">
    <cacheField name="[Measures].[Sum of Sales]" caption="Sum of Sales" numFmtId="0" hierarchy="14" level="32767"/>
    <cacheField name="[Measures].[Sum of Profit]" caption="Sum of Profit" numFmtId="0" hierarchy="16" level="32767"/>
    <cacheField name="[data].[Seller].[Seller]" caption="Seller" numFmtId="0" hierarchy="1" level="1">
      <sharedItems count="7">
        <s v="Alice"/>
        <s v="Bob"/>
        <s v="Carol"/>
        <s v="Dave"/>
        <s v="Eve"/>
        <s v="Frank"/>
        <s v="Grace"/>
      </sharedItems>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1759261" backgroundQuery="1" createdVersion="8" refreshedVersion="8" minRefreshableVersion="3" recordCount="0" supportSubquery="1" supportAdvancedDrill="1" xr:uid="{8B202F2D-4175-48BD-BF22-09C8711A1D1D}">
  <cacheSource type="external" connectionId="2"/>
  <cacheFields count="4">
    <cacheField name="[Measures].[Sum of Sales]" caption="Sum of Sales" numFmtId="0" hierarchy="14" level="32767"/>
    <cacheField name="[Measures].[Profit Margin]" caption="Profit Margin" numFmtId="0" hierarchy="11" level="32767"/>
    <cacheField name="[data].[State].[State]" caption="State" numFmtId="0" hierarchy="6" level="1">
      <sharedItems count="6">
        <s v="California"/>
        <s v="Florida"/>
        <s v="Illinois"/>
        <s v="New York"/>
        <s v="Pennsylvania"/>
        <s v="Texas"/>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2569447" backgroundQuery="1" createdVersion="8" refreshedVersion="8" minRefreshableVersion="3" recordCount="0" supportSubquery="1" supportAdvancedDrill="1" xr:uid="{7F8C03CF-BBC8-4FA5-9738-118E367D1821}">
  <cacheSource type="external" connectionId="2"/>
  <cacheFields count="3">
    <cacheField name="[Measures].[Profit Margin]" caption="Profit Margin" numFmtId="0" hierarchy="11" level="32767"/>
    <cacheField name="[data].[Category.].[Category.]" caption="Category." numFmtId="0" hierarchy="3" level="1">
      <sharedItems count="1">
        <s v="Cloth."/>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3032408" backgroundQuery="1" createdVersion="8" refreshedVersion="8" minRefreshableVersion="3" recordCount="0" supportSubquery="1" supportAdvancedDrill="1" xr:uid="{249786A7-1B1C-4E35-B337-BE5C2818FDDE}">
  <cacheSource type="external" connectionId="2"/>
  <cacheFields count="3">
    <cacheField name="[Measures].[Profit Margin]" caption="Profit Margin" numFmtId="0" hierarchy="11" level="32767"/>
    <cacheField name="[data].[Category.].[Category.]" caption="Category." numFmtId="0" hierarchy="3" level="1">
      <sharedItems count="1">
        <s v="Electr."/>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3726855" backgroundQuery="1" createdVersion="8" refreshedVersion="8" minRefreshableVersion="3" recordCount="0" supportSubquery="1" supportAdvancedDrill="1" xr:uid="{40003DBC-898E-471D-B5B8-57CE51BCC64B}">
  <cacheSource type="external" connectionId="2"/>
  <cacheFields count="3">
    <cacheField name="[Measures].[Profit Margin]" caption="Profit Margin" numFmtId="0" hierarchy="11" level="32767"/>
    <cacheField name="[data].[Category.].[Category.]" caption="Category." numFmtId="0" hierarchy="3" level="1">
      <sharedItems count="1">
        <s v="Fo. &amp; Be."/>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453704" backgroundQuery="1" createdVersion="8" refreshedVersion="8" minRefreshableVersion="3" recordCount="0" supportSubquery="1" supportAdvancedDrill="1" xr:uid="{3AF18FE5-32D4-4520-BB46-FE93CF96EB94}">
  <cacheSource type="external" connectionId="2"/>
  <cacheFields count="3">
    <cacheField name="[Measures].[Profit Margin]" caption="Profit Margin" numFmtId="0" hierarchy="11" level="32767"/>
    <cacheField name="[data].[Category.].[Category.]" caption="Category." numFmtId="0" hierarchy="3" level="1">
      <sharedItems count="1">
        <s v="Ho. Ap."/>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5000002" backgroundQuery="1" createdVersion="8" refreshedVersion="8" minRefreshableVersion="3" recordCount="0" supportSubquery="1" supportAdvancedDrill="1" xr:uid="{F8A3DB8C-BD9D-4EC3-BCD9-2DC098995AEB}">
  <cacheSource type="external" connectionId="2"/>
  <cacheFields count="3">
    <cacheField name="[Measures].[Profit Margin]" caption="Profit Margin" numFmtId="0" hierarchy="11" level="32767"/>
    <cacheField name="[data].[Category.].[Category.]" caption="Category." numFmtId="0" hierarchy="3" level="1">
      <sharedItems count="1">
        <s v="Sp. &amp; Fi."/>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5694441" backgroundQuery="1" createdVersion="8" refreshedVersion="8" minRefreshableVersion="3" recordCount="0" supportSubquery="1" supportAdvancedDrill="1" xr:uid="{00D5CF8F-CC53-4EC9-8B05-E1A652B10A3B}">
  <cacheSource type="external" connectionId="2"/>
  <cacheFields count="3">
    <cacheField name="[Measures].[Sum of Quantity]" caption="Sum of Quantity" numFmtId="0" hierarchy="15" level="32767"/>
    <cacheField name="[data].[Category.].[Category.]" caption="Category." numFmtId="0" hierarchy="3" level="1">
      <sharedItems count="5">
        <s v="Cloth."/>
        <s v="Electr."/>
        <s v="Fo. &amp; Be."/>
        <s v="Ho. Ap."/>
        <s v="Sp. &amp; Fi."/>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6388888" backgroundQuery="1" createdVersion="8" refreshedVersion="8" minRefreshableVersion="3" recordCount="0" supportSubquery="1" supportAdvancedDrill="1" xr:uid="{ABC79A8C-AD88-410A-913D-C9998A58440F}">
  <cacheSource type="external" connectionId="2"/>
  <cacheFields count="5">
    <cacheField name="[Measures].[Sum of Sales]" caption="Sum of Sales" numFmtId="0" hierarchy="14" level="32767"/>
    <cacheField name="[data].[Category.].[Category.]" caption="Category." numFmtId="0" hierarchy="3" level="1">
      <sharedItems count="5">
        <s v="Cloth."/>
        <s v="Electr."/>
        <s v="Fo. &amp; Be."/>
        <s v="Ho. Ap."/>
        <s v="Sp. &amp; Fi."/>
      </sharedItems>
    </cacheField>
    <cacheField name="[data].[Product.].[Product.]" caption="Product." numFmtId="0" hierarchy="5" level="1">
      <sharedItems count="20">
        <s v="Jack."/>
        <s v="Jean."/>
        <s v="Swea."/>
        <s v="T-Sh."/>
        <s v="Came."/>
        <s v="Head."/>
        <s v="Lapt."/>
        <s v="Smar."/>
        <s v="Coff."/>
        <s v="Juic."/>
        <s v="Snac."/>
        <s v="Tea."/>
        <s v="Dish."/>
        <s v="Micr."/>
        <s v="Refr."/>
        <s v="Toas."/>
        <s v="Bicy."/>
        <s v="Dumb."/>
        <s v="Trea."/>
        <s v="Yoga."/>
      </sharedItems>
    </cacheField>
    <cacheField name="[data].[State].[State]" caption="State" numFmtId="0" hierarchy="6" level="1">
      <sharedItems count="6">
        <s v="California"/>
        <s v="Florida"/>
        <s v="Illinois"/>
        <s v="New York"/>
        <s v="Pennsylvania"/>
        <s v="Texas"/>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4"/>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2" memberValueDatatype="130" unbalanced="0">
      <fieldsUsage count="2">
        <fieldUsage x="-1"/>
        <fieldUsage x="3"/>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7199073" backgroundQuery="1" createdVersion="8" refreshedVersion="8" minRefreshableVersion="3" recordCount="0" supportSubquery="1" supportAdvancedDrill="1" xr:uid="{73F14B80-70C3-40B8-B89C-166E80C78E9C}">
  <cacheSource type="external" connectionId="2"/>
  <cacheFields count="5">
    <cacheField name="[data].[Category.].[Category.]" caption="Category." numFmtId="0" hierarchy="3" level="1">
      <sharedItems count="5">
        <s v="Cloth."/>
        <s v="Electr."/>
        <s v="Fo. &amp; Be."/>
        <s v="Ho. Ap."/>
        <s v="Sp. &amp; Fi."/>
      </sharedItems>
    </cacheField>
    <cacheField name="[data].[Product.].[Product.]" caption="Product." numFmtId="0" hierarchy="5" level="1">
      <sharedItems count="20">
        <s v="Jack."/>
        <s v="Jean."/>
        <s v="Swea."/>
        <s v="T-Sh."/>
        <s v="Came."/>
        <s v="Head."/>
        <s v="Lapt."/>
        <s v="Smar."/>
        <s v="Coff."/>
        <s v="Juic."/>
        <s v="Snac."/>
        <s v="Tea."/>
        <s v="Dish."/>
        <s v="Micr."/>
        <s v="Refr."/>
        <s v="Toas."/>
        <s v="Bicy."/>
        <s v="Dumb."/>
        <s v="Trea."/>
        <s v="Yoga."/>
      </sharedItems>
    </cacheField>
    <cacheField name="[data].[State].[State]" caption="State" numFmtId="0" hierarchy="6" level="1">
      <sharedItems count="6">
        <s v="California"/>
        <s v="Florida"/>
        <s v="Illinois"/>
        <s v="New York"/>
        <s v="Pennsylvania"/>
        <s v="Texas"/>
      </sharedItems>
    </cacheField>
    <cacheField name="[Measures].[Sum of Profit]" caption="Sum of Profit" numFmtId="0" hierarchy="16" level="32767"/>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4"/>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1"/>
      </fieldsUsage>
    </cacheHierarchy>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7777781" backgroundQuery="1" createdVersion="8" refreshedVersion="8" minRefreshableVersion="3" recordCount="0" supportSubquery="1" supportAdvancedDrill="1" xr:uid="{9AC8F7E2-A2F7-44F0-99BF-063FC58DEBC5}">
  <cacheSource type="external" connectionId="2"/>
  <cacheFields count="5">
    <cacheField name="[data].[Category.].[Category.]" caption="Category." numFmtId="0" hierarchy="3" level="1">
      <sharedItems count="5">
        <s v="Cloth."/>
        <s v="Electr."/>
        <s v="Fo. &amp; Be."/>
        <s v="Ho. Ap."/>
        <s v="Sp. &amp; Fi."/>
      </sharedItems>
    </cacheField>
    <cacheField name="[data].[Product.].[Product.]" caption="Product." numFmtId="0" hierarchy="5" level="1">
      <sharedItems count="20">
        <s v="Dish."/>
        <s v="Micr."/>
        <s v="Refr."/>
        <s v="Toas."/>
        <s v="Jack." u="1"/>
        <s v="Jean." u="1"/>
        <s v="Swea." u="1"/>
        <s v="T-Sh." u="1"/>
        <s v="Came." u="1"/>
        <s v="Head." u="1"/>
        <s v="Lapt." u="1"/>
        <s v="Smar." u="1"/>
        <s v="Coff." u="1"/>
        <s v="Juic." u="1"/>
        <s v="Snac." u="1"/>
        <s v="Tea." u="1"/>
        <s v="Bicy." u="1"/>
        <s v="Dumb." u="1"/>
        <s v="Trea." u="1"/>
        <s v="Yoga." u="1"/>
      </sharedItems>
    </cacheField>
    <cacheField name="[data].[State].[State]" caption="State" numFmtId="0" hierarchy="6" level="1">
      <sharedItems count="6">
        <s v="California"/>
        <s v="Florida"/>
        <s v="Illinois"/>
        <s v="New York"/>
        <s v="Pennsylvania"/>
        <s v="Texas"/>
      </sharedItems>
    </cacheField>
    <cacheField name="[Measures].[Profit Margin]" caption="Profit Margin" numFmtId="0" hierarchy="11" level="32767"/>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4"/>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1"/>
      </fieldsUsage>
    </cacheHierarchy>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8703705" backgroundQuery="1" createdVersion="8" refreshedVersion="8" minRefreshableVersion="3" recordCount="0" supportSubquery="1" supportAdvancedDrill="1" xr:uid="{6B84B623-F3C1-43D4-BCD0-3BE90A377BF8}">
  <cacheSource type="external" connectionId="2"/>
  <cacheFields count="4">
    <cacheField name="[data].[Product.].[Product.]" caption="Product." numFmtId="0" hierarchy="5" level="1">
      <sharedItems count="20">
        <s v="Jack."/>
        <s v="Jean."/>
        <s v="Swea."/>
        <s v="T-Sh."/>
        <s v="Came."/>
        <s v="Head."/>
        <s v="Lapt."/>
        <s v="Smar."/>
        <s v="Coff."/>
        <s v="Juic."/>
        <s v="Snac."/>
        <s v="Tea."/>
        <s v="Dish."/>
        <s v="Micr."/>
        <s v="Refr."/>
        <s v="Toas."/>
        <s v="Bicy."/>
        <s v="Dumb."/>
        <s v="Trea."/>
        <s v="Yoga."/>
      </sharedItems>
    </cacheField>
    <cacheField name="[Measures].[Sum of Quantity]" caption="Sum of Quantity" numFmtId="0" hierarchy="15" level="32767"/>
    <cacheField name="[data].[Category].[Category]" caption="Category" numFmtId="0" hierarchy="2" level="1">
      <sharedItems count="5">
        <s v="Clothing"/>
        <s v="Electronics"/>
        <s v="Food &amp; Beverages"/>
        <s v="Home Appliances"/>
        <s v="Sports &amp; Fitness"/>
      </sharedItems>
    </cacheField>
    <cacheField name="[data].[Seller].[Seller]" caption="Seller" numFmtId="0" hierarchy="1" level="1">
      <sharedItems containsSemiMixedTypes="0" containsNonDate="0" containsString="0"/>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1.028079166666" backgroundQuery="1" createdVersion="8" refreshedVersion="8" minRefreshableVersion="3" recordCount="0" supportSubquery="1" supportAdvancedDrill="1" xr:uid="{864F6515-F32F-49E1-8836-21F39351582C}">
  <cacheSource type="external" connectionId="2"/>
  <cacheFields count="3">
    <cacheField name="[data].[Seller].[Seller]" caption="Seller" numFmtId="0" hierarchy="1" level="1">
      <sharedItems count="7">
        <s v="Alice"/>
        <s v="Bob"/>
        <s v="Carol"/>
        <s v="Dave"/>
        <s v="Eve"/>
        <s v="Frank"/>
        <s v="Grace"/>
      </sharedItems>
    </cacheField>
    <cacheField name="[Measures].[Profit Margin]" caption="Profit Margin" numFmtId="0" hierarchy="11" level="32767"/>
    <cacheField name="[data].[State].[State]" caption="State" numFmtId="0" hierarchy="6" level="1">
      <sharedItems count="6">
        <s v="California"/>
        <s v="Florida"/>
        <s v="Illinois"/>
        <s v="New York"/>
        <s v="Pennsylvania"/>
        <s v="Texas"/>
      </sharedItems>
    </cacheField>
  </cacheFields>
  <cacheHierarchies count="18">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0"/>
      </fieldsUsage>
    </cacheHierarchy>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Profit Margin]" caption="Profit Margin"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73945370367" backgroundQuery="1" createdVersion="3" refreshedVersion="8" minRefreshableVersion="3" recordCount="0" supportSubquery="1" supportAdvancedDrill="1" xr:uid="{54D27D25-5F39-40DC-B3E5-C24EA9A1EDF8}">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90884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s v="Electr."/>
    <x v="0"/>
    <s v="Smar."/>
    <x v="0"/>
    <x v="0"/>
    <n v="1"/>
    <n v="2122.15"/>
    <n v="1384.86"/>
  </r>
  <r>
    <x v="1"/>
    <x v="1"/>
    <x v="1"/>
    <s v="Cloth."/>
    <x v="1"/>
    <s v="Jean."/>
    <x v="1"/>
    <x v="1"/>
    <n v="5"/>
    <n v="8413.3700000000008"/>
    <n v="6642.86"/>
  </r>
  <r>
    <x v="2"/>
    <x v="2"/>
    <x v="2"/>
    <s v="Sp. &amp; Fi."/>
    <x v="2"/>
    <s v="Yoga."/>
    <x v="2"/>
    <x v="2"/>
    <n v="5"/>
    <n v="9088.41"/>
    <n v="4855.3"/>
  </r>
  <r>
    <x v="3"/>
    <x v="0"/>
    <x v="3"/>
    <s v="Fo. &amp; Be."/>
    <x v="3"/>
    <s v="Snac."/>
    <x v="1"/>
    <x v="1"/>
    <n v="3"/>
    <n v="3250.66"/>
    <n v="395.36"/>
  </r>
  <r>
    <x v="4"/>
    <x v="0"/>
    <x v="1"/>
    <s v="Cloth."/>
    <x v="4"/>
    <s v="Jack."/>
    <x v="3"/>
    <x v="3"/>
    <n v="5"/>
    <n v="8721.92"/>
    <n v="2873.34"/>
  </r>
  <r>
    <x v="5"/>
    <x v="3"/>
    <x v="3"/>
    <s v="Fo. &amp; Be."/>
    <x v="5"/>
    <s v="Juic."/>
    <x v="0"/>
    <x v="0"/>
    <n v="5"/>
    <n v="2361.0700000000002"/>
    <n v="126.6"/>
  </r>
  <r>
    <x v="4"/>
    <x v="4"/>
    <x v="2"/>
    <s v="Sp. &amp; Fi."/>
    <x v="6"/>
    <s v="Bicy."/>
    <x v="4"/>
    <x v="4"/>
    <n v="1"/>
    <n v="6033.49"/>
    <n v="713.3"/>
  </r>
  <r>
    <x v="1"/>
    <x v="0"/>
    <x v="4"/>
    <s v="Ho. Ap."/>
    <x v="7"/>
    <s v="Micr."/>
    <x v="1"/>
    <x v="1"/>
    <n v="3"/>
    <n v="2770.26"/>
    <n v="633.86"/>
  </r>
  <r>
    <x v="6"/>
    <x v="0"/>
    <x v="0"/>
    <s v="Electr."/>
    <x v="0"/>
    <s v="Smar."/>
    <x v="3"/>
    <x v="3"/>
    <n v="1"/>
    <n v="3101.1"/>
    <n v="1063.08"/>
  </r>
  <r>
    <x v="7"/>
    <x v="5"/>
    <x v="2"/>
    <s v="Sp. &amp; Fi."/>
    <x v="6"/>
    <s v="Bicy."/>
    <x v="0"/>
    <x v="0"/>
    <n v="2"/>
    <n v="9995.59"/>
    <n v="6411.72"/>
  </r>
  <r>
    <x v="8"/>
    <x v="1"/>
    <x v="4"/>
    <s v="Ho. Ap."/>
    <x v="7"/>
    <s v="Micr."/>
    <x v="0"/>
    <x v="0"/>
    <n v="1"/>
    <n v="6751.92"/>
    <n v="4074.55"/>
  </r>
  <r>
    <x v="9"/>
    <x v="3"/>
    <x v="2"/>
    <s v="Sp. &amp; Fi."/>
    <x v="8"/>
    <s v="Dumb."/>
    <x v="2"/>
    <x v="2"/>
    <n v="4"/>
    <n v="1619.29"/>
    <n v="1268.3900000000001"/>
  </r>
  <r>
    <x v="0"/>
    <x v="1"/>
    <x v="4"/>
    <s v="Ho. Ap."/>
    <x v="7"/>
    <s v="Micr."/>
    <x v="2"/>
    <x v="2"/>
    <n v="3"/>
    <n v="1062.95"/>
    <n v="12.54"/>
  </r>
  <r>
    <x v="7"/>
    <x v="0"/>
    <x v="1"/>
    <s v="Cloth."/>
    <x v="9"/>
    <s v="T-Sh."/>
    <x v="1"/>
    <x v="1"/>
    <n v="5"/>
    <n v="6399.74"/>
    <n v="2725.63"/>
  </r>
  <r>
    <x v="0"/>
    <x v="0"/>
    <x v="4"/>
    <s v="Ho. Ap."/>
    <x v="10"/>
    <s v="Dish."/>
    <x v="3"/>
    <x v="3"/>
    <n v="4"/>
    <n v="1184.17"/>
    <n v="1004.27"/>
  </r>
  <r>
    <x v="6"/>
    <x v="1"/>
    <x v="2"/>
    <s v="Sp. &amp; Fi."/>
    <x v="8"/>
    <s v="Dumb."/>
    <x v="0"/>
    <x v="0"/>
    <n v="2"/>
    <n v="3336.38"/>
    <n v="572.85"/>
  </r>
  <r>
    <x v="6"/>
    <x v="3"/>
    <x v="3"/>
    <s v="Fo. &amp; Be."/>
    <x v="11"/>
    <s v="Tea."/>
    <x v="0"/>
    <x v="0"/>
    <n v="2"/>
    <n v="8421.1"/>
    <n v="831.55"/>
  </r>
  <r>
    <x v="6"/>
    <x v="3"/>
    <x v="1"/>
    <s v="Cloth."/>
    <x v="12"/>
    <s v="Swea."/>
    <x v="4"/>
    <x v="4"/>
    <n v="1"/>
    <n v="455.63"/>
    <n v="319.60000000000002"/>
  </r>
  <r>
    <x v="0"/>
    <x v="5"/>
    <x v="2"/>
    <s v="Sp. &amp; Fi."/>
    <x v="8"/>
    <s v="Dumb."/>
    <x v="3"/>
    <x v="3"/>
    <n v="2"/>
    <n v="3638.37"/>
    <n v="3250.9"/>
  </r>
  <r>
    <x v="8"/>
    <x v="1"/>
    <x v="0"/>
    <s v="Electr."/>
    <x v="13"/>
    <s v="Head."/>
    <x v="0"/>
    <x v="0"/>
    <n v="1"/>
    <n v="1147.8399999999999"/>
    <n v="888.28"/>
  </r>
  <r>
    <x v="2"/>
    <x v="5"/>
    <x v="0"/>
    <s v="Electr."/>
    <x v="0"/>
    <s v="Smar."/>
    <x v="5"/>
    <x v="5"/>
    <n v="5"/>
    <n v="2413.4499999999998"/>
    <n v="254.14"/>
  </r>
  <r>
    <x v="3"/>
    <x v="3"/>
    <x v="1"/>
    <s v="Cloth."/>
    <x v="1"/>
    <s v="Jean."/>
    <x v="3"/>
    <x v="3"/>
    <n v="1"/>
    <n v="8105.44"/>
    <n v="6249.24"/>
  </r>
  <r>
    <x v="5"/>
    <x v="6"/>
    <x v="4"/>
    <s v="Ho. Ap."/>
    <x v="14"/>
    <s v="Refr."/>
    <x v="3"/>
    <x v="3"/>
    <n v="1"/>
    <n v="3481.09"/>
    <n v="1954.98"/>
  </r>
  <r>
    <x v="8"/>
    <x v="2"/>
    <x v="0"/>
    <s v="Electr."/>
    <x v="15"/>
    <s v="Came."/>
    <x v="0"/>
    <x v="0"/>
    <n v="2"/>
    <n v="1366.9"/>
    <n v="741.2"/>
  </r>
  <r>
    <x v="3"/>
    <x v="3"/>
    <x v="1"/>
    <s v="Cloth."/>
    <x v="4"/>
    <s v="Jack."/>
    <x v="4"/>
    <x v="4"/>
    <n v="4"/>
    <n v="5313.49"/>
    <n v="3318.13"/>
  </r>
  <r>
    <x v="10"/>
    <x v="0"/>
    <x v="2"/>
    <s v="Sp. &amp; Fi."/>
    <x v="16"/>
    <s v="Trea."/>
    <x v="1"/>
    <x v="1"/>
    <n v="4"/>
    <n v="8291.9500000000007"/>
    <n v="6119.23"/>
  </r>
  <r>
    <x v="7"/>
    <x v="2"/>
    <x v="2"/>
    <s v="Sp. &amp; Fi."/>
    <x v="6"/>
    <s v="Bicy."/>
    <x v="4"/>
    <x v="4"/>
    <n v="4"/>
    <n v="6144.45"/>
    <n v="3992.38"/>
  </r>
  <r>
    <x v="2"/>
    <x v="0"/>
    <x v="0"/>
    <s v="Electr."/>
    <x v="17"/>
    <s v="Lapt."/>
    <x v="4"/>
    <x v="4"/>
    <n v="2"/>
    <n v="6458.2"/>
    <n v="585.11"/>
  </r>
  <r>
    <x v="0"/>
    <x v="0"/>
    <x v="1"/>
    <s v="Cloth."/>
    <x v="1"/>
    <s v="Jean."/>
    <x v="0"/>
    <x v="0"/>
    <n v="2"/>
    <n v="1714.15"/>
    <n v="1408.89"/>
  </r>
  <r>
    <x v="11"/>
    <x v="3"/>
    <x v="2"/>
    <s v="Sp. &amp; Fi."/>
    <x v="6"/>
    <s v="Bicy."/>
    <x v="2"/>
    <x v="2"/>
    <n v="4"/>
    <n v="5708.29"/>
    <n v="289.67"/>
  </r>
  <r>
    <x v="2"/>
    <x v="6"/>
    <x v="1"/>
    <s v="Cloth."/>
    <x v="9"/>
    <s v="T-Sh."/>
    <x v="0"/>
    <x v="0"/>
    <n v="2"/>
    <n v="1251.78"/>
    <n v="478.76"/>
  </r>
  <r>
    <x v="8"/>
    <x v="2"/>
    <x v="3"/>
    <s v="Fo. &amp; Be."/>
    <x v="3"/>
    <s v="Snac."/>
    <x v="0"/>
    <x v="0"/>
    <n v="5"/>
    <n v="3720.62"/>
    <n v="2228.4299999999998"/>
  </r>
  <r>
    <x v="5"/>
    <x v="3"/>
    <x v="2"/>
    <s v="Sp. &amp; Fi."/>
    <x v="6"/>
    <s v="Bicy."/>
    <x v="1"/>
    <x v="1"/>
    <n v="4"/>
    <n v="9523.52"/>
    <n v="3268.02"/>
  </r>
  <r>
    <x v="8"/>
    <x v="3"/>
    <x v="0"/>
    <s v="Electr."/>
    <x v="15"/>
    <s v="Came."/>
    <x v="0"/>
    <x v="0"/>
    <n v="1"/>
    <n v="2774.29"/>
    <n v="454.3"/>
  </r>
  <r>
    <x v="6"/>
    <x v="6"/>
    <x v="0"/>
    <s v="Electr."/>
    <x v="17"/>
    <s v="Lapt."/>
    <x v="3"/>
    <x v="3"/>
    <n v="1"/>
    <n v="3788.17"/>
    <n v="2227.1799999999998"/>
  </r>
  <r>
    <x v="6"/>
    <x v="4"/>
    <x v="3"/>
    <s v="Fo. &amp; Be."/>
    <x v="3"/>
    <s v="Snac."/>
    <x v="4"/>
    <x v="4"/>
    <n v="3"/>
    <n v="5553.06"/>
    <n v="2256.86"/>
  </r>
  <r>
    <x v="2"/>
    <x v="6"/>
    <x v="0"/>
    <s v="Electr."/>
    <x v="13"/>
    <s v="Head."/>
    <x v="5"/>
    <x v="5"/>
    <n v="4"/>
    <n v="7640.85"/>
    <n v="4524.8599999999997"/>
  </r>
  <r>
    <x v="5"/>
    <x v="2"/>
    <x v="0"/>
    <s v="Electr."/>
    <x v="13"/>
    <s v="Head."/>
    <x v="5"/>
    <x v="5"/>
    <n v="1"/>
    <n v="3304.9"/>
    <n v="1529.44"/>
  </r>
  <r>
    <x v="4"/>
    <x v="6"/>
    <x v="4"/>
    <s v="Ho. Ap."/>
    <x v="7"/>
    <s v="Micr."/>
    <x v="1"/>
    <x v="1"/>
    <n v="3"/>
    <n v="6488.17"/>
    <n v="3978.21"/>
  </r>
  <r>
    <x v="11"/>
    <x v="5"/>
    <x v="0"/>
    <s v="Electr."/>
    <x v="17"/>
    <s v="Lapt."/>
    <x v="5"/>
    <x v="5"/>
    <n v="5"/>
    <n v="9839.82"/>
    <n v="3939.1"/>
  </r>
  <r>
    <x v="3"/>
    <x v="3"/>
    <x v="1"/>
    <s v="Cloth."/>
    <x v="1"/>
    <s v="Jean."/>
    <x v="1"/>
    <x v="1"/>
    <n v="1"/>
    <n v="3712.82"/>
    <n v="3263.23"/>
  </r>
  <r>
    <x v="7"/>
    <x v="5"/>
    <x v="2"/>
    <s v="Sp. &amp; Fi."/>
    <x v="8"/>
    <s v="Dumb."/>
    <x v="0"/>
    <x v="0"/>
    <n v="1"/>
    <n v="6866.73"/>
    <n v="4423.2700000000004"/>
  </r>
  <r>
    <x v="5"/>
    <x v="6"/>
    <x v="3"/>
    <s v="Fo. &amp; Be."/>
    <x v="5"/>
    <s v="Juic."/>
    <x v="0"/>
    <x v="0"/>
    <n v="5"/>
    <n v="6460.53"/>
    <n v="745.41"/>
  </r>
  <r>
    <x v="0"/>
    <x v="2"/>
    <x v="0"/>
    <s v="Electr."/>
    <x v="17"/>
    <s v="Lapt."/>
    <x v="2"/>
    <x v="2"/>
    <n v="3"/>
    <n v="9990.16"/>
    <n v="7152.55"/>
  </r>
  <r>
    <x v="4"/>
    <x v="3"/>
    <x v="1"/>
    <s v="Cloth."/>
    <x v="12"/>
    <s v="Swea."/>
    <x v="0"/>
    <x v="0"/>
    <n v="1"/>
    <n v="5484.24"/>
    <n v="1310.53"/>
  </r>
  <r>
    <x v="7"/>
    <x v="4"/>
    <x v="4"/>
    <s v="Ho. Ap."/>
    <x v="14"/>
    <s v="Refr."/>
    <x v="5"/>
    <x v="5"/>
    <n v="2"/>
    <n v="2308.25"/>
    <n v="1842.98"/>
  </r>
  <r>
    <x v="1"/>
    <x v="5"/>
    <x v="4"/>
    <s v="Ho. Ap."/>
    <x v="10"/>
    <s v="Dish."/>
    <x v="2"/>
    <x v="2"/>
    <n v="4"/>
    <n v="2676.37"/>
    <n v="1010.73"/>
  </r>
  <r>
    <x v="9"/>
    <x v="6"/>
    <x v="2"/>
    <s v="Sp. &amp; Fi."/>
    <x v="2"/>
    <s v="Yoga."/>
    <x v="5"/>
    <x v="5"/>
    <n v="2"/>
    <n v="7227.06"/>
    <n v="5149.08"/>
  </r>
  <r>
    <x v="6"/>
    <x v="4"/>
    <x v="4"/>
    <s v="Ho. Ap."/>
    <x v="14"/>
    <s v="Refr."/>
    <x v="3"/>
    <x v="3"/>
    <n v="4"/>
    <n v="5372.31"/>
    <n v="4233.07"/>
  </r>
  <r>
    <x v="6"/>
    <x v="5"/>
    <x v="4"/>
    <s v="Ho. Ap."/>
    <x v="7"/>
    <s v="Micr."/>
    <x v="2"/>
    <x v="2"/>
    <n v="5"/>
    <n v="8701.17"/>
    <n v="4410.42"/>
  </r>
  <r>
    <x v="2"/>
    <x v="6"/>
    <x v="2"/>
    <s v="Sp. &amp; Fi."/>
    <x v="16"/>
    <s v="Trea."/>
    <x v="5"/>
    <x v="5"/>
    <n v="3"/>
    <n v="3021.68"/>
    <n v="655.8"/>
  </r>
  <r>
    <x v="4"/>
    <x v="4"/>
    <x v="4"/>
    <s v="Ho. Ap."/>
    <x v="14"/>
    <s v="Refr."/>
    <x v="5"/>
    <x v="5"/>
    <n v="2"/>
    <n v="8956.6299999999992"/>
    <n v="4038.86"/>
  </r>
  <r>
    <x v="7"/>
    <x v="5"/>
    <x v="1"/>
    <s v="Cloth."/>
    <x v="9"/>
    <s v="T-Sh."/>
    <x v="0"/>
    <x v="0"/>
    <n v="2"/>
    <n v="3598.37"/>
    <n v="2396.0500000000002"/>
  </r>
  <r>
    <x v="11"/>
    <x v="1"/>
    <x v="2"/>
    <s v="Sp. &amp; Fi."/>
    <x v="8"/>
    <s v="Dumb."/>
    <x v="5"/>
    <x v="5"/>
    <n v="5"/>
    <n v="2727.34"/>
    <n v="1513.75"/>
  </r>
  <r>
    <x v="5"/>
    <x v="0"/>
    <x v="3"/>
    <s v="Fo. &amp; Be."/>
    <x v="18"/>
    <s v="Coff."/>
    <x v="0"/>
    <x v="0"/>
    <n v="2"/>
    <n v="9937.5499999999993"/>
    <n v="7188.04"/>
  </r>
  <r>
    <x v="1"/>
    <x v="3"/>
    <x v="1"/>
    <s v="Cloth."/>
    <x v="1"/>
    <s v="Jean."/>
    <x v="0"/>
    <x v="0"/>
    <n v="3"/>
    <n v="5381.29"/>
    <n v="1610.64"/>
  </r>
  <r>
    <x v="8"/>
    <x v="1"/>
    <x v="4"/>
    <s v="Ho. Ap."/>
    <x v="7"/>
    <s v="Micr."/>
    <x v="0"/>
    <x v="0"/>
    <n v="2"/>
    <n v="9712.16"/>
    <n v="6861.75"/>
  </r>
  <r>
    <x v="6"/>
    <x v="3"/>
    <x v="4"/>
    <s v="Ho. Ap."/>
    <x v="7"/>
    <s v="Micr."/>
    <x v="1"/>
    <x v="1"/>
    <n v="3"/>
    <n v="9104.2900000000009"/>
    <n v="4342.49"/>
  </r>
  <r>
    <x v="4"/>
    <x v="0"/>
    <x v="1"/>
    <s v="Cloth."/>
    <x v="12"/>
    <s v="Swea."/>
    <x v="0"/>
    <x v="0"/>
    <n v="3"/>
    <n v="612.22"/>
    <n v="81.2"/>
  </r>
  <r>
    <x v="7"/>
    <x v="1"/>
    <x v="3"/>
    <s v="Fo. &amp; Be."/>
    <x v="3"/>
    <s v="Snac."/>
    <x v="0"/>
    <x v="0"/>
    <n v="5"/>
    <n v="1254.8"/>
    <n v="348.34"/>
  </r>
  <r>
    <x v="2"/>
    <x v="0"/>
    <x v="4"/>
    <s v="Ho. Ap."/>
    <x v="10"/>
    <s v="Dish."/>
    <x v="2"/>
    <x v="2"/>
    <n v="4"/>
    <n v="7302.14"/>
    <n v="212.01"/>
  </r>
  <r>
    <x v="11"/>
    <x v="4"/>
    <x v="4"/>
    <s v="Ho. Ap."/>
    <x v="7"/>
    <s v="Micr."/>
    <x v="4"/>
    <x v="4"/>
    <n v="4"/>
    <n v="7622.37"/>
    <n v="4974.68"/>
  </r>
  <r>
    <x v="0"/>
    <x v="4"/>
    <x v="2"/>
    <s v="Sp. &amp; Fi."/>
    <x v="8"/>
    <s v="Dumb."/>
    <x v="5"/>
    <x v="5"/>
    <n v="2"/>
    <n v="2560.33"/>
    <n v="1580.31"/>
  </r>
  <r>
    <x v="0"/>
    <x v="0"/>
    <x v="3"/>
    <s v="Fo. &amp; Be."/>
    <x v="3"/>
    <s v="Snac."/>
    <x v="0"/>
    <x v="0"/>
    <n v="4"/>
    <n v="2340.3000000000002"/>
    <n v="297.27"/>
  </r>
  <r>
    <x v="5"/>
    <x v="5"/>
    <x v="1"/>
    <s v="Cloth."/>
    <x v="12"/>
    <s v="Swea."/>
    <x v="2"/>
    <x v="2"/>
    <n v="1"/>
    <n v="8967.25"/>
    <n v="1088.21"/>
  </r>
  <r>
    <x v="10"/>
    <x v="5"/>
    <x v="0"/>
    <s v="Electr."/>
    <x v="13"/>
    <s v="Head."/>
    <x v="2"/>
    <x v="2"/>
    <n v="4"/>
    <n v="7815.24"/>
    <n v="4640.09"/>
  </r>
  <r>
    <x v="10"/>
    <x v="2"/>
    <x v="1"/>
    <s v="Cloth."/>
    <x v="4"/>
    <s v="Jack."/>
    <x v="2"/>
    <x v="2"/>
    <n v="3"/>
    <n v="1269.5999999999999"/>
    <n v="1097.05"/>
  </r>
  <r>
    <x v="6"/>
    <x v="4"/>
    <x v="4"/>
    <s v="Ho. Ap."/>
    <x v="19"/>
    <s v="Toas."/>
    <x v="1"/>
    <x v="1"/>
    <n v="1"/>
    <n v="6333.05"/>
    <n v="4493.8100000000004"/>
  </r>
  <r>
    <x v="2"/>
    <x v="1"/>
    <x v="2"/>
    <s v="Sp. &amp; Fi."/>
    <x v="6"/>
    <s v="Bicy."/>
    <x v="2"/>
    <x v="2"/>
    <n v="2"/>
    <n v="2894.66"/>
    <n v="2417.04"/>
  </r>
  <r>
    <x v="2"/>
    <x v="5"/>
    <x v="1"/>
    <s v="Cloth."/>
    <x v="1"/>
    <s v="Jean."/>
    <x v="0"/>
    <x v="0"/>
    <n v="5"/>
    <n v="6710.53"/>
    <n v="4605.67"/>
  </r>
  <r>
    <x v="1"/>
    <x v="4"/>
    <x v="3"/>
    <s v="Fo. &amp; Be."/>
    <x v="5"/>
    <s v="Juic."/>
    <x v="5"/>
    <x v="5"/>
    <n v="5"/>
    <n v="2832.91"/>
    <n v="2464.64"/>
  </r>
  <r>
    <x v="6"/>
    <x v="5"/>
    <x v="3"/>
    <s v="Fo. &amp; Be."/>
    <x v="18"/>
    <s v="Coff."/>
    <x v="2"/>
    <x v="2"/>
    <n v="5"/>
    <n v="3711.91"/>
    <n v="911.44"/>
  </r>
  <r>
    <x v="8"/>
    <x v="2"/>
    <x v="2"/>
    <s v="Sp. &amp; Fi."/>
    <x v="6"/>
    <s v="Bicy."/>
    <x v="4"/>
    <x v="4"/>
    <n v="4"/>
    <n v="5574.28"/>
    <n v="697.25"/>
  </r>
  <r>
    <x v="9"/>
    <x v="4"/>
    <x v="1"/>
    <s v="Cloth."/>
    <x v="4"/>
    <s v="Jack."/>
    <x v="1"/>
    <x v="1"/>
    <n v="5"/>
    <n v="5732.96"/>
    <n v="195.59"/>
  </r>
  <r>
    <x v="1"/>
    <x v="6"/>
    <x v="4"/>
    <s v="Ho. Ap."/>
    <x v="7"/>
    <s v="Micr."/>
    <x v="0"/>
    <x v="0"/>
    <n v="5"/>
    <n v="8381.41"/>
    <n v="6322.48"/>
  </r>
  <r>
    <x v="6"/>
    <x v="2"/>
    <x v="1"/>
    <s v="Cloth."/>
    <x v="12"/>
    <s v="Swea."/>
    <x v="4"/>
    <x v="4"/>
    <n v="1"/>
    <n v="6715.85"/>
    <n v="5193.37"/>
  </r>
  <r>
    <x v="9"/>
    <x v="5"/>
    <x v="0"/>
    <s v="Electr."/>
    <x v="17"/>
    <s v="Lapt."/>
    <x v="3"/>
    <x v="3"/>
    <n v="1"/>
    <n v="1999.52"/>
    <n v="676.28"/>
  </r>
  <r>
    <x v="5"/>
    <x v="1"/>
    <x v="2"/>
    <s v="Sp. &amp; Fi."/>
    <x v="6"/>
    <s v="Bicy."/>
    <x v="2"/>
    <x v="2"/>
    <n v="4"/>
    <n v="600.72"/>
    <n v="139.96"/>
  </r>
  <r>
    <x v="0"/>
    <x v="3"/>
    <x v="1"/>
    <s v="Cloth."/>
    <x v="9"/>
    <s v="T-Sh."/>
    <x v="0"/>
    <x v="0"/>
    <n v="2"/>
    <n v="2127.62"/>
    <n v="31.04"/>
  </r>
  <r>
    <x v="4"/>
    <x v="6"/>
    <x v="1"/>
    <s v="Cloth."/>
    <x v="9"/>
    <s v="T-Sh."/>
    <x v="0"/>
    <x v="0"/>
    <n v="5"/>
    <n v="3735.72"/>
    <n v="2694.71"/>
  </r>
  <r>
    <x v="8"/>
    <x v="6"/>
    <x v="2"/>
    <s v="Sp. &amp; Fi."/>
    <x v="2"/>
    <s v="Yoga."/>
    <x v="2"/>
    <x v="2"/>
    <n v="4"/>
    <n v="2856.86"/>
    <n v="2120.92"/>
  </r>
  <r>
    <x v="3"/>
    <x v="1"/>
    <x v="4"/>
    <s v="Ho. Ap."/>
    <x v="7"/>
    <s v="Micr."/>
    <x v="5"/>
    <x v="5"/>
    <n v="5"/>
    <n v="1342.77"/>
    <n v="980.78"/>
  </r>
  <r>
    <x v="5"/>
    <x v="6"/>
    <x v="1"/>
    <s v="Cloth."/>
    <x v="1"/>
    <s v="Jean."/>
    <x v="1"/>
    <x v="1"/>
    <n v="5"/>
    <n v="4869.2299999999996"/>
    <n v="3917.47"/>
  </r>
  <r>
    <x v="11"/>
    <x v="5"/>
    <x v="2"/>
    <s v="Sp. &amp; Fi."/>
    <x v="6"/>
    <s v="Bicy."/>
    <x v="0"/>
    <x v="0"/>
    <n v="3"/>
    <n v="5444.61"/>
    <n v="1132.7"/>
  </r>
  <r>
    <x v="3"/>
    <x v="2"/>
    <x v="0"/>
    <s v="Electr."/>
    <x v="0"/>
    <s v="Smar."/>
    <x v="0"/>
    <x v="0"/>
    <n v="4"/>
    <n v="5891.91"/>
    <n v="445.9"/>
  </r>
  <r>
    <x v="10"/>
    <x v="2"/>
    <x v="3"/>
    <s v="Fo. &amp; Be."/>
    <x v="3"/>
    <s v="Snac."/>
    <x v="4"/>
    <x v="4"/>
    <n v="5"/>
    <n v="949.88"/>
    <n v="578.25"/>
  </r>
  <r>
    <x v="2"/>
    <x v="6"/>
    <x v="2"/>
    <s v="Sp. &amp; Fi."/>
    <x v="6"/>
    <s v="Bicy."/>
    <x v="1"/>
    <x v="1"/>
    <n v="1"/>
    <n v="580.63"/>
    <n v="126.29"/>
  </r>
  <r>
    <x v="7"/>
    <x v="3"/>
    <x v="1"/>
    <s v="Cloth."/>
    <x v="9"/>
    <s v="T-Sh."/>
    <x v="1"/>
    <x v="1"/>
    <n v="3"/>
    <n v="4376.82"/>
    <n v="2440.69"/>
  </r>
  <r>
    <x v="3"/>
    <x v="6"/>
    <x v="3"/>
    <s v="Fo. &amp; Be."/>
    <x v="5"/>
    <s v="Juic."/>
    <x v="1"/>
    <x v="1"/>
    <n v="3"/>
    <n v="5329.19"/>
    <n v="709.28"/>
  </r>
  <r>
    <x v="1"/>
    <x v="6"/>
    <x v="0"/>
    <s v="Electr."/>
    <x v="13"/>
    <s v="Head."/>
    <x v="2"/>
    <x v="2"/>
    <n v="1"/>
    <n v="4789.41"/>
    <n v="2629.17"/>
  </r>
  <r>
    <x v="5"/>
    <x v="4"/>
    <x v="4"/>
    <s v="Ho. Ap."/>
    <x v="19"/>
    <s v="Toas."/>
    <x v="5"/>
    <x v="5"/>
    <n v="1"/>
    <n v="2299.36"/>
    <n v="1915.5"/>
  </r>
  <r>
    <x v="4"/>
    <x v="3"/>
    <x v="1"/>
    <s v="Cloth."/>
    <x v="9"/>
    <s v="T-Sh."/>
    <x v="2"/>
    <x v="2"/>
    <n v="1"/>
    <n v="745.98"/>
    <n v="277.54000000000002"/>
  </r>
  <r>
    <x v="1"/>
    <x v="4"/>
    <x v="2"/>
    <s v="Sp. &amp; Fi."/>
    <x v="8"/>
    <s v="Dumb."/>
    <x v="2"/>
    <x v="2"/>
    <n v="5"/>
    <n v="8558.85"/>
    <n v="4423.1000000000004"/>
  </r>
  <r>
    <x v="7"/>
    <x v="1"/>
    <x v="2"/>
    <s v="Sp. &amp; Fi."/>
    <x v="2"/>
    <s v="Yoga."/>
    <x v="0"/>
    <x v="0"/>
    <n v="4"/>
    <n v="1630.03"/>
    <n v="948.42"/>
  </r>
  <r>
    <x v="1"/>
    <x v="3"/>
    <x v="4"/>
    <s v="Ho. Ap."/>
    <x v="10"/>
    <s v="Dish."/>
    <x v="0"/>
    <x v="0"/>
    <n v="1"/>
    <n v="3582.45"/>
    <n v="944.91"/>
  </r>
  <r>
    <x v="1"/>
    <x v="3"/>
    <x v="4"/>
    <s v="Ho. Ap."/>
    <x v="10"/>
    <s v="Dish."/>
    <x v="1"/>
    <x v="1"/>
    <n v="1"/>
    <n v="4806.49"/>
    <n v="842.36"/>
  </r>
  <r>
    <x v="7"/>
    <x v="4"/>
    <x v="4"/>
    <s v="Ho. Ap."/>
    <x v="7"/>
    <s v="Micr."/>
    <x v="0"/>
    <x v="0"/>
    <n v="3"/>
    <n v="8035.93"/>
    <n v="2917.09"/>
  </r>
  <r>
    <x v="2"/>
    <x v="0"/>
    <x v="3"/>
    <s v="Fo. &amp; Be."/>
    <x v="5"/>
    <s v="Juic."/>
    <x v="0"/>
    <x v="0"/>
    <n v="5"/>
    <n v="1021.24"/>
    <n v="407.07"/>
  </r>
  <r>
    <x v="4"/>
    <x v="3"/>
    <x v="0"/>
    <s v="Electr."/>
    <x v="13"/>
    <s v="Head."/>
    <x v="4"/>
    <x v="4"/>
    <n v="3"/>
    <n v="3527.69"/>
    <n v="1180.96"/>
  </r>
  <r>
    <x v="9"/>
    <x v="5"/>
    <x v="3"/>
    <s v="Fo. &amp; Be."/>
    <x v="3"/>
    <s v="Snac."/>
    <x v="5"/>
    <x v="5"/>
    <n v="4"/>
    <n v="5826.46"/>
    <n v="4300.93"/>
  </r>
  <r>
    <x v="10"/>
    <x v="1"/>
    <x v="1"/>
    <s v="Cloth."/>
    <x v="1"/>
    <s v="Jean."/>
    <x v="0"/>
    <x v="0"/>
    <n v="5"/>
    <n v="9376.5"/>
    <n v="917.14"/>
  </r>
  <r>
    <x v="2"/>
    <x v="0"/>
    <x v="3"/>
    <s v="Fo. &amp; Be."/>
    <x v="11"/>
    <s v="Tea."/>
    <x v="3"/>
    <x v="3"/>
    <n v="2"/>
    <n v="3645.5"/>
    <n v="687.2"/>
  </r>
  <r>
    <x v="7"/>
    <x v="4"/>
    <x v="2"/>
    <s v="Sp. &amp; Fi."/>
    <x v="8"/>
    <s v="Dumb."/>
    <x v="0"/>
    <x v="0"/>
    <n v="4"/>
    <n v="666.75"/>
    <n v="412.78"/>
  </r>
  <r>
    <x v="5"/>
    <x v="2"/>
    <x v="2"/>
    <s v="Sp. &amp; Fi."/>
    <x v="8"/>
    <s v="Dumb."/>
    <x v="2"/>
    <x v="2"/>
    <n v="3"/>
    <n v="5020.32"/>
    <n v="1839.86"/>
  </r>
  <r>
    <x v="0"/>
    <x v="1"/>
    <x v="3"/>
    <s v="Fo. &amp; Be."/>
    <x v="5"/>
    <s v="Juic."/>
    <x v="0"/>
    <x v="0"/>
    <n v="5"/>
    <n v="2664"/>
    <n v="1103.1400000000001"/>
  </r>
  <r>
    <x v="8"/>
    <x v="1"/>
    <x v="3"/>
    <s v="Fo. &amp; Be."/>
    <x v="18"/>
    <s v="Coff."/>
    <x v="1"/>
    <x v="1"/>
    <n v="1"/>
    <n v="6252.79"/>
    <n v="4829.1099999999997"/>
  </r>
  <r>
    <x v="8"/>
    <x v="5"/>
    <x v="1"/>
    <s v="Cloth."/>
    <x v="1"/>
    <s v="Jean."/>
    <x v="5"/>
    <x v="5"/>
    <n v="2"/>
    <n v="7547.82"/>
    <n v="3850.16"/>
  </r>
  <r>
    <x v="6"/>
    <x v="6"/>
    <x v="2"/>
    <s v="Sp. &amp; Fi."/>
    <x v="6"/>
    <s v="Bicy."/>
    <x v="5"/>
    <x v="5"/>
    <n v="4"/>
    <n v="9636.9500000000007"/>
    <n v="845.42"/>
  </r>
  <r>
    <x v="6"/>
    <x v="3"/>
    <x v="1"/>
    <s v="Cloth."/>
    <x v="1"/>
    <s v="Jean."/>
    <x v="2"/>
    <x v="2"/>
    <n v="2"/>
    <n v="352.89"/>
    <n v="101.3"/>
  </r>
  <r>
    <x v="0"/>
    <x v="1"/>
    <x v="4"/>
    <s v="Ho. Ap."/>
    <x v="7"/>
    <s v="Micr."/>
    <x v="5"/>
    <x v="5"/>
    <n v="2"/>
    <n v="5059.7"/>
    <n v="919.79"/>
  </r>
  <r>
    <x v="8"/>
    <x v="2"/>
    <x v="2"/>
    <s v="Sp. &amp; Fi."/>
    <x v="2"/>
    <s v="Yoga."/>
    <x v="1"/>
    <x v="1"/>
    <n v="3"/>
    <n v="7407.02"/>
    <n v="90.8"/>
  </r>
  <r>
    <x v="7"/>
    <x v="3"/>
    <x v="0"/>
    <s v="Electr."/>
    <x v="13"/>
    <s v="Head."/>
    <x v="3"/>
    <x v="3"/>
    <n v="1"/>
    <n v="6667.62"/>
    <n v="1713.38"/>
  </r>
  <r>
    <x v="10"/>
    <x v="0"/>
    <x v="0"/>
    <s v="Electr."/>
    <x v="13"/>
    <s v="Head."/>
    <x v="0"/>
    <x v="0"/>
    <n v="5"/>
    <n v="3322.06"/>
    <n v="2562.04"/>
  </r>
  <r>
    <x v="10"/>
    <x v="3"/>
    <x v="4"/>
    <s v="Ho. Ap."/>
    <x v="14"/>
    <s v="Refr."/>
    <x v="2"/>
    <x v="2"/>
    <n v="1"/>
    <n v="6843.25"/>
    <n v="2110.91"/>
  </r>
  <r>
    <x v="6"/>
    <x v="4"/>
    <x v="1"/>
    <s v="Cloth."/>
    <x v="12"/>
    <s v="Swea."/>
    <x v="2"/>
    <x v="2"/>
    <n v="4"/>
    <n v="2571.37"/>
    <n v="1336.75"/>
  </r>
  <r>
    <x v="9"/>
    <x v="4"/>
    <x v="3"/>
    <s v="Fo. &amp; Be."/>
    <x v="3"/>
    <s v="Snac."/>
    <x v="1"/>
    <x v="1"/>
    <n v="5"/>
    <n v="7479.72"/>
    <n v="3389.93"/>
  </r>
  <r>
    <x v="8"/>
    <x v="1"/>
    <x v="4"/>
    <s v="Ho. Ap."/>
    <x v="10"/>
    <s v="Dish."/>
    <x v="0"/>
    <x v="0"/>
    <n v="5"/>
    <n v="7591.39"/>
    <n v="3261.65"/>
  </r>
  <r>
    <x v="11"/>
    <x v="6"/>
    <x v="2"/>
    <s v="Sp. &amp; Fi."/>
    <x v="16"/>
    <s v="Trea."/>
    <x v="3"/>
    <x v="3"/>
    <n v="5"/>
    <n v="8744.75"/>
    <n v="4083.16"/>
  </r>
  <r>
    <x v="4"/>
    <x v="6"/>
    <x v="2"/>
    <s v="Sp. &amp; Fi."/>
    <x v="2"/>
    <s v="Yoga."/>
    <x v="0"/>
    <x v="0"/>
    <n v="5"/>
    <n v="6543.09"/>
    <n v="4343.0200000000004"/>
  </r>
  <r>
    <x v="7"/>
    <x v="3"/>
    <x v="3"/>
    <s v="Fo. &amp; Be."/>
    <x v="11"/>
    <s v="Tea."/>
    <x v="0"/>
    <x v="0"/>
    <n v="4"/>
    <n v="9451.36"/>
    <n v="3445.57"/>
  </r>
  <r>
    <x v="7"/>
    <x v="5"/>
    <x v="0"/>
    <s v="Electr."/>
    <x v="15"/>
    <s v="Came."/>
    <x v="4"/>
    <x v="4"/>
    <n v="4"/>
    <n v="1622.03"/>
    <n v="164.11"/>
  </r>
  <r>
    <x v="9"/>
    <x v="5"/>
    <x v="3"/>
    <s v="Fo. &amp; Be."/>
    <x v="5"/>
    <s v="Juic."/>
    <x v="0"/>
    <x v="0"/>
    <n v="5"/>
    <n v="5157.5600000000004"/>
    <n v="3843.67"/>
  </r>
  <r>
    <x v="8"/>
    <x v="6"/>
    <x v="4"/>
    <s v="Ho. Ap."/>
    <x v="10"/>
    <s v="Dish."/>
    <x v="0"/>
    <x v="0"/>
    <n v="3"/>
    <n v="7831.92"/>
    <n v="6310.48"/>
  </r>
  <r>
    <x v="10"/>
    <x v="5"/>
    <x v="0"/>
    <s v="Electr."/>
    <x v="0"/>
    <s v="Smar."/>
    <x v="2"/>
    <x v="2"/>
    <n v="2"/>
    <n v="4722.2299999999996"/>
    <n v="2653.62"/>
  </r>
  <r>
    <x v="9"/>
    <x v="0"/>
    <x v="0"/>
    <s v="Electr."/>
    <x v="15"/>
    <s v="Came."/>
    <x v="3"/>
    <x v="3"/>
    <n v="4"/>
    <n v="2235.4"/>
    <n v="976.75"/>
  </r>
  <r>
    <x v="2"/>
    <x v="3"/>
    <x v="2"/>
    <s v="Sp. &amp; Fi."/>
    <x v="8"/>
    <s v="Dumb."/>
    <x v="0"/>
    <x v="0"/>
    <n v="1"/>
    <n v="8559.49"/>
    <n v="4310.71"/>
  </r>
  <r>
    <x v="1"/>
    <x v="4"/>
    <x v="0"/>
    <s v="Electr."/>
    <x v="17"/>
    <s v="Lapt."/>
    <x v="3"/>
    <x v="3"/>
    <n v="2"/>
    <n v="960.08"/>
    <n v="117.05"/>
  </r>
  <r>
    <x v="7"/>
    <x v="5"/>
    <x v="1"/>
    <s v="Cloth."/>
    <x v="12"/>
    <s v="Swea."/>
    <x v="4"/>
    <x v="4"/>
    <n v="1"/>
    <n v="7735.05"/>
    <n v="908.26"/>
  </r>
  <r>
    <x v="11"/>
    <x v="0"/>
    <x v="2"/>
    <s v="Sp. &amp; Fi."/>
    <x v="6"/>
    <s v="Bicy."/>
    <x v="2"/>
    <x v="2"/>
    <n v="4"/>
    <n v="4084.07"/>
    <n v="2888.94"/>
  </r>
  <r>
    <x v="10"/>
    <x v="5"/>
    <x v="2"/>
    <s v="Sp. &amp; Fi."/>
    <x v="8"/>
    <s v="Dumb."/>
    <x v="4"/>
    <x v="4"/>
    <n v="2"/>
    <n v="933.26"/>
    <n v="509.09"/>
  </r>
  <r>
    <x v="10"/>
    <x v="3"/>
    <x v="1"/>
    <s v="Cloth."/>
    <x v="4"/>
    <s v="Jack."/>
    <x v="2"/>
    <x v="2"/>
    <n v="5"/>
    <n v="2900.45"/>
    <n v="18.82"/>
  </r>
  <r>
    <x v="10"/>
    <x v="0"/>
    <x v="4"/>
    <s v="Ho. Ap."/>
    <x v="14"/>
    <s v="Refr."/>
    <x v="3"/>
    <x v="3"/>
    <n v="1"/>
    <n v="5890.36"/>
    <n v="371.14"/>
  </r>
  <r>
    <x v="2"/>
    <x v="5"/>
    <x v="0"/>
    <s v="Electr."/>
    <x v="0"/>
    <s v="Smar."/>
    <x v="0"/>
    <x v="0"/>
    <n v="2"/>
    <n v="6569.98"/>
    <n v="3789.26"/>
  </r>
  <r>
    <x v="4"/>
    <x v="2"/>
    <x v="0"/>
    <s v="Electr."/>
    <x v="17"/>
    <s v="Lapt."/>
    <x v="0"/>
    <x v="0"/>
    <n v="1"/>
    <n v="8306.7000000000007"/>
    <n v="2662.93"/>
  </r>
  <r>
    <x v="6"/>
    <x v="0"/>
    <x v="3"/>
    <s v="Fo. &amp; Be."/>
    <x v="11"/>
    <s v="Tea."/>
    <x v="5"/>
    <x v="5"/>
    <n v="5"/>
    <n v="3571.72"/>
    <n v="152.5"/>
  </r>
  <r>
    <x v="11"/>
    <x v="3"/>
    <x v="0"/>
    <s v="Electr."/>
    <x v="15"/>
    <s v="Came."/>
    <x v="0"/>
    <x v="0"/>
    <n v="5"/>
    <n v="5441.76"/>
    <n v="531.24"/>
  </r>
  <r>
    <x v="0"/>
    <x v="5"/>
    <x v="3"/>
    <s v="Fo. &amp; Be."/>
    <x v="5"/>
    <s v="Juic."/>
    <x v="4"/>
    <x v="4"/>
    <n v="3"/>
    <n v="5487.68"/>
    <n v="818.16"/>
  </r>
  <r>
    <x v="11"/>
    <x v="4"/>
    <x v="4"/>
    <s v="Ho. Ap."/>
    <x v="7"/>
    <s v="Micr."/>
    <x v="4"/>
    <x v="4"/>
    <n v="1"/>
    <n v="1470.28"/>
    <n v="934.06"/>
  </r>
  <r>
    <x v="3"/>
    <x v="0"/>
    <x v="1"/>
    <s v="Cloth."/>
    <x v="1"/>
    <s v="Jean."/>
    <x v="3"/>
    <x v="3"/>
    <n v="2"/>
    <n v="4247.75"/>
    <n v="1950.02"/>
  </r>
  <r>
    <x v="2"/>
    <x v="0"/>
    <x v="4"/>
    <s v="Ho. Ap."/>
    <x v="19"/>
    <s v="Toas."/>
    <x v="5"/>
    <x v="5"/>
    <n v="1"/>
    <n v="3686.64"/>
    <n v="187.65"/>
  </r>
  <r>
    <x v="6"/>
    <x v="0"/>
    <x v="3"/>
    <s v="Fo. &amp; Be."/>
    <x v="3"/>
    <s v="Snac."/>
    <x v="4"/>
    <x v="4"/>
    <n v="3"/>
    <n v="5623.85"/>
    <n v="612.91"/>
  </r>
  <r>
    <x v="1"/>
    <x v="1"/>
    <x v="0"/>
    <s v="Electr."/>
    <x v="17"/>
    <s v="Lapt."/>
    <x v="1"/>
    <x v="1"/>
    <n v="4"/>
    <n v="177.48"/>
    <n v="125.73"/>
  </r>
  <r>
    <x v="5"/>
    <x v="2"/>
    <x v="2"/>
    <s v="Sp. &amp; Fi."/>
    <x v="8"/>
    <s v="Dumb."/>
    <x v="3"/>
    <x v="3"/>
    <n v="2"/>
    <n v="3789.4"/>
    <n v="898.71"/>
  </r>
  <r>
    <x v="8"/>
    <x v="6"/>
    <x v="3"/>
    <s v="Fo. &amp; Be."/>
    <x v="11"/>
    <s v="Tea."/>
    <x v="5"/>
    <x v="5"/>
    <n v="4"/>
    <n v="3978.59"/>
    <n v="1547.92"/>
  </r>
  <r>
    <x v="7"/>
    <x v="3"/>
    <x v="4"/>
    <s v="Ho. Ap."/>
    <x v="19"/>
    <s v="Toas."/>
    <x v="0"/>
    <x v="0"/>
    <n v="5"/>
    <n v="3113.91"/>
    <n v="1677.53"/>
  </r>
  <r>
    <x v="11"/>
    <x v="6"/>
    <x v="3"/>
    <s v="Fo. &amp; Be."/>
    <x v="18"/>
    <s v="Coff."/>
    <x v="3"/>
    <x v="3"/>
    <n v="1"/>
    <n v="7246.84"/>
    <n v="6341.08"/>
  </r>
  <r>
    <x v="5"/>
    <x v="1"/>
    <x v="1"/>
    <s v="Cloth."/>
    <x v="4"/>
    <s v="Jack."/>
    <x v="0"/>
    <x v="0"/>
    <n v="3"/>
    <n v="1732.96"/>
    <n v="841.81"/>
  </r>
  <r>
    <x v="3"/>
    <x v="0"/>
    <x v="0"/>
    <s v="Electr."/>
    <x v="17"/>
    <s v="Lapt."/>
    <x v="3"/>
    <x v="3"/>
    <n v="5"/>
    <n v="2353.96"/>
    <n v="234.17"/>
  </r>
  <r>
    <x v="8"/>
    <x v="2"/>
    <x v="3"/>
    <s v="Fo. &amp; Be."/>
    <x v="3"/>
    <s v="Snac."/>
    <x v="2"/>
    <x v="2"/>
    <n v="1"/>
    <n v="8712.7999999999993"/>
    <n v="5509.81"/>
  </r>
  <r>
    <x v="9"/>
    <x v="1"/>
    <x v="2"/>
    <s v="Sp. &amp; Fi."/>
    <x v="16"/>
    <s v="Trea."/>
    <x v="0"/>
    <x v="0"/>
    <n v="1"/>
    <n v="3338.63"/>
    <n v="907.11"/>
  </r>
  <r>
    <x v="4"/>
    <x v="0"/>
    <x v="0"/>
    <s v="Electr."/>
    <x v="0"/>
    <s v="Smar."/>
    <x v="4"/>
    <x v="4"/>
    <n v="1"/>
    <n v="9974.5499999999993"/>
    <n v="6660.93"/>
  </r>
  <r>
    <x v="9"/>
    <x v="4"/>
    <x v="2"/>
    <s v="Sp. &amp; Fi."/>
    <x v="6"/>
    <s v="Bicy."/>
    <x v="0"/>
    <x v="0"/>
    <n v="4"/>
    <n v="105.17"/>
    <n v="48.49"/>
  </r>
  <r>
    <x v="0"/>
    <x v="2"/>
    <x v="4"/>
    <s v="Ho. Ap."/>
    <x v="14"/>
    <s v="Refr."/>
    <x v="2"/>
    <x v="2"/>
    <n v="1"/>
    <n v="3730.68"/>
    <n v="245.32"/>
  </r>
  <r>
    <x v="8"/>
    <x v="1"/>
    <x v="4"/>
    <s v="Ho. Ap."/>
    <x v="19"/>
    <s v="Toas."/>
    <x v="5"/>
    <x v="5"/>
    <n v="2"/>
    <n v="845.25"/>
    <n v="281.74"/>
  </r>
  <r>
    <x v="0"/>
    <x v="3"/>
    <x v="4"/>
    <s v="Ho. Ap."/>
    <x v="14"/>
    <s v="Refr."/>
    <x v="1"/>
    <x v="1"/>
    <n v="3"/>
    <n v="1372.49"/>
    <n v="683.4"/>
  </r>
  <r>
    <x v="3"/>
    <x v="3"/>
    <x v="1"/>
    <s v="Cloth."/>
    <x v="4"/>
    <s v="Jack."/>
    <x v="1"/>
    <x v="1"/>
    <n v="5"/>
    <n v="1529.93"/>
    <n v="649.89"/>
  </r>
  <r>
    <x v="8"/>
    <x v="0"/>
    <x v="4"/>
    <s v="Ho. Ap."/>
    <x v="7"/>
    <s v="Micr."/>
    <x v="0"/>
    <x v="0"/>
    <n v="2"/>
    <n v="5744.71"/>
    <n v="849.52"/>
  </r>
  <r>
    <x v="4"/>
    <x v="2"/>
    <x v="2"/>
    <s v="Sp. &amp; Fi."/>
    <x v="16"/>
    <s v="Trea."/>
    <x v="2"/>
    <x v="2"/>
    <n v="5"/>
    <n v="2089.1"/>
    <n v="1146.1199999999999"/>
  </r>
  <r>
    <x v="10"/>
    <x v="1"/>
    <x v="4"/>
    <s v="Ho. Ap."/>
    <x v="14"/>
    <s v="Refr."/>
    <x v="5"/>
    <x v="5"/>
    <n v="5"/>
    <n v="4865.1099999999997"/>
    <n v="3032.02"/>
  </r>
  <r>
    <x v="2"/>
    <x v="1"/>
    <x v="2"/>
    <s v="Sp. &amp; Fi."/>
    <x v="16"/>
    <s v="Trea."/>
    <x v="5"/>
    <x v="5"/>
    <n v="3"/>
    <n v="9241.23"/>
    <n v="3388.77"/>
  </r>
  <r>
    <x v="7"/>
    <x v="2"/>
    <x v="0"/>
    <s v="Electr."/>
    <x v="17"/>
    <s v="Lapt."/>
    <x v="0"/>
    <x v="0"/>
    <n v="3"/>
    <n v="736.99"/>
    <n v="342.46"/>
  </r>
  <r>
    <x v="4"/>
    <x v="3"/>
    <x v="2"/>
    <s v="Sp. &amp; Fi."/>
    <x v="6"/>
    <s v="Bicy."/>
    <x v="2"/>
    <x v="2"/>
    <n v="1"/>
    <n v="4381.41"/>
    <n v="3161.78"/>
  </r>
  <r>
    <x v="10"/>
    <x v="4"/>
    <x v="3"/>
    <s v="Fo. &amp; Be."/>
    <x v="11"/>
    <s v="Tea."/>
    <x v="0"/>
    <x v="0"/>
    <n v="4"/>
    <n v="8924.4500000000007"/>
    <n v="6743.86"/>
  </r>
  <r>
    <x v="8"/>
    <x v="4"/>
    <x v="0"/>
    <s v="Electr."/>
    <x v="17"/>
    <s v="Lapt."/>
    <x v="2"/>
    <x v="2"/>
    <n v="2"/>
    <n v="4647.5"/>
    <n v="1411.03"/>
  </r>
  <r>
    <x v="6"/>
    <x v="3"/>
    <x v="2"/>
    <s v="Sp. &amp; Fi."/>
    <x v="8"/>
    <s v="Dumb."/>
    <x v="2"/>
    <x v="2"/>
    <n v="4"/>
    <n v="646.21"/>
    <n v="179.19"/>
  </r>
  <r>
    <x v="11"/>
    <x v="0"/>
    <x v="2"/>
    <s v="Sp. &amp; Fi."/>
    <x v="8"/>
    <s v="Dumb."/>
    <x v="4"/>
    <x v="4"/>
    <n v="5"/>
    <n v="7231.93"/>
    <n v="5585.13"/>
  </r>
  <r>
    <x v="0"/>
    <x v="4"/>
    <x v="2"/>
    <s v="Sp. &amp; Fi."/>
    <x v="2"/>
    <s v="Yoga."/>
    <x v="0"/>
    <x v="0"/>
    <n v="3"/>
    <n v="5540.59"/>
    <n v="3996.05"/>
  </r>
  <r>
    <x v="4"/>
    <x v="0"/>
    <x v="0"/>
    <s v="Electr."/>
    <x v="15"/>
    <s v="Came."/>
    <x v="5"/>
    <x v="5"/>
    <n v="4"/>
    <n v="9072.49"/>
    <n v="301.48"/>
  </r>
  <r>
    <x v="10"/>
    <x v="1"/>
    <x v="3"/>
    <s v="Fo. &amp; Be."/>
    <x v="11"/>
    <s v="Tea."/>
    <x v="2"/>
    <x v="2"/>
    <n v="3"/>
    <n v="4720.6000000000004"/>
    <n v="3435.36"/>
  </r>
  <r>
    <x v="9"/>
    <x v="4"/>
    <x v="0"/>
    <s v="Electr."/>
    <x v="13"/>
    <s v="Head."/>
    <x v="0"/>
    <x v="0"/>
    <n v="3"/>
    <n v="1649.91"/>
    <n v="483.23"/>
  </r>
  <r>
    <x v="7"/>
    <x v="3"/>
    <x v="2"/>
    <s v="Sp. &amp; Fi."/>
    <x v="8"/>
    <s v="Dumb."/>
    <x v="3"/>
    <x v="3"/>
    <n v="1"/>
    <n v="4336.97"/>
    <n v="2669.37"/>
  </r>
  <r>
    <x v="1"/>
    <x v="3"/>
    <x v="4"/>
    <s v="Ho. Ap."/>
    <x v="7"/>
    <s v="Micr."/>
    <x v="0"/>
    <x v="0"/>
    <n v="2"/>
    <n v="3670.36"/>
    <n v="2315.29"/>
  </r>
  <r>
    <x v="2"/>
    <x v="5"/>
    <x v="1"/>
    <s v="Cloth."/>
    <x v="1"/>
    <s v="Jean."/>
    <x v="2"/>
    <x v="2"/>
    <n v="4"/>
    <n v="3571.26"/>
    <n v="933.79"/>
  </r>
  <r>
    <x v="2"/>
    <x v="6"/>
    <x v="2"/>
    <s v="Sp. &amp; Fi."/>
    <x v="2"/>
    <s v="Yoga."/>
    <x v="5"/>
    <x v="5"/>
    <n v="2"/>
    <n v="5174.9799999999996"/>
    <n v="3905.3"/>
  </r>
  <r>
    <x v="7"/>
    <x v="6"/>
    <x v="1"/>
    <s v="Cloth."/>
    <x v="1"/>
    <s v="Jean."/>
    <x v="3"/>
    <x v="3"/>
    <n v="3"/>
    <n v="9598.06"/>
    <n v="6029.98"/>
  </r>
  <r>
    <x v="8"/>
    <x v="2"/>
    <x v="0"/>
    <s v="Electr."/>
    <x v="17"/>
    <s v="Lapt."/>
    <x v="3"/>
    <x v="3"/>
    <n v="2"/>
    <n v="8465.58"/>
    <n v="5340.76"/>
  </r>
  <r>
    <x v="4"/>
    <x v="2"/>
    <x v="3"/>
    <s v="Fo. &amp; Be."/>
    <x v="11"/>
    <s v="Tea."/>
    <x v="0"/>
    <x v="0"/>
    <n v="3"/>
    <n v="4287.16"/>
    <n v="3680.53"/>
  </r>
  <r>
    <x v="1"/>
    <x v="3"/>
    <x v="4"/>
    <s v="Ho. Ap."/>
    <x v="10"/>
    <s v="Dish."/>
    <x v="3"/>
    <x v="3"/>
    <n v="1"/>
    <n v="6911.46"/>
    <n v="5784.12"/>
  </r>
  <r>
    <x v="6"/>
    <x v="4"/>
    <x v="0"/>
    <s v="Electr."/>
    <x v="15"/>
    <s v="Came."/>
    <x v="2"/>
    <x v="2"/>
    <n v="4"/>
    <n v="9380.16"/>
    <n v="6707.4"/>
  </r>
  <r>
    <x v="9"/>
    <x v="5"/>
    <x v="3"/>
    <s v="Fo. &amp; Be."/>
    <x v="18"/>
    <s v="Coff."/>
    <x v="0"/>
    <x v="0"/>
    <n v="4"/>
    <n v="4770.8599999999997"/>
    <n v="522.48"/>
  </r>
  <r>
    <x v="2"/>
    <x v="5"/>
    <x v="0"/>
    <s v="Electr."/>
    <x v="13"/>
    <s v="Head."/>
    <x v="0"/>
    <x v="0"/>
    <n v="3"/>
    <n v="7013.11"/>
    <n v="4490.7299999999996"/>
  </r>
  <r>
    <x v="6"/>
    <x v="2"/>
    <x v="2"/>
    <s v="Sp. &amp; Fi."/>
    <x v="8"/>
    <s v="Dumb."/>
    <x v="1"/>
    <x v="1"/>
    <n v="5"/>
    <n v="7246.39"/>
    <n v="2766.01"/>
  </r>
  <r>
    <x v="2"/>
    <x v="1"/>
    <x v="0"/>
    <s v="Electr."/>
    <x v="15"/>
    <s v="Came."/>
    <x v="0"/>
    <x v="0"/>
    <n v="4"/>
    <n v="7510.31"/>
    <n v="2202.1"/>
  </r>
  <r>
    <x v="6"/>
    <x v="3"/>
    <x v="2"/>
    <s v="Sp. &amp; Fi."/>
    <x v="8"/>
    <s v="Dumb."/>
    <x v="4"/>
    <x v="4"/>
    <n v="1"/>
    <n v="7907.65"/>
    <n v="1177.95"/>
  </r>
  <r>
    <x v="0"/>
    <x v="4"/>
    <x v="1"/>
    <s v="Cloth."/>
    <x v="12"/>
    <s v="Swea."/>
    <x v="3"/>
    <x v="3"/>
    <n v="3"/>
    <n v="610.66999999999996"/>
    <n v="186.29"/>
  </r>
  <r>
    <x v="9"/>
    <x v="6"/>
    <x v="1"/>
    <s v="Cloth."/>
    <x v="1"/>
    <s v="Jean."/>
    <x v="2"/>
    <x v="2"/>
    <n v="1"/>
    <n v="6755.38"/>
    <n v="5469.79"/>
  </r>
  <r>
    <x v="8"/>
    <x v="4"/>
    <x v="0"/>
    <s v="Electr."/>
    <x v="13"/>
    <s v="Head."/>
    <x v="1"/>
    <x v="1"/>
    <n v="3"/>
    <n v="6786.68"/>
    <n v="3240.54"/>
  </r>
  <r>
    <x v="10"/>
    <x v="1"/>
    <x v="0"/>
    <s v="Electr."/>
    <x v="15"/>
    <s v="Came."/>
    <x v="2"/>
    <x v="2"/>
    <n v="2"/>
    <n v="2233.15"/>
    <n v="569.79"/>
  </r>
  <r>
    <x v="8"/>
    <x v="3"/>
    <x v="2"/>
    <s v="Sp. &amp; Fi."/>
    <x v="8"/>
    <s v="Dumb."/>
    <x v="5"/>
    <x v="5"/>
    <n v="4"/>
    <n v="1024.99"/>
    <n v="20.11"/>
  </r>
  <r>
    <x v="6"/>
    <x v="3"/>
    <x v="0"/>
    <s v="Electr."/>
    <x v="15"/>
    <s v="Came."/>
    <x v="4"/>
    <x v="4"/>
    <n v="2"/>
    <n v="2166.4299999999998"/>
    <n v="1904.84"/>
  </r>
  <r>
    <x v="5"/>
    <x v="0"/>
    <x v="3"/>
    <s v="Fo. &amp; Be."/>
    <x v="11"/>
    <s v="Tea."/>
    <x v="5"/>
    <x v="5"/>
    <n v="1"/>
    <n v="1818.76"/>
    <n v="126.42"/>
  </r>
  <r>
    <x v="2"/>
    <x v="4"/>
    <x v="1"/>
    <s v="Cloth."/>
    <x v="4"/>
    <s v="Jack."/>
    <x v="0"/>
    <x v="0"/>
    <n v="5"/>
    <n v="7708.19"/>
    <n v="1414.19"/>
  </r>
  <r>
    <x v="9"/>
    <x v="4"/>
    <x v="1"/>
    <s v="Cloth."/>
    <x v="12"/>
    <s v="Swea."/>
    <x v="0"/>
    <x v="0"/>
    <n v="2"/>
    <n v="8718.89"/>
    <n v="6639.62"/>
  </r>
  <r>
    <x v="10"/>
    <x v="2"/>
    <x v="2"/>
    <s v="Sp. &amp; Fi."/>
    <x v="6"/>
    <s v="Bicy."/>
    <x v="3"/>
    <x v="3"/>
    <n v="1"/>
    <n v="9863.86"/>
    <n v="1565.12"/>
  </r>
  <r>
    <x v="3"/>
    <x v="6"/>
    <x v="4"/>
    <s v="Ho. Ap."/>
    <x v="14"/>
    <s v="Refr."/>
    <x v="0"/>
    <x v="0"/>
    <n v="1"/>
    <n v="3070.52"/>
    <n v="1223.1500000000001"/>
  </r>
  <r>
    <x v="8"/>
    <x v="4"/>
    <x v="1"/>
    <s v="Cloth."/>
    <x v="4"/>
    <s v="Jack."/>
    <x v="2"/>
    <x v="2"/>
    <n v="2"/>
    <n v="7043.56"/>
    <n v="2548.19"/>
  </r>
  <r>
    <x v="5"/>
    <x v="5"/>
    <x v="0"/>
    <s v="Electr."/>
    <x v="13"/>
    <s v="Head."/>
    <x v="4"/>
    <x v="4"/>
    <n v="4"/>
    <n v="5302.99"/>
    <n v="3041.41"/>
  </r>
  <r>
    <x v="3"/>
    <x v="3"/>
    <x v="1"/>
    <s v="Cloth."/>
    <x v="4"/>
    <s v="Jack."/>
    <x v="5"/>
    <x v="5"/>
    <n v="4"/>
    <n v="1814.66"/>
    <n v="1511.98"/>
  </r>
  <r>
    <x v="10"/>
    <x v="3"/>
    <x v="3"/>
    <s v="Fo. &amp; Be."/>
    <x v="11"/>
    <s v="Tea."/>
    <x v="4"/>
    <x v="4"/>
    <n v="2"/>
    <n v="4748.08"/>
    <n v="1393.16"/>
  </r>
  <r>
    <x v="4"/>
    <x v="0"/>
    <x v="3"/>
    <s v="Fo. &amp; Be."/>
    <x v="3"/>
    <s v="Snac."/>
    <x v="4"/>
    <x v="4"/>
    <n v="2"/>
    <n v="8692.98"/>
    <n v="978.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EEB93-B479-4066-90FC-F3088B188CBA}" name="PivotTable9" cacheId="364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0" rowHeaderCaption="Seller">
  <location ref="B52:I61" firstHeaderRow="1" firstDataRow="2" firstDataCol="1"/>
  <pivotFields count="3">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xis="axisCol" allDrilled="1" showAll="0" dataSourceSort="1" defaultAttributeDrillState="1">
      <items count="7">
        <item x="0"/>
        <item x="1"/>
        <item x="2"/>
        <item x="3"/>
        <item x="4"/>
        <item x="5"/>
        <item t="default"/>
      </items>
    </pivotField>
  </pivotFields>
  <rowFields count="1">
    <field x="0"/>
  </rowFields>
  <rowItems count="8">
    <i>
      <x v="6"/>
    </i>
    <i>
      <x v="2"/>
    </i>
    <i>
      <x v="5"/>
    </i>
    <i>
      <x/>
    </i>
    <i>
      <x v="4"/>
    </i>
    <i>
      <x v="1"/>
    </i>
    <i>
      <x v="3"/>
    </i>
    <i t="grand">
      <x/>
    </i>
  </rowItems>
  <colFields count="1">
    <field x="2"/>
  </colFields>
  <colItems count="7">
    <i>
      <x/>
    </i>
    <i>
      <x v="1"/>
    </i>
    <i>
      <x v="2"/>
    </i>
    <i>
      <x v="3"/>
    </i>
    <i>
      <x v="4"/>
    </i>
    <i>
      <x v="5"/>
    </i>
    <i t="grand">
      <x/>
    </i>
  </colItems>
  <dataFields count="1">
    <dataField fld="1" subtotal="count" baseField="0" baseItem="0"/>
  </dataFields>
  <formats count="15">
    <format dxfId="8441">
      <pivotArea type="all" dataOnly="0" outline="0" fieldPosition="0"/>
    </format>
    <format dxfId="8442">
      <pivotArea outline="0" collapsedLevelsAreSubtotals="1" fieldPosition="0"/>
    </format>
    <format dxfId="8443">
      <pivotArea field="0" type="button" dataOnly="0" labelOnly="1" outline="0" axis="axisRow" fieldPosition="0"/>
    </format>
    <format dxfId="8444">
      <pivotArea dataOnly="0" labelOnly="1" fieldPosition="0">
        <references count="1">
          <reference field="0" count="0"/>
        </references>
      </pivotArea>
    </format>
    <format dxfId="8445">
      <pivotArea dataOnly="0" labelOnly="1" grandRow="1" outline="0" fieldPosition="0"/>
    </format>
    <format dxfId="8446">
      <pivotArea type="all" dataOnly="0" outline="0" fieldPosition="0"/>
    </format>
    <format dxfId="8447">
      <pivotArea outline="0" collapsedLevelsAreSubtotals="1" fieldPosition="0"/>
    </format>
    <format dxfId="8448">
      <pivotArea field="0" type="button" dataOnly="0" labelOnly="1" outline="0" axis="axisRow" fieldPosition="0"/>
    </format>
    <format dxfId="8449">
      <pivotArea dataOnly="0" labelOnly="1" fieldPosition="0">
        <references count="1">
          <reference field="0" count="0"/>
        </references>
      </pivotArea>
    </format>
    <format dxfId="8450">
      <pivotArea dataOnly="0" labelOnly="1" grandRow="1" outline="0" fieldPosition="0"/>
    </format>
    <format dxfId="8451">
      <pivotArea type="all" dataOnly="0" outline="0" fieldPosition="0"/>
    </format>
    <format dxfId="8452">
      <pivotArea outline="0" collapsedLevelsAreSubtotals="1" fieldPosition="0"/>
    </format>
    <format dxfId="8453">
      <pivotArea field="0" type="button" dataOnly="0" labelOnly="1" outline="0" axis="axisRow" fieldPosition="0"/>
    </format>
    <format dxfId="8454">
      <pivotArea dataOnly="0" labelOnly="1" fieldPosition="0">
        <references count="1">
          <reference field="0" count="0"/>
        </references>
      </pivotArea>
    </format>
    <format dxfId="8455">
      <pivotArea dataOnly="0" labelOnly="1" grandRow="1" outline="0" fieldPosition="0"/>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ies>
  <pivotTableStyleInfo name="PivotStyleMedium2 2"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D235D-528B-4E67-BB0B-870CF02D0F6F}" name="PivotTable8" cacheId="3643"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3" rowHeaderCaption="Catergory, Product">
  <location ref="P19:Q45" firstHeaderRow="1" firstDataRow="1" firstDataCol="1"/>
  <pivotFields count="4">
    <pivotField axis="axisRow" allDrilled="1" showAll="0"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2">
    <field x="2"/>
    <field x="0"/>
  </rowFields>
  <rowItems count="26">
    <i>
      <x v="4"/>
    </i>
    <i r="1">
      <x v="17"/>
    </i>
    <i r="1">
      <x v="16"/>
    </i>
    <i r="1">
      <x v="19"/>
    </i>
    <i r="1">
      <x v="18"/>
    </i>
    <i>
      <x/>
    </i>
    <i r="1">
      <x/>
    </i>
    <i r="1">
      <x v="1"/>
    </i>
    <i r="1">
      <x v="3"/>
    </i>
    <i r="1">
      <x v="2"/>
    </i>
    <i>
      <x v="2"/>
    </i>
    <i r="1">
      <x v="10"/>
    </i>
    <i r="1">
      <x v="9"/>
    </i>
    <i r="1">
      <x v="11"/>
    </i>
    <i r="1">
      <x v="8"/>
    </i>
    <i>
      <x v="1"/>
    </i>
    <i r="1">
      <x v="5"/>
    </i>
    <i r="1">
      <x v="4"/>
    </i>
    <i r="1">
      <x v="6"/>
    </i>
    <i r="1">
      <x v="7"/>
    </i>
    <i>
      <x v="3"/>
    </i>
    <i r="1">
      <x v="13"/>
    </i>
    <i r="1">
      <x v="12"/>
    </i>
    <i r="1">
      <x v="14"/>
    </i>
    <i r="1">
      <x v="15"/>
    </i>
    <i t="grand">
      <x/>
    </i>
  </rowItems>
  <colItems count="1">
    <i/>
  </colItems>
  <dataFields count="1">
    <dataField name="Sum of Quantity" fld="1" baseField="0" baseItem="0"/>
  </dataFields>
  <formats count="11">
    <format dxfId="8456">
      <pivotArea type="all" dataOnly="0" outline="0" fieldPosition="0"/>
    </format>
    <format dxfId="8457">
      <pivotArea outline="0" collapsedLevelsAreSubtotals="1" fieldPosition="0"/>
    </format>
    <format dxfId="8458">
      <pivotArea dataOnly="0" labelOnly="1" grandRow="1" outline="0" fieldPosition="0"/>
    </format>
    <format dxfId="8459">
      <pivotArea type="all" dataOnly="0" outline="0" fieldPosition="0"/>
    </format>
    <format dxfId="8460">
      <pivotArea outline="0" collapsedLevelsAreSubtotals="1" fieldPosition="0"/>
    </format>
    <format dxfId="8461">
      <pivotArea dataOnly="0" labelOnly="1" grandRow="1" outline="0" fieldPosition="0"/>
    </format>
    <format dxfId="8462">
      <pivotArea outline="0" collapsedLevelsAreSubtotals="1" fieldPosition="0"/>
    </format>
    <format dxfId="8463">
      <pivotArea type="all" dataOnly="0" outline="0" fieldPosition="0"/>
    </format>
    <format dxfId="8464">
      <pivotArea outline="0" collapsedLevelsAreSubtotals="1" fieldPosition="0"/>
    </format>
    <format dxfId="8465">
      <pivotArea dataOnly="0" labelOnly="1" grandRow="1" outline="0" fieldPosition="0"/>
    </format>
    <format dxfId="8466">
      <pivotArea dataOnly="0" labelOnly="1" outline="0" axis="axisValues" fieldPosition="0"/>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2" showRowHeaders="1" showColHeaders="1" showRowStripes="0" showColStripes="0" showLastColumn="1"/>
  <rowHierarchiesUsage count="2">
    <rowHierarchyUsage hierarchyUsage="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F37DD-B1E5-4C4D-98C3-9EE47CB08E9E}" name="PivotTable7" cacheId="364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3" rowHeaderCaption="Catergory, Product">
  <location ref="S26:Z33" firstHeaderRow="1" firstDataRow="2" firstDataCol="1"/>
  <pivotFields count="5">
    <pivotField axis="axisRow" allDrilled="1" showAll="0" sortType="descending">
      <items count="6">
        <item x="0" e="0"/>
        <item x="1" e="0"/>
        <item x="2" e="0"/>
        <item x="3" e="0"/>
        <item x="4" e="0"/>
        <item t="default"/>
      </items>
      <autoSortScope>
        <pivotArea dataOnly="0" outline="0" fieldPosition="0">
          <references count="1">
            <reference field="4294967294" count="1" selected="0">
              <x v="0"/>
            </reference>
          </references>
        </pivotArea>
      </autoSortScope>
    </pivotField>
    <pivotField axis="axisRow" allDrilled="1" showAll="0" dataSourceSort="1">
      <items count="21">
        <item x="0" e="0"/>
        <item x="1" e="0"/>
        <item x="2" e="0"/>
        <item x="3" e="0"/>
        <item x="4" e="0"/>
        <item x="5" e="0"/>
        <item x="6" e="0"/>
        <item x="7" e="0"/>
        <item x="8" e="0"/>
        <item x="9" e="0"/>
        <item x="10" e="0"/>
        <item x="11" e="0"/>
        <item x="12" e="0"/>
        <item x="13" e="0"/>
        <item x="14" e="0"/>
        <item x="15" e="0"/>
        <item x="16" e="0"/>
        <item x="17" e="0"/>
        <item x="18" e="0"/>
        <item x="19" e="0"/>
        <item t="default"/>
      </items>
    </pivotField>
    <pivotField axis="axisCol"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2">
    <field x="0"/>
    <field x="1"/>
  </rowFields>
  <rowItems count="6">
    <i>
      <x v="3"/>
    </i>
    <i>
      <x/>
    </i>
    <i>
      <x v="4"/>
    </i>
    <i>
      <x v="1"/>
    </i>
    <i>
      <x v="2"/>
    </i>
    <i t="grand">
      <x/>
    </i>
  </rowItems>
  <colFields count="1">
    <field x="2"/>
  </colFields>
  <colItems count="7">
    <i>
      <x/>
    </i>
    <i>
      <x v="1"/>
    </i>
    <i>
      <x v="2"/>
    </i>
    <i>
      <x v="3"/>
    </i>
    <i>
      <x v="4"/>
    </i>
    <i>
      <x v="5"/>
    </i>
    <i t="grand">
      <x/>
    </i>
  </colItems>
  <dataFields count="1">
    <dataField fld="3" subtotal="count" baseField="0" baseItem="0"/>
  </dataFields>
  <formats count="23">
    <format dxfId="8467">
      <pivotArea type="all" dataOnly="0" outline="0" fieldPosition="0"/>
    </format>
    <format dxfId="8468">
      <pivotArea outline="0" collapsedLevelsAreSubtotals="1" fieldPosition="0"/>
    </format>
    <format dxfId="8469">
      <pivotArea dataOnly="0" labelOnly="1" grandRow="1" outline="0" fieldPosition="0"/>
    </format>
    <format dxfId="8470">
      <pivotArea type="all" dataOnly="0" outline="0" fieldPosition="0"/>
    </format>
    <format dxfId="8471">
      <pivotArea outline="0" collapsedLevelsAreSubtotals="1" fieldPosition="0"/>
    </format>
    <format dxfId="8472">
      <pivotArea dataOnly="0" labelOnly="1" grandRow="1" outline="0" fieldPosition="0"/>
    </format>
    <format dxfId="8473">
      <pivotArea collapsedLevelsAreSubtotals="1" fieldPosition="0">
        <references count="1">
          <reference field="0" count="1">
            <x v="0"/>
          </reference>
        </references>
      </pivotArea>
    </format>
    <format dxfId="8474">
      <pivotArea collapsedLevelsAreSubtotals="1" fieldPosition="0">
        <references count="2">
          <reference field="0" count="1" selected="0">
            <x v="0"/>
          </reference>
          <reference field="1" count="4">
            <x v="4"/>
            <x v="5"/>
            <x v="6"/>
            <x v="7"/>
          </reference>
        </references>
      </pivotArea>
    </format>
    <format dxfId="8475">
      <pivotArea collapsedLevelsAreSubtotals="1" fieldPosition="0">
        <references count="1">
          <reference field="0" count="1">
            <x v="1"/>
          </reference>
        </references>
      </pivotArea>
    </format>
    <format dxfId="8476">
      <pivotArea collapsedLevelsAreSubtotals="1" fieldPosition="0">
        <references count="2">
          <reference field="0" count="1" selected="0">
            <x v="1"/>
          </reference>
          <reference field="1" count="4">
            <x v="8"/>
            <x v="9"/>
            <x v="10"/>
            <x v="11"/>
          </reference>
        </references>
      </pivotArea>
    </format>
    <format dxfId="8477">
      <pivotArea collapsedLevelsAreSubtotals="1" fieldPosition="0">
        <references count="1">
          <reference field="0" count="1">
            <x v="4"/>
          </reference>
        </references>
      </pivotArea>
    </format>
    <format dxfId="8478">
      <pivotArea collapsedLevelsAreSubtotals="1" fieldPosition="0">
        <references count="2">
          <reference field="0" count="1" selected="0">
            <x v="4"/>
          </reference>
          <reference field="1" count="4">
            <x v="16"/>
            <x v="17"/>
            <x v="18"/>
            <x v="19"/>
          </reference>
        </references>
      </pivotArea>
    </format>
    <format dxfId="8479">
      <pivotArea collapsedLevelsAreSubtotals="1" fieldPosition="0">
        <references count="1">
          <reference field="0" count="1">
            <x v="2"/>
          </reference>
        </references>
      </pivotArea>
    </format>
    <format dxfId="8480">
      <pivotArea collapsedLevelsAreSubtotals="1" fieldPosition="0">
        <references count="2">
          <reference field="0" count="1" selected="0">
            <x v="2"/>
          </reference>
          <reference field="1" count="4">
            <x v="12"/>
            <x v="13"/>
            <x v="14"/>
            <x v="15"/>
          </reference>
        </references>
      </pivotArea>
    </format>
    <format dxfId="8481">
      <pivotArea collapsedLevelsAreSubtotals="1" fieldPosition="0">
        <references count="1">
          <reference field="0" count="1">
            <x v="3"/>
          </reference>
        </references>
      </pivotArea>
    </format>
    <format dxfId="8482">
      <pivotArea collapsedLevelsAreSubtotals="1" fieldPosition="0">
        <references count="2">
          <reference field="0" count="1" selected="0">
            <x v="3"/>
          </reference>
          <reference field="1" count="4">
            <x v="0"/>
            <x v="1"/>
            <x v="2"/>
            <x v="3"/>
          </reference>
        </references>
      </pivotArea>
    </format>
    <format dxfId="8483">
      <pivotArea outline="0" collapsedLevelsAreSubtotals="1" fieldPosition="0"/>
    </format>
    <format dxfId="8484">
      <pivotArea type="all" dataOnly="0" outline="0" fieldPosition="0"/>
    </format>
    <format dxfId="8485">
      <pivotArea outline="0" collapsedLevelsAreSubtotals="1" fieldPosition="0"/>
    </format>
    <format dxfId="8486">
      <pivotArea field="0" type="button" dataOnly="0" labelOnly="1" outline="0" axis="axisRow" fieldPosition="0"/>
    </format>
    <format dxfId="8487">
      <pivotArea dataOnly="0" labelOnly="1" fieldPosition="0">
        <references count="1">
          <reference field="0" count="0"/>
        </references>
      </pivotArea>
    </format>
    <format dxfId="8488">
      <pivotArea dataOnly="0" labelOnly="1" grandRow="1" outline="0" fieldPosition="0"/>
    </format>
    <format dxfId="8489">
      <pivotArea dataOnly="0" labelOnly="1" outline="0" axis="axisValues" fieldPosition="0"/>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2" showRowHeaders="1" showColHeaders="1" showRowStripes="0" showColStripes="0" showLastColumn="1"/>
  <rowHierarchiesUsage count="2">
    <rowHierarchyUsage hierarchyUsage="3"/>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B4063-C2AC-4CBE-9ECD-C2E2F91310E7}" name="PivotTable6" cacheId="363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3" rowHeaderCaption="Catergory, Product">
  <location ref="S17:Z24" firstHeaderRow="1" firstDataRow="2" firstDataCol="1"/>
  <pivotFields count="5">
    <pivotField axis="axisRow" allDrilled="1" showAll="0">
      <items count="6">
        <item x="0" e="0"/>
        <item x="1" e="0"/>
        <item x="2" e="0"/>
        <item x="3" e="0"/>
        <item x="4" e="0"/>
        <item t="default"/>
      </items>
    </pivotField>
    <pivotField axis="axisRow" allDrilled="1" showAll="0" dataSourceSort="1">
      <items count="21">
        <item x="0" e="0"/>
        <item x="1" e="0"/>
        <item x="2" e="0"/>
        <item x="3" e="0"/>
        <item x="4" e="0"/>
        <item x="5" e="0"/>
        <item x="6" e="0"/>
        <item x="7" e="0"/>
        <item x="8" e="0"/>
        <item x="9" e="0"/>
        <item x="10" e="0"/>
        <item x="11" e="0"/>
        <item x="12" e="0"/>
        <item x="13" e="0"/>
        <item x="14" e="0"/>
        <item x="15" e="0"/>
        <item x="16" e="0"/>
        <item x="17" e="0"/>
        <item x="18" e="0"/>
        <item x="19" e="0"/>
        <item t="default"/>
      </items>
    </pivotField>
    <pivotField axis="axisCol"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2">
    <field x="0"/>
    <field x="1"/>
  </rowFields>
  <rowItems count="6">
    <i>
      <x/>
    </i>
    <i>
      <x v="1"/>
    </i>
    <i>
      <x v="2"/>
    </i>
    <i>
      <x v="3"/>
    </i>
    <i>
      <x v="4"/>
    </i>
    <i t="grand">
      <x/>
    </i>
  </rowItems>
  <colFields count="1">
    <field x="2"/>
  </colFields>
  <colItems count="7">
    <i>
      <x/>
    </i>
    <i>
      <x v="1"/>
    </i>
    <i>
      <x v="2"/>
    </i>
    <i>
      <x v="3"/>
    </i>
    <i>
      <x v="4"/>
    </i>
    <i>
      <x v="5"/>
    </i>
    <i t="grand">
      <x/>
    </i>
  </colItems>
  <dataFields count="1">
    <dataField name="Sum of Profit" fld="3" baseField="0" baseItem="0"/>
  </dataFields>
  <formats count="23">
    <format dxfId="8490">
      <pivotArea type="all" dataOnly="0" outline="0" fieldPosition="0"/>
    </format>
    <format dxfId="8491">
      <pivotArea outline="0" collapsedLevelsAreSubtotals="1" fieldPosition="0"/>
    </format>
    <format dxfId="8492">
      <pivotArea dataOnly="0" labelOnly="1" grandRow="1" outline="0" fieldPosition="0"/>
    </format>
    <format dxfId="8493">
      <pivotArea type="all" dataOnly="0" outline="0" fieldPosition="0"/>
    </format>
    <format dxfId="8494">
      <pivotArea outline="0" collapsedLevelsAreSubtotals="1" fieldPosition="0"/>
    </format>
    <format dxfId="8495">
      <pivotArea dataOnly="0" labelOnly="1" grandRow="1" outline="0" fieldPosition="0"/>
    </format>
    <format dxfId="8496">
      <pivotArea collapsedLevelsAreSubtotals="1" fieldPosition="0">
        <references count="1">
          <reference field="0" count="1">
            <x v="0"/>
          </reference>
        </references>
      </pivotArea>
    </format>
    <format dxfId="8497">
      <pivotArea collapsedLevelsAreSubtotals="1" fieldPosition="0">
        <references count="2">
          <reference field="0" count="1" selected="0">
            <x v="0"/>
          </reference>
          <reference field="1" count="4">
            <x v="0"/>
            <x v="1"/>
            <x v="2"/>
            <x v="3"/>
          </reference>
        </references>
      </pivotArea>
    </format>
    <format dxfId="8498">
      <pivotArea collapsedLevelsAreSubtotals="1" fieldPosition="0">
        <references count="1">
          <reference field="0" count="1">
            <x v="1"/>
          </reference>
        </references>
      </pivotArea>
    </format>
    <format dxfId="8499">
      <pivotArea collapsedLevelsAreSubtotals="1" fieldPosition="0">
        <references count="2">
          <reference field="0" count="1" selected="0">
            <x v="1"/>
          </reference>
          <reference field="1" count="4">
            <x v="4"/>
            <x v="5"/>
            <x v="6"/>
            <x v="7"/>
          </reference>
        </references>
      </pivotArea>
    </format>
    <format dxfId="8500">
      <pivotArea collapsedLevelsAreSubtotals="1" fieldPosition="0">
        <references count="1">
          <reference field="0" count="1">
            <x v="4"/>
          </reference>
        </references>
      </pivotArea>
    </format>
    <format dxfId="8501">
      <pivotArea collapsedLevelsAreSubtotals="1" fieldPosition="0">
        <references count="2">
          <reference field="0" count="1" selected="0">
            <x v="4"/>
          </reference>
          <reference field="1" count="4">
            <x v="16"/>
            <x v="17"/>
            <x v="18"/>
            <x v="19"/>
          </reference>
        </references>
      </pivotArea>
    </format>
    <format dxfId="8502">
      <pivotArea collapsedLevelsAreSubtotals="1" fieldPosition="0">
        <references count="1">
          <reference field="0" count="1">
            <x v="2"/>
          </reference>
        </references>
      </pivotArea>
    </format>
    <format dxfId="8503">
      <pivotArea collapsedLevelsAreSubtotals="1" fieldPosition="0">
        <references count="2">
          <reference field="0" count="1" selected="0">
            <x v="2"/>
          </reference>
          <reference field="1" count="4">
            <x v="8"/>
            <x v="9"/>
            <x v="10"/>
            <x v="11"/>
          </reference>
        </references>
      </pivotArea>
    </format>
    <format dxfId="8504">
      <pivotArea collapsedLevelsAreSubtotals="1" fieldPosition="0">
        <references count="1">
          <reference field="0" count="1">
            <x v="3"/>
          </reference>
        </references>
      </pivotArea>
    </format>
    <format dxfId="8505">
      <pivotArea collapsedLevelsAreSubtotals="1" fieldPosition="0">
        <references count="2">
          <reference field="0" count="1" selected="0">
            <x v="3"/>
          </reference>
          <reference field="1" count="4">
            <x v="12"/>
            <x v="13"/>
            <x v="14"/>
            <x v="15"/>
          </reference>
        </references>
      </pivotArea>
    </format>
    <format dxfId="8506">
      <pivotArea outline="0" collapsedLevelsAreSubtotals="1" fieldPosition="0"/>
    </format>
    <format dxfId="8507">
      <pivotArea type="all" dataOnly="0" outline="0" fieldPosition="0"/>
    </format>
    <format dxfId="8508">
      <pivotArea outline="0" collapsedLevelsAreSubtotals="1" fieldPosition="0"/>
    </format>
    <format dxfId="8509">
      <pivotArea field="0" type="button" dataOnly="0" labelOnly="1" outline="0" axis="axisRow" fieldPosition="0"/>
    </format>
    <format dxfId="8510">
      <pivotArea dataOnly="0" labelOnly="1" fieldPosition="0">
        <references count="1">
          <reference field="0" count="0"/>
        </references>
      </pivotArea>
    </format>
    <format dxfId="8511">
      <pivotArea dataOnly="0" labelOnly="1" grandRow="1" outline="0" fieldPosition="0"/>
    </format>
    <format dxfId="8512">
      <pivotArea dataOnly="0" labelOnly="1" outline="0" axis="axisValues" fieldPosition="0"/>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2" showRowHeaders="1" showColHeaders="1" showRowStripes="0" showColStripes="0" showLastColumn="1"/>
  <rowHierarchiesUsage count="2">
    <rowHierarchyUsage hierarchyUsage="3"/>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48439-156D-4A73-B914-C391BF4D0DAE}" name="PivotTable5" cacheId="363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3" rowHeaderCaption="Catergory, Product">
  <location ref="S8:Z15" firstHeaderRow="1" firstDataRow="2" firstDataCol="1"/>
  <pivotFields count="5">
    <pivotField dataField="1" showAll="0"/>
    <pivotField axis="axisRow" allDrilled="1" showAll="0">
      <items count="6">
        <item x="0" e="0"/>
        <item x="1" e="0"/>
        <item x="2" e="0"/>
        <item x="3" e="0"/>
        <item x="4" e="0"/>
        <item t="default"/>
      </items>
    </pivotField>
    <pivotField axis="axisRow" allDrilled="1" showAll="0" dataSourceSort="1">
      <items count="21">
        <item x="0" e="0"/>
        <item x="1" e="0"/>
        <item x="2" e="0"/>
        <item x="3" e="0"/>
        <item x="4" e="0"/>
        <item x="5" e="0"/>
        <item x="6" e="0"/>
        <item x="7" e="0"/>
        <item x="8" e="0"/>
        <item x="9" e="0"/>
        <item x="10" e="0"/>
        <item x="11" e="0"/>
        <item x="12" e="0"/>
        <item x="13" e="0"/>
        <item x="14" e="0"/>
        <item x="15" e="0"/>
        <item x="16" e="0"/>
        <item x="17" e="0"/>
        <item x="18" e="0"/>
        <item x="19" e="0"/>
        <item t="default"/>
      </items>
    </pivotField>
    <pivotField axis="axisCol" allDrilled="1" showAll="0" dataSourceSort="1" defaultAttributeDrillState="1">
      <items count="7">
        <item x="0"/>
        <item x="1"/>
        <item x="2"/>
        <item x="3"/>
        <item x="4"/>
        <item x="5"/>
        <item t="default"/>
      </items>
    </pivotField>
    <pivotField allDrilled="1" showAll="0" dataSourceSort="1" defaultAttributeDrillState="1"/>
  </pivotFields>
  <rowFields count="2">
    <field x="1"/>
    <field x="2"/>
  </rowFields>
  <rowItems count="6">
    <i>
      <x/>
    </i>
    <i>
      <x v="1"/>
    </i>
    <i>
      <x v="2"/>
    </i>
    <i>
      <x v="3"/>
    </i>
    <i>
      <x v="4"/>
    </i>
    <i t="grand">
      <x/>
    </i>
  </rowItems>
  <colFields count="1">
    <field x="3"/>
  </colFields>
  <colItems count="7">
    <i>
      <x/>
    </i>
    <i>
      <x v="1"/>
    </i>
    <i>
      <x v="2"/>
    </i>
    <i>
      <x v="3"/>
    </i>
    <i>
      <x v="4"/>
    </i>
    <i>
      <x v="5"/>
    </i>
    <i t="grand">
      <x/>
    </i>
  </colItems>
  <dataFields count="1">
    <dataField name="Sum of Sales" fld="0" baseField="2" baseItem="2"/>
  </dataFields>
  <formats count="27">
    <format dxfId="8513">
      <pivotArea type="all" dataOnly="0" outline="0" fieldPosition="0"/>
    </format>
    <format dxfId="8514">
      <pivotArea outline="0" collapsedLevelsAreSubtotals="1" fieldPosition="0"/>
    </format>
    <format dxfId="8515">
      <pivotArea dataOnly="0" labelOnly="1" grandRow="1" outline="0" fieldPosition="0"/>
    </format>
    <format dxfId="8516">
      <pivotArea dataOnly="0" labelOnly="1" outline="0" fieldPosition="0">
        <references count="1">
          <reference field="4294967294" count="1">
            <x v="0"/>
          </reference>
        </references>
      </pivotArea>
    </format>
    <format dxfId="8517">
      <pivotArea type="all" dataOnly="0" outline="0" fieldPosition="0"/>
    </format>
    <format dxfId="8518">
      <pivotArea outline="0" collapsedLevelsAreSubtotals="1" fieldPosition="0"/>
    </format>
    <format dxfId="8519">
      <pivotArea dataOnly="0" labelOnly="1" grandRow="1" outline="0" fieldPosition="0"/>
    </format>
    <format dxfId="8520">
      <pivotArea dataOnly="0" labelOnly="1" outline="0" fieldPosition="0">
        <references count="1">
          <reference field="4294967294" count="1">
            <x v="0"/>
          </reference>
        </references>
      </pivotArea>
    </format>
    <format dxfId="8521">
      <pivotArea dataOnly="0" labelOnly="1" outline="0" fieldPosition="0">
        <references count="1">
          <reference field="4294967294" count="1">
            <x v="0"/>
          </reference>
        </references>
      </pivotArea>
    </format>
    <format dxfId="8522">
      <pivotArea outline="0" fieldPosition="0">
        <references count="1">
          <reference field="4294967294" count="1">
            <x v="0"/>
          </reference>
        </references>
      </pivotArea>
    </format>
    <format dxfId="8523">
      <pivotArea collapsedLevelsAreSubtotals="1" fieldPosition="0">
        <references count="1">
          <reference field="1" count="1">
            <x v="0"/>
          </reference>
        </references>
      </pivotArea>
    </format>
    <format dxfId="8524">
      <pivotArea collapsedLevelsAreSubtotals="1" fieldPosition="0">
        <references count="2">
          <reference field="1" count="1" selected="0">
            <x v="0"/>
          </reference>
          <reference field="2" count="4">
            <x v="0"/>
            <x v="1"/>
            <x v="2"/>
            <x v="3"/>
          </reference>
        </references>
      </pivotArea>
    </format>
    <format dxfId="8525">
      <pivotArea collapsedLevelsAreSubtotals="1" fieldPosition="0">
        <references count="1">
          <reference field="1" count="1">
            <x v="1"/>
          </reference>
        </references>
      </pivotArea>
    </format>
    <format dxfId="8526">
      <pivotArea collapsedLevelsAreSubtotals="1" fieldPosition="0">
        <references count="2">
          <reference field="1" count="1" selected="0">
            <x v="1"/>
          </reference>
          <reference field="2" count="4">
            <x v="4"/>
            <x v="5"/>
            <x v="6"/>
            <x v="7"/>
          </reference>
        </references>
      </pivotArea>
    </format>
    <format dxfId="8527">
      <pivotArea collapsedLevelsAreSubtotals="1" fieldPosition="0">
        <references count="1">
          <reference field="1" count="1">
            <x v="4"/>
          </reference>
        </references>
      </pivotArea>
    </format>
    <format dxfId="8528">
      <pivotArea collapsedLevelsAreSubtotals="1" fieldPosition="0">
        <references count="2">
          <reference field="1" count="1" selected="0">
            <x v="4"/>
          </reference>
          <reference field="2" count="4">
            <x v="16"/>
            <x v="17"/>
            <x v="18"/>
            <x v="19"/>
          </reference>
        </references>
      </pivotArea>
    </format>
    <format dxfId="8529">
      <pivotArea collapsedLevelsAreSubtotals="1" fieldPosition="0">
        <references count="1">
          <reference field="1" count="1">
            <x v="2"/>
          </reference>
        </references>
      </pivotArea>
    </format>
    <format dxfId="8530">
      <pivotArea collapsedLevelsAreSubtotals="1" fieldPosition="0">
        <references count="2">
          <reference field="1" count="1" selected="0">
            <x v="2"/>
          </reference>
          <reference field="2" count="4">
            <x v="8"/>
            <x v="9"/>
            <x v="10"/>
            <x v="11"/>
          </reference>
        </references>
      </pivotArea>
    </format>
    <format dxfId="8531">
      <pivotArea collapsedLevelsAreSubtotals="1" fieldPosition="0">
        <references count="1">
          <reference field="1" count="1">
            <x v="3"/>
          </reference>
        </references>
      </pivotArea>
    </format>
    <format dxfId="8532">
      <pivotArea collapsedLevelsAreSubtotals="1" fieldPosition="0">
        <references count="2">
          <reference field="1" count="1" selected="0">
            <x v="3"/>
          </reference>
          <reference field="2" count="4">
            <x v="12"/>
            <x v="13"/>
            <x v="14"/>
            <x v="15"/>
          </reference>
        </references>
      </pivotArea>
    </format>
    <format dxfId="8533">
      <pivotArea outline="0" collapsedLevelsAreSubtotals="1" fieldPosition="0"/>
    </format>
    <format dxfId="8534">
      <pivotArea type="all" dataOnly="0" outline="0" fieldPosition="0"/>
    </format>
    <format dxfId="8535">
      <pivotArea outline="0" collapsedLevelsAreSubtotals="1" fieldPosition="0"/>
    </format>
    <format dxfId="8536">
      <pivotArea field="1" type="button" dataOnly="0" labelOnly="1" outline="0" axis="axisRow" fieldPosition="0"/>
    </format>
    <format dxfId="8537">
      <pivotArea dataOnly="0" labelOnly="1" fieldPosition="0">
        <references count="1">
          <reference field="1" count="0"/>
        </references>
      </pivotArea>
    </format>
    <format dxfId="8538">
      <pivotArea dataOnly="0" labelOnly="1" grandRow="1" outline="0" fieldPosition="0"/>
    </format>
    <format dxfId="8539">
      <pivotArea dataOnly="0" labelOnly="1" outline="0" axis="axisValues" fieldPosition="0"/>
    </format>
  </formats>
  <conditionalFormats count="1">
    <conditionalFormat priority="1">
      <pivotAreas count="5">
        <pivotArea type="data" collapsedLevelsAreSubtotals="1" fieldPosition="0">
          <references count="3">
            <reference field="4294967294" count="1" selected="0">
              <x v="0"/>
            </reference>
            <reference field="1" count="1">
              <x v="0"/>
            </reference>
            <reference field="3" count="6" selected="0">
              <x v="0"/>
              <x v="1"/>
              <x v="2"/>
              <x v="3"/>
              <x v="4"/>
              <x v="5"/>
            </reference>
          </references>
        </pivotArea>
        <pivotArea type="data" collapsedLevelsAreSubtotals="1" fieldPosition="0">
          <references count="3">
            <reference field="4294967294" count="1" selected="0">
              <x v="0"/>
            </reference>
            <reference field="1" count="1">
              <x v="1"/>
            </reference>
            <reference field="3" count="6" selected="0">
              <x v="0"/>
              <x v="1"/>
              <x v="2"/>
              <x v="3"/>
              <x v="4"/>
              <x v="5"/>
            </reference>
          </references>
        </pivotArea>
        <pivotArea type="data" collapsedLevelsAreSubtotals="1" fieldPosition="0">
          <references count="3">
            <reference field="4294967294" count="1" selected="0">
              <x v="0"/>
            </reference>
            <reference field="1" count="1">
              <x v="2"/>
            </reference>
            <reference field="3" count="6" selected="0">
              <x v="0"/>
              <x v="1"/>
              <x v="2"/>
              <x v="3"/>
              <x v="4"/>
              <x v="5"/>
            </reference>
          </references>
        </pivotArea>
        <pivotArea type="data" collapsedLevelsAreSubtotals="1" fieldPosition="0">
          <references count="3">
            <reference field="4294967294" count="1" selected="0">
              <x v="0"/>
            </reference>
            <reference field="1" count="1">
              <x v="3"/>
            </reference>
            <reference field="3" count="6" selected="0">
              <x v="0"/>
              <x v="1"/>
              <x v="2"/>
              <x v="3"/>
              <x v="4"/>
              <x v="5"/>
            </reference>
          </references>
        </pivotArea>
        <pivotArea type="data" collapsedLevelsAreSubtotals="1" fieldPosition="0">
          <references count="3">
            <reference field="4294967294" count="1" selected="0">
              <x v="0"/>
            </reference>
            <reference field="1" count="1">
              <x v="4"/>
            </reference>
            <reference field="3" count="6" selected="0">
              <x v="0"/>
              <x v="1"/>
              <x v="2"/>
              <x v="3"/>
              <x v="4"/>
              <x v="5"/>
            </reference>
          </references>
        </pivotArea>
      </pivotAreas>
    </conditionalFormat>
  </conditionalFormats>
  <chartFormats count="26">
    <chartFormat chart="3" format="4"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1" count="1" selected="0">
            <x v="0"/>
          </reference>
          <reference field="2" count="1" selected="0">
            <x v="0"/>
          </reference>
        </references>
      </pivotArea>
    </chartFormat>
    <chartFormat chart="3" format="7">
      <pivotArea type="data" outline="0" fieldPosition="0">
        <references count="3">
          <reference field="4294967294" count="1" selected="0">
            <x v="0"/>
          </reference>
          <reference field="1" count="1" selected="0">
            <x v="0"/>
          </reference>
          <reference field="2" count="1" selected="0">
            <x v="1"/>
          </reference>
        </references>
      </pivotArea>
    </chartFormat>
    <chartFormat chart="3" format="8">
      <pivotArea type="data" outline="0" fieldPosition="0">
        <references count="3">
          <reference field="4294967294" count="1" selected="0">
            <x v="0"/>
          </reference>
          <reference field="1" count="1" selected="0">
            <x v="0"/>
          </reference>
          <reference field="2" count="1" selected="0">
            <x v="2"/>
          </reference>
        </references>
      </pivotArea>
    </chartFormat>
    <chartFormat chart="3" format="9">
      <pivotArea type="data" outline="0" fieldPosition="0">
        <references count="3">
          <reference field="4294967294" count="1" selected="0">
            <x v="0"/>
          </reference>
          <reference field="1" count="1" selected="0">
            <x v="0"/>
          </reference>
          <reference field="2" count="1" selected="0">
            <x v="3"/>
          </reference>
        </references>
      </pivotArea>
    </chartFormat>
    <chartFormat chart="3" format="10">
      <pivotArea type="data" outline="0" fieldPosition="0">
        <references count="3">
          <reference field="4294967294" count="1" selected="0">
            <x v="0"/>
          </reference>
          <reference field="1" count="1" selected="0">
            <x v="1"/>
          </reference>
          <reference field="2" count="1" selected="0">
            <x v="4"/>
          </reference>
        </references>
      </pivotArea>
    </chartFormat>
    <chartFormat chart="3" format="11">
      <pivotArea type="data" outline="0" fieldPosition="0">
        <references count="3">
          <reference field="4294967294" count="1" selected="0">
            <x v="0"/>
          </reference>
          <reference field="1" count="1" selected="0">
            <x v="1"/>
          </reference>
          <reference field="2" count="1" selected="0">
            <x v="5"/>
          </reference>
        </references>
      </pivotArea>
    </chartFormat>
    <chartFormat chart="3" format="12">
      <pivotArea type="data" outline="0" fieldPosition="0">
        <references count="3">
          <reference field="4294967294" count="1" selected="0">
            <x v="0"/>
          </reference>
          <reference field="1" count="1" selected="0">
            <x v="1"/>
          </reference>
          <reference field="2" count="1" selected="0">
            <x v="6"/>
          </reference>
        </references>
      </pivotArea>
    </chartFormat>
    <chartFormat chart="3" format="13">
      <pivotArea type="data" outline="0" fieldPosition="0">
        <references count="3">
          <reference field="4294967294" count="1" selected="0">
            <x v="0"/>
          </reference>
          <reference field="1" count="1" selected="0">
            <x v="1"/>
          </reference>
          <reference field="2" count="1" selected="0">
            <x v="7"/>
          </reference>
        </references>
      </pivotArea>
    </chartFormat>
    <chartFormat chart="3" format="14">
      <pivotArea type="data" outline="0" fieldPosition="0">
        <references count="3">
          <reference field="4294967294" count="1" selected="0">
            <x v="0"/>
          </reference>
          <reference field="1" count="1" selected="0">
            <x v="4"/>
          </reference>
          <reference field="2" count="1" selected="0">
            <x v="16"/>
          </reference>
        </references>
      </pivotArea>
    </chartFormat>
    <chartFormat chart="3" format="15">
      <pivotArea type="data" outline="0" fieldPosition="0">
        <references count="3">
          <reference field="4294967294" count="1" selected="0">
            <x v="0"/>
          </reference>
          <reference field="1" count="1" selected="0">
            <x v="4"/>
          </reference>
          <reference field="2" count="1" selected="0">
            <x v="17"/>
          </reference>
        </references>
      </pivotArea>
    </chartFormat>
    <chartFormat chart="3" format="16">
      <pivotArea type="data" outline="0" fieldPosition="0">
        <references count="3">
          <reference field="4294967294" count="1" selected="0">
            <x v="0"/>
          </reference>
          <reference field="1" count="1" selected="0">
            <x v="4"/>
          </reference>
          <reference field="2" count="1" selected="0">
            <x v="18"/>
          </reference>
        </references>
      </pivotArea>
    </chartFormat>
    <chartFormat chart="3" format="17">
      <pivotArea type="data" outline="0" fieldPosition="0">
        <references count="3">
          <reference field="4294967294" count="1" selected="0">
            <x v="0"/>
          </reference>
          <reference field="1" count="1" selected="0">
            <x v="4"/>
          </reference>
          <reference field="2" count="1" selected="0">
            <x v="19"/>
          </reference>
        </references>
      </pivotArea>
    </chartFormat>
    <chartFormat chart="3" format="18">
      <pivotArea type="data" outline="0" fieldPosition="0">
        <references count="3">
          <reference field="4294967294" count="1" selected="0">
            <x v="0"/>
          </reference>
          <reference field="1" count="1" selected="0">
            <x v="2"/>
          </reference>
          <reference field="2" count="1" selected="0">
            <x v="8"/>
          </reference>
        </references>
      </pivotArea>
    </chartFormat>
    <chartFormat chart="3" format="19">
      <pivotArea type="data" outline="0" fieldPosition="0">
        <references count="3">
          <reference field="4294967294" count="1" selected="0">
            <x v="0"/>
          </reference>
          <reference field="1" count="1" selected="0">
            <x v="2"/>
          </reference>
          <reference field="2" count="1" selected="0">
            <x v="9"/>
          </reference>
        </references>
      </pivotArea>
    </chartFormat>
    <chartFormat chart="3" format="20">
      <pivotArea type="data" outline="0" fieldPosition="0">
        <references count="3">
          <reference field="4294967294" count="1" selected="0">
            <x v="0"/>
          </reference>
          <reference field="1" count="1" selected="0">
            <x v="2"/>
          </reference>
          <reference field="2" count="1" selected="0">
            <x v="10"/>
          </reference>
        </references>
      </pivotArea>
    </chartFormat>
    <chartFormat chart="3" format="21">
      <pivotArea type="data" outline="0" fieldPosition="0">
        <references count="3">
          <reference field="4294967294" count="1" selected="0">
            <x v="0"/>
          </reference>
          <reference field="1" count="1" selected="0">
            <x v="2"/>
          </reference>
          <reference field="2" count="1" selected="0">
            <x v="11"/>
          </reference>
        </references>
      </pivotArea>
    </chartFormat>
    <chartFormat chart="3" format="22">
      <pivotArea type="data" outline="0" fieldPosition="0">
        <references count="3">
          <reference field="4294967294" count="1" selected="0">
            <x v="0"/>
          </reference>
          <reference field="1" count="1" selected="0">
            <x v="3"/>
          </reference>
          <reference field="2" count="1" selected="0">
            <x v="12"/>
          </reference>
        </references>
      </pivotArea>
    </chartFormat>
    <chartFormat chart="3" format="23">
      <pivotArea type="data" outline="0" fieldPosition="0">
        <references count="3">
          <reference field="4294967294" count="1" selected="0">
            <x v="0"/>
          </reference>
          <reference field="1" count="1" selected="0">
            <x v="3"/>
          </reference>
          <reference field="2" count="1" selected="0">
            <x v="13"/>
          </reference>
        </references>
      </pivotArea>
    </chartFormat>
    <chartFormat chart="3" format="24">
      <pivotArea type="data" outline="0" fieldPosition="0">
        <references count="3">
          <reference field="4294967294" count="1" selected="0">
            <x v="0"/>
          </reference>
          <reference field="1" count="1" selected="0">
            <x v="3"/>
          </reference>
          <reference field="2" count="1" selected="0">
            <x v="14"/>
          </reference>
        </references>
      </pivotArea>
    </chartFormat>
    <chartFormat chart="3" format="25">
      <pivotArea type="data" outline="0" fieldPosition="0">
        <references count="3">
          <reference field="4294967294" count="1" selected="0">
            <x v="0"/>
          </reference>
          <reference field="1" count="1" selected="0">
            <x v="3"/>
          </reference>
          <reference field="2" count="1" selected="0">
            <x v="15"/>
          </reference>
        </references>
      </pivotArea>
    </chartFormat>
    <chartFormat chart="3" format="26">
      <pivotArea type="data" outline="0" fieldPosition="0">
        <references count="2">
          <reference field="4294967294" count="1" selected="0">
            <x v="0"/>
          </reference>
          <reference field="1" count="1" selected="0">
            <x v="0"/>
          </reference>
        </references>
      </pivotArea>
    </chartFormat>
    <chartFormat chart="3" format="27">
      <pivotArea type="data" outline="0" fieldPosition="0">
        <references count="2">
          <reference field="4294967294" count="1" selected="0">
            <x v="0"/>
          </reference>
          <reference field="1" count="1" selected="0">
            <x v="1"/>
          </reference>
        </references>
      </pivotArea>
    </chartFormat>
    <chartFormat chart="3" format="28">
      <pivotArea type="data" outline="0" fieldPosition="0">
        <references count="2">
          <reference field="4294967294" count="1" selected="0">
            <x v="0"/>
          </reference>
          <reference field="1" count="1" selected="0">
            <x v="4"/>
          </reference>
        </references>
      </pivotArea>
    </chartFormat>
    <chartFormat chart="3" format="29">
      <pivotArea type="data" outline="0" fieldPosition="0">
        <references count="2">
          <reference field="4294967294" count="1" selected="0">
            <x v="0"/>
          </reference>
          <reference field="1" count="1" selected="0">
            <x v="2"/>
          </reference>
        </references>
      </pivotArea>
    </chartFormat>
    <chartFormat chart="3" format="30">
      <pivotArea type="data" outline="0" fieldPosition="0">
        <references count="2">
          <reference field="4294967294" count="1" selected="0">
            <x v="0"/>
          </reference>
          <reference field="1" count="1" selected="0">
            <x v="3"/>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2" showRowHeaders="1" showColHeaders="1" showRowStripes="0" showColStripes="0" showLastColumn="1"/>
  <rowHierarchiesUsage count="2">
    <rowHierarchyUsage hierarchyUsage="3"/>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A64B8-862B-437E-9823-9E9061A09979}" name="PivotTable3" cacheId="363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6" rowHeaderCaption="State">
  <location ref="F28:G33"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5">
    <i>
      <x/>
    </i>
    <i>
      <x v="1"/>
    </i>
    <i>
      <x v="2"/>
    </i>
    <i>
      <x v="3"/>
    </i>
    <i>
      <x v="4"/>
    </i>
  </rowItems>
  <colItems count="1">
    <i/>
  </colItems>
  <dataFields count="1">
    <dataField name="Quantity" fld="0" baseField="0" baseItem="0"/>
  </dataFields>
  <formats count="6">
    <format dxfId="8540">
      <pivotArea type="all" dataOnly="0" outline="0" fieldPosition="0"/>
    </format>
    <format dxfId="8541">
      <pivotArea outline="0" collapsedLevelsAreSubtotals="1" fieldPosition="0"/>
    </format>
    <format dxfId="8542">
      <pivotArea dataOnly="0" labelOnly="1" grandRow="1" outline="0" fieldPosition="0"/>
    </format>
    <format dxfId="8543">
      <pivotArea type="all" dataOnly="0" outline="0" fieldPosition="0"/>
    </format>
    <format dxfId="8544">
      <pivotArea outline="0" collapsedLevelsAreSubtotals="1" fieldPosition="0"/>
    </format>
    <format dxfId="8545">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Quantity"/>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89227-64AC-48B0-950D-3E442BD58F9D}" name="PivotTable15" cacheId="362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4" rowHeaderCaption="Category">
  <location ref="K35:L36"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66"/>
  </dataFields>
  <formats count="19">
    <format dxfId="8546">
      <pivotArea type="all" dataOnly="0" outline="0" fieldPosition="0"/>
    </format>
    <format dxfId="8547">
      <pivotArea outline="0" collapsedLevelsAreSubtotals="1" fieldPosition="0"/>
    </format>
    <format dxfId="8548">
      <pivotArea field="1" type="button" dataOnly="0" labelOnly="1" outline="0" axis="axisRow" fieldPosition="0"/>
    </format>
    <format dxfId="8549">
      <pivotArea dataOnly="0" labelOnly="1" fieldPosition="0">
        <references count="1">
          <reference field="1" count="0"/>
        </references>
      </pivotArea>
    </format>
    <format dxfId="8550">
      <pivotArea dataOnly="0" labelOnly="1" grandRow="1" outline="0" fieldPosition="0"/>
    </format>
    <format dxfId="8551">
      <pivotArea dataOnly="0" labelOnly="1" outline="0" fieldPosition="0">
        <references count="1">
          <reference field="4294967294" count="1">
            <x v="0"/>
          </reference>
        </references>
      </pivotArea>
    </format>
    <format dxfId="8552">
      <pivotArea type="all" dataOnly="0" outline="0" fieldPosition="0"/>
    </format>
    <format dxfId="8553">
      <pivotArea outline="0" collapsedLevelsAreSubtotals="1" fieldPosition="0"/>
    </format>
    <format dxfId="8554">
      <pivotArea field="1" type="button" dataOnly="0" labelOnly="1" outline="0" axis="axisRow" fieldPosition="0"/>
    </format>
    <format dxfId="8555">
      <pivotArea dataOnly="0" labelOnly="1" fieldPosition="0">
        <references count="1">
          <reference field="1" count="0"/>
        </references>
      </pivotArea>
    </format>
    <format dxfId="8556">
      <pivotArea dataOnly="0" labelOnly="1" grandRow="1" outline="0" fieldPosition="0"/>
    </format>
    <format dxfId="8557">
      <pivotArea dataOnly="0" labelOnly="1" outline="0" fieldPosition="0">
        <references count="1">
          <reference field="4294967294" count="1">
            <x v="0"/>
          </reference>
        </references>
      </pivotArea>
    </format>
    <format dxfId="8558">
      <pivotArea dataOnly="0" labelOnly="1" outline="0" fieldPosition="0">
        <references count="1">
          <reference field="4294967294" count="1">
            <x v="0"/>
          </reference>
        </references>
      </pivotArea>
    </format>
    <format dxfId="8559">
      <pivotArea outline="0" collapsedLevelsAreSubtotals="1" fieldPosition="0"/>
    </format>
    <format dxfId="8560">
      <pivotArea type="all" dataOnly="0" outline="0" fieldPosition="0"/>
    </format>
    <format dxfId="8561">
      <pivotArea outline="0" collapsedLevelsAreSubtotals="1" fieldPosition="0"/>
    </format>
    <format dxfId="8562">
      <pivotArea field="1" type="button" dataOnly="0" labelOnly="1" outline="0" axis="axisRow" fieldPosition="0"/>
    </format>
    <format dxfId="8563">
      <pivotArea dataOnly="0" labelOnly="1" fieldPosition="0">
        <references count="1">
          <reference field="1" count="0"/>
        </references>
      </pivotArea>
    </format>
    <format dxfId="856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3DDEAA-0B31-445C-863C-8AF4C426CEEA}" name="KPI" cacheId="359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3:D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Orders" fld="3" subtotal="count" baseField="0" baseItem="1"/>
    <dataField name="Total Sales" fld="0" baseField="0" baseItem="0" numFmtId="165"/>
    <dataField name="Total Profit" fld="1" baseField="0" baseItem="0" numFmtId="165"/>
    <dataField fld="2" subtotal="count" baseField="0" baseItem="0" numFmtId="10"/>
  </dataFields>
  <formats count="21">
    <format dxfId="8740">
      <pivotArea type="all" dataOnly="0" outline="0" fieldPosition="0"/>
    </format>
    <format dxfId="8741">
      <pivotArea outline="0" collapsedLevelsAreSubtotals="1" fieldPosition="0"/>
    </format>
    <format dxfId="8742">
      <pivotArea dataOnly="0" labelOnly="1" outline="0" fieldPosition="0">
        <references count="1">
          <reference field="4294967294" count="3">
            <x v="0"/>
            <x v="1"/>
            <x v="2"/>
          </reference>
        </references>
      </pivotArea>
    </format>
    <format dxfId="8743">
      <pivotArea dataOnly="0" labelOnly="1" outline="0" fieldPosition="0">
        <references count="1">
          <reference field="4294967294" count="3">
            <x v="0"/>
            <x v="1"/>
            <x v="2"/>
          </reference>
        </references>
      </pivotArea>
    </format>
    <format dxfId="8744">
      <pivotArea dataOnly="0" labelOnly="1" outline="0" fieldPosition="0">
        <references count="1">
          <reference field="4294967294" count="1">
            <x v="3"/>
          </reference>
        </references>
      </pivotArea>
    </format>
    <format dxfId="8745">
      <pivotArea dataOnly="0" labelOnly="1" outline="0" fieldPosition="0">
        <references count="1">
          <reference field="4294967294" count="4">
            <x v="0"/>
            <x v="1"/>
            <x v="2"/>
            <x v="3"/>
          </reference>
        </references>
      </pivotArea>
    </format>
    <format dxfId="8746">
      <pivotArea outline="0" collapsedLevelsAreSubtotals="1" fieldPosition="0"/>
    </format>
    <format dxfId="8747">
      <pivotArea type="all" dataOnly="0" outline="0" fieldPosition="0"/>
    </format>
    <format dxfId="8748">
      <pivotArea dataOnly="0" labelOnly="1" outline="0" fieldPosition="0">
        <references count="1">
          <reference field="4294967294" count="4">
            <x v="0"/>
            <x v="1"/>
            <x v="2"/>
            <x v="3"/>
          </reference>
        </references>
      </pivotArea>
    </format>
    <format dxfId="8749">
      <pivotArea type="all" dataOnly="0" outline="0" fieldPosition="0"/>
    </format>
    <format dxfId="8750">
      <pivotArea dataOnly="0" labelOnly="1" outline="0" fieldPosition="0">
        <references count="1">
          <reference field="4294967294" count="4">
            <x v="0"/>
            <x v="1"/>
            <x v="2"/>
            <x v="3"/>
          </reference>
        </references>
      </pivotArea>
    </format>
    <format dxfId="8751">
      <pivotArea outline="0" collapsedLevelsAreSubtotals="1" fieldPosition="0">
        <references count="1">
          <reference field="4294967294" count="1" selected="0">
            <x v="3"/>
          </reference>
        </references>
      </pivotArea>
    </format>
    <format dxfId="8752">
      <pivotArea dataOnly="0" labelOnly="1" outline="0" fieldPosition="0">
        <references count="1">
          <reference field="4294967294" count="4">
            <x v="0"/>
            <x v="1"/>
            <x v="2"/>
            <x v="3"/>
          </reference>
        </references>
      </pivotArea>
    </format>
    <format dxfId="8753">
      <pivotArea type="all" dataOnly="0" outline="0" fieldPosition="0"/>
    </format>
    <format dxfId="8754">
      <pivotArea outline="0" collapsedLevelsAreSubtotals="1" fieldPosition="0"/>
    </format>
    <format dxfId="8755">
      <pivotArea dataOnly="0" labelOnly="1" outline="0" fieldPosition="0">
        <references count="1">
          <reference field="4294967294" count="4">
            <x v="0"/>
            <x v="1"/>
            <x v="2"/>
            <x v="3"/>
          </reference>
        </references>
      </pivotArea>
    </format>
    <format dxfId="8756">
      <pivotArea type="all" dataOnly="0" outline="0" fieldPosition="0"/>
    </format>
    <format dxfId="8757">
      <pivotArea outline="0" collapsedLevelsAreSubtotals="1" fieldPosition="0"/>
    </format>
    <format dxfId="8758">
      <pivotArea dataOnly="0" labelOnly="1" outline="0" fieldPosition="0">
        <references count="1">
          <reference field="4294967294" count="4">
            <x v="0"/>
            <x v="1"/>
            <x v="2"/>
            <x v="3"/>
          </reference>
        </references>
      </pivotArea>
    </format>
    <format dxfId="8759">
      <pivotArea outline="0" collapsedLevelsAreSubtotals="1" fieldPosition="0">
        <references count="1">
          <reference field="4294967294" count="1" selected="0">
            <x v="1"/>
          </reference>
        </references>
      </pivotArea>
    </format>
    <format dxfId="8760">
      <pivotArea outline="0" collapsedLevelsAreSubtotals="1" fieldPosition="0">
        <references count="1">
          <reference field="4294967294" count="1" selected="0">
            <x v="2"/>
          </reference>
        </references>
      </pivotArea>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Quantity"/>
    <pivotHierarchy dragToData="1" caption="Total Profit"/>
    <pivotHierarchy dragToData="1" caption="Orders"/>
  </pivotHierarchies>
  <pivotTableStyleInfo name="PivotStyleMedium2 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0652CC-1E37-462C-9A04-9749FEFD8A7C}" name="state_contribution" cacheId="36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rowHeaderCaption="State">
  <location ref="F18:H24" firstHeaderRow="0" firstDataRow="1" firstDataCol="1"/>
  <pivotFields count="4">
    <pivotField dataField="1" showAll="0"/>
    <pivotField dataField="1" showAll="0"/>
    <pivotField axis="axisRow" allDrilled="1" showAll="0" sortType="ascending" defaultAttributeDrillState="1">
      <items count="7">
        <item x="0"/>
        <item x="1"/>
        <item x="2"/>
        <item x="3"/>
        <item x="4"/>
        <item x="5"/>
        <item t="default"/>
      </items>
    </pivotField>
    <pivotField allDrilled="1" showAll="0" dataSourceSort="1" defaultAttributeDrillState="1"/>
  </pivotFields>
  <rowFields count="1">
    <field x="2"/>
  </rowFields>
  <rowItems count="6">
    <i>
      <x/>
    </i>
    <i>
      <x v="1"/>
    </i>
    <i>
      <x v="2"/>
    </i>
    <i>
      <x v="3"/>
    </i>
    <i>
      <x v="4"/>
    </i>
    <i>
      <x v="5"/>
    </i>
  </rowItems>
  <colFields count="1">
    <field x="-2"/>
  </colFields>
  <colItems count="2">
    <i>
      <x/>
    </i>
    <i i="1">
      <x v="1"/>
    </i>
  </colItems>
  <dataFields count="2">
    <dataField name="Total Sales" fld="0" baseField="0" baseItem="0"/>
    <dataField fld="1" subtotal="count" baseField="0" baseItem="0"/>
  </dataFields>
  <formats count="10">
    <format dxfId="8644">
      <pivotArea type="all" dataOnly="0" outline="0" fieldPosition="0"/>
    </format>
    <format dxfId="8645">
      <pivotArea outline="0" collapsedLevelsAreSubtotals="1" fieldPosition="0"/>
    </format>
    <format dxfId="8646">
      <pivotArea dataOnly="0" labelOnly="1" grandRow="1" outline="0" fieldPosition="0"/>
    </format>
    <format dxfId="8647">
      <pivotArea dataOnly="0" labelOnly="1" outline="0" fieldPosition="0">
        <references count="1">
          <reference field="4294967294" count="2">
            <x v="0"/>
            <x v="1"/>
          </reference>
        </references>
      </pivotArea>
    </format>
    <format dxfId="8648">
      <pivotArea type="all" dataOnly="0" outline="0" fieldPosition="0"/>
    </format>
    <format dxfId="8649">
      <pivotArea outline="0" collapsedLevelsAreSubtotals="1" fieldPosition="0"/>
    </format>
    <format dxfId="8650">
      <pivotArea dataOnly="0" labelOnly="1" grandRow="1" outline="0" fieldPosition="0"/>
    </format>
    <format dxfId="8651">
      <pivotArea dataOnly="0" labelOnly="1" outline="0" fieldPosition="0">
        <references count="1">
          <reference field="4294967294" count="2">
            <x v="0"/>
            <x v="1"/>
          </reference>
        </references>
      </pivotArea>
    </format>
    <format dxfId="8652">
      <pivotArea dataOnly="0" labelOnly="1" outline="0" fieldPosition="0">
        <references count="1">
          <reference field="4294967294" count="2">
            <x v="0"/>
            <x v="1"/>
          </reference>
        </references>
      </pivotArea>
    </format>
    <format dxfId="8653">
      <pivotArea dataOnly="0" fieldPosition="0">
        <references count="1">
          <reference field="2" count="0"/>
        </references>
      </pivotArea>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75B804-F196-4775-BBDD-B6764E278EC5}" name="PivotTable14" cacheId="36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4" rowHeaderCaption="Category">
  <location ref="K32:L33"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66"/>
  </dataFields>
  <formats count="20">
    <format dxfId="8565">
      <pivotArea type="all" dataOnly="0" outline="0" fieldPosition="0"/>
    </format>
    <format dxfId="8566">
      <pivotArea outline="0" collapsedLevelsAreSubtotals="1" fieldPosition="0"/>
    </format>
    <format dxfId="8567">
      <pivotArea field="1" type="button" dataOnly="0" labelOnly="1" outline="0" axis="axisRow" fieldPosition="0"/>
    </format>
    <format dxfId="8568">
      <pivotArea dataOnly="0" labelOnly="1" fieldPosition="0">
        <references count="1">
          <reference field="1" count="0"/>
        </references>
      </pivotArea>
    </format>
    <format dxfId="8569">
      <pivotArea dataOnly="0" labelOnly="1" grandRow="1" outline="0" fieldPosition="0"/>
    </format>
    <format dxfId="8570">
      <pivotArea dataOnly="0" labelOnly="1" outline="0" fieldPosition="0">
        <references count="1">
          <reference field="4294967294" count="1">
            <x v="0"/>
          </reference>
        </references>
      </pivotArea>
    </format>
    <format dxfId="8571">
      <pivotArea type="all" dataOnly="0" outline="0" fieldPosition="0"/>
    </format>
    <format dxfId="8572">
      <pivotArea outline="0" collapsedLevelsAreSubtotals="1" fieldPosition="0"/>
    </format>
    <format dxfId="8573">
      <pivotArea field="1" type="button" dataOnly="0" labelOnly="1" outline="0" axis="axisRow" fieldPosition="0"/>
    </format>
    <format dxfId="8574">
      <pivotArea dataOnly="0" labelOnly="1" fieldPosition="0">
        <references count="1">
          <reference field="1" count="0"/>
        </references>
      </pivotArea>
    </format>
    <format dxfId="8575">
      <pivotArea dataOnly="0" labelOnly="1" grandRow="1" outline="0" fieldPosition="0"/>
    </format>
    <format dxfId="8576">
      <pivotArea dataOnly="0" labelOnly="1" outline="0" fieldPosition="0">
        <references count="1">
          <reference field="4294967294" count="1">
            <x v="0"/>
          </reference>
        </references>
      </pivotArea>
    </format>
    <format dxfId="8577">
      <pivotArea dataOnly="0" labelOnly="1" outline="0" fieldPosition="0">
        <references count="1">
          <reference field="4294967294" count="1">
            <x v="0"/>
          </reference>
        </references>
      </pivotArea>
    </format>
    <format dxfId="8578">
      <pivotArea outline="0" collapsedLevelsAreSubtotals="1" fieldPosition="0"/>
    </format>
    <format dxfId="8579">
      <pivotArea dataOnly="0" labelOnly="1" outline="0" axis="axisValues" fieldPosition="0"/>
    </format>
    <format dxfId="8580">
      <pivotArea type="all" dataOnly="0" outline="0" fieldPosition="0"/>
    </format>
    <format dxfId="8581">
      <pivotArea outline="0" collapsedLevelsAreSubtotals="1" fieldPosition="0"/>
    </format>
    <format dxfId="8582">
      <pivotArea field="1" type="button" dataOnly="0" labelOnly="1" outline="0" axis="axisRow" fieldPosition="0"/>
    </format>
    <format dxfId="8583">
      <pivotArea dataOnly="0" labelOnly="1" fieldPosition="0">
        <references count="1">
          <reference field="1" count="0"/>
        </references>
      </pivotArea>
    </format>
    <format dxfId="858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1D2108-75C4-4845-8E50-FD816A405382}" name="cat._prod._by_sale_n_profit" cacheId="360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3" rowHeaderCaption="Catergory, Product">
  <location ref="P8:Q14" firstHeaderRow="1" firstDataRow="1" firstDataCol="1"/>
  <pivotFields count="4">
    <pivotField dataField="1" showAll="0"/>
    <pivotField axis="axisRow" allDrilled="1" showAll="0" sortType="descending">
      <items count="6">
        <item x="4" e="0"/>
        <item x="3" e="0"/>
        <item x="2" e="0"/>
        <item x="1" e="0"/>
        <item x="0" e="0"/>
        <item t="default"/>
      </items>
    </pivotField>
    <pivotField axis="axisRow" allDrilled="1" showAll="0" dataSourceSort="1">
      <items count="21">
        <item x="0" e="0"/>
        <item x="1" e="0"/>
        <item x="2" e="0"/>
        <item x="3" e="0"/>
        <item x="4" e="0"/>
        <item x="5" e="0"/>
        <item x="6" e="0"/>
        <item x="7" e="0"/>
        <item x="8" e="0"/>
        <item x="9" e="0"/>
        <item x="10" e="0"/>
        <item x="11" e="0"/>
        <item x="12" e="0"/>
        <item x="13" e="0"/>
        <item x="14" e="0"/>
        <item x="15" e="0"/>
        <item x="16" e="0"/>
        <item x="17" e="0"/>
        <item x="18" e="0"/>
        <item x="19" e="0"/>
        <item t="default"/>
      </items>
    </pivotField>
    <pivotField allDrilled="1" showAll="0" dataSourceSort="1" defaultAttributeDrillState="1"/>
  </pivotFields>
  <rowFields count="2">
    <field x="1"/>
    <field x="2"/>
  </rowFields>
  <rowItems count="6">
    <i>
      <x/>
    </i>
    <i>
      <x v="1"/>
    </i>
    <i>
      <x v="2"/>
    </i>
    <i>
      <x v="3"/>
    </i>
    <i>
      <x v="4"/>
    </i>
    <i t="grand">
      <x/>
    </i>
  </rowItems>
  <colItems count="1">
    <i/>
  </colItems>
  <dataFields count="1">
    <dataField name="Sum of Sales" fld="0" baseField="2" baseItem="2"/>
  </dataFields>
  <formats count="27">
    <format dxfId="8713">
      <pivotArea type="all" dataOnly="0" outline="0" fieldPosition="0"/>
    </format>
    <format dxfId="8714">
      <pivotArea outline="0" collapsedLevelsAreSubtotals="1" fieldPosition="0"/>
    </format>
    <format dxfId="8715">
      <pivotArea dataOnly="0" labelOnly="1" grandRow="1" outline="0" fieldPosition="0"/>
    </format>
    <format dxfId="8716">
      <pivotArea dataOnly="0" labelOnly="1" outline="0" fieldPosition="0">
        <references count="1">
          <reference field="4294967294" count="1">
            <x v="0"/>
          </reference>
        </references>
      </pivotArea>
    </format>
    <format dxfId="8717">
      <pivotArea type="all" dataOnly="0" outline="0" fieldPosition="0"/>
    </format>
    <format dxfId="8718">
      <pivotArea outline="0" collapsedLevelsAreSubtotals="1" fieldPosition="0"/>
    </format>
    <format dxfId="8719">
      <pivotArea dataOnly="0" labelOnly="1" grandRow="1" outline="0" fieldPosition="0"/>
    </format>
    <format dxfId="8720">
      <pivotArea dataOnly="0" labelOnly="1" outline="0" fieldPosition="0">
        <references count="1">
          <reference field="4294967294" count="1">
            <x v="0"/>
          </reference>
        </references>
      </pivotArea>
    </format>
    <format dxfId="8721">
      <pivotArea dataOnly="0" labelOnly="1" outline="0" fieldPosition="0">
        <references count="1">
          <reference field="4294967294" count="1">
            <x v="0"/>
          </reference>
        </references>
      </pivotArea>
    </format>
    <format dxfId="8722">
      <pivotArea outline="0" fieldPosition="0">
        <references count="1">
          <reference field="4294967294" count="1">
            <x v="0"/>
          </reference>
        </references>
      </pivotArea>
    </format>
    <format dxfId="8723">
      <pivotArea collapsedLevelsAreSubtotals="1" fieldPosition="0">
        <references count="1">
          <reference field="1" count="1">
            <x v="4"/>
          </reference>
        </references>
      </pivotArea>
    </format>
    <format dxfId="8724">
      <pivotArea collapsedLevelsAreSubtotals="1" fieldPosition="0">
        <references count="2">
          <reference field="1" count="1" selected="0">
            <x v="4"/>
          </reference>
          <reference field="2" count="4">
            <x v="4"/>
            <x v="5"/>
            <x v="6"/>
            <x v="7"/>
          </reference>
        </references>
      </pivotArea>
    </format>
    <format dxfId="8725">
      <pivotArea collapsedLevelsAreSubtotals="1" fieldPosition="0">
        <references count="1">
          <reference field="1" count="1">
            <x v="3"/>
          </reference>
        </references>
      </pivotArea>
    </format>
    <format dxfId="8726">
      <pivotArea collapsedLevelsAreSubtotals="1" fieldPosition="0">
        <references count="2">
          <reference field="1" count="1" selected="0">
            <x v="3"/>
          </reference>
          <reference field="2" count="4">
            <x v="8"/>
            <x v="9"/>
            <x v="10"/>
            <x v="11"/>
          </reference>
        </references>
      </pivotArea>
    </format>
    <format dxfId="8727">
      <pivotArea collapsedLevelsAreSubtotals="1" fieldPosition="0">
        <references count="1">
          <reference field="1" count="1">
            <x v="0"/>
          </reference>
        </references>
      </pivotArea>
    </format>
    <format dxfId="8728">
      <pivotArea collapsedLevelsAreSubtotals="1" fieldPosition="0">
        <references count="2">
          <reference field="1" count="1" selected="0">
            <x v="0"/>
          </reference>
          <reference field="2" count="4">
            <x v="16"/>
            <x v="17"/>
            <x v="18"/>
            <x v="19"/>
          </reference>
        </references>
      </pivotArea>
    </format>
    <format dxfId="8729">
      <pivotArea collapsedLevelsAreSubtotals="1" fieldPosition="0">
        <references count="1">
          <reference field="1" count="1">
            <x v="2"/>
          </reference>
        </references>
      </pivotArea>
    </format>
    <format dxfId="8730">
      <pivotArea collapsedLevelsAreSubtotals="1" fieldPosition="0">
        <references count="2">
          <reference field="1" count="1" selected="0">
            <x v="2"/>
          </reference>
          <reference field="2" count="4">
            <x v="12"/>
            <x v="13"/>
            <x v="14"/>
            <x v="15"/>
          </reference>
        </references>
      </pivotArea>
    </format>
    <format dxfId="8731">
      <pivotArea collapsedLevelsAreSubtotals="1" fieldPosition="0">
        <references count="1">
          <reference field="1" count="1">
            <x v="1"/>
          </reference>
        </references>
      </pivotArea>
    </format>
    <format dxfId="8732">
      <pivotArea collapsedLevelsAreSubtotals="1" fieldPosition="0">
        <references count="2">
          <reference field="1" count="1" selected="0">
            <x v="1"/>
          </reference>
          <reference field="2" count="4">
            <x v="0"/>
            <x v="1"/>
            <x v="2"/>
            <x v="3"/>
          </reference>
        </references>
      </pivotArea>
    </format>
    <format dxfId="8733">
      <pivotArea outline="0" collapsedLevelsAreSubtotals="1" fieldPosition="0"/>
    </format>
    <format dxfId="8734">
      <pivotArea type="all" dataOnly="0" outline="0" fieldPosition="0"/>
    </format>
    <format dxfId="8735">
      <pivotArea outline="0" collapsedLevelsAreSubtotals="1" fieldPosition="0"/>
    </format>
    <format dxfId="8736">
      <pivotArea field="1" type="button" dataOnly="0" labelOnly="1" outline="0" axis="axisRow" fieldPosition="0"/>
    </format>
    <format dxfId="8737">
      <pivotArea dataOnly="0" labelOnly="1" fieldPosition="0">
        <references count="1">
          <reference field="1" count="0"/>
        </references>
      </pivotArea>
    </format>
    <format dxfId="8738">
      <pivotArea dataOnly="0" labelOnly="1" grandRow="1" outline="0" fieldPosition="0"/>
    </format>
    <format dxfId="8739">
      <pivotArea dataOnly="0" labelOnly="1" outline="0" axis="axisValues" fieldPosition="0"/>
    </format>
  </formats>
  <chartFormats count="26">
    <chartFormat chart="3" format="4"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1" count="1" selected="0">
            <x v="4"/>
          </reference>
          <reference field="2" count="1" selected="0">
            <x v="4"/>
          </reference>
        </references>
      </pivotArea>
    </chartFormat>
    <chartFormat chart="3" format="7">
      <pivotArea type="data" outline="0" fieldPosition="0">
        <references count="3">
          <reference field="4294967294" count="1" selected="0">
            <x v="0"/>
          </reference>
          <reference field="1" count="1" selected="0">
            <x v="4"/>
          </reference>
          <reference field="2" count="1" selected="0">
            <x v="5"/>
          </reference>
        </references>
      </pivotArea>
    </chartFormat>
    <chartFormat chart="3" format="8">
      <pivotArea type="data" outline="0" fieldPosition="0">
        <references count="3">
          <reference field="4294967294" count="1" selected="0">
            <x v="0"/>
          </reference>
          <reference field="1" count="1" selected="0">
            <x v="4"/>
          </reference>
          <reference field="2" count="1" selected="0">
            <x v="6"/>
          </reference>
        </references>
      </pivotArea>
    </chartFormat>
    <chartFormat chart="3" format="9">
      <pivotArea type="data" outline="0" fieldPosition="0">
        <references count="3">
          <reference field="4294967294" count="1" selected="0">
            <x v="0"/>
          </reference>
          <reference field="1" count="1" selected="0">
            <x v="4"/>
          </reference>
          <reference field="2" count="1" selected="0">
            <x v="7"/>
          </reference>
        </references>
      </pivotArea>
    </chartFormat>
    <chartFormat chart="3" format="10">
      <pivotArea type="data" outline="0" fieldPosition="0">
        <references count="3">
          <reference field="4294967294" count="1" selected="0">
            <x v="0"/>
          </reference>
          <reference field="1" count="1" selected="0">
            <x v="3"/>
          </reference>
          <reference field="2" count="1" selected="0">
            <x v="8"/>
          </reference>
        </references>
      </pivotArea>
    </chartFormat>
    <chartFormat chart="3" format="11">
      <pivotArea type="data" outline="0" fieldPosition="0">
        <references count="3">
          <reference field="4294967294" count="1" selected="0">
            <x v="0"/>
          </reference>
          <reference field="1" count="1" selected="0">
            <x v="3"/>
          </reference>
          <reference field="2" count="1" selected="0">
            <x v="9"/>
          </reference>
        </references>
      </pivotArea>
    </chartFormat>
    <chartFormat chart="3" format="12">
      <pivotArea type="data" outline="0" fieldPosition="0">
        <references count="3">
          <reference field="4294967294" count="1" selected="0">
            <x v="0"/>
          </reference>
          <reference field="1" count="1" selected="0">
            <x v="3"/>
          </reference>
          <reference field="2" count="1" selected="0">
            <x v="10"/>
          </reference>
        </references>
      </pivotArea>
    </chartFormat>
    <chartFormat chart="3" format="13">
      <pivotArea type="data" outline="0" fieldPosition="0">
        <references count="3">
          <reference field="4294967294" count="1" selected="0">
            <x v="0"/>
          </reference>
          <reference field="1" count="1" selected="0">
            <x v="3"/>
          </reference>
          <reference field="2" count="1" selected="0">
            <x v="11"/>
          </reference>
        </references>
      </pivotArea>
    </chartFormat>
    <chartFormat chart="3" format="14">
      <pivotArea type="data" outline="0" fieldPosition="0">
        <references count="3">
          <reference field="4294967294" count="1" selected="0">
            <x v="0"/>
          </reference>
          <reference field="1" count="1" selected="0">
            <x v="0"/>
          </reference>
          <reference field="2" count="1" selected="0">
            <x v="16"/>
          </reference>
        </references>
      </pivotArea>
    </chartFormat>
    <chartFormat chart="3" format="15">
      <pivotArea type="data" outline="0" fieldPosition="0">
        <references count="3">
          <reference field="4294967294" count="1" selected="0">
            <x v="0"/>
          </reference>
          <reference field="1" count="1" selected="0">
            <x v="0"/>
          </reference>
          <reference field="2" count="1" selected="0">
            <x v="17"/>
          </reference>
        </references>
      </pivotArea>
    </chartFormat>
    <chartFormat chart="3" format="16">
      <pivotArea type="data" outline="0" fieldPosition="0">
        <references count="3">
          <reference field="4294967294" count="1" selected="0">
            <x v="0"/>
          </reference>
          <reference field="1" count="1" selected="0">
            <x v="0"/>
          </reference>
          <reference field="2" count="1" selected="0">
            <x v="18"/>
          </reference>
        </references>
      </pivotArea>
    </chartFormat>
    <chartFormat chart="3" format="17">
      <pivotArea type="data" outline="0" fieldPosition="0">
        <references count="3">
          <reference field="4294967294" count="1" selected="0">
            <x v="0"/>
          </reference>
          <reference field="1" count="1" selected="0">
            <x v="0"/>
          </reference>
          <reference field="2" count="1" selected="0">
            <x v="19"/>
          </reference>
        </references>
      </pivotArea>
    </chartFormat>
    <chartFormat chart="3" format="18">
      <pivotArea type="data" outline="0" fieldPosition="0">
        <references count="3">
          <reference field="4294967294" count="1" selected="0">
            <x v="0"/>
          </reference>
          <reference field="1" count="1" selected="0">
            <x v="2"/>
          </reference>
          <reference field="2" count="1" selected="0">
            <x v="12"/>
          </reference>
        </references>
      </pivotArea>
    </chartFormat>
    <chartFormat chart="3" format="19">
      <pivotArea type="data" outline="0" fieldPosition="0">
        <references count="3">
          <reference field="4294967294" count="1" selected="0">
            <x v="0"/>
          </reference>
          <reference field="1" count="1" selected="0">
            <x v="2"/>
          </reference>
          <reference field="2" count="1" selected="0">
            <x v="13"/>
          </reference>
        </references>
      </pivotArea>
    </chartFormat>
    <chartFormat chart="3" format="20">
      <pivotArea type="data" outline="0" fieldPosition="0">
        <references count="3">
          <reference field="4294967294" count="1" selected="0">
            <x v="0"/>
          </reference>
          <reference field="1" count="1" selected="0">
            <x v="2"/>
          </reference>
          <reference field="2" count="1" selected="0">
            <x v="14"/>
          </reference>
        </references>
      </pivotArea>
    </chartFormat>
    <chartFormat chart="3" format="21">
      <pivotArea type="data" outline="0" fieldPosition="0">
        <references count="3">
          <reference field="4294967294" count="1" selected="0">
            <x v="0"/>
          </reference>
          <reference field="1" count="1" selected="0">
            <x v="2"/>
          </reference>
          <reference field="2" count="1" selected="0">
            <x v="15"/>
          </reference>
        </references>
      </pivotArea>
    </chartFormat>
    <chartFormat chart="3" format="22">
      <pivotArea type="data" outline="0" fieldPosition="0">
        <references count="3">
          <reference field="4294967294" count="1" selected="0">
            <x v="0"/>
          </reference>
          <reference field="1" count="1" selected="0">
            <x v="1"/>
          </reference>
          <reference field="2" count="1" selected="0">
            <x v="0"/>
          </reference>
        </references>
      </pivotArea>
    </chartFormat>
    <chartFormat chart="3" format="23">
      <pivotArea type="data" outline="0" fieldPosition="0">
        <references count="3">
          <reference field="4294967294" count="1" selected="0">
            <x v="0"/>
          </reference>
          <reference field="1" count="1" selected="0">
            <x v="1"/>
          </reference>
          <reference field="2" count="1" selected="0">
            <x v="1"/>
          </reference>
        </references>
      </pivotArea>
    </chartFormat>
    <chartFormat chart="3" format="24">
      <pivotArea type="data" outline="0" fieldPosition="0">
        <references count="3">
          <reference field="4294967294" count="1" selected="0">
            <x v="0"/>
          </reference>
          <reference field="1" count="1" selected="0">
            <x v="1"/>
          </reference>
          <reference field="2" count="1" selected="0">
            <x v="2"/>
          </reference>
        </references>
      </pivotArea>
    </chartFormat>
    <chartFormat chart="3" format="25">
      <pivotArea type="data" outline="0" fieldPosition="0">
        <references count="3">
          <reference field="4294967294" count="1" selected="0">
            <x v="0"/>
          </reference>
          <reference field="1" count="1" selected="0">
            <x v="1"/>
          </reference>
          <reference field="2" count="1" selected="0">
            <x v="3"/>
          </reference>
        </references>
      </pivotArea>
    </chartFormat>
    <chartFormat chart="3" format="26">
      <pivotArea type="data" outline="0" fieldPosition="0">
        <references count="2">
          <reference field="4294967294" count="1" selected="0">
            <x v="0"/>
          </reference>
          <reference field="1" count="1" selected="0">
            <x v="4"/>
          </reference>
        </references>
      </pivotArea>
    </chartFormat>
    <chartFormat chart="3" format="27">
      <pivotArea type="data" outline="0" fieldPosition="0">
        <references count="2">
          <reference field="4294967294" count="1" selected="0">
            <x v="0"/>
          </reference>
          <reference field="1" count="1" selected="0">
            <x v="3"/>
          </reference>
        </references>
      </pivotArea>
    </chartFormat>
    <chartFormat chart="3" format="28">
      <pivotArea type="data" outline="0" fieldPosition="0">
        <references count="2">
          <reference field="4294967294" count="1" selected="0">
            <x v="0"/>
          </reference>
          <reference field="1" count="1" selected="0">
            <x v="0"/>
          </reference>
        </references>
      </pivotArea>
    </chartFormat>
    <chartFormat chart="3" format="29">
      <pivotArea type="data" outline="0" fieldPosition="0">
        <references count="2">
          <reference field="4294967294" count="1" selected="0">
            <x v="0"/>
          </reference>
          <reference field="1" count="1" selected="0">
            <x v="2"/>
          </reference>
        </references>
      </pivotArea>
    </chartFormat>
    <chartFormat chart="3" format="30">
      <pivotArea type="data" outline="0" fieldPosition="0">
        <references count="2">
          <reference field="4294967294" count="1" selected="0">
            <x v="0"/>
          </reference>
          <reference field="1" count="1" selected="0">
            <x v="1"/>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2 2" showRowHeaders="1" showColHeaders="1" showRowStripes="0" showColStripes="0" showLastColumn="1"/>
  <rowHierarchiesUsage count="2">
    <rowHierarchyUsage hierarchyUsage="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6B02C6-C3AC-4388-8DB8-191C33FA2DC4}" name="salesperson_performance" cacheId="361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0" rowHeaderCaption="Seller">
  <location ref="K8:M16" firstHeaderRow="0" firstDataRow="1" firstDataCol="1"/>
  <pivotFields count="3">
    <pivotField dataField="1" showAll="0"/>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s>
  <rowFields count="1">
    <field x="2"/>
  </rowFields>
  <rowItems count="8">
    <i>
      <x v="1"/>
    </i>
    <i>
      <x/>
    </i>
    <i>
      <x v="2"/>
    </i>
    <i>
      <x v="3"/>
    </i>
    <i>
      <x v="6"/>
    </i>
    <i>
      <x v="4"/>
    </i>
    <i>
      <x v="5"/>
    </i>
    <i t="grand">
      <x/>
    </i>
  </rowItems>
  <colFields count="1">
    <field x="-2"/>
  </colFields>
  <colItems count="2">
    <i>
      <x/>
    </i>
    <i i="1">
      <x v="1"/>
    </i>
  </colItems>
  <dataFields count="2">
    <dataField name="Total Sales" fld="0" baseField="2" baseItem="0"/>
    <dataField name="Total Profit" fld="1" baseField="2" baseItem="0"/>
  </dataFields>
  <formats count="20">
    <format dxfId="8654">
      <pivotArea type="all" dataOnly="0" outline="0" fieldPosition="0"/>
    </format>
    <format dxfId="8655">
      <pivotArea outline="0" collapsedLevelsAreSubtotals="1" fieldPosition="0"/>
    </format>
    <format dxfId="8656">
      <pivotArea field="2" type="button" dataOnly="0" labelOnly="1" outline="0" axis="axisRow" fieldPosition="0"/>
    </format>
    <format dxfId="8657">
      <pivotArea dataOnly="0" labelOnly="1" fieldPosition="0">
        <references count="1">
          <reference field="2" count="0"/>
        </references>
      </pivotArea>
    </format>
    <format dxfId="8658">
      <pivotArea dataOnly="0" labelOnly="1" grandRow="1" outline="0" fieldPosition="0"/>
    </format>
    <format dxfId="8659">
      <pivotArea dataOnly="0" labelOnly="1" outline="0" fieldPosition="0">
        <references count="1">
          <reference field="4294967294" count="2">
            <x v="0"/>
            <x v="1"/>
          </reference>
        </references>
      </pivotArea>
    </format>
    <format dxfId="8660">
      <pivotArea type="all" dataOnly="0" outline="0" fieldPosition="0"/>
    </format>
    <format dxfId="8661">
      <pivotArea outline="0" collapsedLevelsAreSubtotals="1" fieldPosition="0"/>
    </format>
    <format dxfId="8662">
      <pivotArea field="2" type="button" dataOnly="0" labelOnly="1" outline="0" axis="axisRow" fieldPosition="0"/>
    </format>
    <format dxfId="8663">
      <pivotArea dataOnly="0" labelOnly="1" fieldPosition="0">
        <references count="1">
          <reference field="2" count="0"/>
        </references>
      </pivotArea>
    </format>
    <format dxfId="8664">
      <pivotArea dataOnly="0" labelOnly="1" grandRow="1" outline="0" fieldPosition="0"/>
    </format>
    <format dxfId="8665">
      <pivotArea dataOnly="0" labelOnly="1" outline="0" fieldPosition="0">
        <references count="1">
          <reference field="4294967294" count="2">
            <x v="0"/>
            <x v="1"/>
          </reference>
        </references>
      </pivotArea>
    </format>
    <format dxfId="8666">
      <pivotArea dataOnly="0" labelOnly="1" outline="0" fieldPosition="0">
        <references count="1">
          <reference field="4294967294" count="2">
            <x v="0"/>
            <x v="1"/>
          </reference>
        </references>
      </pivotArea>
    </format>
    <format dxfId="8667">
      <pivotArea collapsedLevelsAreSubtotals="1" fieldPosition="0">
        <references count="2">
          <reference field="4294967294" count="1" selected="0">
            <x v="0"/>
          </reference>
          <reference field="2" count="1">
            <x v="6"/>
          </reference>
        </references>
      </pivotArea>
    </format>
    <format dxfId="8668">
      <pivotArea type="all" dataOnly="0" outline="0" fieldPosition="0"/>
    </format>
    <format dxfId="8669">
      <pivotArea outline="0" collapsedLevelsAreSubtotals="1" fieldPosition="0"/>
    </format>
    <format dxfId="8670">
      <pivotArea field="2" type="button" dataOnly="0" labelOnly="1" outline="0" axis="axisRow" fieldPosition="0"/>
    </format>
    <format dxfId="8671">
      <pivotArea dataOnly="0" labelOnly="1" fieldPosition="0">
        <references count="1">
          <reference field="2" count="0"/>
        </references>
      </pivotArea>
    </format>
    <format dxfId="8672">
      <pivotArea dataOnly="0" labelOnly="1" grandRow="1" outline="0" fieldPosition="0"/>
    </format>
    <format dxfId="8673">
      <pivotArea dataOnly="0" labelOnly="1"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ies>
  <pivotTableStyleInfo name="PivotStyleMedium2 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3A348A-F5B2-4B13-9808-179C345B2AF3}" name="PivotTable13" cacheId="36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4" rowHeaderCaption="Category">
  <location ref="K29:L30"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66"/>
  </dataFields>
  <formats count="20">
    <format dxfId="8585">
      <pivotArea type="all" dataOnly="0" outline="0" fieldPosition="0"/>
    </format>
    <format dxfId="8586">
      <pivotArea outline="0" collapsedLevelsAreSubtotals="1" fieldPosition="0"/>
    </format>
    <format dxfId="8587">
      <pivotArea field="1" type="button" dataOnly="0" labelOnly="1" outline="0" axis="axisRow" fieldPosition="0"/>
    </format>
    <format dxfId="8588">
      <pivotArea dataOnly="0" labelOnly="1" fieldPosition="0">
        <references count="1">
          <reference field="1" count="0"/>
        </references>
      </pivotArea>
    </format>
    <format dxfId="8589">
      <pivotArea dataOnly="0" labelOnly="1" grandRow="1" outline="0" fieldPosition="0"/>
    </format>
    <format dxfId="8590">
      <pivotArea dataOnly="0" labelOnly="1" outline="0" fieldPosition="0">
        <references count="1">
          <reference field="4294967294" count="1">
            <x v="0"/>
          </reference>
        </references>
      </pivotArea>
    </format>
    <format dxfId="8591">
      <pivotArea type="all" dataOnly="0" outline="0" fieldPosition="0"/>
    </format>
    <format dxfId="8592">
      <pivotArea outline="0" collapsedLevelsAreSubtotals="1" fieldPosition="0"/>
    </format>
    <format dxfId="8593">
      <pivotArea field="1" type="button" dataOnly="0" labelOnly="1" outline="0" axis="axisRow" fieldPosition="0"/>
    </format>
    <format dxfId="8594">
      <pivotArea dataOnly="0" labelOnly="1" fieldPosition="0">
        <references count="1">
          <reference field="1" count="0"/>
        </references>
      </pivotArea>
    </format>
    <format dxfId="8595">
      <pivotArea dataOnly="0" labelOnly="1" grandRow="1" outline="0" fieldPosition="0"/>
    </format>
    <format dxfId="8596">
      <pivotArea dataOnly="0" labelOnly="1" outline="0" fieldPosition="0">
        <references count="1">
          <reference field="4294967294" count="1">
            <x v="0"/>
          </reference>
        </references>
      </pivotArea>
    </format>
    <format dxfId="8597">
      <pivotArea dataOnly="0" labelOnly="1" outline="0" fieldPosition="0">
        <references count="1">
          <reference field="4294967294" count="1">
            <x v="0"/>
          </reference>
        </references>
      </pivotArea>
    </format>
    <format dxfId="8598">
      <pivotArea outline="0" collapsedLevelsAreSubtotals="1" fieldPosition="0"/>
    </format>
    <format dxfId="8599">
      <pivotArea dataOnly="0" labelOnly="1" outline="0" axis="axisValues" fieldPosition="0"/>
    </format>
    <format dxfId="8600">
      <pivotArea type="all" dataOnly="0" outline="0" fieldPosition="0"/>
    </format>
    <format dxfId="8601">
      <pivotArea outline="0" collapsedLevelsAreSubtotals="1" fieldPosition="0"/>
    </format>
    <format dxfId="8602">
      <pivotArea field="1" type="button" dataOnly="0" labelOnly="1" outline="0" axis="axisRow" fieldPosition="0"/>
    </format>
    <format dxfId="8603">
      <pivotArea dataOnly="0" labelOnly="1" fieldPosition="0">
        <references count="1">
          <reference field="1" count="0"/>
        </references>
      </pivotArea>
    </format>
    <format dxfId="860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42CBE6-3158-4A09-84E4-C46E75AE0618}" name="category_perfomance" cacheId="360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4" rowHeaderCaption="Category">
  <location ref="F8:H14" firstHeaderRow="0" firstDataRow="1" firstDataCol="1"/>
  <pivotFields count="4">
    <pivotField dataField="1" showAll="0"/>
    <pivotField dataField="1" showAll="0"/>
    <pivotField axis="axisRow" allDrilled="1" showAll="0" sortType="descending" defaultAttributeDrillState="1">
      <items count="6">
        <item x="4"/>
        <item x="3"/>
        <item x="2"/>
        <item x="1"/>
        <item x="0"/>
        <item t="default"/>
      </items>
    </pivotField>
    <pivotField allDrilled="1" showAll="0" dataSourceSort="1" defaultAttributeDrillState="1"/>
  </pivotFields>
  <rowFields count="1">
    <field x="2"/>
  </rowFields>
  <rowItems count="6">
    <i>
      <x/>
    </i>
    <i>
      <x v="1"/>
    </i>
    <i>
      <x v="2"/>
    </i>
    <i>
      <x v="3"/>
    </i>
    <i>
      <x v="4"/>
    </i>
    <i t="grand">
      <x/>
    </i>
  </rowItems>
  <colFields count="1">
    <field x="-2"/>
  </colFields>
  <colItems count="2">
    <i>
      <x/>
    </i>
    <i i="1">
      <x v="1"/>
    </i>
  </colItems>
  <dataFields count="2">
    <dataField name="Total Sales" fld="0" baseField="2" baseItem="0"/>
    <dataField fld="1" subtotal="count" baseField="0" baseItem="0"/>
  </dataFields>
  <formats count="19">
    <format dxfId="8694">
      <pivotArea type="all" dataOnly="0" outline="0" fieldPosition="0"/>
    </format>
    <format dxfId="8695">
      <pivotArea outline="0" collapsedLevelsAreSubtotals="1" fieldPosition="0"/>
    </format>
    <format dxfId="8696">
      <pivotArea field="2" type="button" dataOnly="0" labelOnly="1" outline="0" axis="axisRow" fieldPosition="0"/>
    </format>
    <format dxfId="8697">
      <pivotArea dataOnly="0" labelOnly="1" fieldPosition="0">
        <references count="1">
          <reference field="2" count="0"/>
        </references>
      </pivotArea>
    </format>
    <format dxfId="8698">
      <pivotArea dataOnly="0" labelOnly="1" grandRow="1" outline="0" fieldPosition="0"/>
    </format>
    <format dxfId="8699">
      <pivotArea dataOnly="0" labelOnly="1" outline="0" fieldPosition="0">
        <references count="1">
          <reference field="4294967294" count="2">
            <x v="0"/>
            <x v="1"/>
          </reference>
        </references>
      </pivotArea>
    </format>
    <format dxfId="8700">
      <pivotArea type="all" dataOnly="0" outline="0" fieldPosition="0"/>
    </format>
    <format dxfId="8701">
      <pivotArea outline="0" collapsedLevelsAreSubtotals="1" fieldPosition="0"/>
    </format>
    <format dxfId="8702">
      <pivotArea field="2" type="button" dataOnly="0" labelOnly="1" outline="0" axis="axisRow" fieldPosition="0"/>
    </format>
    <format dxfId="8703">
      <pivotArea dataOnly="0" labelOnly="1" fieldPosition="0">
        <references count="1">
          <reference field="2" count="0"/>
        </references>
      </pivotArea>
    </format>
    <format dxfId="8704">
      <pivotArea dataOnly="0" labelOnly="1" grandRow="1" outline="0" fieldPosition="0"/>
    </format>
    <format dxfId="8705">
      <pivotArea dataOnly="0" labelOnly="1" outline="0" fieldPosition="0">
        <references count="1">
          <reference field="4294967294" count="2">
            <x v="0"/>
            <x v="1"/>
          </reference>
        </references>
      </pivotArea>
    </format>
    <format dxfId="8706">
      <pivotArea dataOnly="0" labelOnly="1" outline="0" fieldPosition="0">
        <references count="1">
          <reference field="4294967294" count="2">
            <x v="0"/>
            <x v="1"/>
          </reference>
        </references>
      </pivotArea>
    </format>
    <format dxfId="8707">
      <pivotArea type="all" dataOnly="0" outline="0" fieldPosition="0"/>
    </format>
    <format dxfId="8708">
      <pivotArea outline="0" collapsedLevelsAreSubtotals="1" fieldPosition="0"/>
    </format>
    <format dxfId="8709">
      <pivotArea field="2" type="button" dataOnly="0" labelOnly="1" outline="0" axis="axisRow" fieldPosition="0"/>
    </format>
    <format dxfId="8710">
      <pivotArea dataOnly="0" labelOnly="1" fieldPosition="0">
        <references count="1">
          <reference field="2" count="0"/>
        </references>
      </pivotArea>
    </format>
    <format dxfId="8711">
      <pivotArea dataOnly="0" labelOnly="1" grandRow="1" outline="0" fieldPosition="0"/>
    </format>
    <format dxfId="8712">
      <pivotArea dataOnly="0" labelOnly="1" outline="0" fieldPosition="0">
        <references count="1">
          <reference field="4294967294" count="2">
            <x v="0"/>
            <x v="1"/>
          </reference>
        </references>
      </pivotArea>
    </format>
  </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C2346B-8D4A-4182-90E6-26E180AE265D}" name="PivotTable12" cacheId="361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4" rowHeaderCaption="Category">
  <location ref="K26:L27"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66"/>
  </dataFields>
  <formats count="20">
    <format dxfId="8605">
      <pivotArea type="all" dataOnly="0" outline="0" fieldPosition="0"/>
    </format>
    <format dxfId="8606">
      <pivotArea outline="0" collapsedLevelsAreSubtotals="1" fieldPosition="0"/>
    </format>
    <format dxfId="8607">
      <pivotArea field="1" type="button" dataOnly="0" labelOnly="1" outline="0" axis="axisRow" fieldPosition="0"/>
    </format>
    <format dxfId="8608">
      <pivotArea dataOnly="0" labelOnly="1" fieldPosition="0">
        <references count="1">
          <reference field="1" count="0"/>
        </references>
      </pivotArea>
    </format>
    <format dxfId="8609">
      <pivotArea dataOnly="0" labelOnly="1" grandRow="1" outline="0" fieldPosition="0"/>
    </format>
    <format dxfId="8610">
      <pivotArea dataOnly="0" labelOnly="1" outline="0" fieldPosition="0">
        <references count="1">
          <reference field="4294967294" count="1">
            <x v="0"/>
          </reference>
        </references>
      </pivotArea>
    </format>
    <format dxfId="8611">
      <pivotArea type="all" dataOnly="0" outline="0" fieldPosition="0"/>
    </format>
    <format dxfId="8612">
      <pivotArea outline="0" collapsedLevelsAreSubtotals="1" fieldPosition="0"/>
    </format>
    <format dxfId="8613">
      <pivotArea field="1" type="button" dataOnly="0" labelOnly="1" outline="0" axis="axisRow" fieldPosition="0"/>
    </format>
    <format dxfId="8614">
      <pivotArea dataOnly="0" labelOnly="1" fieldPosition="0">
        <references count="1">
          <reference field="1" count="0"/>
        </references>
      </pivotArea>
    </format>
    <format dxfId="8615">
      <pivotArea dataOnly="0" labelOnly="1" grandRow="1" outline="0" fieldPosition="0"/>
    </format>
    <format dxfId="8616">
      <pivotArea dataOnly="0" labelOnly="1" outline="0" fieldPosition="0">
        <references count="1">
          <reference field="4294967294" count="1">
            <x v="0"/>
          </reference>
        </references>
      </pivotArea>
    </format>
    <format dxfId="8617">
      <pivotArea dataOnly="0" labelOnly="1" outline="0" fieldPosition="0">
        <references count="1">
          <reference field="4294967294" count="1">
            <x v="0"/>
          </reference>
        </references>
      </pivotArea>
    </format>
    <format dxfId="8618">
      <pivotArea outline="0" collapsedLevelsAreSubtotals="1" fieldPosition="0"/>
    </format>
    <format dxfId="8619">
      <pivotArea dataOnly="0" labelOnly="1" outline="0" axis="axisValues" fieldPosition="0"/>
    </format>
    <format dxfId="8620">
      <pivotArea type="all" dataOnly="0" outline="0" fieldPosition="0"/>
    </format>
    <format dxfId="8621">
      <pivotArea outline="0" collapsedLevelsAreSubtotals="1" fieldPosition="0"/>
    </format>
    <format dxfId="8622">
      <pivotArea field="1" type="button" dataOnly="0" labelOnly="1" outline="0" axis="axisRow" fieldPosition="0"/>
    </format>
    <format dxfId="8623">
      <pivotArea dataOnly="0" labelOnly="1" fieldPosition="0">
        <references count="1">
          <reference field="1" count="0"/>
        </references>
      </pivotArea>
    </format>
    <format dxfId="862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3D25E6-8483-47A4-8272-501C09465509}" name="sales_profit_by_month" cacheId="360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0" rowHeaderCaption="Month">
  <location ref="A8:C21" firstHeaderRow="0" firstDataRow="1" firstDataCol="1"/>
  <pivotFields count="4">
    <pivotField axis="axisRow" allDrilled="1" showAll="0" sortType="ascending" defaultAttributeDrillState="1">
      <items count="13">
        <item x="4"/>
        <item x="3"/>
        <item x="7"/>
        <item x="0"/>
        <item x="8"/>
        <item x="6"/>
        <item x="5"/>
        <item x="1"/>
        <item x="11"/>
        <item x="10"/>
        <item x="9"/>
        <item x="2"/>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 baseField="0" baseItem="0"/>
    <dataField name="Total Profit" fld="2" baseField="0" baseItem="0"/>
  </dataFields>
  <formats count="20">
    <format dxfId="8674">
      <pivotArea type="all" dataOnly="0" outline="0" fieldPosition="0"/>
    </format>
    <format dxfId="8675">
      <pivotArea outline="0" collapsedLevelsAreSubtotals="1" fieldPosition="0"/>
    </format>
    <format dxfId="8676">
      <pivotArea field="0" type="button" dataOnly="0" labelOnly="1" outline="0" axis="axisRow" fieldPosition="0"/>
    </format>
    <format dxfId="8677">
      <pivotArea dataOnly="0" labelOnly="1" fieldPosition="0">
        <references count="1">
          <reference field="0" count="0"/>
        </references>
      </pivotArea>
    </format>
    <format dxfId="8678">
      <pivotArea dataOnly="0" labelOnly="1" grandRow="1" outline="0" fieldPosition="0"/>
    </format>
    <format dxfId="8679">
      <pivotArea dataOnly="0" labelOnly="1" outline="0" fieldPosition="0">
        <references count="1">
          <reference field="4294967294" count="2">
            <x v="0"/>
            <x v="1"/>
          </reference>
        </references>
      </pivotArea>
    </format>
    <format dxfId="8680">
      <pivotArea type="all" dataOnly="0" outline="0" fieldPosition="0"/>
    </format>
    <format dxfId="8681">
      <pivotArea outline="0" collapsedLevelsAreSubtotals="1" fieldPosition="0"/>
    </format>
    <format dxfId="8682">
      <pivotArea field="0" type="button" dataOnly="0" labelOnly="1" outline="0" axis="axisRow" fieldPosition="0"/>
    </format>
    <format dxfId="8683">
      <pivotArea dataOnly="0" labelOnly="1" fieldPosition="0">
        <references count="1">
          <reference field="0" count="0"/>
        </references>
      </pivotArea>
    </format>
    <format dxfId="8684">
      <pivotArea dataOnly="0" labelOnly="1" grandRow="1" outline="0" fieldPosition="0"/>
    </format>
    <format dxfId="8685">
      <pivotArea dataOnly="0" labelOnly="1" outline="0" fieldPosition="0">
        <references count="1">
          <reference field="4294967294" count="2">
            <x v="0"/>
            <x v="1"/>
          </reference>
        </references>
      </pivotArea>
    </format>
    <format dxfId="8686">
      <pivotArea dataOnly="0" labelOnly="1" outline="0" fieldPosition="0">
        <references count="1">
          <reference field="4294967294" count="2">
            <x v="0"/>
            <x v="1"/>
          </reference>
        </references>
      </pivotArea>
    </format>
    <format dxfId="8687">
      <pivotArea collapsedLevelsAreSubtotals="1" fieldPosition="0">
        <references count="1">
          <reference field="0" count="0"/>
        </references>
      </pivotArea>
    </format>
    <format dxfId="8688">
      <pivotArea type="all" dataOnly="0" outline="0" fieldPosition="0"/>
    </format>
    <format dxfId="8689">
      <pivotArea outline="0" collapsedLevelsAreSubtotals="1" fieldPosition="0"/>
    </format>
    <format dxfId="8690">
      <pivotArea field="0" type="button" dataOnly="0" labelOnly="1" outline="0" axis="axisRow" fieldPosition="0"/>
    </format>
    <format dxfId="8691">
      <pivotArea dataOnly="0" labelOnly="1" fieldPosition="0">
        <references count="1">
          <reference field="0" count="0"/>
        </references>
      </pivotArea>
    </format>
    <format dxfId="8692">
      <pivotArea dataOnly="0" labelOnly="1" grandRow="1" outline="0" fieldPosition="0"/>
    </format>
    <format dxfId="8693">
      <pivotArea dataOnly="0" labelOnly="1" outline="0" fieldPosition="0">
        <references count="1">
          <reference field="4294967294" count="2">
            <x v="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ies>
  <pivotTableStyleInfo name="PivotStyleMedium2 2"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825E5B-2D02-40A7-8BF8-A0994E20B002}" name="PivotTable11" cacheId="36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4" rowHeaderCaption="Category">
  <location ref="K23:L24"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66"/>
  </dataFields>
  <formats count="19">
    <format dxfId="8625">
      <pivotArea type="all" dataOnly="0" outline="0" fieldPosition="0"/>
    </format>
    <format dxfId="8626">
      <pivotArea outline="0" collapsedLevelsAreSubtotals="1" fieldPosition="0"/>
    </format>
    <format dxfId="8627">
      <pivotArea field="1" type="button" dataOnly="0" labelOnly="1" outline="0" axis="axisRow" fieldPosition="0"/>
    </format>
    <format dxfId="8628">
      <pivotArea dataOnly="0" labelOnly="1" fieldPosition="0">
        <references count="1">
          <reference field="1" count="0"/>
        </references>
      </pivotArea>
    </format>
    <format dxfId="8629">
      <pivotArea dataOnly="0" labelOnly="1" grandRow="1" outline="0" fieldPosition="0"/>
    </format>
    <format dxfId="8630">
      <pivotArea dataOnly="0" labelOnly="1" outline="0" fieldPosition="0">
        <references count="1">
          <reference field="4294967294" count="1">
            <x v="0"/>
          </reference>
        </references>
      </pivotArea>
    </format>
    <format dxfId="8631">
      <pivotArea type="all" dataOnly="0" outline="0" fieldPosition="0"/>
    </format>
    <format dxfId="8632">
      <pivotArea outline="0" collapsedLevelsAreSubtotals="1" fieldPosition="0"/>
    </format>
    <format dxfId="8633">
      <pivotArea field="1" type="button" dataOnly="0" labelOnly="1" outline="0" axis="axisRow" fieldPosition="0"/>
    </format>
    <format dxfId="8634">
      <pivotArea dataOnly="0" labelOnly="1" fieldPosition="0">
        <references count="1">
          <reference field="1" count="0"/>
        </references>
      </pivotArea>
    </format>
    <format dxfId="8635">
      <pivotArea dataOnly="0" labelOnly="1" grandRow="1" outline="0" fieldPosition="0"/>
    </format>
    <format dxfId="8636">
      <pivotArea dataOnly="0" labelOnly="1" outline="0" fieldPosition="0">
        <references count="1">
          <reference field="4294967294" count="1">
            <x v="0"/>
          </reference>
        </references>
      </pivotArea>
    </format>
    <format dxfId="8637">
      <pivotArea dataOnly="0" labelOnly="1" outline="0" fieldPosition="0">
        <references count="1">
          <reference field="4294967294" count="1">
            <x v="0"/>
          </reference>
        </references>
      </pivotArea>
    </format>
    <format dxfId="8638">
      <pivotArea outline="0" collapsedLevelsAreSubtotals="1" fieldPosition="0"/>
    </format>
    <format dxfId="8639">
      <pivotArea type="all" dataOnly="0" outline="0" fieldPosition="0"/>
    </format>
    <format dxfId="8640">
      <pivotArea outline="0" collapsedLevelsAreSubtotals="1" fieldPosition="0"/>
    </format>
    <format dxfId="8641">
      <pivotArea field="1" type="button" dataOnly="0" labelOnly="1" outline="0" axis="axisRow" fieldPosition="0"/>
    </format>
    <format dxfId="8642">
      <pivotArea dataOnly="0" labelOnly="1" fieldPosition="0">
        <references count="1">
          <reference field="1" count="0"/>
        </references>
      </pivotArea>
    </format>
    <format dxfId="8643">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8">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9F624A-C60A-4DF4-848E-BDE277BF9218}" name="PivotTable1" cacheId="14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F4:G9" firstHeaderRow="1" firstDataRow="1" firstDataCol="1" rowPageCount="1" colPageCount="1"/>
  <pivotFields count="11">
    <pivotField compact="0" outline="0" showAll="0"/>
    <pivotField compact="0" outline="0" showAll="0"/>
    <pivotField axis="axisPage" compact="0" outline="0" multipleItemSelectionAllowed="1" showAll="0">
      <items count="6">
        <item h="1" x="1"/>
        <item h="1" x="0"/>
        <item h="1" x="3"/>
        <item h="1" x="4"/>
        <item x="2"/>
        <item t="default"/>
      </items>
    </pivotField>
    <pivotField compact="0" outline="0" showAll="0"/>
    <pivotField axis="axisRow" compact="0" outline="0" showAll="0" sortType="descending">
      <items count="21">
        <item x="6"/>
        <item x="15"/>
        <item x="18"/>
        <item x="10"/>
        <item x="8"/>
        <item x="13"/>
        <item x="4"/>
        <item x="1"/>
        <item x="5"/>
        <item x="17"/>
        <item x="7"/>
        <item x="14"/>
        <item x="0"/>
        <item x="3"/>
        <item x="12"/>
        <item x="11"/>
        <item x="19"/>
        <item x="16"/>
        <item x="9"/>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4"/>
  </rowFields>
  <rowItems count="5">
    <i>
      <x/>
    </i>
    <i>
      <x v="4"/>
    </i>
    <i>
      <x v="19"/>
    </i>
    <i>
      <x v="17"/>
    </i>
    <i t="grand">
      <x/>
    </i>
  </rowItems>
  <colItems count="1">
    <i/>
  </colItems>
  <pageFields count="1">
    <pageField fld="2" hier="-1"/>
  </pageFields>
  <dataFields count="1">
    <dataField name="Sum of Sales" fld="9" baseField="0" baseItem="0"/>
  </dataFields>
  <formats count="6">
    <format dxfId="8766">
      <pivotArea type="all" dataOnly="0" outline="0" fieldPosition="0"/>
    </format>
    <format dxfId="8765">
      <pivotArea outline="0" collapsedLevelsAreSubtotals="1" fieldPosition="0"/>
    </format>
    <format dxfId="8764">
      <pivotArea field="4" type="button" dataOnly="0" labelOnly="1" outline="0" axis="axisRow" fieldPosition="0"/>
    </format>
    <format dxfId="8763">
      <pivotArea dataOnly="0" labelOnly="1" outline="0" fieldPosition="0">
        <references count="1">
          <reference field="4" count="4">
            <x v="0"/>
            <x v="4"/>
            <x v="17"/>
            <x v="19"/>
          </reference>
        </references>
      </pivotArea>
    </format>
    <format dxfId="8762">
      <pivotArea dataOnly="0" labelOnly="1" grandRow="1" outline="0" fieldPosition="0"/>
    </format>
    <format dxfId="8761">
      <pivotArea dataOnly="0" labelOnly="1" outline="0" axis="axisValues"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BD44ED-04E2-46D8-976D-68493718E118}" autoFormatId="16" applyNumberFormats="0" applyBorderFormats="0" applyFontFormats="0" applyPatternFormats="0" applyAlignmentFormats="0" applyWidthHeightFormats="0">
  <queryTableRefresh nextId="21">
    <queryTableFields count="11">
      <queryTableField id="9" name="Month" tableColumnId="9"/>
      <queryTableField id="10" name="Seller" tableColumnId="10"/>
      <queryTableField id="11" name="Category" tableColumnId="11"/>
      <queryTableField id="17" dataBound="0" tableColumnId="17"/>
      <queryTableField id="12" name="Product" tableColumnId="12"/>
      <queryTableField id="18" dataBound="0" tableColumnId="18"/>
      <queryTableField id="13" name="State" tableColumnId="13"/>
      <queryTableField id="19" dataBound="0" tableColumnId="19"/>
      <queryTableField id="14" name="Quantity" tableColumnId="14"/>
      <queryTableField id="15" name="Sales" tableColumnId="15"/>
      <queryTableField id="16" name="Profi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5E1FDD4-E9D6-4DE0-AFD0-437016DD0818}" sourceName="[data].[State]">
  <pivotTables>
    <pivotTable tabId="4" name="KPI"/>
    <pivotTable tabId="4" name="sales_profit_by_month"/>
    <pivotTable tabId="4" name="category_perfomance"/>
    <pivotTable tabId="4" name="salesperson_performance"/>
    <pivotTable tabId="4" name="cat._prod._by_sale_n_profit"/>
    <pivotTable tabId="4" name="state_contribution"/>
    <pivotTable tabId="4" name="PivotTable11"/>
    <pivotTable tabId="4" name="PivotTable12"/>
    <pivotTable tabId="4" name="PivotTable13"/>
    <pivotTable tabId="4" name="PivotTable14"/>
    <pivotTable tabId="4" name="PivotTable15"/>
    <pivotTable tabId="4" name="PivotTable3"/>
    <pivotTable tabId="4" name="PivotTable5"/>
    <pivotTable tabId="4" name="PivotTable6"/>
    <pivotTable tabId="4" name="PivotTable7"/>
    <pivotTable tabId="4" name="PivotTable8"/>
    <pivotTable tabId="4" name="PivotTable9"/>
  </pivotTables>
  <data>
    <olap pivotCacheId="1909088498">
      <levels count="2">
        <level uniqueName="[data].[State].[(All)]" sourceCaption="(All)" count="0"/>
        <level uniqueName="[data].[State].[State]" sourceCaption="State" count="6">
          <ranges>
            <range startItem="0">
              <i n="[data].[State].&amp;[California]" c="California"/>
              <i n="[data].[State].&amp;[Florida]" c="Florida"/>
              <i n="[data].[State].&amp;[Illinois]" c="Illinois"/>
              <i n="[data].[State].&amp;[New York]" c="New York"/>
              <i n="[data].[State].&amp;[Pennsylvania]" c="Pennsylvania"/>
              <i n="[data].[State].&amp;[Texas]" c="Texas"/>
            </range>
          </ranges>
        </level>
      </levels>
      <selections count="1">
        <selection n="[data].[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76E0D5E8-84C1-4551-BAFF-20550DF8B9B0}" sourceName="[data].[Seller]">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 tabId="4" name="PivotTable3"/>
    <pivotTable tabId="4" name="PivotTable5"/>
    <pivotTable tabId="4" name="PivotTable6"/>
    <pivotTable tabId="4" name="PivotTable7"/>
    <pivotTable tabId="4" name="PivotTable8"/>
    <pivotTable tabId="4" name="PivotTable9"/>
  </pivotTables>
  <data>
    <olap pivotCacheId="1909088498">
      <levels count="2">
        <level uniqueName="[data].[Seller].[(All)]" sourceCaption="(All)" count="0"/>
        <level uniqueName="[data].[Seller].[Seller]" sourceCaption="Seller" count="7">
          <ranges>
            <range startItem="0">
              <i n="[data].[Seller].&amp;[Alice]" c="Alice"/>
              <i n="[data].[Seller].&amp;[Bob]" c="Bob"/>
              <i n="[data].[Seller].&amp;[Carol]" c="Carol"/>
              <i n="[data].[Seller].&amp;[Dave]" c="Dave"/>
              <i n="[data].[Seller].&amp;[Eve]" c="Eve"/>
              <i n="[data].[Seller].&amp;[Frank]" c="Frank"/>
              <i n="[data].[Seller].&amp;[Grace]" c="Grace"/>
            </range>
          </ranges>
        </level>
      </levels>
      <selections count="1">
        <selection n="[data].[Sell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ABF64C-EE3E-48C4-82BE-5FF36C57BBCA}" sourceName="[data].[Category]">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 tabId="4" name="PivotTable3"/>
    <pivotTable tabId="4" name="PivotTable5"/>
    <pivotTable tabId="4" name="PivotTable6"/>
    <pivotTable tabId="4" name="PivotTable7"/>
    <pivotTable tabId="4" name="PivotTable8"/>
    <pivotTable tabId="4" name="PivotTable9"/>
  </pivotTables>
  <data>
    <olap pivotCacheId="1909088498">
      <levels count="2">
        <level uniqueName="[data].[Category].[(All)]" sourceCaption="(All)" count="0"/>
        <level uniqueName="[data].[Category].[Category]" sourceCaption="Category" count="5">
          <ranges>
            <range startItem="0">
              <i n="[data].[Category].&amp;[Clothing]" c="Clothing"/>
              <i n="[data].[Category].&amp;[Electronics]" c="Electronics"/>
              <i n="[data].[Category].&amp;[Food &amp; Beverages]" c="Food &amp; Beverages"/>
              <i n="[data].[Category].&amp;[Home Appliances]" c="Home Appliances"/>
              <i n="[data].[Category].&amp;[Sports &amp; Fitness]" c="Sports &amp; Fitness"/>
            </range>
          </ranges>
        </level>
      </levels>
      <selections count="1">
        <selection n="[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EF4AFA-52DC-48E4-993B-951E1E26ECFD}" sourceName="[data].[Month]">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 tabId="4" name="PivotTable3"/>
    <pivotTable tabId="4" name="PivotTable5"/>
    <pivotTable tabId="4" name="PivotTable6"/>
    <pivotTable tabId="4" name="PivotTable7"/>
    <pivotTable tabId="4" name="PivotTable8"/>
    <pivotTable tabId="4" name="PivotTable9"/>
  </pivotTables>
  <data>
    <olap pivotCacheId="1909088498">
      <levels count="2">
        <level uniqueName="[data].[Month].[(All)]" sourceCaption="(All)" count="0"/>
        <level uniqueName="[data].[Month].[Month]" sourceCaption="Month" count="12">
          <ranges>
            <range startItem="0">
              <i n="[data].[Month].&amp;[Apr]" c="Apr"/>
              <i n="[data].[Month].&amp;[Aug]" c="Aug"/>
              <i n="[data].[Month].&amp;[Dec]" c="Dec"/>
              <i n="[data].[Month].&amp;[Feb]" c="Feb"/>
              <i n="[data].[Month].&amp;[Jan]" c="Jan"/>
              <i n="[data].[Month].&amp;[Jul]" c="Jul"/>
              <i n="[data].[Month].&amp;[Jun]" c="Jun"/>
              <i n="[data].[Month].&amp;[Mar]" c="Mar"/>
              <i n="[data].[Month].&amp;[May]" c="May"/>
              <i n="[data].[Month].&amp;[Nov]" c="Nov"/>
              <i n="[data].[Month].&amp;[Oct]" c="Oct"/>
              <i n="[data].[Month].&amp;[Sep]" c="Sep"/>
            </range>
          </ranges>
        </level>
      </levels>
      <selections count="1">
        <selection n="[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1E7558F-A971-45AE-8290-D8A3370DE7EE}" cache="Slicer_State" caption="State" level="1" rowHeight="227693"/>
  <slicer name="Seller 1" xr10:uid="{6C67B39C-9B5F-44EA-9DEE-7907D550DEB0}" cache="Slicer_Seller" caption="Seller" level="1" rowHeight="227693"/>
  <slicer name="Category 1" xr10:uid="{E6CFBB8A-1460-446A-AB4E-4A06999E6954}" cache="Slicer_Category" caption="Category" level="1" rowHeight="227693"/>
  <slicer name="Month 1" xr10:uid="{3C374F22-17A0-4474-910A-BBD4A00EBA26}" cache="Slicer_Month" caption="Month" columnCount="6" level="1" rowHeight="22769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42A31-886A-4321-B3CA-579D2805D7C1}" name="data" displayName="data" ref="A1:K201" tableType="queryTable" totalsRowShown="0" headerRowDxfId="8779" dataDxfId="8778">
  <autoFilter ref="A1:K201" xr:uid="{7E542A31-886A-4321-B3CA-579D2805D7C1}"/>
  <tableColumns count="11">
    <tableColumn id="9" xr3:uid="{4D2A8577-46A3-4928-865C-13306D1F63CC}" uniqueName="9" name="Month" queryTableFieldId="9" dataDxfId="8777"/>
    <tableColumn id="10" xr3:uid="{3114D962-9036-49FE-945B-EE48928388D1}" uniqueName="10" name="Seller" queryTableFieldId="10" dataDxfId="8776"/>
    <tableColumn id="11" xr3:uid="{1DAE1C71-E5A0-43B9-A01C-D6CCBE0C4A91}" uniqueName="11" name="Category" queryTableFieldId="11" dataDxfId="8775"/>
    <tableColumn id="17" xr3:uid="{179CDE08-76AE-4E6B-822B-C86FBEB84782}" uniqueName="17" name="Category." queryTableFieldId="17" dataDxfId="8774">
      <calculatedColumnFormula>VLOOKUP(data[[#This Row],[Category]],Category.,2,0)</calculatedColumnFormula>
    </tableColumn>
    <tableColumn id="12" xr3:uid="{7CACDD5C-55BD-4282-AD23-7A12FE77D2FC}" uniqueName="12" name="Product" queryTableFieldId="12" dataDxfId="8773"/>
    <tableColumn id="18" xr3:uid="{E74F6F7A-4878-4DBC-9818-316D1E09AAFB}" uniqueName="18" name="Product." queryTableFieldId="18" dataDxfId="8772">
      <calculatedColumnFormula>VLOOKUP(data[[#This Row],[Product]],Product.,2,0)</calculatedColumnFormula>
    </tableColumn>
    <tableColumn id="13" xr3:uid="{F5A9579E-8887-48CC-B22C-F6C4EE6D95F0}" uniqueName="13" name="State" queryTableFieldId="13" dataDxfId="8771"/>
    <tableColumn id="19" xr3:uid="{8BAEEB31-80AB-42E0-9958-1C8B8ADDB4F8}" uniqueName="19" name="State." queryTableFieldId="19" dataDxfId="8770">
      <calculatedColumnFormula>VLOOKUP(data[[#This Row],[State]],State.,2,0)</calculatedColumnFormula>
    </tableColumn>
    <tableColumn id="14" xr3:uid="{E58F9CB5-D9F5-4772-A985-E3BA369CAA83}" uniqueName="14" name="Quantity" queryTableFieldId="14" dataDxfId="8769"/>
    <tableColumn id="15" xr3:uid="{D8EBFA90-D7AA-464B-9408-E7649178E928}" uniqueName="15" name="Sales" queryTableFieldId="15" dataDxfId="8768"/>
    <tableColumn id="16" xr3:uid="{34278668-750A-48EC-A9F8-23FA4C1796CE}" uniqueName="16" name="Profit" queryTableFieldId="16" dataDxfId="8767"/>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4E771-5EBB-4A19-8CEB-E7F964273539}">
  <sheetPr>
    <tabColor rgb="FF181824"/>
    <pageSetUpPr fitToPage="1"/>
  </sheetPr>
  <dimension ref="B3:AA36"/>
  <sheetViews>
    <sheetView showGridLines="0" tabSelected="1" workbookViewId="0">
      <selection activeCell="V11" sqref="V11"/>
    </sheetView>
  </sheetViews>
  <sheetFormatPr defaultRowHeight="15" x14ac:dyDescent="0.35"/>
  <cols>
    <col min="1" max="16384" width="9.23046875" style="2"/>
  </cols>
  <sheetData>
    <row r="3" spans="2:27" x14ac:dyDescent="0.35">
      <c r="X3" s="39"/>
      <c r="Y3" s="39"/>
      <c r="Z3" s="39"/>
      <c r="AA3" s="39"/>
    </row>
    <row r="4" spans="2:27" x14ac:dyDescent="0.35">
      <c r="X4" s="39"/>
      <c r="Y4" s="39"/>
      <c r="Z4" s="39"/>
      <c r="AA4" s="39"/>
    </row>
    <row r="5" spans="2:27" x14ac:dyDescent="0.35">
      <c r="X5" s="39"/>
      <c r="Y5" s="39"/>
      <c r="Z5" s="39"/>
      <c r="AA5" s="39"/>
    </row>
    <row r="6" spans="2:27" x14ac:dyDescent="0.35">
      <c r="B6" s="1"/>
      <c r="C6" s="1"/>
      <c r="D6" s="1"/>
      <c r="E6" s="1"/>
      <c r="F6" s="1"/>
      <c r="G6" s="1"/>
      <c r="H6" s="1"/>
      <c r="I6" s="1"/>
      <c r="J6" s="1"/>
      <c r="K6" s="1"/>
      <c r="L6" s="1"/>
      <c r="M6" s="1"/>
      <c r="N6" s="1"/>
      <c r="O6" s="1"/>
      <c r="P6" s="1"/>
      <c r="Q6" s="1"/>
      <c r="R6" s="1"/>
      <c r="S6" s="1"/>
      <c r="T6" s="1"/>
      <c r="U6" s="1"/>
      <c r="V6" s="1"/>
      <c r="X6" s="39"/>
      <c r="Y6" s="39"/>
      <c r="Z6" s="39"/>
      <c r="AA6" s="39"/>
    </row>
    <row r="7" spans="2:27" x14ac:dyDescent="0.35">
      <c r="B7" s="1"/>
      <c r="C7" s="1"/>
      <c r="D7" s="1"/>
      <c r="E7" s="1"/>
      <c r="F7" s="1"/>
      <c r="G7" s="1"/>
      <c r="H7" s="1"/>
      <c r="I7" s="1"/>
      <c r="J7" s="1"/>
      <c r="K7" s="1"/>
      <c r="L7" s="1"/>
      <c r="M7" s="1"/>
      <c r="N7" s="1"/>
      <c r="O7" s="1"/>
      <c r="P7" s="1"/>
      <c r="Q7" s="1"/>
      <c r="R7" s="1"/>
      <c r="S7" s="1"/>
      <c r="T7" s="1"/>
      <c r="U7" s="1"/>
      <c r="V7" s="1"/>
      <c r="X7" s="39"/>
      <c r="Y7" s="39"/>
      <c r="Z7" s="39"/>
      <c r="AA7" s="39"/>
    </row>
    <row r="8" spans="2:27" x14ac:dyDescent="0.35">
      <c r="B8" s="1"/>
      <c r="C8" s="1"/>
      <c r="D8" s="1"/>
      <c r="E8" s="1"/>
      <c r="F8" s="1"/>
      <c r="G8" s="1"/>
      <c r="H8" s="1"/>
      <c r="I8" s="1"/>
      <c r="J8" s="1"/>
      <c r="K8" s="1"/>
      <c r="L8" s="1"/>
      <c r="M8" s="1"/>
      <c r="N8" s="1"/>
      <c r="O8" s="1"/>
      <c r="P8" s="1"/>
      <c r="Q8" s="1"/>
      <c r="R8" s="1"/>
      <c r="S8" s="1"/>
      <c r="T8" s="1"/>
      <c r="U8" s="1"/>
      <c r="V8" s="1"/>
      <c r="X8" s="39"/>
      <c r="Y8" s="39"/>
      <c r="Z8" s="39"/>
      <c r="AA8" s="39"/>
    </row>
    <row r="9" spans="2:27" x14ac:dyDescent="0.35">
      <c r="B9" s="1"/>
      <c r="C9" s="1"/>
      <c r="D9" s="1"/>
      <c r="E9" s="1"/>
      <c r="F9" s="1"/>
      <c r="G9" s="1"/>
      <c r="H9" s="1"/>
      <c r="I9" s="1"/>
      <c r="J9" s="1"/>
      <c r="K9" s="1"/>
      <c r="L9" s="1"/>
      <c r="M9" s="1"/>
      <c r="N9" s="1"/>
      <c r="O9" s="1"/>
      <c r="P9" s="1"/>
      <c r="Q9" s="1"/>
      <c r="R9" s="1"/>
      <c r="S9" s="1"/>
      <c r="T9" s="1"/>
      <c r="U9" s="1"/>
      <c r="V9" s="1"/>
      <c r="X9" s="39"/>
      <c r="Y9" s="39"/>
      <c r="Z9" s="39"/>
      <c r="AA9" s="39"/>
    </row>
    <row r="10" spans="2:27" x14ac:dyDescent="0.35">
      <c r="B10" s="1"/>
      <c r="C10" s="1"/>
      <c r="D10" s="1"/>
      <c r="E10" s="1"/>
      <c r="F10" s="1"/>
      <c r="G10" s="1"/>
      <c r="H10" s="1"/>
      <c r="I10" s="1"/>
      <c r="J10" s="1"/>
      <c r="K10" s="1"/>
      <c r="L10" s="1"/>
      <c r="M10" s="1"/>
      <c r="N10" s="1"/>
      <c r="O10" s="1"/>
      <c r="P10" s="1"/>
      <c r="Q10" s="1"/>
      <c r="R10" s="1"/>
      <c r="S10" s="1"/>
      <c r="T10" s="1"/>
      <c r="U10" s="1"/>
      <c r="V10" s="1"/>
      <c r="X10" s="39"/>
      <c r="Y10" s="39"/>
      <c r="Z10" s="39"/>
      <c r="AA10" s="39"/>
    </row>
    <row r="11" spans="2:27" x14ac:dyDescent="0.35">
      <c r="B11" s="1"/>
      <c r="C11" s="1"/>
      <c r="D11" s="1"/>
      <c r="E11" s="1"/>
      <c r="F11" s="1"/>
      <c r="G11" s="1"/>
      <c r="H11" s="1"/>
      <c r="I11" s="1"/>
      <c r="J11" s="1"/>
      <c r="K11" s="1"/>
      <c r="L11" s="1"/>
      <c r="M11" s="1"/>
      <c r="N11" s="1"/>
      <c r="O11" s="1"/>
      <c r="P11" s="1"/>
      <c r="Q11" s="1"/>
      <c r="R11" s="1"/>
      <c r="S11" s="1"/>
      <c r="T11" s="1"/>
      <c r="U11" s="1"/>
      <c r="V11" s="1"/>
      <c r="X11" s="39"/>
      <c r="Y11" s="39"/>
      <c r="Z11" s="39"/>
      <c r="AA11" s="39"/>
    </row>
    <row r="12" spans="2:27" x14ac:dyDescent="0.35">
      <c r="B12" s="1"/>
      <c r="C12" s="1"/>
      <c r="D12" s="1"/>
      <c r="E12" s="1"/>
      <c r="F12" s="1"/>
      <c r="G12" s="1"/>
      <c r="H12" s="1"/>
      <c r="I12" s="1"/>
      <c r="J12" s="1"/>
      <c r="K12" s="1"/>
      <c r="L12" s="1"/>
      <c r="M12" s="1"/>
      <c r="N12" s="1"/>
      <c r="O12" s="1"/>
      <c r="P12" s="1"/>
      <c r="Q12" s="1"/>
      <c r="R12" s="1"/>
      <c r="S12" s="1"/>
      <c r="T12" s="1"/>
      <c r="U12" s="1"/>
      <c r="V12" s="1"/>
      <c r="X12" s="39"/>
      <c r="Y12" s="39"/>
      <c r="Z12" s="39"/>
      <c r="AA12" s="39"/>
    </row>
    <row r="13" spans="2:27" x14ac:dyDescent="0.35">
      <c r="B13" s="1"/>
      <c r="C13" s="1"/>
      <c r="D13" s="1"/>
      <c r="E13" s="1"/>
      <c r="F13" s="1"/>
      <c r="G13" s="1"/>
      <c r="H13" s="1"/>
      <c r="I13" s="1"/>
      <c r="J13" s="1"/>
      <c r="K13" s="1"/>
      <c r="L13" s="1"/>
      <c r="M13" s="1"/>
      <c r="N13" s="1"/>
      <c r="O13" s="1"/>
      <c r="P13" s="1"/>
      <c r="Q13" s="1"/>
      <c r="R13" s="1"/>
      <c r="S13" s="1"/>
      <c r="T13" s="1"/>
      <c r="U13" s="1"/>
      <c r="V13" s="1"/>
      <c r="X13" s="39"/>
      <c r="Y13" s="39"/>
      <c r="Z13" s="39"/>
      <c r="AA13" s="39"/>
    </row>
    <row r="14" spans="2:27" x14ac:dyDescent="0.35">
      <c r="B14" s="1"/>
      <c r="C14" s="1"/>
      <c r="D14" s="1"/>
      <c r="E14" s="1"/>
      <c r="F14" s="1"/>
      <c r="G14" s="1"/>
      <c r="H14" s="1"/>
      <c r="I14" s="1"/>
      <c r="J14" s="1"/>
      <c r="K14" s="1"/>
      <c r="L14" s="1"/>
      <c r="M14" s="1"/>
      <c r="N14" s="1"/>
      <c r="O14" s="1"/>
      <c r="P14" s="1"/>
      <c r="Q14" s="1"/>
      <c r="R14" s="1"/>
      <c r="S14" s="1"/>
      <c r="T14" s="1"/>
      <c r="U14" s="1"/>
      <c r="V14" s="1"/>
      <c r="X14" s="39"/>
      <c r="Y14" s="39"/>
      <c r="Z14" s="39"/>
      <c r="AA14" s="39"/>
    </row>
    <row r="15" spans="2:27" x14ac:dyDescent="0.35">
      <c r="B15" s="1"/>
      <c r="C15" s="1"/>
      <c r="D15" s="1"/>
      <c r="E15" s="1"/>
      <c r="F15" s="1"/>
      <c r="G15" s="1"/>
      <c r="H15" s="1"/>
      <c r="I15" s="1"/>
      <c r="J15" s="1"/>
      <c r="K15" s="1"/>
      <c r="L15" s="1"/>
      <c r="M15" s="1"/>
      <c r="N15" s="1"/>
      <c r="O15" s="1"/>
      <c r="P15" s="1"/>
      <c r="Q15" s="1"/>
      <c r="R15" s="1"/>
      <c r="S15" s="1"/>
      <c r="T15" s="1"/>
      <c r="U15" s="1"/>
      <c r="V15" s="1"/>
      <c r="X15" s="39"/>
      <c r="Y15" s="39"/>
      <c r="Z15" s="39"/>
      <c r="AA15" s="39"/>
    </row>
    <row r="16" spans="2:27" x14ac:dyDescent="0.35">
      <c r="B16" s="1"/>
      <c r="C16" s="1"/>
      <c r="D16" s="1"/>
      <c r="E16" s="1"/>
      <c r="F16" s="1"/>
      <c r="G16" s="1"/>
      <c r="H16" s="1"/>
      <c r="I16" s="1"/>
      <c r="J16" s="1"/>
      <c r="K16" s="1"/>
      <c r="L16" s="1"/>
      <c r="M16" s="1"/>
      <c r="N16" s="1"/>
      <c r="O16" s="1"/>
      <c r="P16" s="1"/>
      <c r="Q16" s="1"/>
      <c r="R16" s="1"/>
      <c r="S16" s="1"/>
      <c r="T16" s="1"/>
      <c r="U16" s="1"/>
      <c r="V16" s="1"/>
      <c r="X16" s="39"/>
      <c r="Y16" s="39"/>
      <c r="Z16" s="39"/>
      <c r="AA16" s="39"/>
    </row>
    <row r="17" spans="2:27" x14ac:dyDescent="0.35">
      <c r="B17" s="1"/>
      <c r="C17" s="1"/>
      <c r="D17" s="1"/>
      <c r="E17" s="1"/>
      <c r="F17" s="1"/>
      <c r="G17" s="1"/>
      <c r="H17" s="1"/>
      <c r="I17" s="1"/>
      <c r="J17" s="1"/>
      <c r="K17" s="1"/>
      <c r="L17" s="1"/>
      <c r="M17" s="1"/>
      <c r="N17" s="1"/>
      <c r="O17" s="1"/>
      <c r="P17" s="1"/>
      <c r="Q17" s="1"/>
      <c r="R17" s="1"/>
      <c r="S17" s="1"/>
      <c r="T17" s="1"/>
      <c r="U17" s="1"/>
      <c r="V17" s="1"/>
      <c r="X17" s="39"/>
      <c r="Y17" s="39"/>
      <c r="Z17" s="39"/>
      <c r="AA17" s="39"/>
    </row>
    <row r="18" spans="2:27" x14ac:dyDescent="0.35">
      <c r="B18" s="1"/>
      <c r="C18" s="1"/>
      <c r="D18" s="1"/>
      <c r="E18" s="1"/>
      <c r="F18" s="1"/>
      <c r="G18" s="1"/>
      <c r="H18" s="1"/>
      <c r="I18" s="1"/>
      <c r="J18" s="1"/>
      <c r="K18" s="1"/>
      <c r="L18" s="1"/>
      <c r="M18" s="1"/>
      <c r="N18" s="1"/>
      <c r="O18" s="1"/>
      <c r="P18" s="1"/>
      <c r="Q18" s="1"/>
      <c r="R18" s="1"/>
      <c r="S18" s="1"/>
      <c r="T18" s="1"/>
      <c r="U18" s="1"/>
      <c r="V18" s="1"/>
      <c r="X18" s="39"/>
      <c r="Y18" s="39"/>
      <c r="Z18" s="39"/>
      <c r="AA18" s="39"/>
    </row>
    <row r="19" spans="2:27" x14ac:dyDescent="0.35">
      <c r="B19" s="1"/>
      <c r="C19" s="1"/>
      <c r="D19" s="1"/>
      <c r="E19" s="1"/>
      <c r="F19" s="1"/>
      <c r="G19" s="1"/>
      <c r="H19" s="1"/>
      <c r="I19" s="1"/>
      <c r="J19" s="1"/>
      <c r="K19" s="1"/>
      <c r="L19" s="1"/>
      <c r="M19" s="1"/>
      <c r="N19" s="1"/>
      <c r="O19" s="1"/>
      <c r="P19" s="1"/>
      <c r="Q19" s="1"/>
      <c r="R19" s="1"/>
      <c r="S19" s="1"/>
      <c r="T19" s="1"/>
      <c r="U19" s="1"/>
      <c r="V19" s="1"/>
      <c r="X19" s="39"/>
      <c r="Y19" s="39"/>
      <c r="Z19" s="39"/>
      <c r="AA19" s="39"/>
    </row>
    <row r="20" spans="2:27" x14ac:dyDescent="0.35">
      <c r="B20" s="1"/>
      <c r="C20" s="1"/>
      <c r="D20" s="1"/>
      <c r="E20" s="1"/>
      <c r="F20" s="1"/>
      <c r="G20" s="1"/>
      <c r="H20" s="1"/>
      <c r="I20" s="1"/>
      <c r="J20" s="1"/>
      <c r="K20" s="1"/>
      <c r="L20" s="1"/>
      <c r="M20" s="1"/>
      <c r="N20" s="1"/>
      <c r="O20" s="1"/>
      <c r="P20" s="1"/>
      <c r="Q20" s="1"/>
      <c r="R20" s="1"/>
      <c r="S20" s="1"/>
      <c r="T20" s="1"/>
      <c r="U20" s="1"/>
      <c r="V20" s="1"/>
      <c r="X20" s="39"/>
      <c r="Y20" s="39"/>
      <c r="Z20" s="39"/>
      <c r="AA20" s="39"/>
    </row>
    <row r="21" spans="2:27" x14ac:dyDescent="0.35">
      <c r="B21" s="1"/>
      <c r="C21" s="1"/>
      <c r="D21" s="1"/>
      <c r="E21" s="1"/>
      <c r="F21" s="1"/>
      <c r="G21" s="1"/>
      <c r="H21" s="1"/>
      <c r="I21" s="1"/>
      <c r="J21" s="1"/>
      <c r="K21" s="1"/>
      <c r="L21" s="1"/>
      <c r="M21" s="1"/>
      <c r="N21" s="1"/>
      <c r="O21" s="1"/>
      <c r="P21" s="1"/>
      <c r="Q21" s="1"/>
      <c r="R21" s="1"/>
      <c r="S21" s="1"/>
      <c r="T21" s="1"/>
      <c r="U21" s="1"/>
      <c r="V21" s="1"/>
      <c r="X21" s="39"/>
      <c r="Y21" s="39"/>
      <c r="Z21" s="39"/>
      <c r="AA21" s="39"/>
    </row>
    <row r="22" spans="2:27" x14ac:dyDescent="0.35">
      <c r="B22" s="1"/>
      <c r="C22" s="1"/>
      <c r="D22" s="1"/>
      <c r="E22" s="1"/>
      <c r="F22" s="1"/>
      <c r="G22" s="1"/>
      <c r="H22" s="1"/>
      <c r="I22" s="1"/>
      <c r="J22" s="1"/>
      <c r="K22" s="1"/>
      <c r="L22" s="1"/>
      <c r="M22" s="1"/>
      <c r="N22" s="1"/>
      <c r="O22" s="1"/>
      <c r="P22" s="1"/>
      <c r="Q22" s="1"/>
      <c r="R22" s="1"/>
      <c r="S22" s="1"/>
      <c r="T22" s="1"/>
      <c r="U22" s="1"/>
      <c r="V22" s="1"/>
      <c r="X22" s="39"/>
      <c r="Y22" s="39"/>
      <c r="Z22" s="39"/>
      <c r="AA22" s="39"/>
    </row>
    <row r="23" spans="2:27" x14ac:dyDescent="0.35">
      <c r="B23" s="1"/>
      <c r="C23" s="1"/>
      <c r="D23" s="1"/>
      <c r="E23" s="1"/>
      <c r="F23" s="1"/>
      <c r="G23" s="1"/>
      <c r="H23" s="1"/>
      <c r="I23" s="1"/>
      <c r="J23" s="1"/>
      <c r="K23" s="1"/>
      <c r="L23" s="1"/>
      <c r="M23" s="1"/>
      <c r="N23" s="1"/>
      <c r="O23" s="1"/>
      <c r="P23" s="1"/>
      <c r="Q23" s="1"/>
      <c r="R23" s="1"/>
      <c r="S23" s="1"/>
      <c r="T23" s="1"/>
      <c r="U23" s="1"/>
      <c r="V23" s="1"/>
      <c r="X23" s="39"/>
      <c r="Y23" s="39"/>
      <c r="Z23" s="39"/>
      <c r="AA23" s="39"/>
    </row>
    <row r="24" spans="2:27" x14ac:dyDescent="0.35">
      <c r="B24" s="1"/>
      <c r="C24" s="1"/>
      <c r="D24" s="1"/>
      <c r="E24" s="1"/>
      <c r="F24" s="1"/>
      <c r="G24" s="1"/>
      <c r="H24" s="1"/>
      <c r="I24" s="1"/>
      <c r="J24" s="1"/>
      <c r="K24" s="1"/>
      <c r="L24" s="1"/>
      <c r="M24" s="1"/>
      <c r="N24" s="1"/>
      <c r="O24" s="1"/>
      <c r="P24" s="1"/>
      <c r="Q24" s="1"/>
      <c r="R24" s="1"/>
      <c r="S24" s="1"/>
      <c r="T24" s="1"/>
      <c r="U24" s="1"/>
      <c r="V24" s="1"/>
      <c r="X24" s="39"/>
      <c r="Y24" s="39"/>
      <c r="Z24" s="39"/>
      <c r="AA24" s="39"/>
    </row>
    <row r="25" spans="2:27" x14ac:dyDescent="0.35">
      <c r="B25" s="1"/>
      <c r="C25" s="1"/>
      <c r="D25" s="1"/>
      <c r="E25" s="1"/>
      <c r="F25" s="1"/>
      <c r="G25" s="1"/>
      <c r="H25" s="1"/>
      <c r="I25" s="1"/>
      <c r="J25" s="1"/>
      <c r="K25" s="1"/>
      <c r="L25" s="1"/>
      <c r="M25" s="1"/>
      <c r="N25" s="1"/>
      <c r="O25" s="1"/>
      <c r="P25" s="1"/>
      <c r="Q25" s="1"/>
      <c r="R25" s="1"/>
      <c r="S25" s="1"/>
      <c r="T25" s="1"/>
      <c r="U25" s="1"/>
      <c r="V25" s="1"/>
      <c r="X25" s="39"/>
      <c r="Y25" s="39"/>
      <c r="Z25" s="39"/>
      <c r="AA25" s="39"/>
    </row>
    <row r="26" spans="2:27" x14ac:dyDescent="0.35">
      <c r="B26" s="1"/>
      <c r="C26" s="1"/>
      <c r="D26" s="1"/>
      <c r="E26" s="1"/>
      <c r="F26" s="1"/>
      <c r="G26" s="1"/>
      <c r="H26" s="1"/>
      <c r="I26" s="1"/>
      <c r="J26" s="1"/>
      <c r="K26" s="1"/>
      <c r="L26" s="1"/>
      <c r="M26" s="1"/>
      <c r="N26" s="1"/>
      <c r="O26" s="1"/>
      <c r="P26" s="1"/>
      <c r="Q26" s="1"/>
      <c r="R26" s="1"/>
      <c r="S26" s="1"/>
      <c r="T26" s="1"/>
      <c r="U26" s="1"/>
      <c r="V26" s="1"/>
      <c r="X26" s="39"/>
      <c r="Y26" s="39"/>
      <c r="Z26" s="39"/>
      <c r="AA26" s="39"/>
    </row>
    <row r="27" spans="2:27" x14ac:dyDescent="0.35">
      <c r="B27" s="1"/>
      <c r="C27" s="1"/>
      <c r="D27" s="1"/>
      <c r="E27" s="1"/>
      <c r="F27" s="1"/>
      <c r="G27" s="1"/>
      <c r="H27" s="1"/>
      <c r="I27" s="1"/>
      <c r="J27" s="1"/>
      <c r="K27" s="1"/>
      <c r="L27" s="1"/>
      <c r="M27" s="1"/>
      <c r="N27" s="1"/>
      <c r="O27" s="1"/>
      <c r="P27" s="1"/>
      <c r="Q27" s="1"/>
      <c r="R27" s="1"/>
      <c r="S27" s="1"/>
      <c r="T27" s="1"/>
      <c r="U27" s="1"/>
      <c r="V27" s="1"/>
      <c r="X27" s="39"/>
      <c r="Y27" s="39"/>
      <c r="Z27" s="39"/>
      <c r="AA27" s="39"/>
    </row>
    <row r="28" spans="2:27" x14ac:dyDescent="0.35">
      <c r="B28" s="1"/>
      <c r="C28" s="1"/>
      <c r="D28" s="1"/>
      <c r="E28" s="1"/>
      <c r="F28" s="1"/>
      <c r="G28" s="1"/>
      <c r="H28" s="1"/>
      <c r="I28" s="1"/>
      <c r="J28" s="1"/>
      <c r="K28" s="1"/>
      <c r="L28" s="1"/>
      <c r="M28" s="1"/>
      <c r="N28" s="1"/>
      <c r="O28" s="1"/>
      <c r="P28" s="1"/>
      <c r="Q28" s="1"/>
      <c r="R28" s="1"/>
      <c r="S28" s="1"/>
      <c r="T28" s="1"/>
      <c r="U28" s="1"/>
      <c r="V28" s="1"/>
      <c r="X28" s="39"/>
      <c r="Y28" s="39"/>
      <c r="Z28" s="39"/>
      <c r="AA28" s="39"/>
    </row>
    <row r="29" spans="2:27" x14ac:dyDescent="0.35">
      <c r="B29" s="1"/>
      <c r="C29" s="1"/>
      <c r="D29" s="1"/>
      <c r="E29" s="1"/>
      <c r="F29" s="1"/>
      <c r="G29" s="1"/>
      <c r="H29" s="1"/>
      <c r="I29" s="1"/>
      <c r="J29" s="1"/>
      <c r="K29" s="1"/>
      <c r="L29" s="1"/>
      <c r="M29" s="1"/>
      <c r="N29" s="1"/>
      <c r="O29" s="1"/>
      <c r="P29" s="1"/>
      <c r="Q29" s="1"/>
      <c r="R29" s="1"/>
      <c r="S29" s="1"/>
      <c r="T29" s="1"/>
      <c r="U29" s="1"/>
      <c r="V29" s="1"/>
      <c r="X29" s="39"/>
      <c r="Y29" s="39"/>
      <c r="Z29" s="39"/>
      <c r="AA29" s="39"/>
    </row>
    <row r="30" spans="2:27" x14ac:dyDescent="0.35">
      <c r="B30" s="1"/>
      <c r="C30" s="1"/>
      <c r="D30" s="1"/>
      <c r="E30" s="1"/>
      <c r="F30" s="1"/>
      <c r="G30" s="1"/>
      <c r="H30" s="1"/>
      <c r="I30" s="1"/>
      <c r="J30" s="1"/>
      <c r="K30" s="1"/>
      <c r="L30" s="1"/>
      <c r="M30" s="1"/>
      <c r="N30" s="1"/>
      <c r="O30" s="1"/>
      <c r="P30" s="1"/>
      <c r="Q30" s="1"/>
      <c r="R30" s="1"/>
      <c r="S30" s="1"/>
      <c r="T30" s="1"/>
      <c r="U30" s="1"/>
      <c r="V30" s="1"/>
      <c r="X30" s="39"/>
      <c r="Y30" s="39"/>
      <c r="Z30" s="39"/>
      <c r="AA30" s="39"/>
    </row>
    <row r="31" spans="2:27" x14ac:dyDescent="0.35">
      <c r="B31" s="1"/>
      <c r="C31" s="1"/>
      <c r="D31" s="1"/>
      <c r="E31" s="1"/>
      <c r="F31" s="1"/>
      <c r="G31" s="1"/>
      <c r="H31" s="1"/>
      <c r="I31" s="1"/>
      <c r="J31" s="1"/>
      <c r="K31" s="1"/>
      <c r="L31" s="1"/>
      <c r="M31" s="1"/>
      <c r="N31" s="1"/>
      <c r="O31" s="1"/>
      <c r="P31" s="1"/>
      <c r="Q31" s="1"/>
      <c r="R31" s="1"/>
      <c r="S31" s="1"/>
      <c r="T31" s="1"/>
      <c r="U31" s="1"/>
      <c r="V31" s="1"/>
      <c r="X31" s="39"/>
      <c r="Y31" s="39"/>
      <c r="Z31" s="39"/>
      <c r="AA31" s="39"/>
    </row>
    <row r="32" spans="2:27" x14ac:dyDescent="0.35">
      <c r="B32" s="1"/>
      <c r="C32" s="1"/>
      <c r="D32" s="1"/>
      <c r="E32" s="1"/>
      <c r="F32" s="1"/>
      <c r="G32" s="1"/>
      <c r="H32" s="1"/>
      <c r="I32" s="1"/>
      <c r="J32" s="1"/>
      <c r="K32" s="1"/>
      <c r="L32" s="1"/>
      <c r="M32" s="1"/>
      <c r="N32" s="1"/>
      <c r="O32" s="1"/>
      <c r="P32" s="1"/>
      <c r="Q32" s="1"/>
      <c r="R32" s="1"/>
      <c r="S32" s="1"/>
      <c r="T32" s="1"/>
      <c r="U32" s="1"/>
      <c r="V32" s="1"/>
      <c r="X32" s="39"/>
      <c r="Y32" s="39"/>
      <c r="Z32" s="39"/>
      <c r="AA32" s="39"/>
    </row>
    <row r="33" spans="2:27" x14ac:dyDescent="0.35">
      <c r="B33" s="1"/>
      <c r="C33" s="1"/>
      <c r="D33" s="1"/>
      <c r="E33" s="1"/>
      <c r="F33" s="1"/>
      <c r="G33" s="1"/>
      <c r="H33" s="1"/>
      <c r="I33" s="1"/>
      <c r="J33" s="1"/>
      <c r="K33" s="1"/>
      <c r="L33" s="1"/>
      <c r="M33" s="1"/>
      <c r="N33" s="1"/>
      <c r="O33" s="1"/>
      <c r="P33" s="1"/>
      <c r="Q33" s="1"/>
      <c r="R33" s="1"/>
      <c r="S33" s="1"/>
      <c r="T33" s="1"/>
      <c r="U33" s="1"/>
      <c r="V33" s="1"/>
      <c r="X33" s="39"/>
      <c r="Y33" s="39"/>
      <c r="Z33" s="39"/>
      <c r="AA33" s="39"/>
    </row>
    <row r="34" spans="2:27" x14ac:dyDescent="0.35">
      <c r="B34" s="1"/>
      <c r="C34" s="1"/>
      <c r="D34" s="1"/>
      <c r="E34" s="1"/>
      <c r="F34" s="1"/>
      <c r="G34" s="1"/>
      <c r="H34" s="1"/>
      <c r="I34" s="1"/>
      <c r="J34" s="1"/>
      <c r="K34" s="1"/>
      <c r="L34" s="1"/>
      <c r="M34" s="1"/>
      <c r="N34" s="1"/>
      <c r="O34" s="1"/>
      <c r="P34" s="1"/>
      <c r="Q34" s="1"/>
      <c r="R34" s="1"/>
      <c r="S34" s="1"/>
      <c r="T34" s="1"/>
      <c r="U34" s="1"/>
      <c r="V34" s="1"/>
      <c r="X34" s="39"/>
      <c r="Y34" s="39"/>
      <c r="Z34" s="39"/>
      <c r="AA34" s="39"/>
    </row>
    <row r="35" spans="2:27" x14ac:dyDescent="0.35">
      <c r="B35" s="1"/>
      <c r="C35" s="1"/>
      <c r="D35" s="1"/>
      <c r="E35" s="1"/>
      <c r="F35" s="1"/>
      <c r="G35" s="1"/>
      <c r="H35" s="1"/>
      <c r="I35" s="1"/>
      <c r="J35" s="1"/>
      <c r="K35" s="1"/>
      <c r="L35" s="1"/>
      <c r="M35" s="1"/>
      <c r="N35" s="1"/>
      <c r="O35" s="1"/>
      <c r="P35" s="1"/>
      <c r="Q35" s="1"/>
      <c r="R35" s="1"/>
      <c r="S35" s="1"/>
      <c r="T35" s="1"/>
      <c r="U35" s="1"/>
      <c r="V35" s="1"/>
      <c r="X35" s="39"/>
      <c r="Y35" s="39"/>
      <c r="Z35" s="39"/>
      <c r="AA35" s="39"/>
    </row>
    <row r="36" spans="2:27" x14ac:dyDescent="0.35">
      <c r="B36" s="1"/>
      <c r="C36" s="1"/>
      <c r="D36" s="1"/>
      <c r="E36" s="1"/>
      <c r="F36" s="1"/>
      <c r="G36" s="1"/>
      <c r="H36" s="1"/>
      <c r="I36" s="1"/>
      <c r="J36" s="1"/>
      <c r="K36" s="1"/>
      <c r="L36" s="1"/>
      <c r="M36" s="1"/>
      <c r="N36" s="1"/>
      <c r="O36" s="1"/>
      <c r="P36" s="1"/>
      <c r="Q36" s="1"/>
      <c r="R36" s="1"/>
      <c r="S36" s="1"/>
      <c r="T36" s="1"/>
      <c r="U36" s="1"/>
      <c r="V36" s="1"/>
      <c r="X36" s="39"/>
      <c r="Y36" s="39"/>
      <c r="Z36" s="39"/>
      <c r="AA36" s="39"/>
    </row>
  </sheetData>
  <pageMargins left="0.7" right="0.7" top="0.75" bottom="0.75" header="0.3" footer="0.3"/>
  <pageSetup paperSize="8" scale="7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21EE-BE6D-452D-B952-E45968F3728D}">
  <dimension ref="A3:AN61"/>
  <sheetViews>
    <sheetView topLeftCell="E3" workbookViewId="0">
      <selection activeCell="P11" sqref="P11"/>
    </sheetView>
  </sheetViews>
  <sheetFormatPr defaultRowHeight="17.600000000000001" x14ac:dyDescent="0.4"/>
  <cols>
    <col min="1" max="1" width="10.69140625" style="6" bestFit="1" customWidth="1"/>
    <col min="2" max="2" width="14.3828125" style="6" bestFit="1" customWidth="1"/>
    <col min="3" max="3" width="15.69140625" style="6" bestFit="1" customWidth="1"/>
    <col min="4" max="5" width="7.61328125" style="6" bestFit="1" customWidth="1"/>
    <col min="6" max="6" width="8.69140625" style="6" bestFit="1" customWidth="1"/>
    <col min="7" max="7" width="12.3046875" style="6" bestFit="1" customWidth="1"/>
    <col min="8" max="8" width="7.4609375" style="6" bestFit="1" customWidth="1"/>
    <col min="9" max="9" width="10.69140625" style="6" bestFit="1" customWidth="1"/>
    <col min="10" max="10" width="9.23046875" style="6"/>
    <col min="11" max="11" width="10.69140625" style="6" bestFit="1" customWidth="1"/>
    <col min="12" max="12" width="12.3046875" style="6" bestFit="1" customWidth="1"/>
    <col min="13" max="13" width="10.61328125" style="6" bestFit="1" customWidth="1"/>
    <col min="14" max="14" width="12.3046875" style="6" bestFit="1" customWidth="1"/>
    <col min="15" max="15" width="7.07421875" style="6" bestFit="1" customWidth="1"/>
    <col min="16" max="16" width="19.3046875" style="6" bestFit="1" customWidth="1"/>
    <col min="17" max="18" width="14.765625" style="6" bestFit="1" customWidth="1"/>
    <col min="19" max="19" width="19.3046875" style="6" bestFit="1" customWidth="1"/>
    <col min="20" max="20" width="15.69140625" style="6" bestFit="1" customWidth="1"/>
    <col min="21" max="21" width="6.84375" style="6" bestFit="1" customWidth="1"/>
    <col min="22" max="22" width="6.61328125" style="6" bestFit="1" customWidth="1"/>
    <col min="23" max="23" width="8.69140625" style="6" bestFit="1" customWidth="1"/>
    <col min="24" max="24" width="12.3046875" style="6" bestFit="1" customWidth="1"/>
    <col min="25" max="25" width="5.765625" style="6" bestFit="1" customWidth="1"/>
    <col min="26" max="26" width="10.69140625" style="6" bestFit="1" customWidth="1"/>
    <col min="27" max="27" width="12.07421875" style="6" bestFit="1" customWidth="1"/>
    <col min="28" max="28" width="12.3046875" style="6" bestFit="1" customWidth="1"/>
    <col min="29" max="29" width="12.07421875" style="6" bestFit="1" customWidth="1"/>
    <col min="30" max="30" width="11.921875" style="6" bestFit="1" customWidth="1"/>
    <col min="31" max="31" width="12.07421875" style="6" bestFit="1" customWidth="1"/>
    <col min="32" max="32" width="16.921875" style="6" bestFit="1" customWidth="1"/>
    <col min="33" max="33" width="17.07421875" style="6" bestFit="1" customWidth="1"/>
    <col min="34" max="34" width="12.3046875" style="6" bestFit="1" customWidth="1"/>
    <col min="35" max="35" width="11.921875" style="6" bestFit="1" customWidth="1"/>
    <col min="36" max="36" width="12.07421875" style="6" bestFit="1" customWidth="1"/>
    <col min="37" max="37" width="12.3046875" style="6" bestFit="1" customWidth="1"/>
    <col min="38" max="38" width="16.921875" style="6" bestFit="1" customWidth="1"/>
    <col min="39" max="39" width="17.07421875" style="6" bestFit="1" customWidth="1"/>
    <col min="40" max="40" width="17.15234375" style="6" bestFit="1" customWidth="1"/>
    <col min="41" max="16384" width="9.23046875" style="6"/>
  </cols>
  <sheetData>
    <row r="3" spans="1:40" x14ac:dyDescent="0.4">
      <c r="A3" s="12" t="s">
        <v>114</v>
      </c>
      <c r="B3" s="12" t="s">
        <v>77</v>
      </c>
      <c r="C3" s="12" t="s">
        <v>78</v>
      </c>
      <c r="D3" s="12" t="s">
        <v>76</v>
      </c>
    </row>
    <row r="4" spans="1:40" x14ac:dyDescent="0.4">
      <c r="A4" s="13">
        <v>200</v>
      </c>
      <c r="B4" s="15">
        <v>981140.21</v>
      </c>
      <c r="C4" s="15">
        <v>448020.64</v>
      </c>
      <c r="D4" s="14">
        <v>0.45663263561484246</v>
      </c>
    </row>
    <row r="7" spans="1:40" x14ac:dyDescent="0.4">
      <c r="A7" s="9" t="s">
        <v>83</v>
      </c>
      <c r="B7" s="9"/>
      <c r="C7" s="9"/>
      <c r="F7" s="9" t="s">
        <v>81</v>
      </c>
      <c r="G7" s="9"/>
      <c r="H7" s="9"/>
      <c r="K7" s="9" t="s">
        <v>82</v>
      </c>
      <c r="L7" s="9"/>
      <c r="M7" s="9"/>
      <c r="P7" s="10" t="s">
        <v>89</v>
      </c>
      <c r="Q7" s="10"/>
      <c r="S7" s="10" t="s">
        <v>96</v>
      </c>
      <c r="T7" s="10"/>
    </row>
    <row r="8" spans="1:40" x14ac:dyDescent="0.4">
      <c r="A8" s="27" t="s">
        <v>0</v>
      </c>
      <c r="B8" s="28" t="s">
        <v>77</v>
      </c>
      <c r="C8" s="28" t="s">
        <v>78</v>
      </c>
      <c r="F8" s="27" t="s">
        <v>2</v>
      </c>
      <c r="G8" s="28" t="s">
        <v>77</v>
      </c>
      <c r="H8" s="28" t="s">
        <v>76</v>
      </c>
      <c r="K8" s="27" t="s">
        <v>1</v>
      </c>
      <c r="L8" s="28" t="s">
        <v>77</v>
      </c>
      <c r="M8" s="28" t="s">
        <v>78</v>
      </c>
      <c r="P8" s="27" t="s">
        <v>84</v>
      </c>
      <c r="Q8" s="30" t="s">
        <v>80</v>
      </c>
      <c r="R8"/>
      <c r="S8" s="27" t="s">
        <v>80</v>
      </c>
      <c r="T8" s="27" t="s">
        <v>113</v>
      </c>
      <c r="U8" s="30"/>
      <c r="V8" s="30"/>
      <c r="W8" s="30"/>
      <c r="X8" s="30"/>
      <c r="Y8" s="30"/>
      <c r="Z8" s="30"/>
      <c r="AA8"/>
      <c r="AB8"/>
      <c r="AC8"/>
      <c r="AD8"/>
      <c r="AE8"/>
      <c r="AF8"/>
      <c r="AG8"/>
      <c r="AH8"/>
      <c r="AI8"/>
      <c r="AJ8"/>
      <c r="AK8"/>
      <c r="AL8"/>
      <c r="AM8"/>
      <c r="AN8"/>
    </row>
    <row r="9" spans="1:40" x14ac:dyDescent="0.4">
      <c r="A9" s="24" t="s">
        <v>37</v>
      </c>
      <c r="B9" s="29">
        <v>113697.64</v>
      </c>
      <c r="C9" s="29">
        <v>46639.99</v>
      </c>
      <c r="F9" s="24" t="s">
        <v>62</v>
      </c>
      <c r="G9" s="25">
        <v>237437.73</v>
      </c>
      <c r="H9" s="26">
        <v>0.44983853240173749</v>
      </c>
      <c r="K9" s="24" t="s">
        <v>30</v>
      </c>
      <c r="L9" s="25">
        <v>170973.18</v>
      </c>
      <c r="M9" s="25">
        <v>67730.429999999993</v>
      </c>
      <c r="P9" s="24" t="s">
        <v>62</v>
      </c>
      <c r="Q9" s="29">
        <v>237437.73</v>
      </c>
      <c r="R9"/>
      <c r="S9" s="27" t="s">
        <v>84</v>
      </c>
      <c r="T9" s="30" t="s">
        <v>12</v>
      </c>
      <c r="U9" s="30" t="s">
        <v>28</v>
      </c>
      <c r="V9" s="30" t="s">
        <v>34</v>
      </c>
      <c r="W9" s="30" t="s">
        <v>22</v>
      </c>
      <c r="X9" s="30" t="s">
        <v>48</v>
      </c>
      <c r="Y9" s="30" t="s">
        <v>17</v>
      </c>
      <c r="Z9" s="30" t="s">
        <v>79</v>
      </c>
      <c r="AA9"/>
      <c r="AB9"/>
      <c r="AC9"/>
      <c r="AD9"/>
      <c r="AE9"/>
      <c r="AF9"/>
      <c r="AG9"/>
      <c r="AH9"/>
      <c r="AI9"/>
      <c r="AJ9"/>
      <c r="AK9"/>
      <c r="AL9"/>
      <c r="AM9"/>
      <c r="AN9"/>
    </row>
    <row r="10" spans="1:40" x14ac:dyDescent="0.4">
      <c r="A10" s="24" t="s">
        <v>26</v>
      </c>
      <c r="B10" s="29">
        <v>97653.54</v>
      </c>
      <c r="C10" s="29">
        <v>40084.160000000003</v>
      </c>
      <c r="F10" s="24" t="s">
        <v>64</v>
      </c>
      <c r="G10" s="25">
        <v>189973.74</v>
      </c>
      <c r="H10" s="26">
        <v>0.48527812317639274</v>
      </c>
      <c r="K10" s="24" t="s">
        <v>39</v>
      </c>
      <c r="L10" s="25">
        <v>148639.22</v>
      </c>
      <c r="M10" s="25">
        <v>68976.39</v>
      </c>
      <c r="P10" s="24" t="s">
        <v>64</v>
      </c>
      <c r="Q10" s="29">
        <v>189973.74</v>
      </c>
      <c r="R10"/>
      <c r="S10" s="24" t="s">
        <v>61</v>
      </c>
      <c r="T10" s="29">
        <v>58152.46</v>
      </c>
      <c r="U10" s="29">
        <v>31283.84</v>
      </c>
      <c r="V10" s="29">
        <v>20220.02</v>
      </c>
      <c r="W10" s="29">
        <v>34177.74</v>
      </c>
      <c r="X10" s="29">
        <v>9362.48</v>
      </c>
      <c r="Y10" s="29">
        <v>35034.870000000003</v>
      </c>
      <c r="Z10" s="29">
        <v>188231.41</v>
      </c>
      <c r="AA10"/>
      <c r="AB10"/>
      <c r="AC10"/>
      <c r="AD10"/>
      <c r="AE10"/>
      <c r="AF10"/>
      <c r="AG10"/>
      <c r="AH10"/>
      <c r="AI10"/>
      <c r="AJ10"/>
      <c r="AK10"/>
      <c r="AL10"/>
      <c r="AM10"/>
      <c r="AN10"/>
    </row>
    <row r="11" spans="1:40" x14ac:dyDescent="0.4">
      <c r="A11" s="24" t="s">
        <v>29</v>
      </c>
      <c r="B11" s="29">
        <v>69469.649999999994</v>
      </c>
      <c r="C11" s="29">
        <v>28621.84</v>
      </c>
      <c r="F11" s="24" t="s">
        <v>63</v>
      </c>
      <c r="G11" s="25">
        <v>170206.58</v>
      </c>
      <c r="H11" s="26">
        <v>0.42860270149367907</v>
      </c>
      <c r="K11" s="24" t="s">
        <v>32</v>
      </c>
      <c r="L11" s="25">
        <v>146463.47</v>
      </c>
      <c r="M11" s="25">
        <v>75659.25</v>
      </c>
      <c r="P11" s="24" t="s">
        <v>63</v>
      </c>
      <c r="Q11" s="29">
        <v>170206.58</v>
      </c>
      <c r="R11"/>
      <c r="S11" s="24" t="s">
        <v>60</v>
      </c>
      <c r="T11" s="29">
        <v>53853.91</v>
      </c>
      <c r="U11" s="29">
        <v>29571.43</v>
      </c>
      <c r="V11" s="29">
        <v>29051.89</v>
      </c>
      <c r="W11" s="29">
        <v>43577.85</v>
      </c>
      <c r="X11" s="29">
        <v>32271.51</v>
      </c>
      <c r="Y11" s="29">
        <v>6964.16</v>
      </c>
      <c r="Z11" s="29">
        <v>195290.75</v>
      </c>
      <c r="AA11"/>
      <c r="AB11"/>
      <c r="AC11"/>
      <c r="AD11"/>
      <c r="AE11"/>
      <c r="AF11"/>
      <c r="AG11"/>
      <c r="AH11"/>
      <c r="AI11"/>
      <c r="AJ11"/>
      <c r="AK11"/>
      <c r="AL11"/>
      <c r="AM11"/>
      <c r="AN11"/>
    </row>
    <row r="12" spans="1:40" x14ac:dyDescent="0.4">
      <c r="A12" s="24" t="s">
        <v>40</v>
      </c>
      <c r="B12" s="29">
        <v>117785.47</v>
      </c>
      <c r="C12" s="29">
        <v>57158.5</v>
      </c>
      <c r="F12" s="24" t="s">
        <v>60</v>
      </c>
      <c r="G12" s="25">
        <v>195290.75</v>
      </c>
      <c r="H12" s="26">
        <v>0.44315196700304543</v>
      </c>
      <c r="K12" s="24" t="s">
        <v>9</v>
      </c>
      <c r="L12" s="25">
        <v>146424.48000000001</v>
      </c>
      <c r="M12" s="25">
        <v>51504.74</v>
      </c>
      <c r="P12" s="24" t="s">
        <v>60</v>
      </c>
      <c r="Q12" s="29">
        <v>195290.75</v>
      </c>
      <c r="R12"/>
      <c r="S12" s="24" t="s">
        <v>63</v>
      </c>
      <c r="T12" s="29">
        <v>70772.600000000006</v>
      </c>
      <c r="U12" s="29">
        <v>10892.34</v>
      </c>
      <c r="V12" s="29">
        <v>31055.53</v>
      </c>
      <c r="W12" s="29">
        <v>17145.310000000001</v>
      </c>
      <c r="X12" s="29">
        <v>18028.439999999999</v>
      </c>
      <c r="Y12" s="29">
        <v>22312.36</v>
      </c>
      <c r="Z12" s="29">
        <v>170206.58</v>
      </c>
      <c r="AA12"/>
      <c r="AB12"/>
      <c r="AC12"/>
      <c r="AD12"/>
      <c r="AE12"/>
      <c r="AF12"/>
      <c r="AG12"/>
      <c r="AH12"/>
      <c r="AI12"/>
      <c r="AJ12"/>
      <c r="AK12"/>
      <c r="AL12"/>
      <c r="AM12"/>
      <c r="AN12"/>
    </row>
    <row r="13" spans="1:40" x14ac:dyDescent="0.4">
      <c r="A13" s="24" t="s">
        <v>8</v>
      </c>
      <c r="B13" s="29">
        <v>51206.01</v>
      </c>
      <c r="C13" s="29">
        <v>24074.78</v>
      </c>
      <c r="F13" s="24" t="s">
        <v>61</v>
      </c>
      <c r="G13" s="25">
        <v>188231.41</v>
      </c>
      <c r="H13" s="26">
        <v>0.47562423295878192</v>
      </c>
      <c r="K13" s="24" t="s">
        <v>49</v>
      </c>
      <c r="L13" s="29">
        <v>138482.85999999999</v>
      </c>
      <c r="M13" s="25">
        <v>78333.899999999994</v>
      </c>
      <c r="P13" s="24" t="s">
        <v>61</v>
      </c>
      <c r="Q13" s="29">
        <v>188231.41</v>
      </c>
      <c r="R13"/>
      <c r="S13" s="24" t="s">
        <v>64</v>
      </c>
      <c r="T13" s="29">
        <v>67486.679999999993</v>
      </c>
      <c r="U13" s="29">
        <v>22839.39</v>
      </c>
      <c r="V13" s="29">
        <v>9092.65</v>
      </c>
      <c r="W13" s="29">
        <v>30316.560000000001</v>
      </c>
      <c r="X13" s="29">
        <v>29363.71</v>
      </c>
      <c r="Y13" s="29">
        <v>30874.75</v>
      </c>
      <c r="Z13" s="29">
        <v>189973.74</v>
      </c>
      <c r="AA13"/>
      <c r="AB13"/>
      <c r="AC13"/>
      <c r="AD13"/>
      <c r="AE13"/>
      <c r="AF13"/>
      <c r="AG13"/>
      <c r="AH13"/>
      <c r="AI13"/>
      <c r="AJ13"/>
      <c r="AK13"/>
      <c r="AL13"/>
      <c r="AM13"/>
      <c r="AN13"/>
    </row>
    <row r="14" spans="1:40" x14ac:dyDescent="0.4">
      <c r="A14" s="24" t="s">
        <v>18</v>
      </c>
      <c r="B14" s="29">
        <v>111064.26</v>
      </c>
      <c r="C14" s="29">
        <v>44431.75</v>
      </c>
      <c r="F14" s="24" t="s">
        <v>79</v>
      </c>
      <c r="G14" s="25">
        <v>981140.21</v>
      </c>
      <c r="H14" s="26">
        <v>0.45663263561484246</v>
      </c>
      <c r="K14" s="24" t="s">
        <v>19</v>
      </c>
      <c r="L14" s="25">
        <v>123672.96000000001</v>
      </c>
      <c r="M14" s="25">
        <v>54599.55</v>
      </c>
      <c r="P14" s="24" t="s">
        <v>79</v>
      </c>
      <c r="Q14" s="29">
        <v>981140.21</v>
      </c>
      <c r="R14"/>
      <c r="S14" s="24" t="s">
        <v>62</v>
      </c>
      <c r="T14" s="29">
        <v>52027.06</v>
      </c>
      <c r="U14" s="29">
        <v>30373.35</v>
      </c>
      <c r="V14" s="29">
        <v>33825.06</v>
      </c>
      <c r="W14" s="29">
        <v>47548.19</v>
      </c>
      <c r="X14" s="29">
        <v>40614.559999999998</v>
      </c>
      <c r="Y14" s="29">
        <v>33049.51</v>
      </c>
      <c r="Z14" s="29">
        <v>237437.73</v>
      </c>
      <c r="AA14"/>
      <c r="AB14"/>
      <c r="AC14"/>
      <c r="AD14"/>
      <c r="AE14"/>
      <c r="AF14"/>
      <c r="AG14"/>
      <c r="AH14"/>
      <c r="AI14"/>
      <c r="AJ14"/>
      <c r="AK14"/>
      <c r="AL14"/>
      <c r="AM14"/>
      <c r="AN14"/>
    </row>
    <row r="15" spans="1:40" x14ac:dyDescent="0.4">
      <c r="A15" s="24" t="s">
        <v>38</v>
      </c>
      <c r="B15" s="29">
        <v>94539.45</v>
      </c>
      <c r="C15" s="29">
        <v>45810.01</v>
      </c>
      <c r="K15" s="24" t="s">
        <v>14</v>
      </c>
      <c r="L15" s="25">
        <v>106484.04</v>
      </c>
      <c r="M15" s="25">
        <v>51216.38</v>
      </c>
      <c r="P15"/>
      <c r="Q15"/>
      <c r="R15"/>
      <c r="S15" s="24" t="s">
        <v>79</v>
      </c>
      <c r="T15" s="29">
        <v>302292.71000000002</v>
      </c>
      <c r="U15" s="29">
        <v>124960.35</v>
      </c>
      <c r="V15" s="29">
        <v>123245.15</v>
      </c>
      <c r="W15" s="29">
        <v>172765.65</v>
      </c>
      <c r="X15" s="29">
        <v>129640.7</v>
      </c>
      <c r="Y15" s="29">
        <v>128235.65</v>
      </c>
      <c r="Z15" s="29">
        <v>981140.21</v>
      </c>
      <c r="AA15"/>
      <c r="AB15">
        <f>T15/V15</f>
        <v>2.4527757076039101</v>
      </c>
      <c r="AC15"/>
      <c r="AD15"/>
      <c r="AE15"/>
      <c r="AF15"/>
      <c r="AG15"/>
      <c r="AH15"/>
      <c r="AI15"/>
      <c r="AJ15"/>
      <c r="AK15"/>
      <c r="AL15"/>
      <c r="AM15"/>
      <c r="AN15"/>
    </row>
    <row r="16" spans="1:40" x14ac:dyDescent="0.4">
      <c r="A16" s="24" t="s">
        <v>41</v>
      </c>
      <c r="B16" s="29">
        <v>62616.81</v>
      </c>
      <c r="C16" s="29">
        <v>33871.339999999997</v>
      </c>
      <c r="K16" s="24" t="s">
        <v>79</v>
      </c>
      <c r="L16" s="25">
        <v>981140.21</v>
      </c>
      <c r="M16" s="25">
        <v>448020.64</v>
      </c>
      <c r="P16"/>
      <c r="Q16"/>
      <c r="R16"/>
      <c r="S16"/>
      <c r="T16"/>
      <c r="U16"/>
      <c r="V16"/>
      <c r="W16"/>
      <c r="X16"/>
      <c r="Y16"/>
      <c r="Z16"/>
      <c r="AA16"/>
      <c r="AB16"/>
      <c r="AC16"/>
      <c r="AD16"/>
      <c r="AE16"/>
      <c r="AF16"/>
      <c r="AG16"/>
      <c r="AH16"/>
      <c r="AI16"/>
      <c r="AJ16"/>
      <c r="AK16"/>
      <c r="AL16"/>
      <c r="AM16"/>
      <c r="AN16"/>
    </row>
    <row r="17" spans="1:33" x14ac:dyDescent="0.4">
      <c r="A17" s="24" t="s">
        <v>55</v>
      </c>
      <c r="B17" s="29">
        <v>65562.06</v>
      </c>
      <c r="C17" s="29">
        <v>32213.51</v>
      </c>
      <c r="F17" s="9" t="s">
        <v>85</v>
      </c>
      <c r="G17" s="9"/>
      <c r="H17" s="9"/>
      <c r="K17"/>
      <c r="L17"/>
      <c r="M17"/>
      <c r="P17"/>
      <c r="Q17"/>
      <c r="R17"/>
      <c r="S17" s="27" t="s">
        <v>91</v>
      </c>
      <c r="T17" s="27" t="s">
        <v>113</v>
      </c>
      <c r="U17" s="30"/>
      <c r="V17" s="30"/>
      <c r="W17" s="30"/>
      <c r="X17" s="30"/>
      <c r="Y17" s="30"/>
      <c r="Z17" s="30"/>
      <c r="AA17"/>
      <c r="AB17"/>
      <c r="AC17"/>
      <c r="AD17"/>
      <c r="AE17"/>
      <c r="AF17"/>
      <c r="AG17"/>
    </row>
    <row r="18" spans="1:33" x14ac:dyDescent="0.4">
      <c r="A18" s="24" t="s">
        <v>52</v>
      </c>
      <c r="B18" s="29">
        <v>87670.03</v>
      </c>
      <c r="C18" s="29">
        <v>38316.69</v>
      </c>
      <c r="F18" s="16" t="s">
        <v>4</v>
      </c>
      <c r="G18" s="20" t="s">
        <v>77</v>
      </c>
      <c r="H18" s="20" t="s">
        <v>76</v>
      </c>
      <c r="P18" s="10" t="s">
        <v>89</v>
      </c>
      <c r="Q18" s="10"/>
      <c r="R18"/>
      <c r="S18" s="27" t="s">
        <v>84</v>
      </c>
      <c r="T18" s="30" t="s">
        <v>12</v>
      </c>
      <c r="U18" s="30" t="s">
        <v>28</v>
      </c>
      <c r="V18" s="30" t="s">
        <v>34</v>
      </c>
      <c r="W18" s="30" t="s">
        <v>22</v>
      </c>
      <c r="X18" s="30" t="s">
        <v>48</v>
      </c>
      <c r="Y18" s="30" t="s">
        <v>17</v>
      </c>
      <c r="Z18" s="30" t="s">
        <v>79</v>
      </c>
      <c r="AA18"/>
      <c r="AB18"/>
      <c r="AC18"/>
      <c r="AD18"/>
      <c r="AE18"/>
      <c r="AF18"/>
      <c r="AG18"/>
    </row>
    <row r="19" spans="1:33" x14ac:dyDescent="0.4">
      <c r="A19" s="24" t="s">
        <v>13</v>
      </c>
      <c r="B19" s="29">
        <v>63912.19</v>
      </c>
      <c r="C19" s="29">
        <v>35866.94</v>
      </c>
      <c r="F19" s="24" t="s">
        <v>12</v>
      </c>
      <c r="G19" s="25">
        <v>302292.71000000002</v>
      </c>
      <c r="H19" s="26">
        <v>0.46705148794358953</v>
      </c>
      <c r="P19" s="27" t="s">
        <v>84</v>
      </c>
      <c r="Q19" s="30" t="s">
        <v>88</v>
      </c>
      <c r="R19"/>
      <c r="S19" s="24" t="s">
        <v>61</v>
      </c>
      <c r="T19" s="29">
        <v>24430.25</v>
      </c>
      <c r="U19" s="29">
        <v>17288.87</v>
      </c>
      <c r="V19" s="29">
        <v>9739.36</v>
      </c>
      <c r="W19" s="29">
        <v>12871.44</v>
      </c>
      <c r="X19" s="29">
        <v>5362.14</v>
      </c>
      <c r="Y19" s="29">
        <v>19835.36</v>
      </c>
      <c r="Z19" s="29">
        <v>89527.42</v>
      </c>
      <c r="AA19"/>
      <c r="AB19"/>
      <c r="AC19"/>
      <c r="AD19"/>
      <c r="AE19"/>
      <c r="AF19"/>
      <c r="AG19"/>
    </row>
    <row r="20" spans="1:33" x14ac:dyDescent="0.4">
      <c r="A20" s="24" t="s">
        <v>23</v>
      </c>
      <c r="B20" s="29">
        <v>45963.1</v>
      </c>
      <c r="C20" s="29">
        <v>20931.13</v>
      </c>
      <c r="F20" s="24" t="s">
        <v>28</v>
      </c>
      <c r="G20" s="25">
        <v>124960.35</v>
      </c>
      <c r="H20" s="26">
        <v>0.50000372118035841</v>
      </c>
      <c r="P20" s="24" t="s">
        <v>20</v>
      </c>
      <c r="Q20" s="29">
        <v>145</v>
      </c>
      <c r="R20"/>
      <c r="S20" s="24" t="s">
        <v>60</v>
      </c>
      <c r="T20" s="29">
        <v>20978.53</v>
      </c>
      <c r="U20" s="29">
        <v>12348.65</v>
      </c>
      <c r="V20" s="29">
        <v>13537.36</v>
      </c>
      <c r="W20" s="29">
        <v>25763.65</v>
      </c>
      <c r="X20" s="29">
        <v>10549.02</v>
      </c>
      <c r="Y20" s="29">
        <v>3366.27</v>
      </c>
      <c r="Z20" s="29">
        <v>86543.48</v>
      </c>
      <c r="AA20"/>
      <c r="AB20"/>
      <c r="AC20"/>
      <c r="AD20"/>
      <c r="AE20"/>
      <c r="AF20"/>
      <c r="AG20"/>
    </row>
    <row r="21" spans="1:33" x14ac:dyDescent="0.4">
      <c r="A21" s="24" t="s">
        <v>79</v>
      </c>
      <c r="B21" s="25">
        <v>981140.21</v>
      </c>
      <c r="C21" s="25">
        <v>448020.64</v>
      </c>
      <c r="F21" s="24" t="s">
        <v>34</v>
      </c>
      <c r="G21" s="25">
        <v>123245.15</v>
      </c>
      <c r="H21" s="26">
        <v>0.3935134161465989</v>
      </c>
      <c r="P21" s="38" t="s">
        <v>106</v>
      </c>
      <c r="Q21" s="29">
        <v>53</v>
      </c>
      <c r="R21"/>
      <c r="S21" s="24" t="s">
        <v>63</v>
      </c>
      <c r="T21" s="29">
        <v>31511.96</v>
      </c>
      <c r="U21" s="29">
        <v>7028.28</v>
      </c>
      <c r="V21" s="29">
        <v>6638.06</v>
      </c>
      <c r="W21" s="29">
        <v>9856.61</v>
      </c>
      <c r="X21" s="29">
        <v>8592.41</v>
      </c>
      <c r="Y21" s="29">
        <v>9323.68</v>
      </c>
      <c r="Z21" s="29">
        <v>72951</v>
      </c>
      <c r="AA21"/>
      <c r="AB21"/>
      <c r="AC21"/>
      <c r="AD21"/>
      <c r="AE21"/>
      <c r="AF21"/>
      <c r="AG21"/>
    </row>
    <row r="22" spans="1:33" x14ac:dyDescent="0.4">
      <c r="F22" s="24" t="s">
        <v>22</v>
      </c>
      <c r="G22" s="25">
        <v>172765.65</v>
      </c>
      <c r="H22" s="26">
        <v>0.47013917407771738</v>
      </c>
      <c r="K22" s="10" t="s">
        <v>86</v>
      </c>
      <c r="L22" s="10"/>
      <c r="M22" s="10"/>
      <c r="P22" s="38" t="s">
        <v>105</v>
      </c>
      <c r="Q22" s="29">
        <v>43</v>
      </c>
      <c r="R22"/>
      <c r="S22" s="24" t="s">
        <v>64</v>
      </c>
      <c r="T22" s="29">
        <v>36758.400000000001</v>
      </c>
      <c r="U22" s="29">
        <v>13347.58</v>
      </c>
      <c r="V22" s="29">
        <v>5908.74</v>
      </c>
      <c r="W22" s="29">
        <v>8001.93</v>
      </c>
      <c r="X22" s="29">
        <v>13199.32</v>
      </c>
      <c r="Y22" s="29">
        <v>14974.13</v>
      </c>
      <c r="Z22" s="29">
        <v>92190.1</v>
      </c>
      <c r="AA22"/>
      <c r="AB22"/>
      <c r="AC22"/>
      <c r="AD22"/>
      <c r="AE22"/>
      <c r="AF22"/>
      <c r="AG22"/>
    </row>
    <row r="23" spans="1:33" x14ac:dyDescent="0.4">
      <c r="F23" s="24" t="s">
        <v>48</v>
      </c>
      <c r="G23" s="25">
        <v>129640.7</v>
      </c>
      <c r="H23" s="26">
        <v>0.42240924339347136</v>
      </c>
      <c r="K23" s="27" t="s">
        <v>2</v>
      </c>
      <c r="L23" s="30" t="s">
        <v>76</v>
      </c>
      <c r="M23" s="31" t="s">
        <v>87</v>
      </c>
      <c r="P23" s="38" t="s">
        <v>108</v>
      </c>
      <c r="Q23" s="29">
        <v>28</v>
      </c>
      <c r="R23"/>
      <c r="S23" s="24" t="s">
        <v>62</v>
      </c>
      <c r="T23" s="29">
        <v>27507.119999999999</v>
      </c>
      <c r="U23" s="29">
        <v>12467.26</v>
      </c>
      <c r="V23" s="29">
        <v>12675.1</v>
      </c>
      <c r="W23" s="29">
        <v>24730.27</v>
      </c>
      <c r="X23" s="29">
        <v>17058.54</v>
      </c>
      <c r="Y23" s="29">
        <v>12370.35</v>
      </c>
      <c r="Z23" s="29">
        <v>106808.64</v>
      </c>
      <c r="AA23"/>
      <c r="AB23"/>
      <c r="AC23"/>
      <c r="AD23"/>
      <c r="AE23"/>
      <c r="AF23"/>
      <c r="AG23"/>
    </row>
    <row r="24" spans="1:33" x14ac:dyDescent="0.4">
      <c r="F24" s="24" t="s">
        <v>17</v>
      </c>
      <c r="G24" s="25">
        <v>128235.65</v>
      </c>
      <c r="H24" s="26">
        <v>0.46687321349406352</v>
      </c>
      <c r="K24" s="24" t="s">
        <v>61</v>
      </c>
      <c r="L24" s="32">
        <v>0.47562423295878192</v>
      </c>
      <c r="M24" s="33">
        <f>1-L24</f>
        <v>0.52437576704121813</v>
      </c>
      <c r="P24" s="38" t="s">
        <v>107</v>
      </c>
      <c r="Q24" s="29">
        <v>21</v>
      </c>
      <c r="R24"/>
      <c r="S24" s="24" t="s">
        <v>79</v>
      </c>
      <c r="T24" s="29">
        <v>141186.26</v>
      </c>
      <c r="U24" s="29">
        <v>62480.639999999999</v>
      </c>
      <c r="V24" s="29">
        <v>48498.62</v>
      </c>
      <c r="W24" s="29">
        <v>81223.899999999994</v>
      </c>
      <c r="X24" s="29">
        <v>54761.43</v>
      </c>
      <c r="Y24" s="29">
        <v>59869.79</v>
      </c>
      <c r="Z24" s="29">
        <v>448020.64</v>
      </c>
      <c r="AA24"/>
      <c r="AB24"/>
      <c r="AC24"/>
      <c r="AD24"/>
      <c r="AE24"/>
      <c r="AF24"/>
      <c r="AG24"/>
    </row>
    <row r="25" spans="1:33" x14ac:dyDescent="0.4">
      <c r="F25"/>
      <c r="G25"/>
      <c r="H25"/>
      <c r="K25" s="11"/>
      <c r="L25" s="34"/>
      <c r="M25" s="34"/>
      <c r="P25" s="24" t="s">
        <v>15</v>
      </c>
      <c r="Q25" s="29">
        <v>119</v>
      </c>
      <c r="R25"/>
      <c r="S25"/>
      <c r="T25"/>
      <c r="U25"/>
      <c r="V25"/>
      <c r="W25"/>
      <c r="X25"/>
      <c r="Y25"/>
      <c r="Z25"/>
      <c r="AA25"/>
      <c r="AB25"/>
      <c r="AC25"/>
      <c r="AD25"/>
      <c r="AE25"/>
      <c r="AF25"/>
      <c r="AG25"/>
    </row>
    <row r="26" spans="1:33" x14ac:dyDescent="0.4">
      <c r="F26"/>
      <c r="G26"/>
      <c r="H26"/>
      <c r="K26" s="27" t="s">
        <v>2</v>
      </c>
      <c r="L26" s="32" t="s">
        <v>76</v>
      </c>
      <c r="M26" s="35" t="s">
        <v>87</v>
      </c>
      <c r="P26" s="38" t="s">
        <v>97</v>
      </c>
      <c r="Q26" s="29">
        <v>41</v>
      </c>
      <c r="R26"/>
      <c r="S26" s="27" t="s">
        <v>76</v>
      </c>
      <c r="T26" s="27" t="s">
        <v>113</v>
      </c>
      <c r="U26" s="30"/>
      <c r="V26" s="30"/>
      <c r="W26" s="30"/>
      <c r="X26" s="30"/>
      <c r="Y26" s="30"/>
      <c r="Z26" s="30"/>
    </row>
    <row r="27" spans="1:33" x14ac:dyDescent="0.4">
      <c r="A27" s="10" t="s">
        <v>90</v>
      </c>
      <c r="B27" s="10"/>
      <c r="F27"/>
      <c r="G27"/>
      <c r="H27"/>
      <c r="K27" s="24" t="s">
        <v>60</v>
      </c>
      <c r="L27" s="32">
        <v>0.44315196700304543</v>
      </c>
      <c r="M27" s="33">
        <f>1-L27</f>
        <v>0.55684803299695451</v>
      </c>
      <c r="P27" s="38" t="s">
        <v>98</v>
      </c>
      <c r="Q27" s="29">
        <v>41</v>
      </c>
      <c r="R27"/>
      <c r="S27" s="27" t="s">
        <v>84</v>
      </c>
      <c r="T27" s="30" t="s">
        <v>12</v>
      </c>
      <c r="U27" s="30" t="s">
        <v>28</v>
      </c>
      <c r="V27" s="30" t="s">
        <v>34</v>
      </c>
      <c r="W27" s="30" t="s">
        <v>22</v>
      </c>
      <c r="X27" s="30" t="s">
        <v>48</v>
      </c>
      <c r="Y27" s="30" t="s">
        <v>17</v>
      </c>
      <c r="Z27" s="30" t="s">
        <v>79</v>
      </c>
    </row>
    <row r="28" spans="1:33" x14ac:dyDescent="0.4">
      <c r="A28" s="21" t="s">
        <v>4</v>
      </c>
      <c r="B28" s="22" t="s">
        <v>6</v>
      </c>
      <c r="F28" s="16" t="s">
        <v>4</v>
      </c>
      <c r="G28" s="17" t="s">
        <v>5</v>
      </c>
      <c r="H28"/>
      <c r="K28" s="11"/>
      <c r="L28" s="34"/>
      <c r="M28" s="34"/>
      <c r="P28" s="38" t="s">
        <v>100</v>
      </c>
      <c r="Q28" s="29">
        <v>20</v>
      </c>
      <c r="R28"/>
      <c r="S28" s="24" t="s">
        <v>64</v>
      </c>
      <c r="T28" s="29">
        <v>0.54467637169290306</v>
      </c>
      <c r="U28" s="29">
        <v>0.58441052935301685</v>
      </c>
      <c r="V28" s="29">
        <v>0.64983695622288329</v>
      </c>
      <c r="W28" s="29">
        <v>0.26394584345981204</v>
      </c>
      <c r="X28" s="29">
        <v>0.44951131856294724</v>
      </c>
      <c r="Y28" s="29">
        <v>0.48499599187037951</v>
      </c>
      <c r="Z28" s="29">
        <v>0.48527812317639274</v>
      </c>
    </row>
    <row r="29" spans="1:33" x14ac:dyDescent="0.4">
      <c r="A29" s="23" t="str" cm="1">
        <f t="array" ref="A29:B34">_xlfn.UNIQUE(F19:G24,TRUE,FALSE)</f>
        <v>California</v>
      </c>
      <c r="B29" s="23">
        <v>302292.71000000002</v>
      </c>
      <c r="F29" s="18" t="s">
        <v>61</v>
      </c>
      <c r="G29" s="19">
        <v>119</v>
      </c>
      <c r="H29"/>
      <c r="K29" s="27" t="s">
        <v>2</v>
      </c>
      <c r="L29" s="32" t="s">
        <v>76</v>
      </c>
      <c r="M29" s="35" t="s">
        <v>87</v>
      </c>
      <c r="P29" s="38" t="s">
        <v>99</v>
      </c>
      <c r="Q29" s="29">
        <v>17</v>
      </c>
      <c r="R29"/>
      <c r="S29" s="24" t="s">
        <v>61</v>
      </c>
      <c r="T29" s="29">
        <v>0.42010690519369259</v>
      </c>
      <c r="U29" s="29">
        <v>0.55264539135860558</v>
      </c>
      <c r="V29" s="29">
        <v>0.48166915759727241</v>
      </c>
      <c r="W29" s="29">
        <v>0.37660301705144933</v>
      </c>
      <c r="X29" s="29">
        <v>0.57272645709256531</v>
      </c>
      <c r="Y29" s="29">
        <v>0.56616051379668308</v>
      </c>
      <c r="Z29" s="29">
        <v>0.47562423295878192</v>
      </c>
    </row>
    <row r="30" spans="1:33" x14ac:dyDescent="0.4">
      <c r="A30" s="23" t="str">
        <v>Florida</v>
      </c>
      <c r="B30" s="23">
        <v>124960.35</v>
      </c>
      <c r="F30" s="18" t="s">
        <v>60</v>
      </c>
      <c r="G30" s="19">
        <v>112</v>
      </c>
      <c r="H30"/>
      <c r="K30" s="24" t="s">
        <v>63</v>
      </c>
      <c r="L30" s="32">
        <v>0.42860270149367907</v>
      </c>
      <c r="M30" s="33">
        <f>1-L30</f>
        <v>0.57139729850632093</v>
      </c>
      <c r="P30" s="24" t="s">
        <v>24</v>
      </c>
      <c r="Q30" s="29">
        <v>119</v>
      </c>
      <c r="R30"/>
      <c r="S30" s="24" t="s">
        <v>62</v>
      </c>
      <c r="T30" s="29">
        <v>0.5287079454422372</v>
      </c>
      <c r="U30" s="29">
        <v>0.41046707063922816</v>
      </c>
      <c r="V30" s="29">
        <v>0.37472512982977713</v>
      </c>
      <c r="W30" s="29">
        <v>0.52010959828334158</v>
      </c>
      <c r="X30" s="29">
        <v>0.42001045930326469</v>
      </c>
      <c r="Y30" s="29">
        <v>0.37429753118881337</v>
      </c>
      <c r="Z30" s="29">
        <v>0.44983853240173749</v>
      </c>
    </row>
    <row r="31" spans="1:33" x14ac:dyDescent="0.4">
      <c r="A31" s="23" t="str">
        <v>Illinois</v>
      </c>
      <c r="B31" s="23">
        <v>123245.15</v>
      </c>
      <c r="F31" s="18" t="s">
        <v>63</v>
      </c>
      <c r="G31" s="19">
        <v>119</v>
      </c>
      <c r="H31"/>
      <c r="K31" s="23"/>
      <c r="L31" s="33"/>
      <c r="M31" s="33"/>
      <c r="P31" s="38" t="s">
        <v>111</v>
      </c>
      <c r="Q31" s="29">
        <v>40</v>
      </c>
      <c r="R31"/>
      <c r="S31" s="24" t="s">
        <v>60</v>
      </c>
      <c r="T31" s="29">
        <v>0.38954516023070557</v>
      </c>
      <c r="U31" s="29">
        <v>0.41758717789433919</v>
      </c>
      <c r="V31" s="29">
        <v>0.46597174917019168</v>
      </c>
      <c r="W31" s="29">
        <v>0.59120975449683733</v>
      </c>
      <c r="X31" s="29">
        <v>0.3268833717418243</v>
      </c>
      <c r="Y31" s="29">
        <v>0.48337057161236963</v>
      </c>
      <c r="Z31" s="29">
        <v>0.44315196700304543</v>
      </c>
    </row>
    <row r="32" spans="1:33" x14ac:dyDescent="0.4">
      <c r="A32" s="23" t="str">
        <v>New York</v>
      </c>
      <c r="B32" s="23">
        <v>172765.65</v>
      </c>
      <c r="F32" s="18" t="s">
        <v>64</v>
      </c>
      <c r="G32" s="19">
        <v>98</v>
      </c>
      <c r="K32" s="27" t="s">
        <v>2</v>
      </c>
      <c r="L32" s="32" t="s">
        <v>76</v>
      </c>
      <c r="M32" s="35" t="s">
        <v>87</v>
      </c>
      <c r="P32" s="38" t="s">
        <v>110</v>
      </c>
      <c r="Q32" s="29">
        <v>36</v>
      </c>
      <c r="R32"/>
      <c r="S32" s="24" t="s">
        <v>63</v>
      </c>
      <c r="T32" s="29">
        <v>0.44525649757109387</v>
      </c>
      <c r="U32" s="29">
        <v>0.64524978103878505</v>
      </c>
      <c r="V32" s="29">
        <v>0.21374808286962099</v>
      </c>
      <c r="W32" s="29">
        <v>0.57488665996706967</v>
      </c>
      <c r="X32" s="29">
        <v>0.47660307824748011</v>
      </c>
      <c r="Y32" s="29">
        <v>0.41787063313786621</v>
      </c>
      <c r="Z32" s="29">
        <v>0.42860270149367907</v>
      </c>
    </row>
    <row r="33" spans="1:26" x14ac:dyDescent="0.4">
      <c r="A33" s="23" t="str">
        <v>Pennsylvania</v>
      </c>
      <c r="B33" s="23">
        <v>129640.7</v>
      </c>
      <c r="F33" s="18" t="s">
        <v>62</v>
      </c>
      <c r="G33" s="19">
        <v>145</v>
      </c>
      <c r="K33" s="24" t="s">
        <v>64</v>
      </c>
      <c r="L33" s="32">
        <v>0.48527812317639274</v>
      </c>
      <c r="M33" s="33">
        <f>1-L33</f>
        <v>0.51472187682360726</v>
      </c>
      <c r="P33" s="38" t="s">
        <v>112</v>
      </c>
      <c r="Q33" s="29">
        <v>30</v>
      </c>
      <c r="R33"/>
      <c r="S33" s="24" t="s">
        <v>79</v>
      </c>
      <c r="T33" s="29">
        <v>0.46705148794358953</v>
      </c>
      <c r="U33" s="29">
        <v>0.50000372118035841</v>
      </c>
      <c r="V33" s="29">
        <v>0.3935134161465989</v>
      </c>
      <c r="W33" s="29">
        <v>0.47013917407771738</v>
      </c>
      <c r="X33" s="29">
        <v>0.42240924339347136</v>
      </c>
      <c r="Y33" s="29">
        <v>0.46687321349406352</v>
      </c>
      <c r="Z33" s="29">
        <v>0.45663263561484246</v>
      </c>
    </row>
    <row r="34" spans="1:26" x14ac:dyDescent="0.4">
      <c r="A34" s="23" t="str">
        <v>Texas</v>
      </c>
      <c r="B34" s="23">
        <v>128235.65</v>
      </c>
      <c r="F34" s="7"/>
      <c r="G34" s="8"/>
      <c r="K34" s="23"/>
      <c r="L34" s="23"/>
      <c r="M34" s="23"/>
      <c r="P34" s="38" t="s">
        <v>109</v>
      </c>
      <c r="Q34" s="29">
        <v>13</v>
      </c>
      <c r="R34"/>
      <c r="S34"/>
      <c r="T34"/>
      <c r="U34"/>
      <c r="V34"/>
      <c r="W34"/>
      <c r="X34"/>
      <c r="Y34"/>
      <c r="Z34"/>
    </row>
    <row r="35" spans="1:26" x14ac:dyDescent="0.4">
      <c r="K35" s="27" t="s">
        <v>2</v>
      </c>
      <c r="L35" s="30" t="s">
        <v>76</v>
      </c>
      <c r="M35" s="31" t="s">
        <v>87</v>
      </c>
      <c r="P35" s="24" t="s">
        <v>10</v>
      </c>
      <c r="Q35" s="29">
        <v>112</v>
      </c>
      <c r="R35"/>
      <c r="S35"/>
      <c r="T35"/>
      <c r="U35"/>
      <c r="V35"/>
      <c r="W35"/>
      <c r="X35"/>
      <c r="Y35"/>
      <c r="Z35"/>
    </row>
    <row r="36" spans="1:26" x14ac:dyDescent="0.4">
      <c r="K36" s="24" t="s">
        <v>62</v>
      </c>
      <c r="L36" s="32">
        <v>0.44983853240173749</v>
      </c>
      <c r="M36" s="33">
        <f>1-L36</f>
        <v>0.55016146759826245</v>
      </c>
      <c r="P36" s="38" t="s">
        <v>102</v>
      </c>
      <c r="Q36" s="29">
        <v>33</v>
      </c>
      <c r="R36"/>
      <c r="S36"/>
      <c r="T36"/>
      <c r="U36"/>
      <c r="V36"/>
      <c r="W36"/>
      <c r="X36"/>
      <c r="Y36"/>
      <c r="Z36"/>
    </row>
    <row r="37" spans="1:26" x14ac:dyDescent="0.4">
      <c r="P37" s="38" t="s">
        <v>101</v>
      </c>
      <c r="Q37" s="29">
        <v>32</v>
      </c>
      <c r="R37"/>
      <c r="S37"/>
      <c r="T37"/>
      <c r="U37"/>
      <c r="V37"/>
      <c r="W37"/>
      <c r="X37"/>
      <c r="Y37"/>
      <c r="Z37"/>
    </row>
    <row r="38" spans="1:26" x14ac:dyDescent="0.4">
      <c r="P38" s="38" t="s">
        <v>103</v>
      </c>
      <c r="Q38" s="29">
        <v>31</v>
      </c>
      <c r="R38"/>
    </row>
    <row r="39" spans="1:26" x14ac:dyDescent="0.4">
      <c r="P39" s="38" t="s">
        <v>104</v>
      </c>
      <c r="Q39" s="29">
        <v>16</v>
      </c>
      <c r="R39"/>
    </row>
    <row r="40" spans="1:26" x14ac:dyDescent="0.4">
      <c r="P40" s="24" t="s">
        <v>35</v>
      </c>
      <c r="Q40" s="29">
        <v>98</v>
      </c>
      <c r="R40"/>
    </row>
    <row r="41" spans="1:26" x14ac:dyDescent="0.4">
      <c r="P41" s="38" t="s">
        <v>93</v>
      </c>
      <c r="Q41" s="29">
        <v>44</v>
      </c>
      <c r="R41"/>
    </row>
    <row r="42" spans="1:26" x14ac:dyDescent="0.4">
      <c r="P42" s="38" t="s">
        <v>92</v>
      </c>
      <c r="Q42" s="29">
        <v>23</v>
      </c>
      <c r="R42"/>
    </row>
    <row r="43" spans="1:26" x14ac:dyDescent="0.4">
      <c r="P43" s="38" t="s">
        <v>94</v>
      </c>
      <c r="Q43" s="29">
        <v>21</v>
      </c>
      <c r="R43"/>
    </row>
    <row r="44" spans="1:26" x14ac:dyDescent="0.4">
      <c r="P44" s="38" t="s">
        <v>95</v>
      </c>
      <c r="Q44" s="29">
        <v>10</v>
      </c>
      <c r="R44"/>
    </row>
    <row r="45" spans="1:26" x14ac:dyDescent="0.4">
      <c r="P45" s="24" t="s">
        <v>79</v>
      </c>
      <c r="Q45" s="29">
        <v>593</v>
      </c>
      <c r="R45"/>
    </row>
    <row r="46" spans="1:26" x14ac:dyDescent="0.4">
      <c r="Q46"/>
      <c r="R46"/>
    </row>
    <row r="47" spans="1:26" x14ac:dyDescent="0.4">
      <c r="Q47"/>
      <c r="R47"/>
    </row>
    <row r="48" spans="1:26" x14ac:dyDescent="0.4">
      <c r="K48"/>
      <c r="L48"/>
      <c r="M48"/>
      <c r="N48"/>
      <c r="P48"/>
      <c r="Q48"/>
      <c r="R48"/>
    </row>
    <row r="49" spans="2:18" x14ac:dyDescent="0.4">
      <c r="K49"/>
      <c r="L49"/>
      <c r="M49"/>
      <c r="N49"/>
      <c r="P49"/>
      <c r="Q49"/>
      <c r="R49"/>
    </row>
    <row r="50" spans="2:18" x14ac:dyDescent="0.4">
      <c r="K50"/>
      <c r="L50"/>
      <c r="M50"/>
      <c r="N50"/>
      <c r="P50"/>
      <c r="Q50"/>
      <c r="R50"/>
    </row>
    <row r="51" spans="2:18" x14ac:dyDescent="0.4">
      <c r="B51" s="9" t="s">
        <v>82</v>
      </c>
      <c r="C51" s="9"/>
      <c r="D51" s="9"/>
      <c r="G51"/>
      <c r="K51"/>
      <c r="L51"/>
      <c r="M51"/>
      <c r="N51"/>
      <c r="P51"/>
      <c r="Q51"/>
      <c r="R51"/>
    </row>
    <row r="52" spans="2:18" x14ac:dyDescent="0.4">
      <c r="B52" s="27" t="s">
        <v>76</v>
      </c>
      <c r="C52" s="27" t="s">
        <v>113</v>
      </c>
      <c r="D52" s="30"/>
      <c r="E52" s="30"/>
      <c r="F52" s="30"/>
      <c r="G52" s="30"/>
      <c r="H52" s="30"/>
      <c r="I52" s="30"/>
      <c r="K52"/>
      <c r="L52"/>
      <c r="M52"/>
      <c r="N52"/>
      <c r="P52"/>
      <c r="Q52"/>
      <c r="R52"/>
    </row>
    <row r="53" spans="2:18" x14ac:dyDescent="0.4">
      <c r="B53" s="27" t="s">
        <v>1</v>
      </c>
      <c r="C53" s="30" t="s">
        <v>12</v>
      </c>
      <c r="D53" s="30" t="s">
        <v>28</v>
      </c>
      <c r="E53" s="30" t="s">
        <v>34</v>
      </c>
      <c r="F53" s="30" t="s">
        <v>22</v>
      </c>
      <c r="G53" s="30" t="s">
        <v>48</v>
      </c>
      <c r="H53" s="30" t="s">
        <v>17</v>
      </c>
      <c r="I53" s="30" t="s">
        <v>79</v>
      </c>
      <c r="P53"/>
      <c r="Q53"/>
      <c r="R53"/>
    </row>
    <row r="54" spans="2:18" x14ac:dyDescent="0.4">
      <c r="B54" s="24" t="s">
        <v>49</v>
      </c>
      <c r="C54" s="26">
        <v>0.59337432062319562</v>
      </c>
      <c r="D54" s="26">
        <v>0.62802996204073713</v>
      </c>
      <c r="E54" s="26"/>
      <c r="F54" s="26">
        <v>0.70963257682279457</v>
      </c>
      <c r="G54" s="26">
        <v>0.45333506360804265</v>
      </c>
      <c r="H54" s="26">
        <v>0.50565464504419355</v>
      </c>
      <c r="I54" s="26">
        <v>0.56565772832825667</v>
      </c>
      <c r="P54"/>
      <c r="Q54"/>
      <c r="R54"/>
    </row>
    <row r="55" spans="2:18" x14ac:dyDescent="0.4">
      <c r="B55" s="24" t="s">
        <v>32</v>
      </c>
      <c r="C55" s="26">
        <v>0.54789300476809133</v>
      </c>
      <c r="D55" s="26">
        <v>0.65337329650039022</v>
      </c>
      <c r="E55" s="26">
        <v>0.4293638051762157</v>
      </c>
      <c r="F55" s="26">
        <v>0.51011600723445916</v>
      </c>
      <c r="G55" s="26">
        <v>0.62467638103798617</v>
      </c>
      <c r="H55" s="26">
        <v>0.42988355414487323</v>
      </c>
      <c r="I55" s="26">
        <v>0.51657420106187568</v>
      </c>
    </row>
    <row r="56" spans="2:18" x14ac:dyDescent="0.4">
      <c r="B56" s="24" t="s">
        <v>14</v>
      </c>
      <c r="C56" s="26">
        <v>0.40907047166909438</v>
      </c>
      <c r="D56" s="26"/>
      <c r="E56" s="26"/>
      <c r="F56" s="26">
        <v>0.57111225773274676</v>
      </c>
      <c r="G56" s="26">
        <v>0.42011054174591178</v>
      </c>
      <c r="H56" s="26">
        <v>0.78132452686807286</v>
      </c>
      <c r="I56" s="26">
        <v>0.48097705534087548</v>
      </c>
    </row>
    <row r="57" spans="2:18" x14ac:dyDescent="0.4">
      <c r="B57" s="24" t="s">
        <v>39</v>
      </c>
      <c r="C57" s="26">
        <v>0.56328252862152384</v>
      </c>
      <c r="D57" s="26">
        <v>0.69656910652744197</v>
      </c>
      <c r="E57" s="26">
        <v>0.25810101128930729</v>
      </c>
      <c r="F57" s="26">
        <v>0.38959622740252003</v>
      </c>
      <c r="G57" s="26">
        <v>0.48168201798455179</v>
      </c>
      <c r="H57" s="26"/>
      <c r="I57" s="26">
        <v>0.46405242169596961</v>
      </c>
    </row>
    <row r="58" spans="2:18" x14ac:dyDescent="0.4">
      <c r="B58" s="24" t="s">
        <v>19</v>
      </c>
      <c r="C58" s="26">
        <v>0.4155217463558627</v>
      </c>
      <c r="D58" s="26">
        <v>0.35284806979027833</v>
      </c>
      <c r="E58" s="26">
        <v>0.53967198467225808</v>
      </c>
      <c r="F58" s="26">
        <v>0.54750436517115952</v>
      </c>
      <c r="G58" s="26">
        <v>0.46277950921359196</v>
      </c>
      <c r="H58" s="26">
        <v>0.19495871609406956</v>
      </c>
      <c r="I58" s="26">
        <v>0.44148332828776798</v>
      </c>
    </row>
    <row r="59" spans="2:18" x14ac:dyDescent="0.4">
      <c r="B59" s="24" t="s">
        <v>30</v>
      </c>
      <c r="C59" s="26">
        <v>0.29137351094784836</v>
      </c>
      <c r="D59" s="26">
        <v>0.63086740997537039</v>
      </c>
      <c r="E59" s="26">
        <v>0.38536637343966179</v>
      </c>
      <c r="F59" s="26">
        <v>0.31932379707187375</v>
      </c>
      <c r="G59" s="26">
        <v>0.53953480182416846</v>
      </c>
      <c r="H59" s="26">
        <v>0.44994823733906225</v>
      </c>
      <c r="I59" s="26">
        <v>0.39614651841885373</v>
      </c>
    </row>
    <row r="60" spans="2:18" x14ac:dyDescent="0.4">
      <c r="B60" s="24" t="s">
        <v>9</v>
      </c>
      <c r="C60" s="26">
        <v>0.52877933407373201</v>
      </c>
      <c r="D60" s="26">
        <v>0.29190322802688068</v>
      </c>
      <c r="E60" s="26">
        <v>0.37973213808508399</v>
      </c>
      <c r="F60" s="26">
        <v>0.27234259687815349</v>
      </c>
      <c r="G60" s="26">
        <v>4.2317713713958587E-2</v>
      </c>
      <c r="H60" s="26">
        <v>0.47671828900365526</v>
      </c>
      <c r="I60" s="26">
        <v>0.35174951620111605</v>
      </c>
    </row>
    <row r="61" spans="2:18" x14ac:dyDescent="0.4">
      <c r="B61" s="24" t="s">
        <v>79</v>
      </c>
      <c r="C61" s="26">
        <v>0.46705148794358953</v>
      </c>
      <c r="D61" s="26">
        <v>0.50000372118035841</v>
      </c>
      <c r="E61" s="26">
        <v>0.3935134161465989</v>
      </c>
      <c r="F61" s="26">
        <v>0.47013917407771738</v>
      </c>
      <c r="G61" s="26">
        <v>0.42240924339347136</v>
      </c>
      <c r="H61" s="26">
        <v>0.46687321349406352</v>
      </c>
      <c r="I61" s="26">
        <v>0.45663263561484246</v>
      </c>
    </row>
  </sheetData>
  <mergeCells count="10">
    <mergeCell ref="B51:D51"/>
    <mergeCell ref="K22:M22"/>
    <mergeCell ref="P7:Q7"/>
    <mergeCell ref="A27:B27"/>
    <mergeCell ref="S7:T7"/>
    <mergeCell ref="P18:Q18"/>
    <mergeCell ref="K7:M7"/>
    <mergeCell ref="F7:H7"/>
    <mergeCell ref="A7:C7"/>
    <mergeCell ref="F17:H17"/>
  </mergeCells>
  <conditionalFormatting pivot="1" sqref="T10:Y10 T11:Y11 T12:Y12 T13:Y13 T14:Y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0969-2142-4BC6-BCF3-384D550224A5}">
  <sheetPr>
    <tabColor rgb="FFAA3D4F"/>
  </sheetPr>
  <dimension ref="A1:K201"/>
  <sheetViews>
    <sheetView workbookViewId="0">
      <selection activeCell="D24" sqref="D24"/>
    </sheetView>
  </sheetViews>
  <sheetFormatPr defaultRowHeight="17.600000000000001" x14ac:dyDescent="0.4"/>
  <cols>
    <col min="1" max="1" width="9.61328125" style="3" bestFit="1" customWidth="1"/>
    <col min="2" max="2" width="9.53515625" style="3" bestFit="1" customWidth="1"/>
    <col min="3" max="4" width="19.3046875" style="3" customWidth="1"/>
    <col min="5" max="5" width="13.53515625" style="3" bestFit="1" customWidth="1"/>
    <col min="6" max="6" width="13.53515625" style="3" customWidth="1"/>
    <col min="7" max="7" width="14.3828125" style="3" bestFit="1" customWidth="1"/>
    <col min="8" max="8" width="14.3828125" style="3" customWidth="1"/>
    <col min="9" max="9" width="11.765625" style="3" bestFit="1" customWidth="1"/>
    <col min="10" max="11" width="10.61328125" style="3" bestFit="1" customWidth="1"/>
    <col min="12" max="12" width="17.3046875" style="3" bestFit="1" customWidth="1"/>
    <col min="13" max="13" width="10.61328125" style="3" bestFit="1" customWidth="1"/>
    <col min="14" max="14" width="15.15234375" style="3" bestFit="1" customWidth="1"/>
    <col min="15" max="15" width="11.07421875" style="3" bestFit="1" customWidth="1"/>
    <col min="16" max="16" width="11.4609375" style="3" bestFit="1" customWidth="1"/>
    <col min="17" max="19" width="10.61328125" style="3" bestFit="1" customWidth="1"/>
    <col min="20" max="16384" width="9.23046875" style="3"/>
  </cols>
  <sheetData>
    <row r="1" spans="1:11" x14ac:dyDescent="0.4">
      <c r="A1" s="3" t="s">
        <v>0</v>
      </c>
      <c r="B1" s="3" t="s">
        <v>1</v>
      </c>
      <c r="C1" s="3" t="s">
        <v>2</v>
      </c>
      <c r="D1" s="3" t="s">
        <v>75</v>
      </c>
      <c r="E1" s="3" t="s">
        <v>3</v>
      </c>
      <c r="F1" s="3" t="s">
        <v>74</v>
      </c>
      <c r="G1" s="3" t="s">
        <v>4</v>
      </c>
      <c r="H1" s="3" t="s">
        <v>73</v>
      </c>
      <c r="I1" s="3" t="s">
        <v>5</v>
      </c>
      <c r="J1" s="3" t="s">
        <v>6</v>
      </c>
      <c r="K1" s="3" t="s">
        <v>7</v>
      </c>
    </row>
    <row r="2" spans="1:11" x14ac:dyDescent="0.4">
      <c r="A2" s="3" t="s">
        <v>8</v>
      </c>
      <c r="B2" s="3" t="s">
        <v>9</v>
      </c>
      <c r="C2" s="3" t="s">
        <v>10</v>
      </c>
      <c r="D2" s="3" t="str">
        <f>VLOOKUP(data[[#This Row],[Category]],Category.,2,0)</f>
        <v>Electr.</v>
      </c>
      <c r="E2" s="3" t="s">
        <v>11</v>
      </c>
      <c r="F2" s="3" t="str">
        <f>VLOOKUP(data[[#This Row],[Product]],Product.,2,0)</f>
        <v>Smar.</v>
      </c>
      <c r="G2" s="3" t="s">
        <v>12</v>
      </c>
      <c r="H2" s="3" t="str">
        <f>VLOOKUP(data[[#This Row],[State]],State.,2,0)</f>
        <v>CL</v>
      </c>
      <c r="I2" s="3">
        <v>1</v>
      </c>
      <c r="J2" s="3">
        <v>2122.15</v>
      </c>
      <c r="K2" s="3">
        <v>1384.86</v>
      </c>
    </row>
    <row r="3" spans="1:11" x14ac:dyDescent="0.4">
      <c r="A3" s="3" t="s">
        <v>13</v>
      </c>
      <c r="B3" s="3" t="s">
        <v>14</v>
      </c>
      <c r="C3" s="3" t="s">
        <v>15</v>
      </c>
      <c r="D3" s="3" t="str">
        <f>VLOOKUP(data[[#This Row],[Category]],Category.,2,0)</f>
        <v>Cloth.</v>
      </c>
      <c r="E3" s="3" t="s">
        <v>16</v>
      </c>
      <c r="F3" s="3" t="str">
        <f>VLOOKUP(data[[#This Row],[Product]],Product.,2,0)</f>
        <v>Jean.</v>
      </c>
      <c r="G3" s="3" t="s">
        <v>17</v>
      </c>
      <c r="H3" s="3" t="str">
        <f>VLOOKUP(data[[#This Row],[State]],State.,2,0)</f>
        <v>TX</v>
      </c>
      <c r="I3" s="3">
        <v>5</v>
      </c>
      <c r="J3" s="3">
        <v>8413.3700000000008</v>
      </c>
      <c r="K3" s="3">
        <v>6642.86</v>
      </c>
    </row>
    <row r="4" spans="1:11" x14ac:dyDescent="0.4">
      <c r="A4" s="3" t="s">
        <v>18</v>
      </c>
      <c r="B4" s="3" t="s">
        <v>19</v>
      </c>
      <c r="C4" s="3" t="s">
        <v>20</v>
      </c>
      <c r="D4" s="3" t="str">
        <f>VLOOKUP(data[[#This Row],[Category]],Category.,2,0)</f>
        <v>Sp. &amp; Fi.</v>
      </c>
      <c r="E4" s="3" t="s">
        <v>21</v>
      </c>
      <c r="F4" s="3" t="str">
        <f>VLOOKUP(data[[#This Row],[Product]],Product.,2,0)</f>
        <v>Yoga.</v>
      </c>
      <c r="G4" s="3" t="s">
        <v>22</v>
      </c>
      <c r="H4" s="3" t="str">
        <f>VLOOKUP(data[[#This Row],[State]],State.,2,0)</f>
        <v>NY</v>
      </c>
      <c r="I4" s="3">
        <v>5</v>
      </c>
      <c r="J4" s="3">
        <v>9088.41</v>
      </c>
      <c r="K4" s="3">
        <v>4855.3</v>
      </c>
    </row>
    <row r="5" spans="1:11" x14ac:dyDescent="0.4">
      <c r="A5" s="3" t="s">
        <v>23</v>
      </c>
      <c r="B5" s="3" t="s">
        <v>9</v>
      </c>
      <c r="C5" s="3" t="s">
        <v>24</v>
      </c>
      <c r="D5" s="3" t="str">
        <f>VLOOKUP(data[[#This Row],[Category]],Category.,2,0)</f>
        <v>Fo. &amp; Be.</v>
      </c>
      <c r="E5" s="3" t="s">
        <v>25</v>
      </c>
      <c r="F5" s="3" t="str">
        <f>VLOOKUP(data[[#This Row],[Product]],Product.,2,0)</f>
        <v>Snac.</v>
      </c>
      <c r="G5" s="3" t="s">
        <v>17</v>
      </c>
      <c r="H5" s="3" t="str">
        <f>VLOOKUP(data[[#This Row],[State]],State.,2,0)</f>
        <v>TX</v>
      </c>
      <c r="I5" s="3">
        <v>3</v>
      </c>
      <c r="J5" s="3">
        <v>3250.66</v>
      </c>
      <c r="K5" s="3">
        <v>395.36</v>
      </c>
    </row>
    <row r="6" spans="1:11" x14ac:dyDescent="0.4">
      <c r="A6" s="3" t="s">
        <v>26</v>
      </c>
      <c r="B6" s="3" t="s">
        <v>9</v>
      </c>
      <c r="C6" s="3" t="s">
        <v>15</v>
      </c>
      <c r="D6" s="3" t="str">
        <f>VLOOKUP(data[[#This Row],[Category]],Category.,2,0)</f>
        <v>Cloth.</v>
      </c>
      <c r="E6" s="3" t="s">
        <v>27</v>
      </c>
      <c r="F6" s="3" t="str">
        <f>VLOOKUP(data[[#This Row],[Product]],Product.,2,0)</f>
        <v>Jack.</v>
      </c>
      <c r="G6" s="3" t="s">
        <v>28</v>
      </c>
      <c r="H6" s="3" t="str">
        <f>VLOOKUP(data[[#This Row],[State]],State.,2,0)</f>
        <v>FL</v>
      </c>
      <c r="I6" s="3">
        <v>5</v>
      </c>
      <c r="J6" s="3">
        <v>8721.92</v>
      </c>
      <c r="K6" s="3">
        <v>2873.34</v>
      </c>
    </row>
    <row r="7" spans="1:11" x14ac:dyDescent="0.4">
      <c r="A7" s="3" t="s">
        <v>29</v>
      </c>
      <c r="B7" s="3" t="s">
        <v>30</v>
      </c>
      <c r="C7" s="3" t="s">
        <v>24</v>
      </c>
      <c r="D7" s="3" t="str">
        <f>VLOOKUP(data[[#This Row],[Category]],Category.,2,0)</f>
        <v>Fo. &amp; Be.</v>
      </c>
      <c r="E7" s="3" t="s">
        <v>31</v>
      </c>
      <c r="F7" s="3" t="str">
        <f>VLOOKUP(data[[#This Row],[Product]],Product.,2,0)</f>
        <v>Juic.</v>
      </c>
      <c r="G7" s="3" t="s">
        <v>12</v>
      </c>
      <c r="H7" s="3" t="str">
        <f>VLOOKUP(data[[#This Row],[State]],State.,2,0)</f>
        <v>CL</v>
      </c>
      <c r="I7" s="3">
        <v>5</v>
      </c>
      <c r="J7" s="3">
        <v>2361.0700000000002</v>
      </c>
      <c r="K7" s="3">
        <v>126.6</v>
      </c>
    </row>
    <row r="8" spans="1:11" x14ac:dyDescent="0.4">
      <c r="A8" s="3" t="s">
        <v>26</v>
      </c>
      <c r="B8" s="3" t="s">
        <v>32</v>
      </c>
      <c r="C8" s="3" t="s">
        <v>20</v>
      </c>
      <c r="D8" s="3" t="str">
        <f>VLOOKUP(data[[#This Row],[Category]],Category.,2,0)</f>
        <v>Sp. &amp; Fi.</v>
      </c>
      <c r="E8" s="3" t="s">
        <v>33</v>
      </c>
      <c r="F8" s="3" t="str">
        <f>VLOOKUP(data[[#This Row],[Product]],Product.,2,0)</f>
        <v>Bicy.</v>
      </c>
      <c r="G8" s="3" t="s">
        <v>34</v>
      </c>
      <c r="H8" s="3" t="str">
        <f>VLOOKUP(data[[#This Row],[State]],State.,2,0)</f>
        <v>IL</v>
      </c>
      <c r="I8" s="3">
        <v>1</v>
      </c>
      <c r="J8" s="3">
        <v>6033.49</v>
      </c>
      <c r="K8" s="3">
        <v>713.3</v>
      </c>
    </row>
    <row r="9" spans="1:11" x14ac:dyDescent="0.4">
      <c r="A9" s="3" t="s">
        <v>13</v>
      </c>
      <c r="B9" s="3" t="s">
        <v>9</v>
      </c>
      <c r="C9" s="3" t="s">
        <v>35</v>
      </c>
      <c r="D9" s="3" t="str">
        <f>VLOOKUP(data[[#This Row],[Category]],Category.,2,0)</f>
        <v>Ho. Ap.</v>
      </c>
      <c r="E9" s="3" t="s">
        <v>36</v>
      </c>
      <c r="F9" s="3" t="str">
        <f>VLOOKUP(data[[#This Row],[Product]],Product.,2,0)</f>
        <v>Micr.</v>
      </c>
      <c r="G9" s="3" t="s">
        <v>17</v>
      </c>
      <c r="H9" s="3" t="str">
        <f>VLOOKUP(data[[#This Row],[State]],State.,2,0)</f>
        <v>TX</v>
      </c>
      <c r="I9" s="3">
        <v>3</v>
      </c>
      <c r="J9" s="3">
        <v>2770.26</v>
      </c>
      <c r="K9" s="3">
        <v>633.86</v>
      </c>
    </row>
    <row r="10" spans="1:11" x14ac:dyDescent="0.4">
      <c r="A10" s="3" t="s">
        <v>37</v>
      </c>
      <c r="B10" s="3" t="s">
        <v>9</v>
      </c>
      <c r="C10" s="3" t="s">
        <v>10</v>
      </c>
      <c r="D10" s="3" t="str">
        <f>VLOOKUP(data[[#This Row],[Category]],Category.,2,0)</f>
        <v>Electr.</v>
      </c>
      <c r="E10" s="3" t="s">
        <v>11</v>
      </c>
      <c r="F10" s="3" t="str">
        <f>VLOOKUP(data[[#This Row],[Product]],Product.,2,0)</f>
        <v>Smar.</v>
      </c>
      <c r="G10" s="3" t="s">
        <v>28</v>
      </c>
      <c r="H10" s="3" t="str">
        <f>VLOOKUP(data[[#This Row],[State]],State.,2,0)</f>
        <v>FL</v>
      </c>
      <c r="I10" s="3">
        <v>1</v>
      </c>
      <c r="J10" s="3">
        <v>3101.1</v>
      </c>
      <c r="K10" s="3">
        <v>1063.08</v>
      </c>
    </row>
    <row r="11" spans="1:11" x14ac:dyDescent="0.4">
      <c r="A11" s="3" t="s">
        <v>38</v>
      </c>
      <c r="B11" s="3" t="s">
        <v>39</v>
      </c>
      <c r="C11" s="3" t="s">
        <v>20</v>
      </c>
      <c r="D11" s="3" t="str">
        <f>VLOOKUP(data[[#This Row],[Category]],Category.,2,0)</f>
        <v>Sp. &amp; Fi.</v>
      </c>
      <c r="E11" s="3" t="s">
        <v>33</v>
      </c>
      <c r="F11" s="3" t="str">
        <f>VLOOKUP(data[[#This Row],[Product]],Product.,2,0)</f>
        <v>Bicy.</v>
      </c>
      <c r="G11" s="3" t="s">
        <v>12</v>
      </c>
      <c r="H11" s="3" t="str">
        <f>VLOOKUP(data[[#This Row],[State]],State.,2,0)</f>
        <v>CL</v>
      </c>
      <c r="I11" s="3">
        <v>2</v>
      </c>
      <c r="J11" s="3">
        <v>9995.59</v>
      </c>
      <c r="K11" s="3">
        <v>6411.72</v>
      </c>
    </row>
    <row r="12" spans="1:11" x14ac:dyDescent="0.4">
      <c r="A12" s="3" t="s">
        <v>40</v>
      </c>
      <c r="B12" s="3" t="s">
        <v>14</v>
      </c>
      <c r="C12" s="3" t="s">
        <v>35</v>
      </c>
      <c r="D12" s="3" t="str">
        <f>VLOOKUP(data[[#This Row],[Category]],Category.,2,0)</f>
        <v>Ho. Ap.</v>
      </c>
      <c r="E12" s="3" t="s">
        <v>36</v>
      </c>
      <c r="F12" s="3" t="str">
        <f>VLOOKUP(data[[#This Row],[Product]],Product.,2,0)</f>
        <v>Micr.</v>
      </c>
      <c r="G12" s="3" t="s">
        <v>12</v>
      </c>
      <c r="H12" s="3" t="str">
        <f>VLOOKUP(data[[#This Row],[State]],State.,2,0)</f>
        <v>CL</v>
      </c>
      <c r="I12" s="3">
        <v>1</v>
      </c>
      <c r="J12" s="3">
        <v>6751.92</v>
      </c>
      <c r="K12" s="3">
        <v>4074.55</v>
      </c>
    </row>
    <row r="13" spans="1:11" x14ac:dyDescent="0.4">
      <c r="A13" s="3" t="s">
        <v>41</v>
      </c>
      <c r="B13" s="3" t="s">
        <v>30</v>
      </c>
      <c r="C13" s="3" t="s">
        <v>20</v>
      </c>
      <c r="D13" s="3" t="str">
        <f>VLOOKUP(data[[#This Row],[Category]],Category.,2,0)</f>
        <v>Sp. &amp; Fi.</v>
      </c>
      <c r="E13" s="3" t="s">
        <v>42</v>
      </c>
      <c r="F13" s="3" t="str">
        <f>VLOOKUP(data[[#This Row],[Product]],Product.,2,0)</f>
        <v>Dumb.</v>
      </c>
      <c r="G13" s="3" t="s">
        <v>22</v>
      </c>
      <c r="H13" s="3" t="str">
        <f>VLOOKUP(data[[#This Row],[State]],State.,2,0)</f>
        <v>NY</v>
      </c>
      <c r="I13" s="3">
        <v>4</v>
      </c>
      <c r="J13" s="3">
        <v>1619.29</v>
      </c>
      <c r="K13" s="3">
        <v>1268.3900000000001</v>
      </c>
    </row>
    <row r="14" spans="1:11" x14ac:dyDescent="0.4">
      <c r="A14" s="3" t="s">
        <v>8</v>
      </c>
      <c r="B14" s="3" t="s">
        <v>14</v>
      </c>
      <c r="C14" s="3" t="s">
        <v>35</v>
      </c>
      <c r="D14" s="3" t="str">
        <f>VLOOKUP(data[[#This Row],[Category]],Category.,2,0)</f>
        <v>Ho. Ap.</v>
      </c>
      <c r="E14" s="3" t="s">
        <v>36</v>
      </c>
      <c r="F14" s="3" t="str">
        <f>VLOOKUP(data[[#This Row],[Product]],Product.,2,0)</f>
        <v>Micr.</v>
      </c>
      <c r="G14" s="3" t="s">
        <v>22</v>
      </c>
      <c r="H14" s="3" t="str">
        <f>VLOOKUP(data[[#This Row],[State]],State.,2,0)</f>
        <v>NY</v>
      </c>
      <c r="I14" s="3">
        <v>3</v>
      </c>
      <c r="J14" s="3">
        <v>1062.95</v>
      </c>
      <c r="K14" s="3">
        <v>12.54</v>
      </c>
    </row>
    <row r="15" spans="1:11" x14ac:dyDescent="0.4">
      <c r="A15" s="3" t="s">
        <v>38</v>
      </c>
      <c r="B15" s="3" t="s">
        <v>9</v>
      </c>
      <c r="C15" s="3" t="s">
        <v>15</v>
      </c>
      <c r="D15" s="3" t="str">
        <f>VLOOKUP(data[[#This Row],[Category]],Category.,2,0)</f>
        <v>Cloth.</v>
      </c>
      <c r="E15" s="3" t="s">
        <v>43</v>
      </c>
      <c r="F15" s="3" t="str">
        <f>VLOOKUP(data[[#This Row],[Product]],Product.,2,0)</f>
        <v>T-Sh.</v>
      </c>
      <c r="G15" s="3" t="s">
        <v>17</v>
      </c>
      <c r="H15" s="3" t="str">
        <f>VLOOKUP(data[[#This Row],[State]],State.,2,0)</f>
        <v>TX</v>
      </c>
      <c r="I15" s="3">
        <v>5</v>
      </c>
      <c r="J15" s="3">
        <v>6399.74</v>
      </c>
      <c r="K15" s="3">
        <v>2725.63</v>
      </c>
    </row>
    <row r="16" spans="1:11" x14ac:dyDescent="0.4">
      <c r="A16" s="3" t="s">
        <v>8</v>
      </c>
      <c r="B16" s="3" t="s">
        <v>9</v>
      </c>
      <c r="C16" s="3" t="s">
        <v>35</v>
      </c>
      <c r="D16" s="3" t="str">
        <f>VLOOKUP(data[[#This Row],[Category]],Category.,2,0)</f>
        <v>Ho. Ap.</v>
      </c>
      <c r="E16" s="3" t="s">
        <v>44</v>
      </c>
      <c r="F16" s="3" t="str">
        <f>VLOOKUP(data[[#This Row],[Product]],Product.,2,0)</f>
        <v>Dish.</v>
      </c>
      <c r="G16" s="3" t="s">
        <v>28</v>
      </c>
      <c r="H16" s="3" t="str">
        <f>VLOOKUP(data[[#This Row],[State]],State.,2,0)</f>
        <v>FL</v>
      </c>
      <c r="I16" s="3">
        <v>4</v>
      </c>
      <c r="J16" s="3">
        <v>1184.17</v>
      </c>
      <c r="K16" s="3">
        <v>1004.27</v>
      </c>
    </row>
    <row r="17" spans="1:11" x14ac:dyDescent="0.4">
      <c r="A17" s="3" t="s">
        <v>37</v>
      </c>
      <c r="B17" s="3" t="s">
        <v>14</v>
      </c>
      <c r="C17" s="3" t="s">
        <v>20</v>
      </c>
      <c r="D17" s="3" t="str">
        <f>VLOOKUP(data[[#This Row],[Category]],Category.,2,0)</f>
        <v>Sp. &amp; Fi.</v>
      </c>
      <c r="E17" s="3" t="s">
        <v>42</v>
      </c>
      <c r="F17" s="3" t="str">
        <f>VLOOKUP(data[[#This Row],[Product]],Product.,2,0)</f>
        <v>Dumb.</v>
      </c>
      <c r="G17" s="3" t="s">
        <v>12</v>
      </c>
      <c r="H17" s="3" t="str">
        <f>VLOOKUP(data[[#This Row],[State]],State.,2,0)</f>
        <v>CL</v>
      </c>
      <c r="I17" s="3">
        <v>2</v>
      </c>
      <c r="J17" s="3">
        <v>3336.38</v>
      </c>
      <c r="K17" s="3">
        <v>572.85</v>
      </c>
    </row>
    <row r="18" spans="1:11" x14ac:dyDescent="0.4">
      <c r="A18" s="3" t="s">
        <v>37</v>
      </c>
      <c r="B18" s="3" t="s">
        <v>30</v>
      </c>
      <c r="C18" s="3" t="s">
        <v>24</v>
      </c>
      <c r="D18" s="3" t="str">
        <f>VLOOKUP(data[[#This Row],[Category]],Category.,2,0)</f>
        <v>Fo. &amp; Be.</v>
      </c>
      <c r="E18" s="3" t="s">
        <v>45</v>
      </c>
      <c r="F18" s="3" t="str">
        <f>VLOOKUP(data[[#This Row],[Product]],Product.,2,0)</f>
        <v>Tea.</v>
      </c>
      <c r="G18" s="3" t="s">
        <v>12</v>
      </c>
      <c r="H18" s="3" t="str">
        <f>VLOOKUP(data[[#This Row],[State]],State.,2,0)</f>
        <v>CL</v>
      </c>
      <c r="I18" s="3">
        <v>2</v>
      </c>
      <c r="J18" s="3">
        <v>8421.1</v>
      </c>
      <c r="K18" s="3">
        <v>831.55</v>
      </c>
    </row>
    <row r="19" spans="1:11" x14ac:dyDescent="0.4">
      <c r="A19" s="3" t="s">
        <v>37</v>
      </c>
      <c r="B19" s="3" t="s">
        <v>30</v>
      </c>
      <c r="C19" s="3" t="s">
        <v>15</v>
      </c>
      <c r="D19" s="3" t="str">
        <f>VLOOKUP(data[[#This Row],[Category]],Category.,2,0)</f>
        <v>Cloth.</v>
      </c>
      <c r="E19" s="3" t="s">
        <v>46</v>
      </c>
      <c r="F19" s="3" t="str">
        <f>VLOOKUP(data[[#This Row],[Product]],Product.,2,0)</f>
        <v>Swea.</v>
      </c>
      <c r="G19" s="3" t="s">
        <v>34</v>
      </c>
      <c r="H19" s="3" t="str">
        <f>VLOOKUP(data[[#This Row],[State]],State.,2,0)</f>
        <v>IL</v>
      </c>
      <c r="I19" s="3">
        <v>1</v>
      </c>
      <c r="J19" s="3">
        <v>455.63</v>
      </c>
      <c r="K19" s="3">
        <v>319.60000000000002</v>
      </c>
    </row>
    <row r="20" spans="1:11" x14ac:dyDescent="0.4">
      <c r="A20" s="3" t="s">
        <v>8</v>
      </c>
      <c r="B20" s="3" t="s">
        <v>39</v>
      </c>
      <c r="C20" s="3" t="s">
        <v>20</v>
      </c>
      <c r="D20" s="3" t="str">
        <f>VLOOKUP(data[[#This Row],[Category]],Category.,2,0)</f>
        <v>Sp. &amp; Fi.</v>
      </c>
      <c r="E20" s="3" t="s">
        <v>42</v>
      </c>
      <c r="F20" s="3" t="str">
        <f>VLOOKUP(data[[#This Row],[Product]],Product.,2,0)</f>
        <v>Dumb.</v>
      </c>
      <c r="G20" s="3" t="s">
        <v>28</v>
      </c>
      <c r="H20" s="3" t="str">
        <f>VLOOKUP(data[[#This Row],[State]],State.,2,0)</f>
        <v>FL</v>
      </c>
      <c r="I20" s="3">
        <v>2</v>
      </c>
      <c r="J20" s="3">
        <v>3638.37</v>
      </c>
      <c r="K20" s="3">
        <v>3250.9</v>
      </c>
    </row>
    <row r="21" spans="1:11" x14ac:dyDescent="0.4">
      <c r="A21" s="3" t="s">
        <v>40</v>
      </c>
      <c r="B21" s="3" t="s">
        <v>14</v>
      </c>
      <c r="C21" s="3" t="s">
        <v>10</v>
      </c>
      <c r="D21" s="3" t="str">
        <f>VLOOKUP(data[[#This Row],[Category]],Category.,2,0)</f>
        <v>Electr.</v>
      </c>
      <c r="E21" s="3" t="s">
        <v>47</v>
      </c>
      <c r="F21" s="3" t="str">
        <f>VLOOKUP(data[[#This Row],[Product]],Product.,2,0)</f>
        <v>Head.</v>
      </c>
      <c r="G21" s="3" t="s">
        <v>12</v>
      </c>
      <c r="H21" s="3" t="str">
        <f>VLOOKUP(data[[#This Row],[State]],State.,2,0)</f>
        <v>CL</v>
      </c>
      <c r="I21" s="3">
        <v>1</v>
      </c>
      <c r="J21" s="3">
        <v>1147.8399999999999</v>
      </c>
      <c r="K21" s="3">
        <v>888.28</v>
      </c>
    </row>
    <row r="22" spans="1:11" x14ac:dyDescent="0.4">
      <c r="A22" s="3" t="s">
        <v>18</v>
      </c>
      <c r="B22" s="3" t="s">
        <v>39</v>
      </c>
      <c r="C22" s="3" t="s">
        <v>10</v>
      </c>
      <c r="D22" s="3" t="str">
        <f>VLOOKUP(data[[#This Row],[Category]],Category.,2,0)</f>
        <v>Electr.</v>
      </c>
      <c r="E22" s="3" t="s">
        <v>11</v>
      </c>
      <c r="F22" s="3" t="str">
        <f>VLOOKUP(data[[#This Row],[Product]],Product.,2,0)</f>
        <v>Smar.</v>
      </c>
      <c r="G22" s="3" t="s">
        <v>48</v>
      </c>
      <c r="H22" s="3" t="str">
        <f>VLOOKUP(data[[#This Row],[State]],State.,2,0)</f>
        <v>PN</v>
      </c>
      <c r="I22" s="3">
        <v>5</v>
      </c>
      <c r="J22" s="3">
        <v>2413.4499999999998</v>
      </c>
      <c r="K22" s="3">
        <v>254.14</v>
      </c>
    </row>
    <row r="23" spans="1:11" x14ac:dyDescent="0.4">
      <c r="A23" s="3" t="s">
        <v>23</v>
      </c>
      <c r="B23" s="3" t="s">
        <v>30</v>
      </c>
      <c r="C23" s="3" t="s">
        <v>15</v>
      </c>
      <c r="D23" s="3" t="str">
        <f>VLOOKUP(data[[#This Row],[Category]],Category.,2,0)</f>
        <v>Cloth.</v>
      </c>
      <c r="E23" s="3" t="s">
        <v>16</v>
      </c>
      <c r="F23" s="3" t="str">
        <f>VLOOKUP(data[[#This Row],[Product]],Product.,2,0)</f>
        <v>Jean.</v>
      </c>
      <c r="G23" s="3" t="s">
        <v>28</v>
      </c>
      <c r="H23" s="3" t="str">
        <f>VLOOKUP(data[[#This Row],[State]],State.,2,0)</f>
        <v>FL</v>
      </c>
      <c r="I23" s="3">
        <v>1</v>
      </c>
      <c r="J23" s="3">
        <v>8105.44</v>
      </c>
      <c r="K23" s="3">
        <v>6249.24</v>
      </c>
    </row>
    <row r="24" spans="1:11" x14ac:dyDescent="0.4">
      <c r="A24" s="3" t="s">
        <v>29</v>
      </c>
      <c r="B24" s="3" t="s">
        <v>49</v>
      </c>
      <c r="C24" s="3" t="s">
        <v>35</v>
      </c>
      <c r="D24" s="3" t="str">
        <f>VLOOKUP(data[[#This Row],[Category]],Category.,2,0)</f>
        <v>Ho. Ap.</v>
      </c>
      <c r="E24" s="3" t="s">
        <v>50</v>
      </c>
      <c r="F24" s="3" t="str">
        <f>VLOOKUP(data[[#This Row],[Product]],Product.,2,0)</f>
        <v>Refr.</v>
      </c>
      <c r="G24" s="3" t="s">
        <v>28</v>
      </c>
      <c r="H24" s="3" t="str">
        <f>VLOOKUP(data[[#This Row],[State]],State.,2,0)</f>
        <v>FL</v>
      </c>
      <c r="I24" s="3">
        <v>1</v>
      </c>
      <c r="J24" s="3">
        <v>3481.09</v>
      </c>
      <c r="K24" s="3">
        <v>1954.98</v>
      </c>
    </row>
    <row r="25" spans="1:11" x14ac:dyDescent="0.4">
      <c r="A25" s="3" t="s">
        <v>40</v>
      </c>
      <c r="B25" s="3" t="s">
        <v>19</v>
      </c>
      <c r="C25" s="3" t="s">
        <v>10</v>
      </c>
      <c r="D25" s="3" t="str">
        <f>VLOOKUP(data[[#This Row],[Category]],Category.,2,0)</f>
        <v>Electr.</v>
      </c>
      <c r="E25" s="3" t="s">
        <v>51</v>
      </c>
      <c r="F25" s="3" t="str">
        <f>VLOOKUP(data[[#This Row],[Product]],Product.,2,0)</f>
        <v>Came.</v>
      </c>
      <c r="G25" s="3" t="s">
        <v>12</v>
      </c>
      <c r="H25" s="3" t="str">
        <f>VLOOKUP(data[[#This Row],[State]],State.,2,0)</f>
        <v>CL</v>
      </c>
      <c r="I25" s="3">
        <v>2</v>
      </c>
      <c r="J25" s="3">
        <v>1366.9</v>
      </c>
      <c r="K25" s="3">
        <v>741.2</v>
      </c>
    </row>
    <row r="26" spans="1:11" x14ac:dyDescent="0.4">
      <c r="A26" s="3" t="s">
        <v>23</v>
      </c>
      <c r="B26" s="3" t="s">
        <v>30</v>
      </c>
      <c r="C26" s="3" t="s">
        <v>15</v>
      </c>
      <c r="D26" s="3" t="str">
        <f>VLOOKUP(data[[#This Row],[Category]],Category.,2,0)</f>
        <v>Cloth.</v>
      </c>
      <c r="E26" s="3" t="s">
        <v>27</v>
      </c>
      <c r="F26" s="3" t="str">
        <f>VLOOKUP(data[[#This Row],[Product]],Product.,2,0)</f>
        <v>Jack.</v>
      </c>
      <c r="G26" s="3" t="s">
        <v>34</v>
      </c>
      <c r="H26" s="3" t="str">
        <f>VLOOKUP(data[[#This Row],[State]],State.,2,0)</f>
        <v>IL</v>
      </c>
      <c r="I26" s="3">
        <v>4</v>
      </c>
      <c r="J26" s="3">
        <v>5313.49</v>
      </c>
      <c r="K26" s="3">
        <v>3318.13</v>
      </c>
    </row>
    <row r="27" spans="1:11" x14ac:dyDescent="0.4">
      <c r="A27" s="3" t="s">
        <v>52</v>
      </c>
      <c r="B27" s="3" t="s">
        <v>9</v>
      </c>
      <c r="C27" s="3" t="s">
        <v>20</v>
      </c>
      <c r="D27" s="3" t="str">
        <f>VLOOKUP(data[[#This Row],[Category]],Category.,2,0)</f>
        <v>Sp. &amp; Fi.</v>
      </c>
      <c r="E27" s="3" t="s">
        <v>53</v>
      </c>
      <c r="F27" s="3" t="str">
        <f>VLOOKUP(data[[#This Row],[Product]],Product.,2,0)</f>
        <v>Trea.</v>
      </c>
      <c r="G27" s="3" t="s">
        <v>17</v>
      </c>
      <c r="H27" s="3" t="str">
        <f>VLOOKUP(data[[#This Row],[State]],State.,2,0)</f>
        <v>TX</v>
      </c>
      <c r="I27" s="3">
        <v>4</v>
      </c>
      <c r="J27" s="3">
        <v>8291.9500000000007</v>
      </c>
      <c r="K27" s="3">
        <v>6119.23</v>
      </c>
    </row>
    <row r="28" spans="1:11" x14ac:dyDescent="0.4">
      <c r="A28" s="3" t="s">
        <v>38</v>
      </c>
      <c r="B28" s="3" t="s">
        <v>19</v>
      </c>
      <c r="C28" s="3" t="s">
        <v>20</v>
      </c>
      <c r="D28" s="3" t="str">
        <f>VLOOKUP(data[[#This Row],[Category]],Category.,2,0)</f>
        <v>Sp. &amp; Fi.</v>
      </c>
      <c r="E28" s="3" t="s">
        <v>33</v>
      </c>
      <c r="F28" s="3" t="str">
        <f>VLOOKUP(data[[#This Row],[Product]],Product.,2,0)</f>
        <v>Bicy.</v>
      </c>
      <c r="G28" s="3" t="s">
        <v>34</v>
      </c>
      <c r="H28" s="3" t="str">
        <f>VLOOKUP(data[[#This Row],[State]],State.,2,0)</f>
        <v>IL</v>
      </c>
      <c r="I28" s="3">
        <v>4</v>
      </c>
      <c r="J28" s="3">
        <v>6144.45</v>
      </c>
      <c r="K28" s="3">
        <v>3992.38</v>
      </c>
    </row>
    <row r="29" spans="1:11" x14ac:dyDescent="0.4">
      <c r="A29" s="3" t="s">
        <v>18</v>
      </c>
      <c r="B29" s="3" t="s">
        <v>9</v>
      </c>
      <c r="C29" s="3" t="s">
        <v>10</v>
      </c>
      <c r="D29" s="3" t="str">
        <f>VLOOKUP(data[[#This Row],[Category]],Category.,2,0)</f>
        <v>Electr.</v>
      </c>
      <c r="E29" s="3" t="s">
        <v>54</v>
      </c>
      <c r="F29" s="3" t="str">
        <f>VLOOKUP(data[[#This Row],[Product]],Product.,2,0)</f>
        <v>Lapt.</v>
      </c>
      <c r="G29" s="3" t="s">
        <v>34</v>
      </c>
      <c r="H29" s="3" t="str">
        <f>VLOOKUP(data[[#This Row],[State]],State.,2,0)</f>
        <v>IL</v>
      </c>
      <c r="I29" s="3">
        <v>2</v>
      </c>
      <c r="J29" s="3">
        <v>6458.2</v>
      </c>
      <c r="K29" s="3">
        <v>585.11</v>
      </c>
    </row>
    <row r="30" spans="1:11" x14ac:dyDescent="0.4">
      <c r="A30" s="3" t="s">
        <v>8</v>
      </c>
      <c r="B30" s="3" t="s">
        <v>9</v>
      </c>
      <c r="C30" s="3" t="s">
        <v>15</v>
      </c>
      <c r="D30" s="3" t="str">
        <f>VLOOKUP(data[[#This Row],[Category]],Category.,2,0)</f>
        <v>Cloth.</v>
      </c>
      <c r="E30" s="3" t="s">
        <v>16</v>
      </c>
      <c r="F30" s="3" t="str">
        <f>VLOOKUP(data[[#This Row],[Product]],Product.,2,0)</f>
        <v>Jean.</v>
      </c>
      <c r="G30" s="3" t="s">
        <v>12</v>
      </c>
      <c r="H30" s="3" t="str">
        <f>VLOOKUP(data[[#This Row],[State]],State.,2,0)</f>
        <v>CL</v>
      </c>
      <c r="I30" s="3">
        <v>2</v>
      </c>
      <c r="J30" s="3">
        <v>1714.15</v>
      </c>
      <c r="K30" s="3">
        <v>1408.89</v>
      </c>
    </row>
    <row r="31" spans="1:11" x14ac:dyDescent="0.4">
      <c r="A31" s="3" t="s">
        <v>55</v>
      </c>
      <c r="B31" s="3" t="s">
        <v>30</v>
      </c>
      <c r="C31" s="3" t="s">
        <v>20</v>
      </c>
      <c r="D31" s="3" t="str">
        <f>VLOOKUP(data[[#This Row],[Category]],Category.,2,0)</f>
        <v>Sp. &amp; Fi.</v>
      </c>
      <c r="E31" s="3" t="s">
        <v>33</v>
      </c>
      <c r="F31" s="3" t="str">
        <f>VLOOKUP(data[[#This Row],[Product]],Product.,2,0)</f>
        <v>Bicy.</v>
      </c>
      <c r="G31" s="3" t="s">
        <v>22</v>
      </c>
      <c r="H31" s="3" t="str">
        <f>VLOOKUP(data[[#This Row],[State]],State.,2,0)</f>
        <v>NY</v>
      </c>
      <c r="I31" s="3">
        <v>4</v>
      </c>
      <c r="J31" s="3">
        <v>5708.29</v>
      </c>
      <c r="K31" s="3">
        <v>289.67</v>
      </c>
    </row>
    <row r="32" spans="1:11" x14ac:dyDescent="0.4">
      <c r="A32" s="3" t="s">
        <v>18</v>
      </c>
      <c r="B32" s="3" t="s">
        <v>49</v>
      </c>
      <c r="C32" s="3" t="s">
        <v>15</v>
      </c>
      <c r="D32" s="3" t="str">
        <f>VLOOKUP(data[[#This Row],[Category]],Category.,2,0)</f>
        <v>Cloth.</v>
      </c>
      <c r="E32" s="3" t="s">
        <v>43</v>
      </c>
      <c r="F32" s="3" t="str">
        <f>VLOOKUP(data[[#This Row],[Product]],Product.,2,0)</f>
        <v>T-Sh.</v>
      </c>
      <c r="G32" s="3" t="s">
        <v>12</v>
      </c>
      <c r="H32" s="3" t="str">
        <f>VLOOKUP(data[[#This Row],[State]],State.,2,0)</f>
        <v>CL</v>
      </c>
      <c r="I32" s="3">
        <v>2</v>
      </c>
      <c r="J32" s="3">
        <v>1251.78</v>
      </c>
      <c r="K32" s="3">
        <v>478.76</v>
      </c>
    </row>
    <row r="33" spans="1:11" x14ac:dyDescent="0.4">
      <c r="A33" s="3" t="s">
        <v>40</v>
      </c>
      <c r="B33" s="3" t="s">
        <v>19</v>
      </c>
      <c r="C33" s="3" t="s">
        <v>24</v>
      </c>
      <c r="D33" s="3" t="str">
        <f>VLOOKUP(data[[#This Row],[Category]],Category.,2,0)</f>
        <v>Fo. &amp; Be.</v>
      </c>
      <c r="E33" s="3" t="s">
        <v>25</v>
      </c>
      <c r="F33" s="3" t="str">
        <f>VLOOKUP(data[[#This Row],[Product]],Product.,2,0)</f>
        <v>Snac.</v>
      </c>
      <c r="G33" s="3" t="s">
        <v>12</v>
      </c>
      <c r="H33" s="3" t="str">
        <f>VLOOKUP(data[[#This Row],[State]],State.,2,0)</f>
        <v>CL</v>
      </c>
      <c r="I33" s="3">
        <v>5</v>
      </c>
      <c r="J33" s="3">
        <v>3720.62</v>
      </c>
      <c r="K33" s="3">
        <v>2228.4299999999998</v>
      </c>
    </row>
    <row r="34" spans="1:11" x14ac:dyDescent="0.4">
      <c r="A34" s="3" t="s">
        <v>29</v>
      </c>
      <c r="B34" s="3" t="s">
        <v>30</v>
      </c>
      <c r="C34" s="3" t="s">
        <v>20</v>
      </c>
      <c r="D34" s="3" t="str">
        <f>VLOOKUP(data[[#This Row],[Category]],Category.,2,0)</f>
        <v>Sp. &amp; Fi.</v>
      </c>
      <c r="E34" s="3" t="s">
        <v>33</v>
      </c>
      <c r="F34" s="3" t="str">
        <f>VLOOKUP(data[[#This Row],[Product]],Product.,2,0)</f>
        <v>Bicy.</v>
      </c>
      <c r="G34" s="3" t="s">
        <v>17</v>
      </c>
      <c r="H34" s="3" t="str">
        <f>VLOOKUP(data[[#This Row],[State]],State.,2,0)</f>
        <v>TX</v>
      </c>
      <c r="I34" s="3">
        <v>4</v>
      </c>
      <c r="J34" s="3">
        <v>9523.52</v>
      </c>
      <c r="K34" s="3">
        <v>3268.02</v>
      </c>
    </row>
    <row r="35" spans="1:11" x14ac:dyDescent="0.4">
      <c r="A35" s="3" t="s">
        <v>40</v>
      </c>
      <c r="B35" s="3" t="s">
        <v>30</v>
      </c>
      <c r="C35" s="3" t="s">
        <v>10</v>
      </c>
      <c r="D35" s="3" t="str">
        <f>VLOOKUP(data[[#This Row],[Category]],Category.,2,0)</f>
        <v>Electr.</v>
      </c>
      <c r="E35" s="3" t="s">
        <v>51</v>
      </c>
      <c r="F35" s="3" t="str">
        <f>VLOOKUP(data[[#This Row],[Product]],Product.,2,0)</f>
        <v>Came.</v>
      </c>
      <c r="G35" s="3" t="s">
        <v>12</v>
      </c>
      <c r="H35" s="3" t="str">
        <f>VLOOKUP(data[[#This Row],[State]],State.,2,0)</f>
        <v>CL</v>
      </c>
      <c r="I35" s="3">
        <v>1</v>
      </c>
      <c r="J35" s="3">
        <v>2774.29</v>
      </c>
      <c r="K35" s="3">
        <v>454.3</v>
      </c>
    </row>
    <row r="36" spans="1:11" x14ac:dyDescent="0.4">
      <c r="A36" s="3" t="s">
        <v>37</v>
      </c>
      <c r="B36" s="3" t="s">
        <v>49</v>
      </c>
      <c r="C36" s="3" t="s">
        <v>10</v>
      </c>
      <c r="D36" s="3" t="str">
        <f>VLOOKUP(data[[#This Row],[Category]],Category.,2,0)</f>
        <v>Electr.</v>
      </c>
      <c r="E36" s="3" t="s">
        <v>54</v>
      </c>
      <c r="F36" s="3" t="str">
        <f>VLOOKUP(data[[#This Row],[Product]],Product.,2,0)</f>
        <v>Lapt.</v>
      </c>
      <c r="G36" s="3" t="s">
        <v>28</v>
      </c>
      <c r="H36" s="3" t="str">
        <f>VLOOKUP(data[[#This Row],[State]],State.,2,0)</f>
        <v>FL</v>
      </c>
      <c r="I36" s="3">
        <v>1</v>
      </c>
      <c r="J36" s="3">
        <v>3788.17</v>
      </c>
      <c r="K36" s="3">
        <v>2227.1799999999998</v>
      </c>
    </row>
    <row r="37" spans="1:11" x14ac:dyDescent="0.4">
      <c r="A37" s="3" t="s">
        <v>37</v>
      </c>
      <c r="B37" s="3" t="s">
        <v>32</v>
      </c>
      <c r="C37" s="3" t="s">
        <v>24</v>
      </c>
      <c r="D37" s="3" t="str">
        <f>VLOOKUP(data[[#This Row],[Category]],Category.,2,0)</f>
        <v>Fo. &amp; Be.</v>
      </c>
      <c r="E37" s="3" t="s">
        <v>25</v>
      </c>
      <c r="F37" s="3" t="str">
        <f>VLOOKUP(data[[#This Row],[Product]],Product.,2,0)</f>
        <v>Snac.</v>
      </c>
      <c r="G37" s="3" t="s">
        <v>34</v>
      </c>
      <c r="H37" s="3" t="str">
        <f>VLOOKUP(data[[#This Row],[State]],State.,2,0)</f>
        <v>IL</v>
      </c>
      <c r="I37" s="3">
        <v>3</v>
      </c>
      <c r="J37" s="3">
        <v>5553.06</v>
      </c>
      <c r="K37" s="3">
        <v>2256.86</v>
      </c>
    </row>
    <row r="38" spans="1:11" x14ac:dyDescent="0.4">
      <c r="A38" s="3" t="s">
        <v>18</v>
      </c>
      <c r="B38" s="3" t="s">
        <v>49</v>
      </c>
      <c r="C38" s="3" t="s">
        <v>10</v>
      </c>
      <c r="D38" s="3" t="str">
        <f>VLOOKUP(data[[#This Row],[Category]],Category.,2,0)</f>
        <v>Electr.</v>
      </c>
      <c r="E38" s="3" t="s">
        <v>47</v>
      </c>
      <c r="F38" s="3" t="str">
        <f>VLOOKUP(data[[#This Row],[Product]],Product.,2,0)</f>
        <v>Head.</v>
      </c>
      <c r="G38" s="3" t="s">
        <v>48</v>
      </c>
      <c r="H38" s="3" t="str">
        <f>VLOOKUP(data[[#This Row],[State]],State.,2,0)</f>
        <v>PN</v>
      </c>
      <c r="I38" s="3">
        <v>4</v>
      </c>
      <c r="J38" s="3">
        <v>7640.85</v>
      </c>
      <c r="K38" s="3">
        <v>4524.8599999999997</v>
      </c>
    </row>
    <row r="39" spans="1:11" x14ac:dyDescent="0.4">
      <c r="A39" s="3" t="s">
        <v>29</v>
      </c>
      <c r="B39" s="3" t="s">
        <v>19</v>
      </c>
      <c r="C39" s="3" t="s">
        <v>10</v>
      </c>
      <c r="D39" s="3" t="str">
        <f>VLOOKUP(data[[#This Row],[Category]],Category.,2,0)</f>
        <v>Electr.</v>
      </c>
      <c r="E39" s="3" t="s">
        <v>47</v>
      </c>
      <c r="F39" s="3" t="str">
        <f>VLOOKUP(data[[#This Row],[Product]],Product.,2,0)</f>
        <v>Head.</v>
      </c>
      <c r="G39" s="3" t="s">
        <v>48</v>
      </c>
      <c r="H39" s="3" t="str">
        <f>VLOOKUP(data[[#This Row],[State]],State.,2,0)</f>
        <v>PN</v>
      </c>
      <c r="I39" s="3">
        <v>1</v>
      </c>
      <c r="J39" s="3">
        <v>3304.9</v>
      </c>
      <c r="K39" s="3">
        <v>1529.44</v>
      </c>
    </row>
    <row r="40" spans="1:11" x14ac:dyDescent="0.4">
      <c r="A40" s="3" t="s">
        <v>26</v>
      </c>
      <c r="B40" s="3" t="s">
        <v>49</v>
      </c>
      <c r="C40" s="3" t="s">
        <v>35</v>
      </c>
      <c r="D40" s="3" t="str">
        <f>VLOOKUP(data[[#This Row],[Category]],Category.,2,0)</f>
        <v>Ho. Ap.</v>
      </c>
      <c r="E40" s="3" t="s">
        <v>36</v>
      </c>
      <c r="F40" s="3" t="str">
        <f>VLOOKUP(data[[#This Row],[Product]],Product.,2,0)</f>
        <v>Micr.</v>
      </c>
      <c r="G40" s="3" t="s">
        <v>17</v>
      </c>
      <c r="H40" s="3" t="str">
        <f>VLOOKUP(data[[#This Row],[State]],State.,2,0)</f>
        <v>TX</v>
      </c>
      <c r="I40" s="3">
        <v>3</v>
      </c>
      <c r="J40" s="3">
        <v>6488.17</v>
      </c>
      <c r="K40" s="3">
        <v>3978.21</v>
      </c>
    </row>
    <row r="41" spans="1:11" x14ac:dyDescent="0.4">
      <c r="A41" s="3" t="s">
        <v>55</v>
      </c>
      <c r="B41" s="3" t="s">
        <v>39</v>
      </c>
      <c r="C41" s="3" t="s">
        <v>10</v>
      </c>
      <c r="D41" s="3" t="str">
        <f>VLOOKUP(data[[#This Row],[Category]],Category.,2,0)</f>
        <v>Electr.</v>
      </c>
      <c r="E41" s="3" t="s">
        <v>54</v>
      </c>
      <c r="F41" s="3" t="str">
        <f>VLOOKUP(data[[#This Row],[Product]],Product.,2,0)</f>
        <v>Lapt.</v>
      </c>
      <c r="G41" s="3" t="s">
        <v>48</v>
      </c>
      <c r="H41" s="3" t="str">
        <f>VLOOKUP(data[[#This Row],[State]],State.,2,0)</f>
        <v>PN</v>
      </c>
      <c r="I41" s="3">
        <v>5</v>
      </c>
      <c r="J41" s="3">
        <v>9839.82</v>
      </c>
      <c r="K41" s="3">
        <v>3939.1</v>
      </c>
    </row>
    <row r="42" spans="1:11" x14ac:dyDescent="0.4">
      <c r="A42" s="3" t="s">
        <v>23</v>
      </c>
      <c r="B42" s="3" t="s">
        <v>30</v>
      </c>
      <c r="C42" s="3" t="s">
        <v>15</v>
      </c>
      <c r="D42" s="3" t="str">
        <f>VLOOKUP(data[[#This Row],[Category]],Category.,2,0)</f>
        <v>Cloth.</v>
      </c>
      <c r="E42" s="3" t="s">
        <v>16</v>
      </c>
      <c r="F42" s="3" t="str">
        <f>VLOOKUP(data[[#This Row],[Product]],Product.,2,0)</f>
        <v>Jean.</v>
      </c>
      <c r="G42" s="3" t="s">
        <v>17</v>
      </c>
      <c r="H42" s="3" t="str">
        <f>VLOOKUP(data[[#This Row],[State]],State.,2,0)</f>
        <v>TX</v>
      </c>
      <c r="I42" s="3">
        <v>1</v>
      </c>
      <c r="J42" s="3">
        <v>3712.82</v>
      </c>
      <c r="K42" s="3">
        <v>3263.23</v>
      </c>
    </row>
    <row r="43" spans="1:11" x14ac:dyDescent="0.4">
      <c r="A43" s="3" t="s">
        <v>38</v>
      </c>
      <c r="B43" s="3" t="s">
        <v>39</v>
      </c>
      <c r="C43" s="3" t="s">
        <v>20</v>
      </c>
      <c r="D43" s="3" t="str">
        <f>VLOOKUP(data[[#This Row],[Category]],Category.,2,0)</f>
        <v>Sp. &amp; Fi.</v>
      </c>
      <c r="E43" s="3" t="s">
        <v>42</v>
      </c>
      <c r="F43" s="3" t="str">
        <f>VLOOKUP(data[[#This Row],[Product]],Product.,2,0)</f>
        <v>Dumb.</v>
      </c>
      <c r="G43" s="3" t="s">
        <v>12</v>
      </c>
      <c r="H43" s="3" t="str">
        <f>VLOOKUP(data[[#This Row],[State]],State.,2,0)</f>
        <v>CL</v>
      </c>
      <c r="I43" s="3">
        <v>1</v>
      </c>
      <c r="J43" s="3">
        <v>6866.73</v>
      </c>
      <c r="K43" s="3">
        <v>4423.2700000000004</v>
      </c>
    </row>
    <row r="44" spans="1:11" x14ac:dyDescent="0.4">
      <c r="A44" s="3" t="s">
        <v>29</v>
      </c>
      <c r="B44" s="3" t="s">
        <v>49</v>
      </c>
      <c r="C44" s="3" t="s">
        <v>24</v>
      </c>
      <c r="D44" s="3" t="str">
        <f>VLOOKUP(data[[#This Row],[Category]],Category.,2,0)</f>
        <v>Fo. &amp; Be.</v>
      </c>
      <c r="E44" s="3" t="s">
        <v>31</v>
      </c>
      <c r="F44" s="3" t="str">
        <f>VLOOKUP(data[[#This Row],[Product]],Product.,2,0)</f>
        <v>Juic.</v>
      </c>
      <c r="G44" s="3" t="s">
        <v>12</v>
      </c>
      <c r="H44" s="3" t="str">
        <f>VLOOKUP(data[[#This Row],[State]],State.,2,0)</f>
        <v>CL</v>
      </c>
      <c r="I44" s="3">
        <v>5</v>
      </c>
      <c r="J44" s="3">
        <v>6460.53</v>
      </c>
      <c r="K44" s="3">
        <v>745.41</v>
      </c>
    </row>
    <row r="45" spans="1:11" x14ac:dyDescent="0.4">
      <c r="A45" s="3" t="s">
        <v>8</v>
      </c>
      <c r="B45" s="3" t="s">
        <v>19</v>
      </c>
      <c r="C45" s="3" t="s">
        <v>10</v>
      </c>
      <c r="D45" s="3" t="str">
        <f>VLOOKUP(data[[#This Row],[Category]],Category.,2,0)</f>
        <v>Electr.</v>
      </c>
      <c r="E45" s="3" t="s">
        <v>54</v>
      </c>
      <c r="F45" s="3" t="str">
        <f>VLOOKUP(data[[#This Row],[Product]],Product.,2,0)</f>
        <v>Lapt.</v>
      </c>
      <c r="G45" s="3" t="s">
        <v>22</v>
      </c>
      <c r="H45" s="3" t="str">
        <f>VLOOKUP(data[[#This Row],[State]],State.,2,0)</f>
        <v>NY</v>
      </c>
      <c r="I45" s="3">
        <v>3</v>
      </c>
      <c r="J45" s="3">
        <v>9990.16</v>
      </c>
      <c r="K45" s="3">
        <v>7152.55</v>
      </c>
    </row>
    <row r="46" spans="1:11" x14ac:dyDescent="0.4">
      <c r="A46" s="3" t="s">
        <v>26</v>
      </c>
      <c r="B46" s="3" t="s">
        <v>30</v>
      </c>
      <c r="C46" s="3" t="s">
        <v>15</v>
      </c>
      <c r="D46" s="3" t="str">
        <f>VLOOKUP(data[[#This Row],[Category]],Category.,2,0)</f>
        <v>Cloth.</v>
      </c>
      <c r="E46" s="3" t="s">
        <v>46</v>
      </c>
      <c r="F46" s="3" t="str">
        <f>VLOOKUP(data[[#This Row],[Product]],Product.,2,0)</f>
        <v>Swea.</v>
      </c>
      <c r="G46" s="3" t="s">
        <v>12</v>
      </c>
      <c r="H46" s="3" t="str">
        <f>VLOOKUP(data[[#This Row],[State]],State.,2,0)</f>
        <v>CL</v>
      </c>
      <c r="I46" s="3">
        <v>1</v>
      </c>
      <c r="J46" s="3">
        <v>5484.24</v>
      </c>
      <c r="K46" s="3">
        <v>1310.53</v>
      </c>
    </row>
    <row r="47" spans="1:11" x14ac:dyDescent="0.4">
      <c r="A47" s="3" t="s">
        <v>38</v>
      </c>
      <c r="B47" s="3" t="s">
        <v>32</v>
      </c>
      <c r="C47" s="3" t="s">
        <v>35</v>
      </c>
      <c r="D47" s="3" t="str">
        <f>VLOOKUP(data[[#This Row],[Category]],Category.,2,0)</f>
        <v>Ho. Ap.</v>
      </c>
      <c r="E47" s="3" t="s">
        <v>50</v>
      </c>
      <c r="F47" s="3" t="str">
        <f>VLOOKUP(data[[#This Row],[Product]],Product.,2,0)</f>
        <v>Refr.</v>
      </c>
      <c r="G47" s="3" t="s">
        <v>48</v>
      </c>
      <c r="H47" s="3" t="str">
        <f>VLOOKUP(data[[#This Row],[State]],State.,2,0)</f>
        <v>PN</v>
      </c>
      <c r="I47" s="3">
        <v>2</v>
      </c>
      <c r="J47" s="3">
        <v>2308.25</v>
      </c>
      <c r="K47" s="3">
        <v>1842.98</v>
      </c>
    </row>
    <row r="48" spans="1:11" x14ac:dyDescent="0.4">
      <c r="A48" s="3" t="s">
        <v>13</v>
      </c>
      <c r="B48" s="3" t="s">
        <v>39</v>
      </c>
      <c r="C48" s="3" t="s">
        <v>35</v>
      </c>
      <c r="D48" s="3" t="str">
        <f>VLOOKUP(data[[#This Row],[Category]],Category.,2,0)</f>
        <v>Ho. Ap.</v>
      </c>
      <c r="E48" s="3" t="s">
        <v>44</v>
      </c>
      <c r="F48" s="3" t="str">
        <f>VLOOKUP(data[[#This Row],[Product]],Product.,2,0)</f>
        <v>Dish.</v>
      </c>
      <c r="G48" s="3" t="s">
        <v>22</v>
      </c>
      <c r="H48" s="3" t="str">
        <f>VLOOKUP(data[[#This Row],[State]],State.,2,0)</f>
        <v>NY</v>
      </c>
      <c r="I48" s="3">
        <v>4</v>
      </c>
      <c r="J48" s="3">
        <v>2676.37</v>
      </c>
      <c r="K48" s="3">
        <v>1010.73</v>
      </c>
    </row>
    <row r="49" spans="1:11" x14ac:dyDescent="0.4">
      <c r="A49" s="3" t="s">
        <v>41</v>
      </c>
      <c r="B49" s="3" t="s">
        <v>49</v>
      </c>
      <c r="C49" s="3" t="s">
        <v>20</v>
      </c>
      <c r="D49" s="3" t="str">
        <f>VLOOKUP(data[[#This Row],[Category]],Category.,2,0)</f>
        <v>Sp. &amp; Fi.</v>
      </c>
      <c r="E49" s="3" t="s">
        <v>21</v>
      </c>
      <c r="F49" s="3" t="str">
        <f>VLOOKUP(data[[#This Row],[Product]],Product.,2,0)</f>
        <v>Yoga.</v>
      </c>
      <c r="G49" s="3" t="s">
        <v>48</v>
      </c>
      <c r="H49" s="3" t="str">
        <f>VLOOKUP(data[[#This Row],[State]],State.,2,0)</f>
        <v>PN</v>
      </c>
      <c r="I49" s="3">
        <v>2</v>
      </c>
      <c r="J49" s="3">
        <v>7227.06</v>
      </c>
      <c r="K49" s="3">
        <v>5149.08</v>
      </c>
    </row>
    <row r="50" spans="1:11" x14ac:dyDescent="0.4">
      <c r="A50" s="3" t="s">
        <v>37</v>
      </c>
      <c r="B50" s="3" t="s">
        <v>32</v>
      </c>
      <c r="C50" s="3" t="s">
        <v>35</v>
      </c>
      <c r="D50" s="3" t="str">
        <f>VLOOKUP(data[[#This Row],[Category]],Category.,2,0)</f>
        <v>Ho. Ap.</v>
      </c>
      <c r="E50" s="3" t="s">
        <v>50</v>
      </c>
      <c r="F50" s="3" t="str">
        <f>VLOOKUP(data[[#This Row],[Product]],Product.,2,0)</f>
        <v>Refr.</v>
      </c>
      <c r="G50" s="3" t="s">
        <v>28</v>
      </c>
      <c r="H50" s="3" t="str">
        <f>VLOOKUP(data[[#This Row],[State]],State.,2,0)</f>
        <v>FL</v>
      </c>
      <c r="I50" s="3">
        <v>4</v>
      </c>
      <c r="J50" s="3">
        <v>5372.31</v>
      </c>
      <c r="K50" s="3">
        <v>4233.07</v>
      </c>
    </row>
    <row r="51" spans="1:11" x14ac:dyDescent="0.4">
      <c r="A51" s="3" t="s">
        <v>37</v>
      </c>
      <c r="B51" s="3" t="s">
        <v>39</v>
      </c>
      <c r="C51" s="3" t="s">
        <v>35</v>
      </c>
      <c r="D51" s="3" t="str">
        <f>VLOOKUP(data[[#This Row],[Category]],Category.,2,0)</f>
        <v>Ho. Ap.</v>
      </c>
      <c r="E51" s="3" t="s">
        <v>36</v>
      </c>
      <c r="F51" s="3" t="str">
        <f>VLOOKUP(data[[#This Row],[Product]],Product.,2,0)</f>
        <v>Micr.</v>
      </c>
      <c r="G51" s="3" t="s">
        <v>22</v>
      </c>
      <c r="H51" s="3" t="str">
        <f>VLOOKUP(data[[#This Row],[State]],State.,2,0)</f>
        <v>NY</v>
      </c>
      <c r="I51" s="3">
        <v>5</v>
      </c>
      <c r="J51" s="3">
        <v>8701.17</v>
      </c>
      <c r="K51" s="3">
        <v>4410.42</v>
      </c>
    </row>
    <row r="52" spans="1:11" x14ac:dyDescent="0.4">
      <c r="A52" s="3" t="s">
        <v>18</v>
      </c>
      <c r="B52" s="3" t="s">
        <v>49</v>
      </c>
      <c r="C52" s="3" t="s">
        <v>20</v>
      </c>
      <c r="D52" s="3" t="str">
        <f>VLOOKUP(data[[#This Row],[Category]],Category.,2,0)</f>
        <v>Sp. &amp; Fi.</v>
      </c>
      <c r="E52" s="3" t="s">
        <v>53</v>
      </c>
      <c r="F52" s="3" t="str">
        <f>VLOOKUP(data[[#This Row],[Product]],Product.,2,0)</f>
        <v>Trea.</v>
      </c>
      <c r="G52" s="3" t="s">
        <v>48</v>
      </c>
      <c r="H52" s="3" t="str">
        <f>VLOOKUP(data[[#This Row],[State]],State.,2,0)</f>
        <v>PN</v>
      </c>
      <c r="I52" s="3">
        <v>3</v>
      </c>
      <c r="J52" s="3">
        <v>3021.68</v>
      </c>
      <c r="K52" s="3">
        <v>655.8</v>
      </c>
    </row>
    <row r="53" spans="1:11" x14ac:dyDescent="0.4">
      <c r="A53" s="3" t="s">
        <v>26</v>
      </c>
      <c r="B53" s="3" t="s">
        <v>32</v>
      </c>
      <c r="C53" s="3" t="s">
        <v>35</v>
      </c>
      <c r="D53" s="3" t="str">
        <f>VLOOKUP(data[[#This Row],[Category]],Category.,2,0)</f>
        <v>Ho. Ap.</v>
      </c>
      <c r="E53" s="3" t="s">
        <v>50</v>
      </c>
      <c r="F53" s="3" t="str">
        <f>VLOOKUP(data[[#This Row],[Product]],Product.,2,0)</f>
        <v>Refr.</v>
      </c>
      <c r="G53" s="3" t="s">
        <v>48</v>
      </c>
      <c r="H53" s="3" t="str">
        <f>VLOOKUP(data[[#This Row],[State]],State.,2,0)</f>
        <v>PN</v>
      </c>
      <c r="I53" s="3">
        <v>2</v>
      </c>
      <c r="J53" s="3">
        <v>8956.6299999999992</v>
      </c>
      <c r="K53" s="3">
        <v>4038.86</v>
      </c>
    </row>
    <row r="54" spans="1:11" x14ac:dyDescent="0.4">
      <c r="A54" s="3" t="s">
        <v>38</v>
      </c>
      <c r="B54" s="3" t="s">
        <v>39</v>
      </c>
      <c r="C54" s="3" t="s">
        <v>15</v>
      </c>
      <c r="D54" s="3" t="str">
        <f>VLOOKUP(data[[#This Row],[Category]],Category.,2,0)</f>
        <v>Cloth.</v>
      </c>
      <c r="E54" s="3" t="s">
        <v>43</v>
      </c>
      <c r="F54" s="3" t="str">
        <f>VLOOKUP(data[[#This Row],[Product]],Product.,2,0)</f>
        <v>T-Sh.</v>
      </c>
      <c r="G54" s="3" t="s">
        <v>12</v>
      </c>
      <c r="H54" s="3" t="str">
        <f>VLOOKUP(data[[#This Row],[State]],State.,2,0)</f>
        <v>CL</v>
      </c>
      <c r="I54" s="3">
        <v>2</v>
      </c>
      <c r="J54" s="3">
        <v>3598.37</v>
      </c>
      <c r="K54" s="3">
        <v>2396.0500000000002</v>
      </c>
    </row>
    <row r="55" spans="1:11" x14ac:dyDescent="0.4">
      <c r="A55" s="3" t="s">
        <v>55</v>
      </c>
      <c r="B55" s="3" t="s">
        <v>14</v>
      </c>
      <c r="C55" s="3" t="s">
        <v>20</v>
      </c>
      <c r="D55" s="3" t="str">
        <f>VLOOKUP(data[[#This Row],[Category]],Category.,2,0)</f>
        <v>Sp. &amp; Fi.</v>
      </c>
      <c r="E55" s="3" t="s">
        <v>42</v>
      </c>
      <c r="F55" s="3" t="str">
        <f>VLOOKUP(data[[#This Row],[Product]],Product.,2,0)</f>
        <v>Dumb.</v>
      </c>
      <c r="G55" s="3" t="s">
        <v>48</v>
      </c>
      <c r="H55" s="3" t="str">
        <f>VLOOKUP(data[[#This Row],[State]],State.,2,0)</f>
        <v>PN</v>
      </c>
      <c r="I55" s="3">
        <v>5</v>
      </c>
      <c r="J55" s="3">
        <v>2727.34</v>
      </c>
      <c r="K55" s="3">
        <v>1513.75</v>
      </c>
    </row>
    <row r="56" spans="1:11" x14ac:dyDescent="0.4">
      <c r="A56" s="3" t="s">
        <v>29</v>
      </c>
      <c r="B56" s="3" t="s">
        <v>9</v>
      </c>
      <c r="C56" s="3" t="s">
        <v>24</v>
      </c>
      <c r="D56" s="3" t="str">
        <f>VLOOKUP(data[[#This Row],[Category]],Category.,2,0)</f>
        <v>Fo. &amp; Be.</v>
      </c>
      <c r="E56" s="3" t="s">
        <v>56</v>
      </c>
      <c r="F56" s="3" t="str">
        <f>VLOOKUP(data[[#This Row],[Product]],Product.,2,0)</f>
        <v>Coff.</v>
      </c>
      <c r="G56" s="3" t="s">
        <v>12</v>
      </c>
      <c r="H56" s="3" t="str">
        <f>VLOOKUP(data[[#This Row],[State]],State.,2,0)</f>
        <v>CL</v>
      </c>
      <c r="I56" s="3">
        <v>2</v>
      </c>
      <c r="J56" s="3">
        <v>9937.5499999999993</v>
      </c>
      <c r="K56" s="3">
        <v>7188.04</v>
      </c>
    </row>
    <row r="57" spans="1:11" x14ac:dyDescent="0.4">
      <c r="A57" s="3" t="s">
        <v>13</v>
      </c>
      <c r="B57" s="3" t="s">
        <v>30</v>
      </c>
      <c r="C57" s="3" t="s">
        <v>15</v>
      </c>
      <c r="D57" s="3" t="str">
        <f>VLOOKUP(data[[#This Row],[Category]],Category.,2,0)</f>
        <v>Cloth.</v>
      </c>
      <c r="E57" s="3" t="s">
        <v>16</v>
      </c>
      <c r="F57" s="3" t="str">
        <f>VLOOKUP(data[[#This Row],[Product]],Product.,2,0)</f>
        <v>Jean.</v>
      </c>
      <c r="G57" s="3" t="s">
        <v>12</v>
      </c>
      <c r="H57" s="3" t="str">
        <f>VLOOKUP(data[[#This Row],[State]],State.,2,0)</f>
        <v>CL</v>
      </c>
      <c r="I57" s="3">
        <v>3</v>
      </c>
      <c r="J57" s="3">
        <v>5381.29</v>
      </c>
      <c r="K57" s="3">
        <v>1610.64</v>
      </c>
    </row>
    <row r="58" spans="1:11" x14ac:dyDescent="0.4">
      <c r="A58" s="3" t="s">
        <v>40</v>
      </c>
      <c r="B58" s="3" t="s">
        <v>14</v>
      </c>
      <c r="C58" s="3" t="s">
        <v>35</v>
      </c>
      <c r="D58" s="3" t="str">
        <f>VLOOKUP(data[[#This Row],[Category]],Category.,2,0)</f>
        <v>Ho. Ap.</v>
      </c>
      <c r="E58" s="3" t="s">
        <v>36</v>
      </c>
      <c r="F58" s="3" t="str">
        <f>VLOOKUP(data[[#This Row],[Product]],Product.,2,0)</f>
        <v>Micr.</v>
      </c>
      <c r="G58" s="3" t="s">
        <v>12</v>
      </c>
      <c r="H58" s="3" t="str">
        <f>VLOOKUP(data[[#This Row],[State]],State.,2,0)</f>
        <v>CL</v>
      </c>
      <c r="I58" s="3">
        <v>2</v>
      </c>
      <c r="J58" s="3">
        <v>9712.16</v>
      </c>
      <c r="K58" s="3">
        <v>6861.75</v>
      </c>
    </row>
    <row r="59" spans="1:11" x14ac:dyDescent="0.4">
      <c r="A59" s="3" t="s">
        <v>37</v>
      </c>
      <c r="B59" s="3" t="s">
        <v>30</v>
      </c>
      <c r="C59" s="3" t="s">
        <v>35</v>
      </c>
      <c r="D59" s="3" t="str">
        <f>VLOOKUP(data[[#This Row],[Category]],Category.,2,0)</f>
        <v>Ho. Ap.</v>
      </c>
      <c r="E59" s="3" t="s">
        <v>36</v>
      </c>
      <c r="F59" s="3" t="str">
        <f>VLOOKUP(data[[#This Row],[Product]],Product.,2,0)</f>
        <v>Micr.</v>
      </c>
      <c r="G59" s="3" t="s">
        <v>17</v>
      </c>
      <c r="H59" s="3" t="str">
        <f>VLOOKUP(data[[#This Row],[State]],State.,2,0)</f>
        <v>TX</v>
      </c>
      <c r="I59" s="3">
        <v>3</v>
      </c>
      <c r="J59" s="3">
        <v>9104.2900000000009</v>
      </c>
      <c r="K59" s="3">
        <v>4342.49</v>
      </c>
    </row>
    <row r="60" spans="1:11" x14ac:dyDescent="0.4">
      <c r="A60" s="3" t="s">
        <v>26</v>
      </c>
      <c r="B60" s="3" t="s">
        <v>9</v>
      </c>
      <c r="C60" s="3" t="s">
        <v>15</v>
      </c>
      <c r="D60" s="3" t="str">
        <f>VLOOKUP(data[[#This Row],[Category]],Category.,2,0)</f>
        <v>Cloth.</v>
      </c>
      <c r="E60" s="3" t="s">
        <v>46</v>
      </c>
      <c r="F60" s="3" t="str">
        <f>VLOOKUP(data[[#This Row],[Product]],Product.,2,0)</f>
        <v>Swea.</v>
      </c>
      <c r="G60" s="3" t="s">
        <v>12</v>
      </c>
      <c r="H60" s="3" t="str">
        <f>VLOOKUP(data[[#This Row],[State]],State.,2,0)</f>
        <v>CL</v>
      </c>
      <c r="I60" s="3">
        <v>3</v>
      </c>
      <c r="J60" s="3">
        <v>612.22</v>
      </c>
      <c r="K60" s="3">
        <v>81.2</v>
      </c>
    </row>
    <row r="61" spans="1:11" x14ac:dyDescent="0.4">
      <c r="A61" s="3" t="s">
        <v>38</v>
      </c>
      <c r="B61" s="3" t="s">
        <v>14</v>
      </c>
      <c r="C61" s="3" t="s">
        <v>24</v>
      </c>
      <c r="D61" s="3" t="str">
        <f>VLOOKUP(data[[#This Row],[Category]],Category.,2,0)</f>
        <v>Fo. &amp; Be.</v>
      </c>
      <c r="E61" s="3" t="s">
        <v>25</v>
      </c>
      <c r="F61" s="3" t="str">
        <f>VLOOKUP(data[[#This Row],[Product]],Product.,2,0)</f>
        <v>Snac.</v>
      </c>
      <c r="G61" s="3" t="s">
        <v>12</v>
      </c>
      <c r="H61" s="3" t="str">
        <f>VLOOKUP(data[[#This Row],[State]],State.,2,0)</f>
        <v>CL</v>
      </c>
      <c r="I61" s="3">
        <v>5</v>
      </c>
      <c r="J61" s="3">
        <v>1254.8</v>
      </c>
      <c r="K61" s="3">
        <v>348.34</v>
      </c>
    </row>
    <row r="62" spans="1:11" x14ac:dyDescent="0.4">
      <c r="A62" s="3" t="s">
        <v>18</v>
      </c>
      <c r="B62" s="3" t="s">
        <v>9</v>
      </c>
      <c r="C62" s="3" t="s">
        <v>35</v>
      </c>
      <c r="D62" s="3" t="str">
        <f>VLOOKUP(data[[#This Row],[Category]],Category.,2,0)</f>
        <v>Ho. Ap.</v>
      </c>
      <c r="E62" s="3" t="s">
        <v>44</v>
      </c>
      <c r="F62" s="3" t="str">
        <f>VLOOKUP(data[[#This Row],[Product]],Product.,2,0)</f>
        <v>Dish.</v>
      </c>
      <c r="G62" s="3" t="s">
        <v>22</v>
      </c>
      <c r="H62" s="3" t="str">
        <f>VLOOKUP(data[[#This Row],[State]],State.,2,0)</f>
        <v>NY</v>
      </c>
      <c r="I62" s="3">
        <v>4</v>
      </c>
      <c r="J62" s="3">
        <v>7302.14</v>
      </c>
      <c r="K62" s="3">
        <v>212.01</v>
      </c>
    </row>
    <row r="63" spans="1:11" x14ac:dyDescent="0.4">
      <c r="A63" s="3" t="s">
        <v>55</v>
      </c>
      <c r="B63" s="3" t="s">
        <v>32</v>
      </c>
      <c r="C63" s="3" t="s">
        <v>35</v>
      </c>
      <c r="D63" s="3" t="str">
        <f>VLOOKUP(data[[#This Row],[Category]],Category.,2,0)</f>
        <v>Ho. Ap.</v>
      </c>
      <c r="E63" s="3" t="s">
        <v>36</v>
      </c>
      <c r="F63" s="3" t="str">
        <f>VLOOKUP(data[[#This Row],[Product]],Product.,2,0)</f>
        <v>Micr.</v>
      </c>
      <c r="G63" s="3" t="s">
        <v>34</v>
      </c>
      <c r="H63" s="3" t="str">
        <f>VLOOKUP(data[[#This Row],[State]],State.,2,0)</f>
        <v>IL</v>
      </c>
      <c r="I63" s="3">
        <v>4</v>
      </c>
      <c r="J63" s="3">
        <v>7622.37</v>
      </c>
      <c r="K63" s="3">
        <v>4974.68</v>
      </c>
    </row>
    <row r="64" spans="1:11" x14ac:dyDescent="0.4">
      <c r="A64" s="3" t="s">
        <v>8</v>
      </c>
      <c r="B64" s="3" t="s">
        <v>32</v>
      </c>
      <c r="C64" s="3" t="s">
        <v>20</v>
      </c>
      <c r="D64" s="3" t="str">
        <f>VLOOKUP(data[[#This Row],[Category]],Category.,2,0)</f>
        <v>Sp. &amp; Fi.</v>
      </c>
      <c r="E64" s="3" t="s">
        <v>42</v>
      </c>
      <c r="F64" s="3" t="str">
        <f>VLOOKUP(data[[#This Row],[Product]],Product.,2,0)</f>
        <v>Dumb.</v>
      </c>
      <c r="G64" s="3" t="s">
        <v>48</v>
      </c>
      <c r="H64" s="3" t="str">
        <f>VLOOKUP(data[[#This Row],[State]],State.,2,0)</f>
        <v>PN</v>
      </c>
      <c r="I64" s="3">
        <v>2</v>
      </c>
      <c r="J64" s="3">
        <v>2560.33</v>
      </c>
      <c r="K64" s="3">
        <v>1580.31</v>
      </c>
    </row>
    <row r="65" spans="1:11" x14ac:dyDescent="0.4">
      <c r="A65" s="3" t="s">
        <v>8</v>
      </c>
      <c r="B65" s="3" t="s">
        <v>9</v>
      </c>
      <c r="C65" s="3" t="s">
        <v>24</v>
      </c>
      <c r="D65" s="3" t="str">
        <f>VLOOKUP(data[[#This Row],[Category]],Category.,2,0)</f>
        <v>Fo. &amp; Be.</v>
      </c>
      <c r="E65" s="3" t="s">
        <v>25</v>
      </c>
      <c r="F65" s="3" t="str">
        <f>VLOOKUP(data[[#This Row],[Product]],Product.,2,0)</f>
        <v>Snac.</v>
      </c>
      <c r="G65" s="3" t="s">
        <v>12</v>
      </c>
      <c r="H65" s="3" t="str">
        <f>VLOOKUP(data[[#This Row],[State]],State.,2,0)</f>
        <v>CL</v>
      </c>
      <c r="I65" s="3">
        <v>4</v>
      </c>
      <c r="J65" s="3">
        <v>2340.3000000000002</v>
      </c>
      <c r="K65" s="3">
        <v>297.27</v>
      </c>
    </row>
    <row r="66" spans="1:11" x14ac:dyDescent="0.4">
      <c r="A66" s="3" t="s">
        <v>29</v>
      </c>
      <c r="B66" s="3" t="s">
        <v>39</v>
      </c>
      <c r="C66" s="3" t="s">
        <v>15</v>
      </c>
      <c r="D66" s="3" t="str">
        <f>VLOOKUP(data[[#This Row],[Category]],Category.,2,0)</f>
        <v>Cloth.</v>
      </c>
      <c r="E66" s="3" t="s">
        <v>46</v>
      </c>
      <c r="F66" s="3" t="str">
        <f>VLOOKUP(data[[#This Row],[Product]],Product.,2,0)</f>
        <v>Swea.</v>
      </c>
      <c r="G66" s="3" t="s">
        <v>22</v>
      </c>
      <c r="H66" s="3" t="str">
        <f>VLOOKUP(data[[#This Row],[State]],State.,2,0)</f>
        <v>NY</v>
      </c>
      <c r="I66" s="3">
        <v>1</v>
      </c>
      <c r="J66" s="3">
        <v>8967.25</v>
      </c>
      <c r="K66" s="3">
        <v>1088.21</v>
      </c>
    </row>
    <row r="67" spans="1:11" x14ac:dyDescent="0.4">
      <c r="A67" s="3" t="s">
        <v>52</v>
      </c>
      <c r="B67" s="3" t="s">
        <v>39</v>
      </c>
      <c r="C67" s="3" t="s">
        <v>10</v>
      </c>
      <c r="D67" s="3" t="str">
        <f>VLOOKUP(data[[#This Row],[Category]],Category.,2,0)</f>
        <v>Electr.</v>
      </c>
      <c r="E67" s="3" t="s">
        <v>47</v>
      </c>
      <c r="F67" s="3" t="str">
        <f>VLOOKUP(data[[#This Row],[Product]],Product.,2,0)</f>
        <v>Head.</v>
      </c>
      <c r="G67" s="3" t="s">
        <v>22</v>
      </c>
      <c r="H67" s="3" t="str">
        <f>VLOOKUP(data[[#This Row],[State]],State.,2,0)</f>
        <v>NY</v>
      </c>
      <c r="I67" s="3">
        <v>4</v>
      </c>
      <c r="J67" s="3">
        <v>7815.24</v>
      </c>
      <c r="K67" s="3">
        <v>4640.09</v>
      </c>
    </row>
    <row r="68" spans="1:11" x14ac:dyDescent="0.4">
      <c r="A68" s="3" t="s">
        <v>52</v>
      </c>
      <c r="B68" s="3" t="s">
        <v>19</v>
      </c>
      <c r="C68" s="3" t="s">
        <v>15</v>
      </c>
      <c r="D68" s="3" t="str">
        <f>VLOOKUP(data[[#This Row],[Category]],Category.,2,0)</f>
        <v>Cloth.</v>
      </c>
      <c r="E68" s="3" t="s">
        <v>27</v>
      </c>
      <c r="F68" s="3" t="str">
        <f>VLOOKUP(data[[#This Row],[Product]],Product.,2,0)</f>
        <v>Jack.</v>
      </c>
      <c r="G68" s="3" t="s">
        <v>22</v>
      </c>
      <c r="H68" s="3" t="str">
        <f>VLOOKUP(data[[#This Row],[State]],State.,2,0)</f>
        <v>NY</v>
      </c>
      <c r="I68" s="3">
        <v>3</v>
      </c>
      <c r="J68" s="3">
        <v>1269.5999999999999</v>
      </c>
      <c r="K68" s="3">
        <v>1097.05</v>
      </c>
    </row>
    <row r="69" spans="1:11" x14ac:dyDescent="0.4">
      <c r="A69" s="3" t="s">
        <v>37</v>
      </c>
      <c r="B69" s="3" t="s">
        <v>32</v>
      </c>
      <c r="C69" s="3" t="s">
        <v>35</v>
      </c>
      <c r="D69" s="3" t="str">
        <f>VLOOKUP(data[[#This Row],[Category]],Category.,2,0)</f>
        <v>Ho. Ap.</v>
      </c>
      <c r="E69" s="3" t="s">
        <v>57</v>
      </c>
      <c r="F69" s="3" t="str">
        <f>VLOOKUP(data[[#This Row],[Product]],Product.,2,0)</f>
        <v>Toas.</v>
      </c>
      <c r="G69" s="3" t="s">
        <v>17</v>
      </c>
      <c r="H69" s="3" t="str">
        <f>VLOOKUP(data[[#This Row],[State]],State.,2,0)</f>
        <v>TX</v>
      </c>
      <c r="I69" s="3">
        <v>1</v>
      </c>
      <c r="J69" s="3">
        <v>6333.05</v>
      </c>
      <c r="K69" s="3">
        <v>4493.8100000000004</v>
      </c>
    </row>
    <row r="70" spans="1:11" x14ac:dyDescent="0.4">
      <c r="A70" s="3" t="s">
        <v>18</v>
      </c>
      <c r="B70" s="3" t="s">
        <v>14</v>
      </c>
      <c r="C70" s="3" t="s">
        <v>20</v>
      </c>
      <c r="D70" s="3" t="str">
        <f>VLOOKUP(data[[#This Row],[Category]],Category.,2,0)</f>
        <v>Sp. &amp; Fi.</v>
      </c>
      <c r="E70" s="3" t="s">
        <v>33</v>
      </c>
      <c r="F70" s="3" t="str">
        <f>VLOOKUP(data[[#This Row],[Product]],Product.,2,0)</f>
        <v>Bicy.</v>
      </c>
      <c r="G70" s="3" t="s">
        <v>22</v>
      </c>
      <c r="H70" s="3" t="str">
        <f>VLOOKUP(data[[#This Row],[State]],State.,2,0)</f>
        <v>NY</v>
      </c>
      <c r="I70" s="3">
        <v>2</v>
      </c>
      <c r="J70" s="3">
        <v>2894.66</v>
      </c>
      <c r="K70" s="3">
        <v>2417.04</v>
      </c>
    </row>
    <row r="71" spans="1:11" x14ac:dyDescent="0.4">
      <c r="A71" s="3" t="s">
        <v>18</v>
      </c>
      <c r="B71" s="3" t="s">
        <v>39</v>
      </c>
      <c r="C71" s="3" t="s">
        <v>15</v>
      </c>
      <c r="D71" s="3" t="str">
        <f>VLOOKUP(data[[#This Row],[Category]],Category.,2,0)</f>
        <v>Cloth.</v>
      </c>
      <c r="E71" s="3" t="s">
        <v>16</v>
      </c>
      <c r="F71" s="3" t="str">
        <f>VLOOKUP(data[[#This Row],[Product]],Product.,2,0)</f>
        <v>Jean.</v>
      </c>
      <c r="G71" s="3" t="s">
        <v>12</v>
      </c>
      <c r="H71" s="3" t="str">
        <f>VLOOKUP(data[[#This Row],[State]],State.,2,0)</f>
        <v>CL</v>
      </c>
      <c r="I71" s="3">
        <v>5</v>
      </c>
      <c r="J71" s="3">
        <v>6710.53</v>
      </c>
      <c r="K71" s="3">
        <v>4605.67</v>
      </c>
    </row>
    <row r="72" spans="1:11" x14ac:dyDescent="0.4">
      <c r="A72" s="3" t="s">
        <v>13</v>
      </c>
      <c r="B72" s="3" t="s">
        <v>32</v>
      </c>
      <c r="C72" s="3" t="s">
        <v>24</v>
      </c>
      <c r="D72" s="3" t="str">
        <f>VLOOKUP(data[[#This Row],[Category]],Category.,2,0)</f>
        <v>Fo. &amp; Be.</v>
      </c>
      <c r="E72" s="3" t="s">
        <v>31</v>
      </c>
      <c r="F72" s="3" t="str">
        <f>VLOOKUP(data[[#This Row],[Product]],Product.,2,0)</f>
        <v>Juic.</v>
      </c>
      <c r="G72" s="3" t="s">
        <v>48</v>
      </c>
      <c r="H72" s="3" t="str">
        <f>VLOOKUP(data[[#This Row],[State]],State.,2,0)</f>
        <v>PN</v>
      </c>
      <c r="I72" s="3">
        <v>5</v>
      </c>
      <c r="J72" s="3">
        <v>2832.91</v>
      </c>
      <c r="K72" s="3">
        <v>2464.64</v>
      </c>
    </row>
    <row r="73" spans="1:11" x14ac:dyDescent="0.4">
      <c r="A73" s="3" t="s">
        <v>37</v>
      </c>
      <c r="B73" s="3" t="s">
        <v>39</v>
      </c>
      <c r="C73" s="3" t="s">
        <v>24</v>
      </c>
      <c r="D73" s="3" t="str">
        <f>VLOOKUP(data[[#This Row],[Category]],Category.,2,0)</f>
        <v>Fo. &amp; Be.</v>
      </c>
      <c r="E73" s="3" t="s">
        <v>56</v>
      </c>
      <c r="F73" s="3" t="str">
        <f>VLOOKUP(data[[#This Row],[Product]],Product.,2,0)</f>
        <v>Coff.</v>
      </c>
      <c r="G73" s="3" t="s">
        <v>22</v>
      </c>
      <c r="H73" s="3" t="str">
        <f>VLOOKUP(data[[#This Row],[State]],State.,2,0)</f>
        <v>NY</v>
      </c>
      <c r="I73" s="3">
        <v>5</v>
      </c>
      <c r="J73" s="3">
        <v>3711.91</v>
      </c>
      <c r="K73" s="3">
        <v>911.44</v>
      </c>
    </row>
    <row r="74" spans="1:11" x14ac:dyDescent="0.4">
      <c r="A74" s="3" t="s">
        <v>40</v>
      </c>
      <c r="B74" s="3" t="s">
        <v>19</v>
      </c>
      <c r="C74" s="3" t="s">
        <v>20</v>
      </c>
      <c r="D74" s="3" t="str">
        <f>VLOOKUP(data[[#This Row],[Category]],Category.,2,0)</f>
        <v>Sp. &amp; Fi.</v>
      </c>
      <c r="E74" s="3" t="s">
        <v>33</v>
      </c>
      <c r="F74" s="3" t="str">
        <f>VLOOKUP(data[[#This Row],[Product]],Product.,2,0)</f>
        <v>Bicy.</v>
      </c>
      <c r="G74" s="3" t="s">
        <v>34</v>
      </c>
      <c r="H74" s="3" t="str">
        <f>VLOOKUP(data[[#This Row],[State]],State.,2,0)</f>
        <v>IL</v>
      </c>
      <c r="I74" s="3">
        <v>4</v>
      </c>
      <c r="J74" s="3">
        <v>5574.28</v>
      </c>
      <c r="K74" s="3">
        <v>697.25</v>
      </c>
    </row>
    <row r="75" spans="1:11" x14ac:dyDescent="0.4">
      <c r="A75" s="3" t="s">
        <v>41</v>
      </c>
      <c r="B75" s="3" t="s">
        <v>32</v>
      </c>
      <c r="C75" s="3" t="s">
        <v>15</v>
      </c>
      <c r="D75" s="3" t="str">
        <f>VLOOKUP(data[[#This Row],[Category]],Category.,2,0)</f>
        <v>Cloth.</v>
      </c>
      <c r="E75" s="3" t="s">
        <v>27</v>
      </c>
      <c r="F75" s="3" t="str">
        <f>VLOOKUP(data[[#This Row],[Product]],Product.,2,0)</f>
        <v>Jack.</v>
      </c>
      <c r="G75" s="3" t="s">
        <v>17</v>
      </c>
      <c r="H75" s="3" t="str">
        <f>VLOOKUP(data[[#This Row],[State]],State.,2,0)</f>
        <v>TX</v>
      </c>
      <c r="I75" s="3">
        <v>5</v>
      </c>
      <c r="J75" s="3">
        <v>5732.96</v>
      </c>
      <c r="K75" s="3">
        <v>195.59</v>
      </c>
    </row>
    <row r="76" spans="1:11" x14ac:dyDescent="0.4">
      <c r="A76" s="3" t="s">
        <v>13</v>
      </c>
      <c r="B76" s="3" t="s">
        <v>49</v>
      </c>
      <c r="C76" s="3" t="s">
        <v>35</v>
      </c>
      <c r="D76" s="3" t="str">
        <f>VLOOKUP(data[[#This Row],[Category]],Category.,2,0)</f>
        <v>Ho. Ap.</v>
      </c>
      <c r="E76" s="3" t="s">
        <v>36</v>
      </c>
      <c r="F76" s="3" t="str">
        <f>VLOOKUP(data[[#This Row],[Product]],Product.,2,0)</f>
        <v>Micr.</v>
      </c>
      <c r="G76" s="3" t="s">
        <v>12</v>
      </c>
      <c r="H76" s="3" t="str">
        <f>VLOOKUP(data[[#This Row],[State]],State.,2,0)</f>
        <v>CL</v>
      </c>
      <c r="I76" s="3">
        <v>5</v>
      </c>
      <c r="J76" s="3">
        <v>8381.41</v>
      </c>
      <c r="K76" s="3">
        <v>6322.48</v>
      </c>
    </row>
    <row r="77" spans="1:11" x14ac:dyDescent="0.4">
      <c r="A77" s="3" t="s">
        <v>37</v>
      </c>
      <c r="B77" s="3" t="s">
        <v>19</v>
      </c>
      <c r="C77" s="3" t="s">
        <v>15</v>
      </c>
      <c r="D77" s="3" t="str">
        <f>VLOOKUP(data[[#This Row],[Category]],Category.,2,0)</f>
        <v>Cloth.</v>
      </c>
      <c r="E77" s="3" t="s">
        <v>46</v>
      </c>
      <c r="F77" s="3" t="str">
        <f>VLOOKUP(data[[#This Row],[Product]],Product.,2,0)</f>
        <v>Swea.</v>
      </c>
      <c r="G77" s="3" t="s">
        <v>34</v>
      </c>
      <c r="H77" s="3" t="str">
        <f>VLOOKUP(data[[#This Row],[State]],State.,2,0)</f>
        <v>IL</v>
      </c>
      <c r="I77" s="3">
        <v>1</v>
      </c>
      <c r="J77" s="3">
        <v>6715.85</v>
      </c>
      <c r="K77" s="3">
        <v>5193.37</v>
      </c>
    </row>
    <row r="78" spans="1:11" x14ac:dyDescent="0.4">
      <c r="A78" s="3" t="s">
        <v>41</v>
      </c>
      <c r="B78" s="3" t="s">
        <v>39</v>
      </c>
      <c r="C78" s="3" t="s">
        <v>10</v>
      </c>
      <c r="D78" s="3" t="str">
        <f>VLOOKUP(data[[#This Row],[Category]],Category.,2,0)</f>
        <v>Electr.</v>
      </c>
      <c r="E78" s="3" t="s">
        <v>54</v>
      </c>
      <c r="F78" s="3" t="str">
        <f>VLOOKUP(data[[#This Row],[Product]],Product.,2,0)</f>
        <v>Lapt.</v>
      </c>
      <c r="G78" s="3" t="s">
        <v>28</v>
      </c>
      <c r="H78" s="3" t="str">
        <f>VLOOKUP(data[[#This Row],[State]],State.,2,0)</f>
        <v>FL</v>
      </c>
      <c r="I78" s="3">
        <v>1</v>
      </c>
      <c r="J78" s="3">
        <v>1999.52</v>
      </c>
      <c r="K78" s="3">
        <v>676.28</v>
      </c>
    </row>
    <row r="79" spans="1:11" x14ac:dyDescent="0.4">
      <c r="A79" s="3" t="s">
        <v>29</v>
      </c>
      <c r="B79" s="3" t="s">
        <v>14</v>
      </c>
      <c r="C79" s="3" t="s">
        <v>20</v>
      </c>
      <c r="D79" s="3" t="str">
        <f>VLOOKUP(data[[#This Row],[Category]],Category.,2,0)</f>
        <v>Sp. &amp; Fi.</v>
      </c>
      <c r="E79" s="3" t="s">
        <v>33</v>
      </c>
      <c r="F79" s="3" t="str">
        <f>VLOOKUP(data[[#This Row],[Product]],Product.,2,0)</f>
        <v>Bicy.</v>
      </c>
      <c r="G79" s="3" t="s">
        <v>22</v>
      </c>
      <c r="H79" s="3" t="str">
        <f>VLOOKUP(data[[#This Row],[State]],State.,2,0)</f>
        <v>NY</v>
      </c>
      <c r="I79" s="3">
        <v>4</v>
      </c>
      <c r="J79" s="3">
        <v>600.72</v>
      </c>
      <c r="K79" s="3">
        <v>139.96</v>
      </c>
    </row>
    <row r="80" spans="1:11" x14ac:dyDescent="0.4">
      <c r="A80" s="3" t="s">
        <v>8</v>
      </c>
      <c r="B80" s="3" t="s">
        <v>30</v>
      </c>
      <c r="C80" s="3" t="s">
        <v>15</v>
      </c>
      <c r="D80" s="3" t="str">
        <f>VLOOKUP(data[[#This Row],[Category]],Category.,2,0)</f>
        <v>Cloth.</v>
      </c>
      <c r="E80" s="3" t="s">
        <v>43</v>
      </c>
      <c r="F80" s="3" t="str">
        <f>VLOOKUP(data[[#This Row],[Product]],Product.,2,0)</f>
        <v>T-Sh.</v>
      </c>
      <c r="G80" s="3" t="s">
        <v>12</v>
      </c>
      <c r="H80" s="3" t="str">
        <f>VLOOKUP(data[[#This Row],[State]],State.,2,0)</f>
        <v>CL</v>
      </c>
      <c r="I80" s="3">
        <v>2</v>
      </c>
      <c r="J80" s="3">
        <v>2127.62</v>
      </c>
      <c r="K80" s="3">
        <v>31.04</v>
      </c>
    </row>
    <row r="81" spans="1:11" x14ac:dyDescent="0.4">
      <c r="A81" s="3" t="s">
        <v>26</v>
      </c>
      <c r="B81" s="3" t="s">
        <v>49</v>
      </c>
      <c r="C81" s="3" t="s">
        <v>15</v>
      </c>
      <c r="D81" s="3" t="str">
        <f>VLOOKUP(data[[#This Row],[Category]],Category.,2,0)</f>
        <v>Cloth.</v>
      </c>
      <c r="E81" s="3" t="s">
        <v>43</v>
      </c>
      <c r="F81" s="3" t="str">
        <f>VLOOKUP(data[[#This Row],[Product]],Product.,2,0)</f>
        <v>T-Sh.</v>
      </c>
      <c r="G81" s="3" t="s">
        <v>12</v>
      </c>
      <c r="H81" s="3" t="str">
        <f>VLOOKUP(data[[#This Row],[State]],State.,2,0)</f>
        <v>CL</v>
      </c>
      <c r="I81" s="3">
        <v>5</v>
      </c>
      <c r="J81" s="3">
        <v>3735.72</v>
      </c>
      <c r="K81" s="3">
        <v>2694.71</v>
      </c>
    </row>
    <row r="82" spans="1:11" x14ac:dyDescent="0.4">
      <c r="A82" s="3" t="s">
        <v>40</v>
      </c>
      <c r="B82" s="3" t="s">
        <v>49</v>
      </c>
      <c r="C82" s="3" t="s">
        <v>20</v>
      </c>
      <c r="D82" s="3" t="str">
        <f>VLOOKUP(data[[#This Row],[Category]],Category.,2,0)</f>
        <v>Sp. &amp; Fi.</v>
      </c>
      <c r="E82" s="3" t="s">
        <v>21</v>
      </c>
      <c r="F82" s="3" t="str">
        <f>VLOOKUP(data[[#This Row],[Product]],Product.,2,0)</f>
        <v>Yoga.</v>
      </c>
      <c r="G82" s="3" t="s">
        <v>22</v>
      </c>
      <c r="H82" s="3" t="str">
        <f>VLOOKUP(data[[#This Row],[State]],State.,2,0)</f>
        <v>NY</v>
      </c>
      <c r="I82" s="3">
        <v>4</v>
      </c>
      <c r="J82" s="3">
        <v>2856.86</v>
      </c>
      <c r="K82" s="3">
        <v>2120.92</v>
      </c>
    </row>
    <row r="83" spans="1:11" x14ac:dyDescent="0.4">
      <c r="A83" s="3" t="s">
        <v>23</v>
      </c>
      <c r="B83" s="3" t="s">
        <v>14</v>
      </c>
      <c r="C83" s="3" t="s">
        <v>35</v>
      </c>
      <c r="D83" s="3" t="str">
        <f>VLOOKUP(data[[#This Row],[Category]],Category.,2,0)</f>
        <v>Ho. Ap.</v>
      </c>
      <c r="E83" s="3" t="s">
        <v>36</v>
      </c>
      <c r="F83" s="3" t="str">
        <f>VLOOKUP(data[[#This Row],[Product]],Product.,2,0)</f>
        <v>Micr.</v>
      </c>
      <c r="G83" s="3" t="s">
        <v>48</v>
      </c>
      <c r="H83" s="3" t="str">
        <f>VLOOKUP(data[[#This Row],[State]],State.,2,0)</f>
        <v>PN</v>
      </c>
      <c r="I83" s="3">
        <v>5</v>
      </c>
      <c r="J83" s="3">
        <v>1342.77</v>
      </c>
      <c r="K83" s="3">
        <v>980.78</v>
      </c>
    </row>
    <row r="84" spans="1:11" x14ac:dyDescent="0.4">
      <c r="A84" s="3" t="s">
        <v>29</v>
      </c>
      <c r="B84" s="3" t="s">
        <v>49</v>
      </c>
      <c r="C84" s="3" t="s">
        <v>15</v>
      </c>
      <c r="D84" s="3" t="str">
        <f>VLOOKUP(data[[#This Row],[Category]],Category.,2,0)</f>
        <v>Cloth.</v>
      </c>
      <c r="E84" s="3" t="s">
        <v>16</v>
      </c>
      <c r="F84" s="3" t="str">
        <f>VLOOKUP(data[[#This Row],[Product]],Product.,2,0)</f>
        <v>Jean.</v>
      </c>
      <c r="G84" s="3" t="s">
        <v>17</v>
      </c>
      <c r="H84" s="3" t="str">
        <f>VLOOKUP(data[[#This Row],[State]],State.,2,0)</f>
        <v>TX</v>
      </c>
      <c r="I84" s="3">
        <v>5</v>
      </c>
      <c r="J84" s="3">
        <v>4869.2299999999996</v>
      </c>
      <c r="K84" s="3">
        <v>3917.47</v>
      </c>
    </row>
    <row r="85" spans="1:11" x14ac:dyDescent="0.4">
      <c r="A85" s="3" t="s">
        <v>55</v>
      </c>
      <c r="B85" s="3" t="s">
        <v>39</v>
      </c>
      <c r="C85" s="3" t="s">
        <v>20</v>
      </c>
      <c r="D85" s="3" t="str">
        <f>VLOOKUP(data[[#This Row],[Category]],Category.,2,0)</f>
        <v>Sp. &amp; Fi.</v>
      </c>
      <c r="E85" s="3" t="s">
        <v>33</v>
      </c>
      <c r="F85" s="3" t="str">
        <f>VLOOKUP(data[[#This Row],[Product]],Product.,2,0)</f>
        <v>Bicy.</v>
      </c>
      <c r="G85" s="3" t="s">
        <v>12</v>
      </c>
      <c r="H85" s="3" t="str">
        <f>VLOOKUP(data[[#This Row],[State]],State.,2,0)</f>
        <v>CL</v>
      </c>
      <c r="I85" s="3">
        <v>3</v>
      </c>
      <c r="J85" s="3">
        <v>5444.61</v>
      </c>
      <c r="K85" s="3">
        <v>1132.7</v>
      </c>
    </row>
    <row r="86" spans="1:11" x14ac:dyDescent="0.4">
      <c r="A86" s="3" t="s">
        <v>23</v>
      </c>
      <c r="B86" s="3" t="s">
        <v>19</v>
      </c>
      <c r="C86" s="3" t="s">
        <v>10</v>
      </c>
      <c r="D86" s="3" t="str">
        <f>VLOOKUP(data[[#This Row],[Category]],Category.,2,0)</f>
        <v>Electr.</v>
      </c>
      <c r="E86" s="3" t="s">
        <v>11</v>
      </c>
      <c r="F86" s="3" t="str">
        <f>VLOOKUP(data[[#This Row],[Product]],Product.,2,0)</f>
        <v>Smar.</v>
      </c>
      <c r="G86" s="3" t="s">
        <v>12</v>
      </c>
      <c r="H86" s="3" t="str">
        <f>VLOOKUP(data[[#This Row],[State]],State.,2,0)</f>
        <v>CL</v>
      </c>
      <c r="I86" s="3">
        <v>4</v>
      </c>
      <c r="J86" s="3">
        <v>5891.91</v>
      </c>
      <c r="K86" s="3">
        <v>445.9</v>
      </c>
    </row>
    <row r="87" spans="1:11" x14ac:dyDescent="0.4">
      <c r="A87" s="3" t="s">
        <v>52</v>
      </c>
      <c r="B87" s="3" t="s">
        <v>19</v>
      </c>
      <c r="C87" s="3" t="s">
        <v>24</v>
      </c>
      <c r="D87" s="3" t="str">
        <f>VLOOKUP(data[[#This Row],[Category]],Category.,2,0)</f>
        <v>Fo. &amp; Be.</v>
      </c>
      <c r="E87" s="3" t="s">
        <v>25</v>
      </c>
      <c r="F87" s="3" t="str">
        <f>VLOOKUP(data[[#This Row],[Product]],Product.,2,0)</f>
        <v>Snac.</v>
      </c>
      <c r="G87" s="3" t="s">
        <v>34</v>
      </c>
      <c r="H87" s="3" t="str">
        <f>VLOOKUP(data[[#This Row],[State]],State.,2,0)</f>
        <v>IL</v>
      </c>
      <c r="I87" s="3">
        <v>5</v>
      </c>
      <c r="J87" s="3">
        <v>949.88</v>
      </c>
      <c r="K87" s="3">
        <v>578.25</v>
      </c>
    </row>
    <row r="88" spans="1:11" x14ac:dyDescent="0.4">
      <c r="A88" s="3" t="s">
        <v>18</v>
      </c>
      <c r="B88" s="3" t="s">
        <v>49</v>
      </c>
      <c r="C88" s="3" t="s">
        <v>20</v>
      </c>
      <c r="D88" s="3" t="str">
        <f>VLOOKUP(data[[#This Row],[Category]],Category.,2,0)</f>
        <v>Sp. &amp; Fi.</v>
      </c>
      <c r="E88" s="3" t="s">
        <v>33</v>
      </c>
      <c r="F88" s="3" t="str">
        <f>VLOOKUP(data[[#This Row],[Product]],Product.,2,0)</f>
        <v>Bicy.</v>
      </c>
      <c r="G88" s="3" t="s">
        <v>17</v>
      </c>
      <c r="H88" s="3" t="str">
        <f>VLOOKUP(data[[#This Row],[State]],State.,2,0)</f>
        <v>TX</v>
      </c>
      <c r="I88" s="3">
        <v>1</v>
      </c>
      <c r="J88" s="3">
        <v>580.63</v>
      </c>
      <c r="K88" s="3">
        <v>126.29</v>
      </c>
    </row>
    <row r="89" spans="1:11" x14ac:dyDescent="0.4">
      <c r="A89" s="3" t="s">
        <v>38</v>
      </c>
      <c r="B89" s="3" t="s">
        <v>30</v>
      </c>
      <c r="C89" s="3" t="s">
        <v>15</v>
      </c>
      <c r="D89" s="3" t="str">
        <f>VLOOKUP(data[[#This Row],[Category]],Category.,2,0)</f>
        <v>Cloth.</v>
      </c>
      <c r="E89" s="3" t="s">
        <v>43</v>
      </c>
      <c r="F89" s="3" t="str">
        <f>VLOOKUP(data[[#This Row],[Product]],Product.,2,0)</f>
        <v>T-Sh.</v>
      </c>
      <c r="G89" s="3" t="s">
        <v>17</v>
      </c>
      <c r="H89" s="3" t="str">
        <f>VLOOKUP(data[[#This Row],[State]],State.,2,0)</f>
        <v>TX</v>
      </c>
      <c r="I89" s="3">
        <v>3</v>
      </c>
      <c r="J89" s="3">
        <v>4376.82</v>
      </c>
      <c r="K89" s="3">
        <v>2440.69</v>
      </c>
    </row>
    <row r="90" spans="1:11" x14ac:dyDescent="0.4">
      <c r="A90" s="3" t="s">
        <v>23</v>
      </c>
      <c r="B90" s="3" t="s">
        <v>49</v>
      </c>
      <c r="C90" s="3" t="s">
        <v>24</v>
      </c>
      <c r="D90" s="3" t="str">
        <f>VLOOKUP(data[[#This Row],[Category]],Category.,2,0)</f>
        <v>Fo. &amp; Be.</v>
      </c>
      <c r="E90" s="3" t="s">
        <v>31</v>
      </c>
      <c r="F90" s="3" t="str">
        <f>VLOOKUP(data[[#This Row],[Product]],Product.,2,0)</f>
        <v>Juic.</v>
      </c>
      <c r="G90" s="3" t="s">
        <v>17</v>
      </c>
      <c r="H90" s="3" t="str">
        <f>VLOOKUP(data[[#This Row],[State]],State.,2,0)</f>
        <v>TX</v>
      </c>
      <c r="I90" s="3">
        <v>3</v>
      </c>
      <c r="J90" s="3">
        <v>5329.19</v>
      </c>
      <c r="K90" s="3">
        <v>709.28</v>
      </c>
    </row>
    <row r="91" spans="1:11" x14ac:dyDescent="0.4">
      <c r="A91" s="3" t="s">
        <v>13</v>
      </c>
      <c r="B91" s="3" t="s">
        <v>49</v>
      </c>
      <c r="C91" s="3" t="s">
        <v>10</v>
      </c>
      <c r="D91" s="3" t="str">
        <f>VLOOKUP(data[[#This Row],[Category]],Category.,2,0)</f>
        <v>Electr.</v>
      </c>
      <c r="E91" s="3" t="s">
        <v>47</v>
      </c>
      <c r="F91" s="3" t="str">
        <f>VLOOKUP(data[[#This Row],[Product]],Product.,2,0)</f>
        <v>Head.</v>
      </c>
      <c r="G91" s="3" t="s">
        <v>22</v>
      </c>
      <c r="H91" s="3" t="str">
        <f>VLOOKUP(data[[#This Row],[State]],State.,2,0)</f>
        <v>NY</v>
      </c>
      <c r="I91" s="3">
        <v>1</v>
      </c>
      <c r="J91" s="3">
        <v>4789.41</v>
      </c>
      <c r="K91" s="3">
        <v>2629.17</v>
      </c>
    </row>
    <row r="92" spans="1:11" x14ac:dyDescent="0.4">
      <c r="A92" s="3" t="s">
        <v>29</v>
      </c>
      <c r="B92" s="3" t="s">
        <v>32</v>
      </c>
      <c r="C92" s="3" t="s">
        <v>35</v>
      </c>
      <c r="D92" s="3" t="str">
        <f>VLOOKUP(data[[#This Row],[Category]],Category.,2,0)</f>
        <v>Ho. Ap.</v>
      </c>
      <c r="E92" s="3" t="s">
        <v>57</v>
      </c>
      <c r="F92" s="3" t="str">
        <f>VLOOKUP(data[[#This Row],[Product]],Product.,2,0)</f>
        <v>Toas.</v>
      </c>
      <c r="G92" s="3" t="s">
        <v>48</v>
      </c>
      <c r="H92" s="3" t="str">
        <f>VLOOKUP(data[[#This Row],[State]],State.,2,0)</f>
        <v>PN</v>
      </c>
      <c r="I92" s="3">
        <v>1</v>
      </c>
      <c r="J92" s="3">
        <v>2299.36</v>
      </c>
      <c r="K92" s="3">
        <v>1915.5</v>
      </c>
    </row>
    <row r="93" spans="1:11" x14ac:dyDescent="0.4">
      <c r="A93" s="3" t="s">
        <v>26</v>
      </c>
      <c r="B93" s="3" t="s">
        <v>30</v>
      </c>
      <c r="C93" s="3" t="s">
        <v>15</v>
      </c>
      <c r="D93" s="3" t="str">
        <f>VLOOKUP(data[[#This Row],[Category]],Category.,2,0)</f>
        <v>Cloth.</v>
      </c>
      <c r="E93" s="3" t="s">
        <v>43</v>
      </c>
      <c r="F93" s="3" t="str">
        <f>VLOOKUP(data[[#This Row],[Product]],Product.,2,0)</f>
        <v>T-Sh.</v>
      </c>
      <c r="G93" s="3" t="s">
        <v>22</v>
      </c>
      <c r="H93" s="3" t="str">
        <f>VLOOKUP(data[[#This Row],[State]],State.,2,0)</f>
        <v>NY</v>
      </c>
      <c r="I93" s="3">
        <v>1</v>
      </c>
      <c r="J93" s="3">
        <v>745.98</v>
      </c>
      <c r="K93" s="3">
        <v>277.54000000000002</v>
      </c>
    </row>
    <row r="94" spans="1:11" x14ac:dyDescent="0.4">
      <c r="A94" s="3" t="s">
        <v>13</v>
      </c>
      <c r="B94" s="3" t="s">
        <v>32</v>
      </c>
      <c r="C94" s="3" t="s">
        <v>20</v>
      </c>
      <c r="D94" s="3" t="str">
        <f>VLOOKUP(data[[#This Row],[Category]],Category.,2,0)</f>
        <v>Sp. &amp; Fi.</v>
      </c>
      <c r="E94" s="3" t="s">
        <v>42</v>
      </c>
      <c r="F94" s="3" t="str">
        <f>VLOOKUP(data[[#This Row],[Product]],Product.,2,0)</f>
        <v>Dumb.</v>
      </c>
      <c r="G94" s="3" t="s">
        <v>22</v>
      </c>
      <c r="H94" s="3" t="str">
        <f>VLOOKUP(data[[#This Row],[State]],State.,2,0)</f>
        <v>NY</v>
      </c>
      <c r="I94" s="3">
        <v>5</v>
      </c>
      <c r="J94" s="3">
        <v>8558.85</v>
      </c>
      <c r="K94" s="3">
        <v>4423.1000000000004</v>
      </c>
    </row>
    <row r="95" spans="1:11" x14ac:dyDescent="0.4">
      <c r="A95" s="3" t="s">
        <v>38</v>
      </c>
      <c r="B95" s="3" t="s">
        <v>14</v>
      </c>
      <c r="C95" s="3" t="s">
        <v>20</v>
      </c>
      <c r="D95" s="3" t="str">
        <f>VLOOKUP(data[[#This Row],[Category]],Category.,2,0)</f>
        <v>Sp. &amp; Fi.</v>
      </c>
      <c r="E95" s="3" t="s">
        <v>21</v>
      </c>
      <c r="F95" s="3" t="str">
        <f>VLOOKUP(data[[#This Row],[Product]],Product.,2,0)</f>
        <v>Yoga.</v>
      </c>
      <c r="G95" s="3" t="s">
        <v>12</v>
      </c>
      <c r="H95" s="3" t="str">
        <f>VLOOKUP(data[[#This Row],[State]],State.,2,0)</f>
        <v>CL</v>
      </c>
      <c r="I95" s="3">
        <v>4</v>
      </c>
      <c r="J95" s="3">
        <v>1630.03</v>
      </c>
      <c r="K95" s="3">
        <v>948.42</v>
      </c>
    </row>
    <row r="96" spans="1:11" x14ac:dyDescent="0.4">
      <c r="A96" s="3" t="s">
        <v>13</v>
      </c>
      <c r="B96" s="3" t="s">
        <v>30</v>
      </c>
      <c r="C96" s="3" t="s">
        <v>35</v>
      </c>
      <c r="D96" s="3" t="str">
        <f>VLOOKUP(data[[#This Row],[Category]],Category.,2,0)</f>
        <v>Ho. Ap.</v>
      </c>
      <c r="E96" s="3" t="s">
        <v>44</v>
      </c>
      <c r="F96" s="3" t="str">
        <f>VLOOKUP(data[[#This Row],[Product]],Product.,2,0)</f>
        <v>Dish.</v>
      </c>
      <c r="G96" s="3" t="s">
        <v>12</v>
      </c>
      <c r="H96" s="3" t="str">
        <f>VLOOKUP(data[[#This Row],[State]],State.,2,0)</f>
        <v>CL</v>
      </c>
      <c r="I96" s="3">
        <v>1</v>
      </c>
      <c r="J96" s="3">
        <v>3582.45</v>
      </c>
      <c r="K96" s="3">
        <v>944.91</v>
      </c>
    </row>
    <row r="97" spans="1:11" x14ac:dyDescent="0.4">
      <c r="A97" s="3" t="s">
        <v>13</v>
      </c>
      <c r="B97" s="3" t="s">
        <v>30</v>
      </c>
      <c r="C97" s="3" t="s">
        <v>35</v>
      </c>
      <c r="D97" s="3" t="str">
        <f>VLOOKUP(data[[#This Row],[Category]],Category.,2,0)</f>
        <v>Ho. Ap.</v>
      </c>
      <c r="E97" s="3" t="s">
        <v>44</v>
      </c>
      <c r="F97" s="3" t="str">
        <f>VLOOKUP(data[[#This Row],[Product]],Product.,2,0)</f>
        <v>Dish.</v>
      </c>
      <c r="G97" s="3" t="s">
        <v>17</v>
      </c>
      <c r="H97" s="3" t="str">
        <f>VLOOKUP(data[[#This Row],[State]],State.,2,0)</f>
        <v>TX</v>
      </c>
      <c r="I97" s="3">
        <v>1</v>
      </c>
      <c r="J97" s="3">
        <v>4806.49</v>
      </c>
      <c r="K97" s="3">
        <v>842.36</v>
      </c>
    </row>
    <row r="98" spans="1:11" x14ac:dyDescent="0.4">
      <c r="A98" s="3" t="s">
        <v>38</v>
      </c>
      <c r="B98" s="3" t="s">
        <v>32</v>
      </c>
      <c r="C98" s="3" t="s">
        <v>35</v>
      </c>
      <c r="D98" s="3" t="str">
        <f>VLOOKUP(data[[#This Row],[Category]],Category.,2,0)</f>
        <v>Ho. Ap.</v>
      </c>
      <c r="E98" s="3" t="s">
        <v>36</v>
      </c>
      <c r="F98" s="3" t="str">
        <f>VLOOKUP(data[[#This Row],[Product]],Product.,2,0)</f>
        <v>Micr.</v>
      </c>
      <c r="G98" s="3" t="s">
        <v>12</v>
      </c>
      <c r="H98" s="3" t="str">
        <f>VLOOKUP(data[[#This Row],[State]],State.,2,0)</f>
        <v>CL</v>
      </c>
      <c r="I98" s="3">
        <v>3</v>
      </c>
      <c r="J98" s="3">
        <v>8035.93</v>
      </c>
      <c r="K98" s="3">
        <v>2917.09</v>
      </c>
    </row>
    <row r="99" spans="1:11" x14ac:dyDescent="0.4">
      <c r="A99" s="3" t="s">
        <v>18</v>
      </c>
      <c r="B99" s="3" t="s">
        <v>9</v>
      </c>
      <c r="C99" s="3" t="s">
        <v>24</v>
      </c>
      <c r="D99" s="3" t="str">
        <f>VLOOKUP(data[[#This Row],[Category]],Category.,2,0)</f>
        <v>Fo. &amp; Be.</v>
      </c>
      <c r="E99" s="3" t="s">
        <v>31</v>
      </c>
      <c r="F99" s="3" t="str">
        <f>VLOOKUP(data[[#This Row],[Product]],Product.,2,0)</f>
        <v>Juic.</v>
      </c>
      <c r="G99" s="3" t="s">
        <v>12</v>
      </c>
      <c r="H99" s="3" t="str">
        <f>VLOOKUP(data[[#This Row],[State]],State.,2,0)</f>
        <v>CL</v>
      </c>
      <c r="I99" s="3">
        <v>5</v>
      </c>
      <c r="J99" s="3">
        <v>1021.24</v>
      </c>
      <c r="K99" s="3">
        <v>407.07</v>
      </c>
    </row>
    <row r="100" spans="1:11" x14ac:dyDescent="0.4">
      <c r="A100" s="3" t="s">
        <v>26</v>
      </c>
      <c r="B100" s="3" t="s">
        <v>30</v>
      </c>
      <c r="C100" s="3" t="s">
        <v>10</v>
      </c>
      <c r="D100" s="3" t="str">
        <f>VLOOKUP(data[[#This Row],[Category]],Category.,2,0)</f>
        <v>Electr.</v>
      </c>
      <c r="E100" s="3" t="s">
        <v>47</v>
      </c>
      <c r="F100" s="3" t="str">
        <f>VLOOKUP(data[[#This Row],[Product]],Product.,2,0)</f>
        <v>Head.</v>
      </c>
      <c r="G100" s="3" t="s">
        <v>34</v>
      </c>
      <c r="H100" s="3" t="str">
        <f>VLOOKUP(data[[#This Row],[State]],State.,2,0)</f>
        <v>IL</v>
      </c>
      <c r="I100" s="3">
        <v>3</v>
      </c>
      <c r="J100" s="3">
        <v>3527.69</v>
      </c>
      <c r="K100" s="3">
        <v>1180.96</v>
      </c>
    </row>
    <row r="101" spans="1:11" x14ac:dyDescent="0.4">
      <c r="A101" s="3" t="s">
        <v>41</v>
      </c>
      <c r="B101" s="3" t="s">
        <v>39</v>
      </c>
      <c r="C101" s="3" t="s">
        <v>24</v>
      </c>
      <c r="D101" s="3" t="str">
        <f>VLOOKUP(data[[#This Row],[Category]],Category.,2,0)</f>
        <v>Fo. &amp; Be.</v>
      </c>
      <c r="E101" s="3" t="s">
        <v>25</v>
      </c>
      <c r="F101" s="3" t="str">
        <f>VLOOKUP(data[[#This Row],[Product]],Product.,2,0)</f>
        <v>Snac.</v>
      </c>
      <c r="G101" s="3" t="s">
        <v>48</v>
      </c>
      <c r="H101" s="3" t="str">
        <f>VLOOKUP(data[[#This Row],[State]],State.,2,0)</f>
        <v>PN</v>
      </c>
      <c r="I101" s="3">
        <v>4</v>
      </c>
      <c r="J101" s="3">
        <v>5826.46</v>
      </c>
      <c r="K101" s="3">
        <v>4300.93</v>
      </c>
    </row>
    <row r="102" spans="1:11" x14ac:dyDescent="0.4">
      <c r="A102" s="3" t="s">
        <v>52</v>
      </c>
      <c r="B102" s="3" t="s">
        <v>14</v>
      </c>
      <c r="C102" s="3" t="s">
        <v>15</v>
      </c>
      <c r="D102" s="3" t="str">
        <f>VLOOKUP(data[[#This Row],[Category]],Category.,2,0)</f>
        <v>Cloth.</v>
      </c>
      <c r="E102" s="3" t="s">
        <v>16</v>
      </c>
      <c r="F102" s="3" t="str">
        <f>VLOOKUP(data[[#This Row],[Product]],Product.,2,0)</f>
        <v>Jean.</v>
      </c>
      <c r="G102" s="3" t="s">
        <v>12</v>
      </c>
      <c r="H102" s="3" t="str">
        <f>VLOOKUP(data[[#This Row],[State]],State.,2,0)</f>
        <v>CL</v>
      </c>
      <c r="I102" s="3">
        <v>5</v>
      </c>
      <c r="J102" s="3">
        <v>9376.5</v>
      </c>
      <c r="K102" s="3">
        <v>917.14</v>
      </c>
    </row>
    <row r="103" spans="1:11" x14ac:dyDescent="0.4">
      <c r="A103" s="3" t="s">
        <v>18</v>
      </c>
      <c r="B103" s="3" t="s">
        <v>9</v>
      </c>
      <c r="C103" s="3" t="s">
        <v>24</v>
      </c>
      <c r="D103" s="3" t="str">
        <f>VLOOKUP(data[[#This Row],[Category]],Category.,2,0)</f>
        <v>Fo. &amp; Be.</v>
      </c>
      <c r="E103" s="3" t="s">
        <v>45</v>
      </c>
      <c r="F103" s="3" t="str">
        <f>VLOOKUP(data[[#This Row],[Product]],Product.,2,0)</f>
        <v>Tea.</v>
      </c>
      <c r="G103" s="3" t="s">
        <v>28</v>
      </c>
      <c r="H103" s="3" t="str">
        <f>VLOOKUP(data[[#This Row],[State]],State.,2,0)</f>
        <v>FL</v>
      </c>
      <c r="I103" s="3">
        <v>2</v>
      </c>
      <c r="J103" s="3">
        <v>3645.5</v>
      </c>
      <c r="K103" s="3">
        <v>687.2</v>
      </c>
    </row>
    <row r="104" spans="1:11" x14ac:dyDescent="0.4">
      <c r="A104" s="3" t="s">
        <v>38</v>
      </c>
      <c r="B104" s="3" t="s">
        <v>32</v>
      </c>
      <c r="C104" s="3" t="s">
        <v>20</v>
      </c>
      <c r="D104" s="3" t="str">
        <f>VLOOKUP(data[[#This Row],[Category]],Category.,2,0)</f>
        <v>Sp. &amp; Fi.</v>
      </c>
      <c r="E104" s="3" t="s">
        <v>42</v>
      </c>
      <c r="F104" s="3" t="str">
        <f>VLOOKUP(data[[#This Row],[Product]],Product.,2,0)</f>
        <v>Dumb.</v>
      </c>
      <c r="G104" s="3" t="s">
        <v>12</v>
      </c>
      <c r="H104" s="3" t="str">
        <f>VLOOKUP(data[[#This Row],[State]],State.,2,0)</f>
        <v>CL</v>
      </c>
      <c r="I104" s="3">
        <v>4</v>
      </c>
      <c r="J104" s="3">
        <v>666.75</v>
      </c>
      <c r="K104" s="3">
        <v>412.78</v>
      </c>
    </row>
    <row r="105" spans="1:11" x14ac:dyDescent="0.4">
      <c r="A105" s="3" t="s">
        <v>29</v>
      </c>
      <c r="B105" s="3" t="s">
        <v>19</v>
      </c>
      <c r="C105" s="3" t="s">
        <v>20</v>
      </c>
      <c r="D105" s="3" t="str">
        <f>VLOOKUP(data[[#This Row],[Category]],Category.,2,0)</f>
        <v>Sp. &amp; Fi.</v>
      </c>
      <c r="E105" s="3" t="s">
        <v>42</v>
      </c>
      <c r="F105" s="3" t="str">
        <f>VLOOKUP(data[[#This Row],[Product]],Product.,2,0)</f>
        <v>Dumb.</v>
      </c>
      <c r="G105" s="3" t="s">
        <v>22</v>
      </c>
      <c r="H105" s="3" t="str">
        <f>VLOOKUP(data[[#This Row],[State]],State.,2,0)</f>
        <v>NY</v>
      </c>
      <c r="I105" s="3">
        <v>3</v>
      </c>
      <c r="J105" s="3">
        <v>5020.32</v>
      </c>
      <c r="K105" s="3">
        <v>1839.86</v>
      </c>
    </row>
    <row r="106" spans="1:11" x14ac:dyDescent="0.4">
      <c r="A106" s="3" t="s">
        <v>8</v>
      </c>
      <c r="B106" s="3" t="s">
        <v>14</v>
      </c>
      <c r="C106" s="3" t="s">
        <v>24</v>
      </c>
      <c r="D106" s="3" t="str">
        <f>VLOOKUP(data[[#This Row],[Category]],Category.,2,0)</f>
        <v>Fo. &amp; Be.</v>
      </c>
      <c r="E106" s="3" t="s">
        <v>31</v>
      </c>
      <c r="F106" s="3" t="str">
        <f>VLOOKUP(data[[#This Row],[Product]],Product.,2,0)</f>
        <v>Juic.</v>
      </c>
      <c r="G106" s="3" t="s">
        <v>12</v>
      </c>
      <c r="H106" s="3" t="str">
        <f>VLOOKUP(data[[#This Row],[State]],State.,2,0)</f>
        <v>CL</v>
      </c>
      <c r="I106" s="3">
        <v>5</v>
      </c>
      <c r="J106" s="3">
        <v>2664</v>
      </c>
      <c r="K106" s="3">
        <v>1103.1400000000001</v>
      </c>
    </row>
    <row r="107" spans="1:11" x14ac:dyDescent="0.4">
      <c r="A107" s="3" t="s">
        <v>40</v>
      </c>
      <c r="B107" s="3" t="s">
        <v>14</v>
      </c>
      <c r="C107" s="3" t="s">
        <v>24</v>
      </c>
      <c r="D107" s="3" t="str">
        <f>VLOOKUP(data[[#This Row],[Category]],Category.,2,0)</f>
        <v>Fo. &amp; Be.</v>
      </c>
      <c r="E107" s="3" t="s">
        <v>56</v>
      </c>
      <c r="F107" s="3" t="str">
        <f>VLOOKUP(data[[#This Row],[Product]],Product.,2,0)</f>
        <v>Coff.</v>
      </c>
      <c r="G107" s="3" t="s">
        <v>17</v>
      </c>
      <c r="H107" s="3" t="str">
        <f>VLOOKUP(data[[#This Row],[State]],State.,2,0)</f>
        <v>TX</v>
      </c>
      <c r="I107" s="3">
        <v>1</v>
      </c>
      <c r="J107" s="3">
        <v>6252.79</v>
      </c>
      <c r="K107" s="3">
        <v>4829.1099999999997</v>
      </c>
    </row>
    <row r="108" spans="1:11" x14ac:dyDescent="0.4">
      <c r="A108" s="3" t="s">
        <v>40</v>
      </c>
      <c r="B108" s="3" t="s">
        <v>39</v>
      </c>
      <c r="C108" s="3" t="s">
        <v>15</v>
      </c>
      <c r="D108" s="3" t="str">
        <f>VLOOKUP(data[[#This Row],[Category]],Category.,2,0)</f>
        <v>Cloth.</v>
      </c>
      <c r="E108" s="3" t="s">
        <v>16</v>
      </c>
      <c r="F108" s="3" t="str">
        <f>VLOOKUP(data[[#This Row],[Product]],Product.,2,0)</f>
        <v>Jean.</v>
      </c>
      <c r="G108" s="3" t="s">
        <v>48</v>
      </c>
      <c r="H108" s="3" t="str">
        <f>VLOOKUP(data[[#This Row],[State]],State.,2,0)</f>
        <v>PN</v>
      </c>
      <c r="I108" s="3">
        <v>2</v>
      </c>
      <c r="J108" s="3">
        <v>7547.82</v>
      </c>
      <c r="K108" s="3">
        <v>3850.16</v>
      </c>
    </row>
    <row r="109" spans="1:11" x14ac:dyDescent="0.4">
      <c r="A109" s="3" t="s">
        <v>37</v>
      </c>
      <c r="B109" s="3" t="s">
        <v>49</v>
      </c>
      <c r="C109" s="3" t="s">
        <v>20</v>
      </c>
      <c r="D109" s="3" t="str">
        <f>VLOOKUP(data[[#This Row],[Category]],Category.,2,0)</f>
        <v>Sp. &amp; Fi.</v>
      </c>
      <c r="E109" s="3" t="s">
        <v>33</v>
      </c>
      <c r="F109" s="3" t="str">
        <f>VLOOKUP(data[[#This Row],[Product]],Product.,2,0)</f>
        <v>Bicy.</v>
      </c>
      <c r="G109" s="3" t="s">
        <v>48</v>
      </c>
      <c r="H109" s="3" t="str">
        <f>VLOOKUP(data[[#This Row],[State]],State.,2,0)</f>
        <v>PN</v>
      </c>
      <c r="I109" s="3">
        <v>4</v>
      </c>
      <c r="J109" s="3">
        <v>9636.9500000000007</v>
      </c>
      <c r="K109" s="3">
        <v>845.42</v>
      </c>
    </row>
    <row r="110" spans="1:11" x14ac:dyDescent="0.4">
      <c r="A110" s="3" t="s">
        <v>37</v>
      </c>
      <c r="B110" s="3" t="s">
        <v>30</v>
      </c>
      <c r="C110" s="3" t="s">
        <v>15</v>
      </c>
      <c r="D110" s="3" t="str">
        <f>VLOOKUP(data[[#This Row],[Category]],Category.,2,0)</f>
        <v>Cloth.</v>
      </c>
      <c r="E110" s="3" t="s">
        <v>16</v>
      </c>
      <c r="F110" s="3" t="str">
        <f>VLOOKUP(data[[#This Row],[Product]],Product.,2,0)</f>
        <v>Jean.</v>
      </c>
      <c r="G110" s="3" t="s">
        <v>22</v>
      </c>
      <c r="H110" s="3" t="str">
        <f>VLOOKUP(data[[#This Row],[State]],State.,2,0)</f>
        <v>NY</v>
      </c>
      <c r="I110" s="3">
        <v>2</v>
      </c>
      <c r="J110" s="3">
        <v>352.89</v>
      </c>
      <c r="K110" s="3">
        <v>101.3</v>
      </c>
    </row>
    <row r="111" spans="1:11" x14ac:dyDescent="0.4">
      <c r="A111" s="3" t="s">
        <v>8</v>
      </c>
      <c r="B111" s="3" t="s">
        <v>14</v>
      </c>
      <c r="C111" s="3" t="s">
        <v>35</v>
      </c>
      <c r="D111" s="3" t="str">
        <f>VLOOKUP(data[[#This Row],[Category]],Category.,2,0)</f>
        <v>Ho. Ap.</v>
      </c>
      <c r="E111" s="3" t="s">
        <v>36</v>
      </c>
      <c r="F111" s="3" t="str">
        <f>VLOOKUP(data[[#This Row],[Product]],Product.,2,0)</f>
        <v>Micr.</v>
      </c>
      <c r="G111" s="3" t="s">
        <v>48</v>
      </c>
      <c r="H111" s="3" t="str">
        <f>VLOOKUP(data[[#This Row],[State]],State.,2,0)</f>
        <v>PN</v>
      </c>
      <c r="I111" s="3">
        <v>2</v>
      </c>
      <c r="J111" s="3">
        <v>5059.7</v>
      </c>
      <c r="K111" s="3">
        <v>919.79</v>
      </c>
    </row>
    <row r="112" spans="1:11" x14ac:dyDescent="0.4">
      <c r="A112" s="3" t="s">
        <v>40</v>
      </c>
      <c r="B112" s="3" t="s">
        <v>19</v>
      </c>
      <c r="C112" s="3" t="s">
        <v>20</v>
      </c>
      <c r="D112" s="3" t="str">
        <f>VLOOKUP(data[[#This Row],[Category]],Category.,2,0)</f>
        <v>Sp. &amp; Fi.</v>
      </c>
      <c r="E112" s="3" t="s">
        <v>21</v>
      </c>
      <c r="F112" s="3" t="str">
        <f>VLOOKUP(data[[#This Row],[Product]],Product.,2,0)</f>
        <v>Yoga.</v>
      </c>
      <c r="G112" s="3" t="s">
        <v>17</v>
      </c>
      <c r="H112" s="3" t="str">
        <f>VLOOKUP(data[[#This Row],[State]],State.,2,0)</f>
        <v>TX</v>
      </c>
      <c r="I112" s="3">
        <v>3</v>
      </c>
      <c r="J112" s="3">
        <v>7407.02</v>
      </c>
      <c r="K112" s="3">
        <v>90.8</v>
      </c>
    </row>
    <row r="113" spans="1:11" x14ac:dyDescent="0.4">
      <c r="A113" s="3" t="s">
        <v>38</v>
      </c>
      <c r="B113" s="3" t="s">
        <v>30</v>
      </c>
      <c r="C113" s="3" t="s">
        <v>10</v>
      </c>
      <c r="D113" s="3" t="str">
        <f>VLOOKUP(data[[#This Row],[Category]],Category.,2,0)</f>
        <v>Electr.</v>
      </c>
      <c r="E113" s="3" t="s">
        <v>47</v>
      </c>
      <c r="F113" s="3" t="str">
        <f>VLOOKUP(data[[#This Row],[Product]],Product.,2,0)</f>
        <v>Head.</v>
      </c>
      <c r="G113" s="3" t="s">
        <v>28</v>
      </c>
      <c r="H113" s="3" t="str">
        <f>VLOOKUP(data[[#This Row],[State]],State.,2,0)</f>
        <v>FL</v>
      </c>
      <c r="I113" s="3">
        <v>1</v>
      </c>
      <c r="J113" s="3">
        <v>6667.62</v>
      </c>
      <c r="K113" s="3">
        <v>1713.38</v>
      </c>
    </row>
    <row r="114" spans="1:11" x14ac:dyDescent="0.4">
      <c r="A114" s="3" t="s">
        <v>52</v>
      </c>
      <c r="B114" s="3" t="s">
        <v>9</v>
      </c>
      <c r="C114" s="3" t="s">
        <v>10</v>
      </c>
      <c r="D114" s="3" t="str">
        <f>VLOOKUP(data[[#This Row],[Category]],Category.,2,0)</f>
        <v>Electr.</v>
      </c>
      <c r="E114" s="3" t="s">
        <v>47</v>
      </c>
      <c r="F114" s="3" t="str">
        <f>VLOOKUP(data[[#This Row],[Product]],Product.,2,0)</f>
        <v>Head.</v>
      </c>
      <c r="G114" s="3" t="s">
        <v>12</v>
      </c>
      <c r="H114" s="3" t="str">
        <f>VLOOKUP(data[[#This Row],[State]],State.,2,0)</f>
        <v>CL</v>
      </c>
      <c r="I114" s="3">
        <v>5</v>
      </c>
      <c r="J114" s="3">
        <v>3322.06</v>
      </c>
      <c r="K114" s="3">
        <v>2562.04</v>
      </c>
    </row>
    <row r="115" spans="1:11" x14ac:dyDescent="0.4">
      <c r="A115" s="3" t="s">
        <v>52</v>
      </c>
      <c r="B115" s="3" t="s">
        <v>30</v>
      </c>
      <c r="C115" s="3" t="s">
        <v>35</v>
      </c>
      <c r="D115" s="3" t="str">
        <f>VLOOKUP(data[[#This Row],[Category]],Category.,2,0)</f>
        <v>Ho. Ap.</v>
      </c>
      <c r="E115" s="3" t="s">
        <v>50</v>
      </c>
      <c r="F115" s="3" t="str">
        <f>VLOOKUP(data[[#This Row],[Product]],Product.,2,0)</f>
        <v>Refr.</v>
      </c>
      <c r="G115" s="3" t="s">
        <v>22</v>
      </c>
      <c r="H115" s="3" t="str">
        <f>VLOOKUP(data[[#This Row],[State]],State.,2,0)</f>
        <v>NY</v>
      </c>
      <c r="I115" s="3">
        <v>1</v>
      </c>
      <c r="J115" s="3">
        <v>6843.25</v>
      </c>
      <c r="K115" s="3">
        <v>2110.91</v>
      </c>
    </row>
    <row r="116" spans="1:11" x14ac:dyDescent="0.4">
      <c r="A116" s="3" t="s">
        <v>37</v>
      </c>
      <c r="B116" s="3" t="s">
        <v>32</v>
      </c>
      <c r="C116" s="3" t="s">
        <v>15</v>
      </c>
      <c r="D116" s="3" t="str">
        <f>VLOOKUP(data[[#This Row],[Category]],Category.,2,0)</f>
        <v>Cloth.</v>
      </c>
      <c r="E116" s="3" t="s">
        <v>46</v>
      </c>
      <c r="F116" s="3" t="str">
        <f>VLOOKUP(data[[#This Row],[Product]],Product.,2,0)</f>
        <v>Swea.</v>
      </c>
      <c r="G116" s="3" t="s">
        <v>22</v>
      </c>
      <c r="H116" s="3" t="str">
        <f>VLOOKUP(data[[#This Row],[State]],State.,2,0)</f>
        <v>NY</v>
      </c>
      <c r="I116" s="3">
        <v>4</v>
      </c>
      <c r="J116" s="3">
        <v>2571.37</v>
      </c>
      <c r="K116" s="3">
        <v>1336.75</v>
      </c>
    </row>
    <row r="117" spans="1:11" x14ac:dyDescent="0.4">
      <c r="A117" s="3" t="s">
        <v>41</v>
      </c>
      <c r="B117" s="3" t="s">
        <v>32</v>
      </c>
      <c r="C117" s="3" t="s">
        <v>24</v>
      </c>
      <c r="D117" s="3" t="str">
        <f>VLOOKUP(data[[#This Row],[Category]],Category.,2,0)</f>
        <v>Fo. &amp; Be.</v>
      </c>
      <c r="E117" s="3" t="s">
        <v>25</v>
      </c>
      <c r="F117" s="3" t="str">
        <f>VLOOKUP(data[[#This Row],[Product]],Product.,2,0)</f>
        <v>Snac.</v>
      </c>
      <c r="G117" s="3" t="s">
        <v>17</v>
      </c>
      <c r="H117" s="3" t="str">
        <f>VLOOKUP(data[[#This Row],[State]],State.,2,0)</f>
        <v>TX</v>
      </c>
      <c r="I117" s="3">
        <v>5</v>
      </c>
      <c r="J117" s="3">
        <v>7479.72</v>
      </c>
      <c r="K117" s="3">
        <v>3389.93</v>
      </c>
    </row>
    <row r="118" spans="1:11" x14ac:dyDescent="0.4">
      <c r="A118" s="3" t="s">
        <v>40</v>
      </c>
      <c r="B118" s="3" t="s">
        <v>14</v>
      </c>
      <c r="C118" s="3" t="s">
        <v>35</v>
      </c>
      <c r="D118" s="3" t="str">
        <f>VLOOKUP(data[[#This Row],[Category]],Category.,2,0)</f>
        <v>Ho. Ap.</v>
      </c>
      <c r="E118" s="3" t="s">
        <v>44</v>
      </c>
      <c r="F118" s="3" t="str">
        <f>VLOOKUP(data[[#This Row],[Product]],Product.,2,0)</f>
        <v>Dish.</v>
      </c>
      <c r="G118" s="3" t="s">
        <v>12</v>
      </c>
      <c r="H118" s="3" t="str">
        <f>VLOOKUP(data[[#This Row],[State]],State.,2,0)</f>
        <v>CL</v>
      </c>
      <c r="I118" s="3">
        <v>5</v>
      </c>
      <c r="J118" s="3">
        <v>7591.39</v>
      </c>
      <c r="K118" s="3">
        <v>3261.65</v>
      </c>
    </row>
    <row r="119" spans="1:11" x14ac:dyDescent="0.4">
      <c r="A119" s="3" t="s">
        <v>55</v>
      </c>
      <c r="B119" s="3" t="s">
        <v>49</v>
      </c>
      <c r="C119" s="3" t="s">
        <v>20</v>
      </c>
      <c r="D119" s="3" t="str">
        <f>VLOOKUP(data[[#This Row],[Category]],Category.,2,0)</f>
        <v>Sp. &amp; Fi.</v>
      </c>
      <c r="E119" s="3" t="s">
        <v>53</v>
      </c>
      <c r="F119" s="3" t="str">
        <f>VLOOKUP(data[[#This Row],[Product]],Product.,2,0)</f>
        <v>Trea.</v>
      </c>
      <c r="G119" s="3" t="s">
        <v>28</v>
      </c>
      <c r="H119" s="3" t="str">
        <f>VLOOKUP(data[[#This Row],[State]],State.,2,0)</f>
        <v>FL</v>
      </c>
      <c r="I119" s="3">
        <v>5</v>
      </c>
      <c r="J119" s="3">
        <v>8744.75</v>
      </c>
      <c r="K119" s="3">
        <v>4083.16</v>
      </c>
    </row>
    <row r="120" spans="1:11" x14ac:dyDescent="0.4">
      <c r="A120" s="3" t="s">
        <v>26</v>
      </c>
      <c r="B120" s="3" t="s">
        <v>49</v>
      </c>
      <c r="C120" s="3" t="s">
        <v>20</v>
      </c>
      <c r="D120" s="3" t="str">
        <f>VLOOKUP(data[[#This Row],[Category]],Category.,2,0)</f>
        <v>Sp. &amp; Fi.</v>
      </c>
      <c r="E120" s="3" t="s">
        <v>21</v>
      </c>
      <c r="F120" s="3" t="str">
        <f>VLOOKUP(data[[#This Row],[Product]],Product.,2,0)</f>
        <v>Yoga.</v>
      </c>
      <c r="G120" s="3" t="s">
        <v>12</v>
      </c>
      <c r="H120" s="3" t="str">
        <f>VLOOKUP(data[[#This Row],[State]],State.,2,0)</f>
        <v>CL</v>
      </c>
      <c r="I120" s="3">
        <v>5</v>
      </c>
      <c r="J120" s="3">
        <v>6543.09</v>
      </c>
      <c r="K120" s="3">
        <v>4343.0200000000004</v>
      </c>
    </row>
    <row r="121" spans="1:11" x14ac:dyDescent="0.4">
      <c r="A121" s="3" t="s">
        <v>38</v>
      </c>
      <c r="B121" s="3" t="s">
        <v>30</v>
      </c>
      <c r="C121" s="3" t="s">
        <v>24</v>
      </c>
      <c r="D121" s="3" t="str">
        <f>VLOOKUP(data[[#This Row],[Category]],Category.,2,0)</f>
        <v>Fo. &amp; Be.</v>
      </c>
      <c r="E121" s="3" t="s">
        <v>45</v>
      </c>
      <c r="F121" s="3" t="str">
        <f>VLOOKUP(data[[#This Row],[Product]],Product.,2,0)</f>
        <v>Tea.</v>
      </c>
      <c r="G121" s="3" t="s">
        <v>12</v>
      </c>
      <c r="H121" s="3" t="str">
        <f>VLOOKUP(data[[#This Row],[State]],State.,2,0)</f>
        <v>CL</v>
      </c>
      <c r="I121" s="3">
        <v>4</v>
      </c>
      <c r="J121" s="3">
        <v>9451.36</v>
      </c>
      <c r="K121" s="3">
        <v>3445.57</v>
      </c>
    </row>
    <row r="122" spans="1:11" x14ac:dyDescent="0.4">
      <c r="A122" s="3" t="s">
        <v>38</v>
      </c>
      <c r="B122" s="3" t="s">
        <v>39</v>
      </c>
      <c r="C122" s="3" t="s">
        <v>10</v>
      </c>
      <c r="D122" s="3" t="str">
        <f>VLOOKUP(data[[#This Row],[Category]],Category.,2,0)</f>
        <v>Electr.</v>
      </c>
      <c r="E122" s="3" t="s">
        <v>51</v>
      </c>
      <c r="F122" s="3" t="str">
        <f>VLOOKUP(data[[#This Row],[Product]],Product.,2,0)</f>
        <v>Came.</v>
      </c>
      <c r="G122" s="3" t="s">
        <v>34</v>
      </c>
      <c r="H122" s="3" t="str">
        <f>VLOOKUP(data[[#This Row],[State]],State.,2,0)</f>
        <v>IL</v>
      </c>
      <c r="I122" s="3">
        <v>4</v>
      </c>
      <c r="J122" s="3">
        <v>1622.03</v>
      </c>
      <c r="K122" s="3">
        <v>164.11</v>
      </c>
    </row>
    <row r="123" spans="1:11" x14ac:dyDescent="0.4">
      <c r="A123" s="3" t="s">
        <v>41</v>
      </c>
      <c r="B123" s="3" t="s">
        <v>39</v>
      </c>
      <c r="C123" s="3" t="s">
        <v>24</v>
      </c>
      <c r="D123" s="3" t="str">
        <f>VLOOKUP(data[[#This Row],[Category]],Category.,2,0)</f>
        <v>Fo. &amp; Be.</v>
      </c>
      <c r="E123" s="3" t="s">
        <v>31</v>
      </c>
      <c r="F123" s="3" t="str">
        <f>VLOOKUP(data[[#This Row],[Product]],Product.,2,0)</f>
        <v>Juic.</v>
      </c>
      <c r="G123" s="3" t="s">
        <v>12</v>
      </c>
      <c r="H123" s="3" t="str">
        <f>VLOOKUP(data[[#This Row],[State]],State.,2,0)</f>
        <v>CL</v>
      </c>
      <c r="I123" s="3">
        <v>5</v>
      </c>
      <c r="J123" s="3">
        <v>5157.5600000000004</v>
      </c>
      <c r="K123" s="3">
        <v>3843.67</v>
      </c>
    </row>
    <row r="124" spans="1:11" x14ac:dyDescent="0.4">
      <c r="A124" s="3" t="s">
        <v>40</v>
      </c>
      <c r="B124" s="3" t="s">
        <v>49</v>
      </c>
      <c r="C124" s="3" t="s">
        <v>35</v>
      </c>
      <c r="D124" s="3" t="str">
        <f>VLOOKUP(data[[#This Row],[Category]],Category.,2,0)</f>
        <v>Ho. Ap.</v>
      </c>
      <c r="E124" s="3" t="s">
        <v>44</v>
      </c>
      <c r="F124" s="3" t="str">
        <f>VLOOKUP(data[[#This Row],[Product]],Product.,2,0)</f>
        <v>Dish.</v>
      </c>
      <c r="G124" s="3" t="s">
        <v>12</v>
      </c>
      <c r="H124" s="3" t="str">
        <f>VLOOKUP(data[[#This Row],[State]],State.,2,0)</f>
        <v>CL</v>
      </c>
      <c r="I124" s="3">
        <v>3</v>
      </c>
      <c r="J124" s="3">
        <v>7831.92</v>
      </c>
      <c r="K124" s="3">
        <v>6310.48</v>
      </c>
    </row>
    <row r="125" spans="1:11" x14ac:dyDescent="0.4">
      <c r="A125" s="3" t="s">
        <v>52</v>
      </c>
      <c r="B125" s="3" t="s">
        <v>39</v>
      </c>
      <c r="C125" s="3" t="s">
        <v>10</v>
      </c>
      <c r="D125" s="3" t="str">
        <f>VLOOKUP(data[[#This Row],[Category]],Category.,2,0)</f>
        <v>Electr.</v>
      </c>
      <c r="E125" s="3" t="s">
        <v>11</v>
      </c>
      <c r="F125" s="3" t="str">
        <f>VLOOKUP(data[[#This Row],[Product]],Product.,2,0)</f>
        <v>Smar.</v>
      </c>
      <c r="G125" s="3" t="s">
        <v>22</v>
      </c>
      <c r="H125" s="3" t="str">
        <f>VLOOKUP(data[[#This Row],[State]],State.,2,0)</f>
        <v>NY</v>
      </c>
      <c r="I125" s="3">
        <v>2</v>
      </c>
      <c r="J125" s="3">
        <v>4722.2299999999996</v>
      </c>
      <c r="K125" s="3">
        <v>2653.62</v>
      </c>
    </row>
    <row r="126" spans="1:11" x14ac:dyDescent="0.4">
      <c r="A126" s="3" t="s">
        <v>41</v>
      </c>
      <c r="B126" s="3" t="s">
        <v>9</v>
      </c>
      <c r="C126" s="3" t="s">
        <v>10</v>
      </c>
      <c r="D126" s="3" t="str">
        <f>VLOOKUP(data[[#This Row],[Category]],Category.,2,0)</f>
        <v>Electr.</v>
      </c>
      <c r="E126" s="3" t="s">
        <v>51</v>
      </c>
      <c r="F126" s="3" t="str">
        <f>VLOOKUP(data[[#This Row],[Product]],Product.,2,0)</f>
        <v>Came.</v>
      </c>
      <c r="G126" s="3" t="s">
        <v>28</v>
      </c>
      <c r="H126" s="3" t="str">
        <f>VLOOKUP(data[[#This Row],[State]],State.,2,0)</f>
        <v>FL</v>
      </c>
      <c r="I126" s="3">
        <v>4</v>
      </c>
      <c r="J126" s="3">
        <v>2235.4</v>
      </c>
      <c r="K126" s="3">
        <v>976.75</v>
      </c>
    </row>
    <row r="127" spans="1:11" x14ac:dyDescent="0.4">
      <c r="A127" s="3" t="s">
        <v>18</v>
      </c>
      <c r="B127" s="3" t="s">
        <v>30</v>
      </c>
      <c r="C127" s="3" t="s">
        <v>20</v>
      </c>
      <c r="D127" s="3" t="str">
        <f>VLOOKUP(data[[#This Row],[Category]],Category.,2,0)</f>
        <v>Sp. &amp; Fi.</v>
      </c>
      <c r="E127" s="3" t="s">
        <v>42</v>
      </c>
      <c r="F127" s="3" t="str">
        <f>VLOOKUP(data[[#This Row],[Product]],Product.,2,0)</f>
        <v>Dumb.</v>
      </c>
      <c r="G127" s="3" t="s">
        <v>12</v>
      </c>
      <c r="H127" s="3" t="str">
        <f>VLOOKUP(data[[#This Row],[State]],State.,2,0)</f>
        <v>CL</v>
      </c>
      <c r="I127" s="3">
        <v>1</v>
      </c>
      <c r="J127" s="3">
        <v>8559.49</v>
      </c>
      <c r="K127" s="3">
        <v>4310.71</v>
      </c>
    </row>
    <row r="128" spans="1:11" x14ac:dyDescent="0.4">
      <c r="A128" s="3" t="s">
        <v>13</v>
      </c>
      <c r="B128" s="3" t="s">
        <v>32</v>
      </c>
      <c r="C128" s="3" t="s">
        <v>10</v>
      </c>
      <c r="D128" s="3" t="str">
        <f>VLOOKUP(data[[#This Row],[Category]],Category.,2,0)</f>
        <v>Electr.</v>
      </c>
      <c r="E128" s="3" t="s">
        <v>54</v>
      </c>
      <c r="F128" s="3" t="str">
        <f>VLOOKUP(data[[#This Row],[Product]],Product.,2,0)</f>
        <v>Lapt.</v>
      </c>
      <c r="G128" s="3" t="s">
        <v>28</v>
      </c>
      <c r="H128" s="3" t="str">
        <f>VLOOKUP(data[[#This Row],[State]],State.,2,0)</f>
        <v>FL</v>
      </c>
      <c r="I128" s="3">
        <v>2</v>
      </c>
      <c r="J128" s="3">
        <v>960.08</v>
      </c>
      <c r="K128" s="3">
        <v>117.05</v>
      </c>
    </row>
    <row r="129" spans="1:11" x14ac:dyDescent="0.4">
      <c r="A129" s="3" t="s">
        <v>38</v>
      </c>
      <c r="B129" s="3" t="s">
        <v>39</v>
      </c>
      <c r="C129" s="3" t="s">
        <v>15</v>
      </c>
      <c r="D129" s="3" t="str">
        <f>VLOOKUP(data[[#This Row],[Category]],Category.,2,0)</f>
        <v>Cloth.</v>
      </c>
      <c r="E129" s="3" t="s">
        <v>46</v>
      </c>
      <c r="F129" s="3" t="str">
        <f>VLOOKUP(data[[#This Row],[Product]],Product.,2,0)</f>
        <v>Swea.</v>
      </c>
      <c r="G129" s="3" t="s">
        <v>34</v>
      </c>
      <c r="H129" s="3" t="str">
        <f>VLOOKUP(data[[#This Row],[State]],State.,2,0)</f>
        <v>IL</v>
      </c>
      <c r="I129" s="3">
        <v>1</v>
      </c>
      <c r="J129" s="3">
        <v>7735.05</v>
      </c>
      <c r="K129" s="3">
        <v>908.26</v>
      </c>
    </row>
    <row r="130" spans="1:11" x14ac:dyDescent="0.4">
      <c r="A130" s="3" t="s">
        <v>55</v>
      </c>
      <c r="B130" s="3" t="s">
        <v>9</v>
      </c>
      <c r="C130" s="3" t="s">
        <v>20</v>
      </c>
      <c r="D130" s="3" t="str">
        <f>VLOOKUP(data[[#This Row],[Category]],Category.,2,0)</f>
        <v>Sp. &amp; Fi.</v>
      </c>
      <c r="E130" s="3" t="s">
        <v>33</v>
      </c>
      <c r="F130" s="3" t="str">
        <f>VLOOKUP(data[[#This Row],[Product]],Product.,2,0)</f>
        <v>Bicy.</v>
      </c>
      <c r="G130" s="3" t="s">
        <v>22</v>
      </c>
      <c r="H130" s="3" t="str">
        <f>VLOOKUP(data[[#This Row],[State]],State.,2,0)</f>
        <v>NY</v>
      </c>
      <c r="I130" s="3">
        <v>4</v>
      </c>
      <c r="J130" s="3">
        <v>4084.07</v>
      </c>
      <c r="K130" s="3">
        <v>2888.94</v>
      </c>
    </row>
    <row r="131" spans="1:11" x14ac:dyDescent="0.4">
      <c r="A131" s="3" t="s">
        <v>52</v>
      </c>
      <c r="B131" s="3" t="s">
        <v>39</v>
      </c>
      <c r="C131" s="3" t="s">
        <v>20</v>
      </c>
      <c r="D131" s="3" t="str">
        <f>VLOOKUP(data[[#This Row],[Category]],Category.,2,0)</f>
        <v>Sp. &amp; Fi.</v>
      </c>
      <c r="E131" s="3" t="s">
        <v>42</v>
      </c>
      <c r="F131" s="3" t="str">
        <f>VLOOKUP(data[[#This Row],[Product]],Product.,2,0)</f>
        <v>Dumb.</v>
      </c>
      <c r="G131" s="3" t="s">
        <v>34</v>
      </c>
      <c r="H131" s="3" t="str">
        <f>VLOOKUP(data[[#This Row],[State]],State.,2,0)</f>
        <v>IL</v>
      </c>
      <c r="I131" s="3">
        <v>2</v>
      </c>
      <c r="J131" s="3">
        <v>933.26</v>
      </c>
      <c r="K131" s="3">
        <v>509.09</v>
      </c>
    </row>
    <row r="132" spans="1:11" x14ac:dyDescent="0.4">
      <c r="A132" s="3" t="s">
        <v>52</v>
      </c>
      <c r="B132" s="3" t="s">
        <v>30</v>
      </c>
      <c r="C132" s="3" t="s">
        <v>15</v>
      </c>
      <c r="D132" s="3" t="str">
        <f>VLOOKUP(data[[#This Row],[Category]],Category.,2,0)</f>
        <v>Cloth.</v>
      </c>
      <c r="E132" s="3" t="s">
        <v>27</v>
      </c>
      <c r="F132" s="3" t="str">
        <f>VLOOKUP(data[[#This Row],[Product]],Product.,2,0)</f>
        <v>Jack.</v>
      </c>
      <c r="G132" s="3" t="s">
        <v>22</v>
      </c>
      <c r="H132" s="3" t="str">
        <f>VLOOKUP(data[[#This Row],[State]],State.,2,0)</f>
        <v>NY</v>
      </c>
      <c r="I132" s="3">
        <v>5</v>
      </c>
      <c r="J132" s="3">
        <v>2900.45</v>
      </c>
      <c r="K132" s="3">
        <v>18.82</v>
      </c>
    </row>
    <row r="133" spans="1:11" x14ac:dyDescent="0.4">
      <c r="A133" s="3" t="s">
        <v>52</v>
      </c>
      <c r="B133" s="3" t="s">
        <v>9</v>
      </c>
      <c r="C133" s="3" t="s">
        <v>35</v>
      </c>
      <c r="D133" s="3" t="str">
        <f>VLOOKUP(data[[#This Row],[Category]],Category.,2,0)</f>
        <v>Ho. Ap.</v>
      </c>
      <c r="E133" s="3" t="s">
        <v>50</v>
      </c>
      <c r="F133" s="3" t="str">
        <f>VLOOKUP(data[[#This Row],[Product]],Product.,2,0)</f>
        <v>Refr.</v>
      </c>
      <c r="G133" s="3" t="s">
        <v>28</v>
      </c>
      <c r="H133" s="3" t="str">
        <f>VLOOKUP(data[[#This Row],[State]],State.,2,0)</f>
        <v>FL</v>
      </c>
      <c r="I133" s="3">
        <v>1</v>
      </c>
      <c r="J133" s="3">
        <v>5890.36</v>
      </c>
      <c r="K133" s="3">
        <v>371.14</v>
      </c>
    </row>
    <row r="134" spans="1:11" x14ac:dyDescent="0.4">
      <c r="A134" s="3" t="s">
        <v>18</v>
      </c>
      <c r="B134" s="3" t="s">
        <v>39</v>
      </c>
      <c r="C134" s="3" t="s">
        <v>10</v>
      </c>
      <c r="D134" s="3" t="str">
        <f>VLOOKUP(data[[#This Row],[Category]],Category.,2,0)</f>
        <v>Electr.</v>
      </c>
      <c r="E134" s="3" t="s">
        <v>11</v>
      </c>
      <c r="F134" s="3" t="str">
        <f>VLOOKUP(data[[#This Row],[Product]],Product.,2,0)</f>
        <v>Smar.</v>
      </c>
      <c r="G134" s="3" t="s">
        <v>12</v>
      </c>
      <c r="H134" s="3" t="str">
        <f>VLOOKUP(data[[#This Row],[State]],State.,2,0)</f>
        <v>CL</v>
      </c>
      <c r="I134" s="3">
        <v>2</v>
      </c>
      <c r="J134" s="3">
        <v>6569.98</v>
      </c>
      <c r="K134" s="3">
        <v>3789.26</v>
      </c>
    </row>
    <row r="135" spans="1:11" x14ac:dyDescent="0.4">
      <c r="A135" s="3" t="s">
        <v>26</v>
      </c>
      <c r="B135" s="3" t="s">
        <v>19</v>
      </c>
      <c r="C135" s="3" t="s">
        <v>10</v>
      </c>
      <c r="D135" s="3" t="str">
        <f>VLOOKUP(data[[#This Row],[Category]],Category.,2,0)</f>
        <v>Electr.</v>
      </c>
      <c r="E135" s="3" t="s">
        <v>54</v>
      </c>
      <c r="F135" s="3" t="str">
        <f>VLOOKUP(data[[#This Row],[Product]],Product.,2,0)</f>
        <v>Lapt.</v>
      </c>
      <c r="G135" s="3" t="s">
        <v>12</v>
      </c>
      <c r="H135" s="3" t="str">
        <f>VLOOKUP(data[[#This Row],[State]],State.,2,0)</f>
        <v>CL</v>
      </c>
      <c r="I135" s="3">
        <v>1</v>
      </c>
      <c r="J135" s="3">
        <v>8306.7000000000007</v>
      </c>
      <c r="K135" s="3">
        <v>2662.93</v>
      </c>
    </row>
    <row r="136" spans="1:11" x14ac:dyDescent="0.4">
      <c r="A136" s="3" t="s">
        <v>37</v>
      </c>
      <c r="B136" s="3" t="s">
        <v>9</v>
      </c>
      <c r="C136" s="3" t="s">
        <v>24</v>
      </c>
      <c r="D136" s="3" t="str">
        <f>VLOOKUP(data[[#This Row],[Category]],Category.,2,0)</f>
        <v>Fo. &amp; Be.</v>
      </c>
      <c r="E136" s="3" t="s">
        <v>45</v>
      </c>
      <c r="F136" s="3" t="str">
        <f>VLOOKUP(data[[#This Row],[Product]],Product.,2,0)</f>
        <v>Tea.</v>
      </c>
      <c r="G136" s="3" t="s">
        <v>48</v>
      </c>
      <c r="H136" s="3" t="str">
        <f>VLOOKUP(data[[#This Row],[State]],State.,2,0)</f>
        <v>PN</v>
      </c>
      <c r="I136" s="3">
        <v>5</v>
      </c>
      <c r="J136" s="3">
        <v>3571.72</v>
      </c>
      <c r="K136" s="3">
        <v>152.5</v>
      </c>
    </row>
    <row r="137" spans="1:11" x14ac:dyDescent="0.4">
      <c r="A137" s="3" t="s">
        <v>55</v>
      </c>
      <c r="B137" s="3" t="s">
        <v>30</v>
      </c>
      <c r="C137" s="3" t="s">
        <v>10</v>
      </c>
      <c r="D137" s="3" t="str">
        <f>VLOOKUP(data[[#This Row],[Category]],Category.,2,0)</f>
        <v>Electr.</v>
      </c>
      <c r="E137" s="3" t="s">
        <v>51</v>
      </c>
      <c r="F137" s="3" t="str">
        <f>VLOOKUP(data[[#This Row],[Product]],Product.,2,0)</f>
        <v>Came.</v>
      </c>
      <c r="G137" s="3" t="s">
        <v>12</v>
      </c>
      <c r="H137" s="3" t="str">
        <f>VLOOKUP(data[[#This Row],[State]],State.,2,0)</f>
        <v>CL</v>
      </c>
      <c r="I137" s="3">
        <v>5</v>
      </c>
      <c r="J137" s="3">
        <v>5441.76</v>
      </c>
      <c r="K137" s="3">
        <v>531.24</v>
      </c>
    </row>
    <row r="138" spans="1:11" x14ac:dyDescent="0.4">
      <c r="A138" s="3" t="s">
        <v>8</v>
      </c>
      <c r="B138" s="3" t="s">
        <v>39</v>
      </c>
      <c r="C138" s="3" t="s">
        <v>24</v>
      </c>
      <c r="D138" s="3" t="str">
        <f>VLOOKUP(data[[#This Row],[Category]],Category.,2,0)</f>
        <v>Fo. &amp; Be.</v>
      </c>
      <c r="E138" s="3" t="s">
        <v>31</v>
      </c>
      <c r="F138" s="3" t="str">
        <f>VLOOKUP(data[[#This Row],[Product]],Product.,2,0)</f>
        <v>Juic.</v>
      </c>
      <c r="G138" s="3" t="s">
        <v>34</v>
      </c>
      <c r="H138" s="3" t="str">
        <f>VLOOKUP(data[[#This Row],[State]],State.,2,0)</f>
        <v>IL</v>
      </c>
      <c r="I138" s="3">
        <v>3</v>
      </c>
      <c r="J138" s="3">
        <v>5487.68</v>
      </c>
      <c r="K138" s="3">
        <v>818.16</v>
      </c>
    </row>
    <row r="139" spans="1:11" x14ac:dyDescent="0.4">
      <c r="A139" s="3" t="s">
        <v>55</v>
      </c>
      <c r="B139" s="3" t="s">
        <v>32</v>
      </c>
      <c r="C139" s="3" t="s">
        <v>35</v>
      </c>
      <c r="D139" s="3" t="str">
        <f>VLOOKUP(data[[#This Row],[Category]],Category.,2,0)</f>
        <v>Ho. Ap.</v>
      </c>
      <c r="E139" s="3" t="s">
        <v>36</v>
      </c>
      <c r="F139" s="3" t="str">
        <f>VLOOKUP(data[[#This Row],[Product]],Product.,2,0)</f>
        <v>Micr.</v>
      </c>
      <c r="G139" s="3" t="s">
        <v>34</v>
      </c>
      <c r="H139" s="3" t="str">
        <f>VLOOKUP(data[[#This Row],[State]],State.,2,0)</f>
        <v>IL</v>
      </c>
      <c r="I139" s="3">
        <v>1</v>
      </c>
      <c r="J139" s="3">
        <v>1470.28</v>
      </c>
      <c r="K139" s="3">
        <v>934.06</v>
      </c>
    </row>
    <row r="140" spans="1:11" x14ac:dyDescent="0.4">
      <c r="A140" s="3" t="s">
        <v>23</v>
      </c>
      <c r="B140" s="3" t="s">
        <v>9</v>
      </c>
      <c r="C140" s="3" t="s">
        <v>15</v>
      </c>
      <c r="D140" s="3" t="str">
        <f>VLOOKUP(data[[#This Row],[Category]],Category.,2,0)</f>
        <v>Cloth.</v>
      </c>
      <c r="E140" s="3" t="s">
        <v>16</v>
      </c>
      <c r="F140" s="3" t="str">
        <f>VLOOKUP(data[[#This Row],[Product]],Product.,2,0)</f>
        <v>Jean.</v>
      </c>
      <c r="G140" s="3" t="s">
        <v>28</v>
      </c>
      <c r="H140" s="3" t="str">
        <f>VLOOKUP(data[[#This Row],[State]],State.,2,0)</f>
        <v>FL</v>
      </c>
      <c r="I140" s="3">
        <v>2</v>
      </c>
      <c r="J140" s="3">
        <v>4247.75</v>
      </c>
      <c r="K140" s="3">
        <v>1950.02</v>
      </c>
    </row>
    <row r="141" spans="1:11" x14ac:dyDescent="0.4">
      <c r="A141" s="3" t="s">
        <v>18</v>
      </c>
      <c r="B141" s="3" t="s">
        <v>9</v>
      </c>
      <c r="C141" s="3" t="s">
        <v>35</v>
      </c>
      <c r="D141" s="3" t="str">
        <f>VLOOKUP(data[[#This Row],[Category]],Category.,2,0)</f>
        <v>Ho. Ap.</v>
      </c>
      <c r="E141" s="3" t="s">
        <v>57</v>
      </c>
      <c r="F141" s="3" t="str">
        <f>VLOOKUP(data[[#This Row],[Product]],Product.,2,0)</f>
        <v>Toas.</v>
      </c>
      <c r="G141" s="3" t="s">
        <v>48</v>
      </c>
      <c r="H141" s="3" t="str">
        <f>VLOOKUP(data[[#This Row],[State]],State.,2,0)</f>
        <v>PN</v>
      </c>
      <c r="I141" s="3">
        <v>1</v>
      </c>
      <c r="J141" s="3">
        <v>3686.64</v>
      </c>
      <c r="K141" s="3">
        <v>187.65</v>
      </c>
    </row>
    <row r="142" spans="1:11" x14ac:dyDescent="0.4">
      <c r="A142" s="3" t="s">
        <v>37</v>
      </c>
      <c r="B142" s="3" t="s">
        <v>9</v>
      </c>
      <c r="C142" s="3" t="s">
        <v>24</v>
      </c>
      <c r="D142" s="3" t="str">
        <f>VLOOKUP(data[[#This Row],[Category]],Category.,2,0)</f>
        <v>Fo. &amp; Be.</v>
      </c>
      <c r="E142" s="3" t="s">
        <v>25</v>
      </c>
      <c r="F142" s="3" t="str">
        <f>VLOOKUP(data[[#This Row],[Product]],Product.,2,0)</f>
        <v>Snac.</v>
      </c>
      <c r="G142" s="3" t="s">
        <v>34</v>
      </c>
      <c r="H142" s="3" t="str">
        <f>VLOOKUP(data[[#This Row],[State]],State.,2,0)</f>
        <v>IL</v>
      </c>
      <c r="I142" s="3">
        <v>3</v>
      </c>
      <c r="J142" s="3">
        <v>5623.85</v>
      </c>
      <c r="K142" s="3">
        <v>612.91</v>
      </c>
    </row>
    <row r="143" spans="1:11" x14ac:dyDescent="0.4">
      <c r="A143" s="3" t="s">
        <v>13</v>
      </c>
      <c r="B143" s="3" t="s">
        <v>14</v>
      </c>
      <c r="C143" s="3" t="s">
        <v>10</v>
      </c>
      <c r="D143" s="3" t="str">
        <f>VLOOKUP(data[[#This Row],[Category]],Category.,2,0)</f>
        <v>Electr.</v>
      </c>
      <c r="E143" s="3" t="s">
        <v>54</v>
      </c>
      <c r="F143" s="3" t="str">
        <f>VLOOKUP(data[[#This Row],[Product]],Product.,2,0)</f>
        <v>Lapt.</v>
      </c>
      <c r="G143" s="3" t="s">
        <v>17</v>
      </c>
      <c r="H143" s="3" t="str">
        <f>VLOOKUP(data[[#This Row],[State]],State.,2,0)</f>
        <v>TX</v>
      </c>
      <c r="I143" s="3">
        <v>4</v>
      </c>
      <c r="J143" s="3">
        <v>177.48</v>
      </c>
      <c r="K143" s="3">
        <v>125.73</v>
      </c>
    </row>
    <row r="144" spans="1:11" x14ac:dyDescent="0.4">
      <c r="A144" s="3" t="s">
        <v>29</v>
      </c>
      <c r="B144" s="3" t="s">
        <v>19</v>
      </c>
      <c r="C144" s="3" t="s">
        <v>20</v>
      </c>
      <c r="D144" s="3" t="str">
        <f>VLOOKUP(data[[#This Row],[Category]],Category.,2,0)</f>
        <v>Sp. &amp; Fi.</v>
      </c>
      <c r="E144" s="3" t="s">
        <v>42</v>
      </c>
      <c r="F144" s="3" t="str">
        <f>VLOOKUP(data[[#This Row],[Product]],Product.,2,0)</f>
        <v>Dumb.</v>
      </c>
      <c r="G144" s="3" t="s">
        <v>28</v>
      </c>
      <c r="H144" s="3" t="str">
        <f>VLOOKUP(data[[#This Row],[State]],State.,2,0)</f>
        <v>FL</v>
      </c>
      <c r="I144" s="3">
        <v>2</v>
      </c>
      <c r="J144" s="3">
        <v>3789.4</v>
      </c>
      <c r="K144" s="3">
        <v>898.71</v>
      </c>
    </row>
    <row r="145" spans="1:11" x14ac:dyDescent="0.4">
      <c r="A145" s="3" t="s">
        <v>40</v>
      </c>
      <c r="B145" s="3" t="s">
        <v>49</v>
      </c>
      <c r="C145" s="3" t="s">
        <v>24</v>
      </c>
      <c r="D145" s="3" t="str">
        <f>VLOOKUP(data[[#This Row],[Category]],Category.,2,0)</f>
        <v>Fo. &amp; Be.</v>
      </c>
      <c r="E145" s="3" t="s">
        <v>45</v>
      </c>
      <c r="F145" s="3" t="str">
        <f>VLOOKUP(data[[#This Row],[Product]],Product.,2,0)</f>
        <v>Tea.</v>
      </c>
      <c r="G145" s="3" t="s">
        <v>48</v>
      </c>
      <c r="H145" s="3" t="str">
        <f>VLOOKUP(data[[#This Row],[State]],State.,2,0)</f>
        <v>PN</v>
      </c>
      <c r="I145" s="3">
        <v>4</v>
      </c>
      <c r="J145" s="3">
        <v>3978.59</v>
      </c>
      <c r="K145" s="3">
        <v>1547.92</v>
      </c>
    </row>
    <row r="146" spans="1:11" x14ac:dyDescent="0.4">
      <c r="A146" s="3" t="s">
        <v>38</v>
      </c>
      <c r="B146" s="3" t="s">
        <v>30</v>
      </c>
      <c r="C146" s="3" t="s">
        <v>35</v>
      </c>
      <c r="D146" s="3" t="str">
        <f>VLOOKUP(data[[#This Row],[Category]],Category.,2,0)</f>
        <v>Ho. Ap.</v>
      </c>
      <c r="E146" s="3" t="s">
        <v>57</v>
      </c>
      <c r="F146" s="3" t="str">
        <f>VLOOKUP(data[[#This Row],[Product]],Product.,2,0)</f>
        <v>Toas.</v>
      </c>
      <c r="G146" s="3" t="s">
        <v>12</v>
      </c>
      <c r="H146" s="3" t="str">
        <f>VLOOKUP(data[[#This Row],[State]],State.,2,0)</f>
        <v>CL</v>
      </c>
      <c r="I146" s="3">
        <v>5</v>
      </c>
      <c r="J146" s="3">
        <v>3113.91</v>
      </c>
      <c r="K146" s="3">
        <v>1677.53</v>
      </c>
    </row>
    <row r="147" spans="1:11" x14ac:dyDescent="0.4">
      <c r="A147" s="3" t="s">
        <v>55</v>
      </c>
      <c r="B147" s="3" t="s">
        <v>49</v>
      </c>
      <c r="C147" s="3" t="s">
        <v>24</v>
      </c>
      <c r="D147" s="3" t="str">
        <f>VLOOKUP(data[[#This Row],[Category]],Category.,2,0)</f>
        <v>Fo. &amp; Be.</v>
      </c>
      <c r="E147" s="3" t="s">
        <v>56</v>
      </c>
      <c r="F147" s="3" t="str">
        <f>VLOOKUP(data[[#This Row],[Product]],Product.,2,0)</f>
        <v>Coff.</v>
      </c>
      <c r="G147" s="3" t="s">
        <v>28</v>
      </c>
      <c r="H147" s="3" t="str">
        <f>VLOOKUP(data[[#This Row],[State]],State.,2,0)</f>
        <v>FL</v>
      </c>
      <c r="I147" s="3">
        <v>1</v>
      </c>
      <c r="J147" s="3">
        <v>7246.84</v>
      </c>
      <c r="K147" s="3">
        <v>6341.08</v>
      </c>
    </row>
    <row r="148" spans="1:11" x14ac:dyDescent="0.4">
      <c r="A148" s="3" t="s">
        <v>29</v>
      </c>
      <c r="B148" s="3" t="s">
        <v>14</v>
      </c>
      <c r="C148" s="3" t="s">
        <v>15</v>
      </c>
      <c r="D148" s="3" t="str">
        <f>VLOOKUP(data[[#This Row],[Category]],Category.,2,0)</f>
        <v>Cloth.</v>
      </c>
      <c r="E148" s="3" t="s">
        <v>27</v>
      </c>
      <c r="F148" s="3" t="str">
        <f>VLOOKUP(data[[#This Row],[Product]],Product.,2,0)</f>
        <v>Jack.</v>
      </c>
      <c r="G148" s="3" t="s">
        <v>12</v>
      </c>
      <c r="H148" s="3" t="str">
        <f>VLOOKUP(data[[#This Row],[State]],State.,2,0)</f>
        <v>CL</v>
      </c>
      <c r="I148" s="3">
        <v>3</v>
      </c>
      <c r="J148" s="3">
        <v>1732.96</v>
      </c>
      <c r="K148" s="3">
        <v>841.81</v>
      </c>
    </row>
    <row r="149" spans="1:11" x14ac:dyDescent="0.4">
      <c r="A149" s="3" t="s">
        <v>23</v>
      </c>
      <c r="B149" s="3" t="s">
        <v>9</v>
      </c>
      <c r="C149" s="3" t="s">
        <v>10</v>
      </c>
      <c r="D149" s="3" t="str">
        <f>VLOOKUP(data[[#This Row],[Category]],Category.,2,0)</f>
        <v>Electr.</v>
      </c>
      <c r="E149" s="3" t="s">
        <v>54</v>
      </c>
      <c r="F149" s="3" t="str">
        <f>VLOOKUP(data[[#This Row],[Product]],Product.,2,0)</f>
        <v>Lapt.</v>
      </c>
      <c r="G149" s="3" t="s">
        <v>28</v>
      </c>
      <c r="H149" s="3" t="str">
        <f>VLOOKUP(data[[#This Row],[State]],State.,2,0)</f>
        <v>FL</v>
      </c>
      <c r="I149" s="3">
        <v>5</v>
      </c>
      <c r="J149" s="3">
        <v>2353.96</v>
      </c>
      <c r="K149" s="3">
        <v>234.17</v>
      </c>
    </row>
    <row r="150" spans="1:11" x14ac:dyDescent="0.4">
      <c r="A150" s="3" t="s">
        <v>40</v>
      </c>
      <c r="B150" s="3" t="s">
        <v>19</v>
      </c>
      <c r="C150" s="3" t="s">
        <v>24</v>
      </c>
      <c r="D150" s="3" t="str">
        <f>VLOOKUP(data[[#This Row],[Category]],Category.,2,0)</f>
        <v>Fo. &amp; Be.</v>
      </c>
      <c r="E150" s="3" t="s">
        <v>25</v>
      </c>
      <c r="F150" s="3" t="str">
        <f>VLOOKUP(data[[#This Row],[Product]],Product.,2,0)</f>
        <v>Snac.</v>
      </c>
      <c r="G150" s="3" t="s">
        <v>22</v>
      </c>
      <c r="H150" s="3" t="str">
        <f>VLOOKUP(data[[#This Row],[State]],State.,2,0)</f>
        <v>NY</v>
      </c>
      <c r="I150" s="3">
        <v>1</v>
      </c>
      <c r="J150" s="3">
        <v>8712.7999999999993</v>
      </c>
      <c r="K150" s="3">
        <v>5509.81</v>
      </c>
    </row>
    <row r="151" spans="1:11" x14ac:dyDescent="0.4">
      <c r="A151" s="3" t="s">
        <v>41</v>
      </c>
      <c r="B151" s="3" t="s">
        <v>14</v>
      </c>
      <c r="C151" s="3" t="s">
        <v>20</v>
      </c>
      <c r="D151" s="3" t="str">
        <f>VLOOKUP(data[[#This Row],[Category]],Category.,2,0)</f>
        <v>Sp. &amp; Fi.</v>
      </c>
      <c r="E151" s="3" t="s">
        <v>53</v>
      </c>
      <c r="F151" s="3" t="str">
        <f>VLOOKUP(data[[#This Row],[Product]],Product.,2,0)</f>
        <v>Trea.</v>
      </c>
      <c r="G151" s="3" t="s">
        <v>12</v>
      </c>
      <c r="H151" s="3" t="str">
        <f>VLOOKUP(data[[#This Row],[State]],State.,2,0)</f>
        <v>CL</v>
      </c>
      <c r="I151" s="3">
        <v>1</v>
      </c>
      <c r="J151" s="3">
        <v>3338.63</v>
      </c>
      <c r="K151" s="3">
        <v>907.11</v>
      </c>
    </row>
    <row r="152" spans="1:11" x14ac:dyDescent="0.4">
      <c r="A152" s="3" t="s">
        <v>26</v>
      </c>
      <c r="B152" s="3" t="s">
        <v>9</v>
      </c>
      <c r="C152" s="3" t="s">
        <v>10</v>
      </c>
      <c r="D152" s="3" t="str">
        <f>VLOOKUP(data[[#This Row],[Category]],Category.,2,0)</f>
        <v>Electr.</v>
      </c>
      <c r="E152" s="3" t="s">
        <v>11</v>
      </c>
      <c r="F152" s="3" t="str">
        <f>VLOOKUP(data[[#This Row],[Product]],Product.,2,0)</f>
        <v>Smar.</v>
      </c>
      <c r="G152" s="3" t="s">
        <v>34</v>
      </c>
      <c r="H152" s="3" t="str">
        <f>VLOOKUP(data[[#This Row],[State]],State.,2,0)</f>
        <v>IL</v>
      </c>
      <c r="I152" s="3">
        <v>1</v>
      </c>
      <c r="J152" s="3">
        <v>9974.5499999999993</v>
      </c>
      <c r="K152" s="3">
        <v>6660.93</v>
      </c>
    </row>
    <row r="153" spans="1:11" x14ac:dyDescent="0.4">
      <c r="A153" s="3" t="s">
        <v>41</v>
      </c>
      <c r="B153" s="3" t="s">
        <v>32</v>
      </c>
      <c r="C153" s="3" t="s">
        <v>20</v>
      </c>
      <c r="D153" s="3" t="str">
        <f>VLOOKUP(data[[#This Row],[Category]],Category.,2,0)</f>
        <v>Sp. &amp; Fi.</v>
      </c>
      <c r="E153" s="3" t="s">
        <v>33</v>
      </c>
      <c r="F153" s="3" t="str">
        <f>VLOOKUP(data[[#This Row],[Product]],Product.,2,0)</f>
        <v>Bicy.</v>
      </c>
      <c r="G153" s="3" t="s">
        <v>12</v>
      </c>
      <c r="H153" s="3" t="str">
        <f>VLOOKUP(data[[#This Row],[State]],State.,2,0)</f>
        <v>CL</v>
      </c>
      <c r="I153" s="3">
        <v>4</v>
      </c>
      <c r="J153" s="3">
        <v>105.17</v>
      </c>
      <c r="K153" s="3">
        <v>48.49</v>
      </c>
    </row>
    <row r="154" spans="1:11" x14ac:dyDescent="0.4">
      <c r="A154" s="3" t="s">
        <v>8</v>
      </c>
      <c r="B154" s="3" t="s">
        <v>19</v>
      </c>
      <c r="C154" s="3" t="s">
        <v>35</v>
      </c>
      <c r="D154" s="3" t="str">
        <f>VLOOKUP(data[[#This Row],[Category]],Category.,2,0)</f>
        <v>Ho. Ap.</v>
      </c>
      <c r="E154" s="3" t="s">
        <v>50</v>
      </c>
      <c r="F154" s="3" t="str">
        <f>VLOOKUP(data[[#This Row],[Product]],Product.,2,0)</f>
        <v>Refr.</v>
      </c>
      <c r="G154" s="3" t="s">
        <v>22</v>
      </c>
      <c r="H154" s="3" t="str">
        <f>VLOOKUP(data[[#This Row],[State]],State.,2,0)</f>
        <v>NY</v>
      </c>
      <c r="I154" s="3">
        <v>1</v>
      </c>
      <c r="J154" s="3">
        <v>3730.68</v>
      </c>
      <c r="K154" s="3">
        <v>245.32</v>
      </c>
    </row>
    <row r="155" spans="1:11" x14ac:dyDescent="0.4">
      <c r="A155" s="3" t="s">
        <v>40</v>
      </c>
      <c r="B155" s="3" t="s">
        <v>14</v>
      </c>
      <c r="C155" s="3" t="s">
        <v>35</v>
      </c>
      <c r="D155" s="3" t="str">
        <f>VLOOKUP(data[[#This Row],[Category]],Category.,2,0)</f>
        <v>Ho. Ap.</v>
      </c>
      <c r="E155" s="3" t="s">
        <v>57</v>
      </c>
      <c r="F155" s="3" t="str">
        <f>VLOOKUP(data[[#This Row],[Product]],Product.,2,0)</f>
        <v>Toas.</v>
      </c>
      <c r="G155" s="3" t="s">
        <v>48</v>
      </c>
      <c r="H155" s="3" t="str">
        <f>VLOOKUP(data[[#This Row],[State]],State.,2,0)</f>
        <v>PN</v>
      </c>
      <c r="I155" s="3">
        <v>2</v>
      </c>
      <c r="J155" s="3">
        <v>845.25</v>
      </c>
      <c r="K155" s="3">
        <v>281.74</v>
      </c>
    </row>
    <row r="156" spans="1:11" x14ac:dyDescent="0.4">
      <c r="A156" s="3" t="s">
        <v>8</v>
      </c>
      <c r="B156" s="3" t="s">
        <v>30</v>
      </c>
      <c r="C156" s="3" t="s">
        <v>35</v>
      </c>
      <c r="D156" s="3" t="str">
        <f>VLOOKUP(data[[#This Row],[Category]],Category.,2,0)</f>
        <v>Ho. Ap.</v>
      </c>
      <c r="E156" s="3" t="s">
        <v>50</v>
      </c>
      <c r="F156" s="3" t="str">
        <f>VLOOKUP(data[[#This Row],[Product]],Product.,2,0)</f>
        <v>Refr.</v>
      </c>
      <c r="G156" s="3" t="s">
        <v>17</v>
      </c>
      <c r="H156" s="3" t="str">
        <f>VLOOKUP(data[[#This Row],[State]],State.,2,0)</f>
        <v>TX</v>
      </c>
      <c r="I156" s="3">
        <v>3</v>
      </c>
      <c r="J156" s="3">
        <v>1372.49</v>
      </c>
      <c r="K156" s="3">
        <v>683.4</v>
      </c>
    </row>
    <row r="157" spans="1:11" x14ac:dyDescent="0.4">
      <c r="A157" s="3" t="s">
        <v>23</v>
      </c>
      <c r="B157" s="3" t="s">
        <v>30</v>
      </c>
      <c r="C157" s="3" t="s">
        <v>15</v>
      </c>
      <c r="D157" s="3" t="str">
        <f>VLOOKUP(data[[#This Row],[Category]],Category.,2,0)</f>
        <v>Cloth.</v>
      </c>
      <c r="E157" s="3" t="s">
        <v>27</v>
      </c>
      <c r="F157" s="3" t="str">
        <f>VLOOKUP(data[[#This Row],[Product]],Product.,2,0)</f>
        <v>Jack.</v>
      </c>
      <c r="G157" s="3" t="s">
        <v>17</v>
      </c>
      <c r="H157" s="3" t="str">
        <f>VLOOKUP(data[[#This Row],[State]],State.,2,0)</f>
        <v>TX</v>
      </c>
      <c r="I157" s="3">
        <v>5</v>
      </c>
      <c r="J157" s="3">
        <v>1529.93</v>
      </c>
      <c r="K157" s="3">
        <v>649.89</v>
      </c>
    </row>
    <row r="158" spans="1:11" x14ac:dyDescent="0.4">
      <c r="A158" s="3" t="s">
        <v>40</v>
      </c>
      <c r="B158" s="3" t="s">
        <v>9</v>
      </c>
      <c r="C158" s="3" t="s">
        <v>35</v>
      </c>
      <c r="D158" s="3" t="str">
        <f>VLOOKUP(data[[#This Row],[Category]],Category.,2,0)</f>
        <v>Ho. Ap.</v>
      </c>
      <c r="E158" s="3" t="s">
        <v>36</v>
      </c>
      <c r="F158" s="3" t="str">
        <f>VLOOKUP(data[[#This Row],[Product]],Product.,2,0)</f>
        <v>Micr.</v>
      </c>
      <c r="G158" s="3" t="s">
        <v>12</v>
      </c>
      <c r="H158" s="3" t="str">
        <f>VLOOKUP(data[[#This Row],[State]],State.,2,0)</f>
        <v>CL</v>
      </c>
      <c r="I158" s="3">
        <v>2</v>
      </c>
      <c r="J158" s="3">
        <v>5744.71</v>
      </c>
      <c r="K158" s="3">
        <v>849.52</v>
      </c>
    </row>
    <row r="159" spans="1:11" x14ac:dyDescent="0.4">
      <c r="A159" s="3" t="s">
        <v>26</v>
      </c>
      <c r="B159" s="3" t="s">
        <v>19</v>
      </c>
      <c r="C159" s="3" t="s">
        <v>20</v>
      </c>
      <c r="D159" s="3" t="str">
        <f>VLOOKUP(data[[#This Row],[Category]],Category.,2,0)</f>
        <v>Sp. &amp; Fi.</v>
      </c>
      <c r="E159" s="3" t="s">
        <v>53</v>
      </c>
      <c r="F159" s="3" t="str">
        <f>VLOOKUP(data[[#This Row],[Product]],Product.,2,0)</f>
        <v>Trea.</v>
      </c>
      <c r="G159" s="3" t="s">
        <v>22</v>
      </c>
      <c r="H159" s="3" t="str">
        <f>VLOOKUP(data[[#This Row],[State]],State.,2,0)</f>
        <v>NY</v>
      </c>
      <c r="I159" s="3">
        <v>5</v>
      </c>
      <c r="J159" s="3">
        <v>2089.1</v>
      </c>
      <c r="K159" s="3">
        <v>1146.1199999999999</v>
      </c>
    </row>
    <row r="160" spans="1:11" x14ac:dyDescent="0.4">
      <c r="A160" s="3" t="s">
        <v>52</v>
      </c>
      <c r="B160" s="3" t="s">
        <v>14</v>
      </c>
      <c r="C160" s="3" t="s">
        <v>35</v>
      </c>
      <c r="D160" s="3" t="str">
        <f>VLOOKUP(data[[#This Row],[Category]],Category.,2,0)</f>
        <v>Ho. Ap.</v>
      </c>
      <c r="E160" s="3" t="s">
        <v>50</v>
      </c>
      <c r="F160" s="3" t="str">
        <f>VLOOKUP(data[[#This Row],[Product]],Product.,2,0)</f>
        <v>Refr.</v>
      </c>
      <c r="G160" s="3" t="s">
        <v>48</v>
      </c>
      <c r="H160" s="3" t="str">
        <f>VLOOKUP(data[[#This Row],[State]],State.,2,0)</f>
        <v>PN</v>
      </c>
      <c r="I160" s="3">
        <v>5</v>
      </c>
      <c r="J160" s="3">
        <v>4865.1099999999997</v>
      </c>
      <c r="K160" s="3">
        <v>3032.02</v>
      </c>
    </row>
    <row r="161" spans="1:11" x14ac:dyDescent="0.4">
      <c r="A161" s="3" t="s">
        <v>18</v>
      </c>
      <c r="B161" s="3" t="s">
        <v>14</v>
      </c>
      <c r="C161" s="3" t="s">
        <v>20</v>
      </c>
      <c r="D161" s="3" t="str">
        <f>VLOOKUP(data[[#This Row],[Category]],Category.,2,0)</f>
        <v>Sp. &amp; Fi.</v>
      </c>
      <c r="E161" s="3" t="s">
        <v>53</v>
      </c>
      <c r="F161" s="3" t="str">
        <f>VLOOKUP(data[[#This Row],[Product]],Product.,2,0)</f>
        <v>Trea.</v>
      </c>
      <c r="G161" s="3" t="s">
        <v>48</v>
      </c>
      <c r="H161" s="3" t="str">
        <f>VLOOKUP(data[[#This Row],[State]],State.,2,0)</f>
        <v>PN</v>
      </c>
      <c r="I161" s="3">
        <v>3</v>
      </c>
      <c r="J161" s="3">
        <v>9241.23</v>
      </c>
      <c r="K161" s="3">
        <v>3388.77</v>
      </c>
    </row>
    <row r="162" spans="1:11" x14ac:dyDescent="0.4">
      <c r="A162" s="3" t="s">
        <v>38</v>
      </c>
      <c r="B162" s="3" t="s">
        <v>19</v>
      </c>
      <c r="C162" s="3" t="s">
        <v>10</v>
      </c>
      <c r="D162" s="3" t="str">
        <f>VLOOKUP(data[[#This Row],[Category]],Category.,2,0)</f>
        <v>Electr.</v>
      </c>
      <c r="E162" s="3" t="s">
        <v>54</v>
      </c>
      <c r="F162" s="3" t="str">
        <f>VLOOKUP(data[[#This Row],[Product]],Product.,2,0)</f>
        <v>Lapt.</v>
      </c>
      <c r="G162" s="3" t="s">
        <v>12</v>
      </c>
      <c r="H162" s="3" t="str">
        <f>VLOOKUP(data[[#This Row],[State]],State.,2,0)</f>
        <v>CL</v>
      </c>
      <c r="I162" s="3">
        <v>3</v>
      </c>
      <c r="J162" s="3">
        <v>736.99</v>
      </c>
      <c r="K162" s="3">
        <v>342.46</v>
      </c>
    </row>
    <row r="163" spans="1:11" x14ac:dyDescent="0.4">
      <c r="A163" s="3" t="s">
        <v>26</v>
      </c>
      <c r="B163" s="3" t="s">
        <v>30</v>
      </c>
      <c r="C163" s="3" t="s">
        <v>20</v>
      </c>
      <c r="D163" s="3" t="str">
        <f>VLOOKUP(data[[#This Row],[Category]],Category.,2,0)</f>
        <v>Sp. &amp; Fi.</v>
      </c>
      <c r="E163" s="3" t="s">
        <v>33</v>
      </c>
      <c r="F163" s="3" t="str">
        <f>VLOOKUP(data[[#This Row],[Product]],Product.,2,0)</f>
        <v>Bicy.</v>
      </c>
      <c r="G163" s="3" t="s">
        <v>22</v>
      </c>
      <c r="H163" s="3" t="str">
        <f>VLOOKUP(data[[#This Row],[State]],State.,2,0)</f>
        <v>NY</v>
      </c>
      <c r="I163" s="3">
        <v>1</v>
      </c>
      <c r="J163" s="3">
        <v>4381.41</v>
      </c>
      <c r="K163" s="3">
        <v>3161.78</v>
      </c>
    </row>
    <row r="164" spans="1:11" x14ac:dyDescent="0.4">
      <c r="A164" s="3" t="s">
        <v>52</v>
      </c>
      <c r="B164" s="3" t="s">
        <v>32</v>
      </c>
      <c r="C164" s="3" t="s">
        <v>24</v>
      </c>
      <c r="D164" s="3" t="str">
        <f>VLOOKUP(data[[#This Row],[Category]],Category.,2,0)</f>
        <v>Fo. &amp; Be.</v>
      </c>
      <c r="E164" s="3" t="s">
        <v>45</v>
      </c>
      <c r="F164" s="3" t="str">
        <f>VLOOKUP(data[[#This Row],[Product]],Product.,2,0)</f>
        <v>Tea.</v>
      </c>
      <c r="G164" s="3" t="s">
        <v>12</v>
      </c>
      <c r="H164" s="3" t="str">
        <f>VLOOKUP(data[[#This Row],[State]],State.,2,0)</f>
        <v>CL</v>
      </c>
      <c r="I164" s="3">
        <v>4</v>
      </c>
      <c r="J164" s="3">
        <v>8924.4500000000007</v>
      </c>
      <c r="K164" s="3">
        <v>6743.86</v>
      </c>
    </row>
    <row r="165" spans="1:11" x14ac:dyDescent="0.4">
      <c r="A165" s="3" t="s">
        <v>40</v>
      </c>
      <c r="B165" s="3" t="s">
        <v>32</v>
      </c>
      <c r="C165" s="3" t="s">
        <v>10</v>
      </c>
      <c r="D165" s="3" t="str">
        <f>VLOOKUP(data[[#This Row],[Category]],Category.,2,0)</f>
        <v>Electr.</v>
      </c>
      <c r="E165" s="3" t="s">
        <v>54</v>
      </c>
      <c r="F165" s="3" t="str">
        <f>VLOOKUP(data[[#This Row],[Product]],Product.,2,0)</f>
        <v>Lapt.</v>
      </c>
      <c r="G165" s="3" t="s">
        <v>22</v>
      </c>
      <c r="H165" s="3" t="str">
        <f>VLOOKUP(data[[#This Row],[State]],State.,2,0)</f>
        <v>NY</v>
      </c>
      <c r="I165" s="3">
        <v>2</v>
      </c>
      <c r="J165" s="3">
        <v>4647.5</v>
      </c>
      <c r="K165" s="3">
        <v>1411.03</v>
      </c>
    </row>
    <row r="166" spans="1:11" x14ac:dyDescent="0.4">
      <c r="A166" s="3" t="s">
        <v>37</v>
      </c>
      <c r="B166" s="3" t="s">
        <v>30</v>
      </c>
      <c r="C166" s="3" t="s">
        <v>20</v>
      </c>
      <c r="D166" s="3" t="str">
        <f>VLOOKUP(data[[#This Row],[Category]],Category.,2,0)</f>
        <v>Sp. &amp; Fi.</v>
      </c>
      <c r="E166" s="3" t="s">
        <v>42</v>
      </c>
      <c r="F166" s="3" t="str">
        <f>VLOOKUP(data[[#This Row],[Product]],Product.,2,0)</f>
        <v>Dumb.</v>
      </c>
      <c r="G166" s="3" t="s">
        <v>22</v>
      </c>
      <c r="H166" s="3" t="str">
        <f>VLOOKUP(data[[#This Row],[State]],State.,2,0)</f>
        <v>NY</v>
      </c>
      <c r="I166" s="3">
        <v>4</v>
      </c>
      <c r="J166" s="3">
        <v>646.21</v>
      </c>
      <c r="K166" s="3">
        <v>179.19</v>
      </c>
    </row>
    <row r="167" spans="1:11" x14ac:dyDescent="0.4">
      <c r="A167" s="3" t="s">
        <v>55</v>
      </c>
      <c r="B167" s="3" t="s">
        <v>9</v>
      </c>
      <c r="C167" s="3" t="s">
        <v>20</v>
      </c>
      <c r="D167" s="3" t="str">
        <f>VLOOKUP(data[[#This Row],[Category]],Category.,2,0)</f>
        <v>Sp. &amp; Fi.</v>
      </c>
      <c r="E167" s="3" t="s">
        <v>42</v>
      </c>
      <c r="F167" s="3" t="str">
        <f>VLOOKUP(data[[#This Row],[Product]],Product.,2,0)</f>
        <v>Dumb.</v>
      </c>
      <c r="G167" s="3" t="s">
        <v>34</v>
      </c>
      <c r="H167" s="3" t="str">
        <f>VLOOKUP(data[[#This Row],[State]],State.,2,0)</f>
        <v>IL</v>
      </c>
      <c r="I167" s="3">
        <v>5</v>
      </c>
      <c r="J167" s="3">
        <v>7231.93</v>
      </c>
      <c r="K167" s="3">
        <v>5585.13</v>
      </c>
    </row>
    <row r="168" spans="1:11" x14ac:dyDescent="0.4">
      <c r="A168" s="3" t="s">
        <v>8</v>
      </c>
      <c r="B168" s="3" t="s">
        <v>32</v>
      </c>
      <c r="C168" s="3" t="s">
        <v>20</v>
      </c>
      <c r="D168" s="3" t="str">
        <f>VLOOKUP(data[[#This Row],[Category]],Category.,2,0)</f>
        <v>Sp. &amp; Fi.</v>
      </c>
      <c r="E168" s="3" t="s">
        <v>21</v>
      </c>
      <c r="F168" s="3" t="str">
        <f>VLOOKUP(data[[#This Row],[Product]],Product.,2,0)</f>
        <v>Yoga.</v>
      </c>
      <c r="G168" s="3" t="s">
        <v>12</v>
      </c>
      <c r="H168" s="3" t="str">
        <f>VLOOKUP(data[[#This Row],[State]],State.,2,0)</f>
        <v>CL</v>
      </c>
      <c r="I168" s="3">
        <v>3</v>
      </c>
      <c r="J168" s="3">
        <v>5540.59</v>
      </c>
      <c r="K168" s="3">
        <v>3996.05</v>
      </c>
    </row>
    <row r="169" spans="1:11" x14ac:dyDescent="0.4">
      <c r="A169" s="3" t="s">
        <v>26</v>
      </c>
      <c r="B169" s="3" t="s">
        <v>9</v>
      </c>
      <c r="C169" s="3" t="s">
        <v>10</v>
      </c>
      <c r="D169" s="3" t="str">
        <f>VLOOKUP(data[[#This Row],[Category]],Category.,2,0)</f>
        <v>Electr.</v>
      </c>
      <c r="E169" s="3" t="s">
        <v>51</v>
      </c>
      <c r="F169" s="3" t="str">
        <f>VLOOKUP(data[[#This Row],[Product]],Product.,2,0)</f>
        <v>Came.</v>
      </c>
      <c r="G169" s="3" t="s">
        <v>48</v>
      </c>
      <c r="H169" s="3" t="str">
        <f>VLOOKUP(data[[#This Row],[State]],State.,2,0)</f>
        <v>PN</v>
      </c>
      <c r="I169" s="3">
        <v>4</v>
      </c>
      <c r="J169" s="3">
        <v>9072.49</v>
      </c>
      <c r="K169" s="3">
        <v>301.48</v>
      </c>
    </row>
    <row r="170" spans="1:11" x14ac:dyDescent="0.4">
      <c r="A170" s="3" t="s">
        <v>52</v>
      </c>
      <c r="B170" s="3" t="s">
        <v>14</v>
      </c>
      <c r="C170" s="3" t="s">
        <v>24</v>
      </c>
      <c r="D170" s="3" t="str">
        <f>VLOOKUP(data[[#This Row],[Category]],Category.,2,0)</f>
        <v>Fo. &amp; Be.</v>
      </c>
      <c r="E170" s="3" t="s">
        <v>45</v>
      </c>
      <c r="F170" s="3" t="str">
        <f>VLOOKUP(data[[#This Row],[Product]],Product.,2,0)</f>
        <v>Tea.</v>
      </c>
      <c r="G170" s="3" t="s">
        <v>22</v>
      </c>
      <c r="H170" s="3" t="str">
        <f>VLOOKUP(data[[#This Row],[State]],State.,2,0)</f>
        <v>NY</v>
      </c>
      <c r="I170" s="3">
        <v>3</v>
      </c>
      <c r="J170" s="3">
        <v>4720.6000000000004</v>
      </c>
      <c r="K170" s="3">
        <v>3435.36</v>
      </c>
    </row>
    <row r="171" spans="1:11" x14ac:dyDescent="0.4">
      <c r="A171" s="3" t="s">
        <v>41</v>
      </c>
      <c r="B171" s="3" t="s">
        <v>32</v>
      </c>
      <c r="C171" s="3" t="s">
        <v>10</v>
      </c>
      <c r="D171" s="3" t="str">
        <f>VLOOKUP(data[[#This Row],[Category]],Category.,2,0)</f>
        <v>Electr.</v>
      </c>
      <c r="E171" s="3" t="s">
        <v>47</v>
      </c>
      <c r="F171" s="3" t="str">
        <f>VLOOKUP(data[[#This Row],[Product]],Product.,2,0)</f>
        <v>Head.</v>
      </c>
      <c r="G171" s="3" t="s">
        <v>12</v>
      </c>
      <c r="H171" s="3" t="str">
        <f>VLOOKUP(data[[#This Row],[State]],State.,2,0)</f>
        <v>CL</v>
      </c>
      <c r="I171" s="3">
        <v>3</v>
      </c>
      <c r="J171" s="3">
        <v>1649.91</v>
      </c>
      <c r="K171" s="3">
        <v>483.23</v>
      </c>
    </row>
    <row r="172" spans="1:11" x14ac:dyDescent="0.4">
      <c r="A172" s="3" t="s">
        <v>38</v>
      </c>
      <c r="B172" s="3" t="s">
        <v>30</v>
      </c>
      <c r="C172" s="3" t="s">
        <v>20</v>
      </c>
      <c r="D172" s="3" t="str">
        <f>VLOOKUP(data[[#This Row],[Category]],Category.,2,0)</f>
        <v>Sp. &amp; Fi.</v>
      </c>
      <c r="E172" s="3" t="s">
        <v>42</v>
      </c>
      <c r="F172" s="3" t="str">
        <f>VLOOKUP(data[[#This Row],[Product]],Product.,2,0)</f>
        <v>Dumb.</v>
      </c>
      <c r="G172" s="3" t="s">
        <v>28</v>
      </c>
      <c r="H172" s="3" t="str">
        <f>VLOOKUP(data[[#This Row],[State]],State.,2,0)</f>
        <v>FL</v>
      </c>
      <c r="I172" s="3">
        <v>1</v>
      </c>
      <c r="J172" s="3">
        <v>4336.97</v>
      </c>
      <c r="K172" s="3">
        <v>2669.37</v>
      </c>
    </row>
    <row r="173" spans="1:11" x14ac:dyDescent="0.4">
      <c r="A173" s="3" t="s">
        <v>13</v>
      </c>
      <c r="B173" s="3" t="s">
        <v>30</v>
      </c>
      <c r="C173" s="3" t="s">
        <v>35</v>
      </c>
      <c r="D173" s="3" t="str">
        <f>VLOOKUP(data[[#This Row],[Category]],Category.,2,0)</f>
        <v>Ho. Ap.</v>
      </c>
      <c r="E173" s="3" t="s">
        <v>36</v>
      </c>
      <c r="F173" s="3" t="str">
        <f>VLOOKUP(data[[#This Row],[Product]],Product.,2,0)</f>
        <v>Micr.</v>
      </c>
      <c r="G173" s="3" t="s">
        <v>12</v>
      </c>
      <c r="H173" s="3" t="str">
        <f>VLOOKUP(data[[#This Row],[State]],State.,2,0)</f>
        <v>CL</v>
      </c>
      <c r="I173" s="3">
        <v>2</v>
      </c>
      <c r="J173" s="3">
        <v>3670.36</v>
      </c>
      <c r="K173" s="3">
        <v>2315.29</v>
      </c>
    </row>
    <row r="174" spans="1:11" x14ac:dyDescent="0.4">
      <c r="A174" s="3" t="s">
        <v>18</v>
      </c>
      <c r="B174" s="3" t="s">
        <v>39</v>
      </c>
      <c r="C174" s="3" t="s">
        <v>15</v>
      </c>
      <c r="D174" s="3" t="str">
        <f>VLOOKUP(data[[#This Row],[Category]],Category.,2,0)</f>
        <v>Cloth.</v>
      </c>
      <c r="E174" s="3" t="s">
        <v>16</v>
      </c>
      <c r="F174" s="3" t="str">
        <f>VLOOKUP(data[[#This Row],[Product]],Product.,2,0)</f>
        <v>Jean.</v>
      </c>
      <c r="G174" s="3" t="s">
        <v>22</v>
      </c>
      <c r="H174" s="3" t="str">
        <f>VLOOKUP(data[[#This Row],[State]],State.,2,0)</f>
        <v>NY</v>
      </c>
      <c r="I174" s="3">
        <v>4</v>
      </c>
      <c r="J174" s="3">
        <v>3571.26</v>
      </c>
      <c r="K174" s="3">
        <v>933.79</v>
      </c>
    </row>
    <row r="175" spans="1:11" x14ac:dyDescent="0.4">
      <c r="A175" s="3" t="s">
        <v>18</v>
      </c>
      <c r="B175" s="3" t="s">
        <v>49</v>
      </c>
      <c r="C175" s="3" t="s">
        <v>20</v>
      </c>
      <c r="D175" s="3" t="str">
        <f>VLOOKUP(data[[#This Row],[Category]],Category.,2,0)</f>
        <v>Sp. &amp; Fi.</v>
      </c>
      <c r="E175" s="3" t="s">
        <v>21</v>
      </c>
      <c r="F175" s="3" t="str">
        <f>VLOOKUP(data[[#This Row],[Product]],Product.,2,0)</f>
        <v>Yoga.</v>
      </c>
      <c r="G175" s="3" t="s">
        <v>48</v>
      </c>
      <c r="H175" s="3" t="str">
        <f>VLOOKUP(data[[#This Row],[State]],State.,2,0)</f>
        <v>PN</v>
      </c>
      <c r="I175" s="3">
        <v>2</v>
      </c>
      <c r="J175" s="3">
        <v>5174.9799999999996</v>
      </c>
      <c r="K175" s="3">
        <v>3905.3</v>
      </c>
    </row>
    <row r="176" spans="1:11" x14ac:dyDescent="0.4">
      <c r="A176" s="3" t="s">
        <v>38</v>
      </c>
      <c r="B176" s="3" t="s">
        <v>49</v>
      </c>
      <c r="C176" s="3" t="s">
        <v>15</v>
      </c>
      <c r="D176" s="3" t="str">
        <f>VLOOKUP(data[[#This Row],[Category]],Category.,2,0)</f>
        <v>Cloth.</v>
      </c>
      <c r="E176" s="3" t="s">
        <v>16</v>
      </c>
      <c r="F176" s="3" t="str">
        <f>VLOOKUP(data[[#This Row],[Product]],Product.,2,0)</f>
        <v>Jean.</v>
      </c>
      <c r="G176" s="3" t="s">
        <v>28</v>
      </c>
      <c r="H176" s="3" t="str">
        <f>VLOOKUP(data[[#This Row],[State]],State.,2,0)</f>
        <v>FL</v>
      </c>
      <c r="I176" s="3">
        <v>3</v>
      </c>
      <c r="J176" s="3">
        <v>9598.06</v>
      </c>
      <c r="K176" s="3">
        <v>6029.98</v>
      </c>
    </row>
    <row r="177" spans="1:11" x14ac:dyDescent="0.4">
      <c r="A177" s="3" t="s">
        <v>40</v>
      </c>
      <c r="B177" s="3" t="s">
        <v>19</v>
      </c>
      <c r="C177" s="3" t="s">
        <v>10</v>
      </c>
      <c r="D177" s="3" t="str">
        <f>VLOOKUP(data[[#This Row],[Category]],Category.,2,0)</f>
        <v>Electr.</v>
      </c>
      <c r="E177" s="3" t="s">
        <v>54</v>
      </c>
      <c r="F177" s="3" t="str">
        <f>VLOOKUP(data[[#This Row],[Product]],Product.,2,0)</f>
        <v>Lapt.</v>
      </c>
      <c r="G177" s="3" t="s">
        <v>28</v>
      </c>
      <c r="H177" s="3" t="str">
        <f>VLOOKUP(data[[#This Row],[State]],State.,2,0)</f>
        <v>FL</v>
      </c>
      <c r="I177" s="3">
        <v>2</v>
      </c>
      <c r="J177" s="3">
        <v>8465.58</v>
      </c>
      <c r="K177" s="3">
        <v>5340.76</v>
      </c>
    </row>
    <row r="178" spans="1:11" x14ac:dyDescent="0.4">
      <c r="A178" s="3" t="s">
        <v>26</v>
      </c>
      <c r="B178" s="3" t="s">
        <v>19</v>
      </c>
      <c r="C178" s="3" t="s">
        <v>24</v>
      </c>
      <c r="D178" s="3" t="str">
        <f>VLOOKUP(data[[#This Row],[Category]],Category.,2,0)</f>
        <v>Fo. &amp; Be.</v>
      </c>
      <c r="E178" s="3" t="s">
        <v>45</v>
      </c>
      <c r="F178" s="3" t="str">
        <f>VLOOKUP(data[[#This Row],[Product]],Product.,2,0)</f>
        <v>Tea.</v>
      </c>
      <c r="G178" s="3" t="s">
        <v>12</v>
      </c>
      <c r="H178" s="3" t="str">
        <f>VLOOKUP(data[[#This Row],[State]],State.,2,0)</f>
        <v>CL</v>
      </c>
      <c r="I178" s="3">
        <v>3</v>
      </c>
      <c r="J178" s="3">
        <v>4287.16</v>
      </c>
      <c r="K178" s="3">
        <v>3680.53</v>
      </c>
    </row>
    <row r="179" spans="1:11" x14ac:dyDescent="0.4">
      <c r="A179" s="3" t="s">
        <v>13</v>
      </c>
      <c r="B179" s="3" t="s">
        <v>30</v>
      </c>
      <c r="C179" s="3" t="s">
        <v>35</v>
      </c>
      <c r="D179" s="3" t="str">
        <f>VLOOKUP(data[[#This Row],[Category]],Category.,2,0)</f>
        <v>Ho. Ap.</v>
      </c>
      <c r="E179" s="3" t="s">
        <v>44</v>
      </c>
      <c r="F179" s="3" t="str">
        <f>VLOOKUP(data[[#This Row],[Product]],Product.,2,0)</f>
        <v>Dish.</v>
      </c>
      <c r="G179" s="3" t="s">
        <v>28</v>
      </c>
      <c r="H179" s="3" t="str">
        <f>VLOOKUP(data[[#This Row],[State]],State.,2,0)</f>
        <v>FL</v>
      </c>
      <c r="I179" s="3">
        <v>1</v>
      </c>
      <c r="J179" s="3">
        <v>6911.46</v>
      </c>
      <c r="K179" s="3">
        <v>5784.12</v>
      </c>
    </row>
    <row r="180" spans="1:11" x14ac:dyDescent="0.4">
      <c r="A180" s="3" t="s">
        <v>37</v>
      </c>
      <c r="B180" s="3" t="s">
        <v>32</v>
      </c>
      <c r="C180" s="3" t="s">
        <v>10</v>
      </c>
      <c r="D180" s="3" t="str">
        <f>VLOOKUP(data[[#This Row],[Category]],Category.,2,0)</f>
        <v>Electr.</v>
      </c>
      <c r="E180" s="3" t="s">
        <v>51</v>
      </c>
      <c r="F180" s="3" t="str">
        <f>VLOOKUP(data[[#This Row],[Product]],Product.,2,0)</f>
        <v>Came.</v>
      </c>
      <c r="G180" s="3" t="s">
        <v>22</v>
      </c>
      <c r="H180" s="3" t="str">
        <f>VLOOKUP(data[[#This Row],[State]],State.,2,0)</f>
        <v>NY</v>
      </c>
      <c r="I180" s="3">
        <v>4</v>
      </c>
      <c r="J180" s="3">
        <v>9380.16</v>
      </c>
      <c r="K180" s="3">
        <v>6707.4</v>
      </c>
    </row>
    <row r="181" spans="1:11" x14ac:dyDescent="0.4">
      <c r="A181" s="3" t="s">
        <v>41</v>
      </c>
      <c r="B181" s="3" t="s">
        <v>39</v>
      </c>
      <c r="C181" s="3" t="s">
        <v>24</v>
      </c>
      <c r="D181" s="3" t="str">
        <f>VLOOKUP(data[[#This Row],[Category]],Category.,2,0)</f>
        <v>Fo. &amp; Be.</v>
      </c>
      <c r="E181" s="3" t="s">
        <v>56</v>
      </c>
      <c r="F181" s="3" t="str">
        <f>VLOOKUP(data[[#This Row],[Product]],Product.,2,0)</f>
        <v>Coff.</v>
      </c>
      <c r="G181" s="3" t="s">
        <v>12</v>
      </c>
      <c r="H181" s="3" t="str">
        <f>VLOOKUP(data[[#This Row],[State]],State.,2,0)</f>
        <v>CL</v>
      </c>
      <c r="I181" s="3">
        <v>4</v>
      </c>
      <c r="J181" s="3">
        <v>4770.8599999999997</v>
      </c>
      <c r="K181" s="3">
        <v>522.48</v>
      </c>
    </row>
    <row r="182" spans="1:11" x14ac:dyDescent="0.4">
      <c r="A182" s="3" t="s">
        <v>18</v>
      </c>
      <c r="B182" s="3" t="s">
        <v>39</v>
      </c>
      <c r="C182" s="3" t="s">
        <v>10</v>
      </c>
      <c r="D182" s="3" t="str">
        <f>VLOOKUP(data[[#This Row],[Category]],Category.,2,0)</f>
        <v>Electr.</v>
      </c>
      <c r="E182" s="3" t="s">
        <v>47</v>
      </c>
      <c r="F182" s="3" t="str">
        <f>VLOOKUP(data[[#This Row],[Product]],Product.,2,0)</f>
        <v>Head.</v>
      </c>
      <c r="G182" s="3" t="s">
        <v>12</v>
      </c>
      <c r="H182" s="3" t="str">
        <f>VLOOKUP(data[[#This Row],[State]],State.,2,0)</f>
        <v>CL</v>
      </c>
      <c r="I182" s="3">
        <v>3</v>
      </c>
      <c r="J182" s="3">
        <v>7013.11</v>
      </c>
      <c r="K182" s="3">
        <v>4490.7299999999996</v>
      </c>
    </row>
    <row r="183" spans="1:11" x14ac:dyDescent="0.4">
      <c r="A183" s="3" t="s">
        <v>37</v>
      </c>
      <c r="B183" s="3" t="s">
        <v>19</v>
      </c>
      <c r="C183" s="3" t="s">
        <v>20</v>
      </c>
      <c r="D183" s="3" t="str">
        <f>VLOOKUP(data[[#This Row],[Category]],Category.,2,0)</f>
        <v>Sp. &amp; Fi.</v>
      </c>
      <c r="E183" s="3" t="s">
        <v>42</v>
      </c>
      <c r="F183" s="3" t="str">
        <f>VLOOKUP(data[[#This Row],[Product]],Product.,2,0)</f>
        <v>Dumb.</v>
      </c>
      <c r="G183" s="3" t="s">
        <v>17</v>
      </c>
      <c r="H183" s="3" t="str">
        <f>VLOOKUP(data[[#This Row],[State]],State.,2,0)</f>
        <v>TX</v>
      </c>
      <c r="I183" s="3">
        <v>5</v>
      </c>
      <c r="J183" s="3">
        <v>7246.39</v>
      </c>
      <c r="K183" s="3">
        <v>2766.01</v>
      </c>
    </row>
    <row r="184" spans="1:11" x14ac:dyDescent="0.4">
      <c r="A184" s="3" t="s">
        <v>18</v>
      </c>
      <c r="B184" s="3" t="s">
        <v>14</v>
      </c>
      <c r="C184" s="3" t="s">
        <v>10</v>
      </c>
      <c r="D184" s="3" t="str">
        <f>VLOOKUP(data[[#This Row],[Category]],Category.,2,0)</f>
        <v>Electr.</v>
      </c>
      <c r="E184" s="3" t="s">
        <v>51</v>
      </c>
      <c r="F184" s="3" t="str">
        <f>VLOOKUP(data[[#This Row],[Product]],Product.,2,0)</f>
        <v>Came.</v>
      </c>
      <c r="G184" s="3" t="s">
        <v>12</v>
      </c>
      <c r="H184" s="3" t="str">
        <f>VLOOKUP(data[[#This Row],[State]],State.,2,0)</f>
        <v>CL</v>
      </c>
      <c r="I184" s="3">
        <v>4</v>
      </c>
      <c r="J184" s="3">
        <v>7510.31</v>
      </c>
      <c r="K184" s="3">
        <v>2202.1</v>
      </c>
    </row>
    <row r="185" spans="1:11" x14ac:dyDescent="0.4">
      <c r="A185" s="3" t="s">
        <v>37</v>
      </c>
      <c r="B185" s="3" t="s">
        <v>30</v>
      </c>
      <c r="C185" s="3" t="s">
        <v>20</v>
      </c>
      <c r="D185" s="3" t="str">
        <f>VLOOKUP(data[[#This Row],[Category]],Category.,2,0)</f>
        <v>Sp. &amp; Fi.</v>
      </c>
      <c r="E185" s="3" t="s">
        <v>42</v>
      </c>
      <c r="F185" s="3" t="str">
        <f>VLOOKUP(data[[#This Row],[Product]],Product.,2,0)</f>
        <v>Dumb.</v>
      </c>
      <c r="G185" s="3" t="s">
        <v>34</v>
      </c>
      <c r="H185" s="3" t="str">
        <f>VLOOKUP(data[[#This Row],[State]],State.,2,0)</f>
        <v>IL</v>
      </c>
      <c r="I185" s="3">
        <v>1</v>
      </c>
      <c r="J185" s="3">
        <v>7907.65</v>
      </c>
      <c r="K185" s="3">
        <v>1177.95</v>
      </c>
    </row>
    <row r="186" spans="1:11" x14ac:dyDescent="0.4">
      <c r="A186" s="3" t="s">
        <v>8</v>
      </c>
      <c r="B186" s="3" t="s">
        <v>32</v>
      </c>
      <c r="C186" s="3" t="s">
        <v>15</v>
      </c>
      <c r="D186" s="3" t="str">
        <f>VLOOKUP(data[[#This Row],[Category]],Category.,2,0)</f>
        <v>Cloth.</v>
      </c>
      <c r="E186" s="3" t="s">
        <v>46</v>
      </c>
      <c r="F186" s="3" t="str">
        <f>VLOOKUP(data[[#This Row],[Product]],Product.,2,0)</f>
        <v>Swea.</v>
      </c>
      <c r="G186" s="3" t="s">
        <v>28</v>
      </c>
      <c r="H186" s="3" t="str">
        <f>VLOOKUP(data[[#This Row],[State]],State.,2,0)</f>
        <v>FL</v>
      </c>
      <c r="I186" s="3">
        <v>3</v>
      </c>
      <c r="J186" s="3">
        <v>610.66999999999996</v>
      </c>
      <c r="K186" s="3">
        <v>186.29</v>
      </c>
    </row>
    <row r="187" spans="1:11" x14ac:dyDescent="0.4">
      <c r="A187" s="3" t="s">
        <v>41</v>
      </c>
      <c r="B187" s="3" t="s">
        <v>49</v>
      </c>
      <c r="C187" s="3" t="s">
        <v>15</v>
      </c>
      <c r="D187" s="3" t="str">
        <f>VLOOKUP(data[[#This Row],[Category]],Category.,2,0)</f>
        <v>Cloth.</v>
      </c>
      <c r="E187" s="3" t="s">
        <v>16</v>
      </c>
      <c r="F187" s="3" t="str">
        <f>VLOOKUP(data[[#This Row],[Product]],Product.,2,0)</f>
        <v>Jean.</v>
      </c>
      <c r="G187" s="3" t="s">
        <v>22</v>
      </c>
      <c r="H187" s="3" t="str">
        <f>VLOOKUP(data[[#This Row],[State]],State.,2,0)</f>
        <v>NY</v>
      </c>
      <c r="I187" s="3">
        <v>1</v>
      </c>
      <c r="J187" s="3">
        <v>6755.38</v>
      </c>
      <c r="K187" s="3">
        <v>5469.79</v>
      </c>
    </row>
    <row r="188" spans="1:11" x14ac:dyDescent="0.4">
      <c r="A188" s="3" t="s">
        <v>40</v>
      </c>
      <c r="B188" s="3" t="s">
        <v>32</v>
      </c>
      <c r="C188" s="3" t="s">
        <v>10</v>
      </c>
      <c r="D188" s="3" t="str">
        <f>VLOOKUP(data[[#This Row],[Category]],Category.,2,0)</f>
        <v>Electr.</v>
      </c>
      <c r="E188" s="3" t="s">
        <v>47</v>
      </c>
      <c r="F188" s="3" t="str">
        <f>VLOOKUP(data[[#This Row],[Product]],Product.,2,0)</f>
        <v>Head.</v>
      </c>
      <c r="G188" s="3" t="s">
        <v>17</v>
      </c>
      <c r="H188" s="3" t="str">
        <f>VLOOKUP(data[[#This Row],[State]],State.,2,0)</f>
        <v>TX</v>
      </c>
      <c r="I188" s="3">
        <v>3</v>
      </c>
      <c r="J188" s="3">
        <v>6786.68</v>
      </c>
      <c r="K188" s="3">
        <v>3240.54</v>
      </c>
    </row>
    <row r="189" spans="1:11" x14ac:dyDescent="0.4">
      <c r="A189" s="3" t="s">
        <v>52</v>
      </c>
      <c r="B189" s="3" t="s">
        <v>14</v>
      </c>
      <c r="C189" s="3" t="s">
        <v>10</v>
      </c>
      <c r="D189" s="3" t="str">
        <f>VLOOKUP(data[[#This Row],[Category]],Category.,2,0)</f>
        <v>Electr.</v>
      </c>
      <c r="E189" s="3" t="s">
        <v>51</v>
      </c>
      <c r="F189" s="3" t="str">
        <f>VLOOKUP(data[[#This Row],[Product]],Product.,2,0)</f>
        <v>Came.</v>
      </c>
      <c r="G189" s="3" t="s">
        <v>22</v>
      </c>
      <c r="H189" s="3" t="str">
        <f>VLOOKUP(data[[#This Row],[State]],State.,2,0)</f>
        <v>NY</v>
      </c>
      <c r="I189" s="3">
        <v>2</v>
      </c>
      <c r="J189" s="3">
        <v>2233.15</v>
      </c>
      <c r="K189" s="3">
        <v>569.79</v>
      </c>
    </row>
    <row r="190" spans="1:11" x14ac:dyDescent="0.4">
      <c r="A190" s="3" t="s">
        <v>40</v>
      </c>
      <c r="B190" s="3" t="s">
        <v>30</v>
      </c>
      <c r="C190" s="3" t="s">
        <v>20</v>
      </c>
      <c r="D190" s="3" t="str">
        <f>VLOOKUP(data[[#This Row],[Category]],Category.,2,0)</f>
        <v>Sp. &amp; Fi.</v>
      </c>
      <c r="E190" s="3" t="s">
        <v>42</v>
      </c>
      <c r="F190" s="3" t="str">
        <f>VLOOKUP(data[[#This Row],[Product]],Product.,2,0)</f>
        <v>Dumb.</v>
      </c>
      <c r="G190" s="3" t="s">
        <v>48</v>
      </c>
      <c r="H190" s="3" t="str">
        <f>VLOOKUP(data[[#This Row],[State]],State.,2,0)</f>
        <v>PN</v>
      </c>
      <c r="I190" s="3">
        <v>4</v>
      </c>
      <c r="J190" s="3">
        <v>1024.99</v>
      </c>
      <c r="K190" s="3">
        <v>20.11</v>
      </c>
    </row>
    <row r="191" spans="1:11" x14ac:dyDescent="0.4">
      <c r="A191" s="3" t="s">
        <v>37</v>
      </c>
      <c r="B191" s="3" t="s">
        <v>30</v>
      </c>
      <c r="C191" s="3" t="s">
        <v>10</v>
      </c>
      <c r="D191" s="3" t="str">
        <f>VLOOKUP(data[[#This Row],[Category]],Category.,2,0)</f>
        <v>Electr.</v>
      </c>
      <c r="E191" s="3" t="s">
        <v>51</v>
      </c>
      <c r="F191" s="3" t="str">
        <f>VLOOKUP(data[[#This Row],[Product]],Product.,2,0)</f>
        <v>Came.</v>
      </c>
      <c r="G191" s="3" t="s">
        <v>34</v>
      </c>
      <c r="H191" s="3" t="str">
        <f>VLOOKUP(data[[#This Row],[State]],State.,2,0)</f>
        <v>IL</v>
      </c>
      <c r="I191" s="3">
        <v>2</v>
      </c>
      <c r="J191" s="3">
        <v>2166.4299999999998</v>
      </c>
      <c r="K191" s="3">
        <v>1904.84</v>
      </c>
    </row>
    <row r="192" spans="1:11" x14ac:dyDescent="0.4">
      <c r="A192" s="3" t="s">
        <v>29</v>
      </c>
      <c r="B192" s="3" t="s">
        <v>9</v>
      </c>
      <c r="C192" s="3" t="s">
        <v>24</v>
      </c>
      <c r="D192" s="3" t="str">
        <f>VLOOKUP(data[[#This Row],[Category]],Category.,2,0)</f>
        <v>Fo. &amp; Be.</v>
      </c>
      <c r="E192" s="3" t="s">
        <v>45</v>
      </c>
      <c r="F192" s="3" t="str">
        <f>VLOOKUP(data[[#This Row],[Product]],Product.,2,0)</f>
        <v>Tea.</v>
      </c>
      <c r="G192" s="3" t="s">
        <v>48</v>
      </c>
      <c r="H192" s="3" t="str">
        <f>VLOOKUP(data[[#This Row],[State]],State.,2,0)</f>
        <v>PN</v>
      </c>
      <c r="I192" s="3">
        <v>1</v>
      </c>
      <c r="J192" s="3">
        <v>1818.76</v>
      </c>
      <c r="K192" s="3">
        <v>126.42</v>
      </c>
    </row>
    <row r="193" spans="1:11" x14ac:dyDescent="0.4">
      <c r="A193" s="3" t="s">
        <v>18</v>
      </c>
      <c r="B193" s="3" t="s">
        <v>32</v>
      </c>
      <c r="C193" s="3" t="s">
        <v>15</v>
      </c>
      <c r="D193" s="3" t="str">
        <f>VLOOKUP(data[[#This Row],[Category]],Category.,2,0)</f>
        <v>Cloth.</v>
      </c>
      <c r="E193" s="3" t="s">
        <v>27</v>
      </c>
      <c r="F193" s="3" t="str">
        <f>VLOOKUP(data[[#This Row],[Product]],Product.,2,0)</f>
        <v>Jack.</v>
      </c>
      <c r="G193" s="3" t="s">
        <v>12</v>
      </c>
      <c r="H193" s="3" t="str">
        <f>VLOOKUP(data[[#This Row],[State]],State.,2,0)</f>
        <v>CL</v>
      </c>
      <c r="I193" s="3">
        <v>5</v>
      </c>
      <c r="J193" s="3">
        <v>7708.19</v>
      </c>
      <c r="K193" s="3">
        <v>1414.19</v>
      </c>
    </row>
    <row r="194" spans="1:11" x14ac:dyDescent="0.4">
      <c r="A194" s="3" t="s">
        <v>41</v>
      </c>
      <c r="B194" s="3" t="s">
        <v>32</v>
      </c>
      <c r="C194" s="3" t="s">
        <v>15</v>
      </c>
      <c r="D194" s="3" t="str">
        <f>VLOOKUP(data[[#This Row],[Category]],Category.,2,0)</f>
        <v>Cloth.</v>
      </c>
      <c r="E194" s="3" t="s">
        <v>46</v>
      </c>
      <c r="F194" s="3" t="str">
        <f>VLOOKUP(data[[#This Row],[Product]],Product.,2,0)</f>
        <v>Swea.</v>
      </c>
      <c r="G194" s="3" t="s">
        <v>12</v>
      </c>
      <c r="H194" s="3" t="str">
        <f>VLOOKUP(data[[#This Row],[State]],State.,2,0)</f>
        <v>CL</v>
      </c>
      <c r="I194" s="3">
        <v>2</v>
      </c>
      <c r="J194" s="3">
        <v>8718.89</v>
      </c>
      <c r="K194" s="3">
        <v>6639.62</v>
      </c>
    </row>
    <row r="195" spans="1:11" x14ac:dyDescent="0.4">
      <c r="A195" s="3" t="s">
        <v>52</v>
      </c>
      <c r="B195" s="3" t="s">
        <v>19</v>
      </c>
      <c r="C195" s="3" t="s">
        <v>20</v>
      </c>
      <c r="D195" s="3" t="str">
        <f>VLOOKUP(data[[#This Row],[Category]],Category.,2,0)</f>
        <v>Sp. &amp; Fi.</v>
      </c>
      <c r="E195" s="3" t="s">
        <v>33</v>
      </c>
      <c r="F195" s="3" t="str">
        <f>VLOOKUP(data[[#This Row],[Product]],Product.,2,0)</f>
        <v>Bicy.</v>
      </c>
      <c r="G195" s="3" t="s">
        <v>28</v>
      </c>
      <c r="H195" s="3" t="str">
        <f>VLOOKUP(data[[#This Row],[State]],State.,2,0)</f>
        <v>FL</v>
      </c>
      <c r="I195" s="3">
        <v>1</v>
      </c>
      <c r="J195" s="3">
        <v>9863.86</v>
      </c>
      <c r="K195" s="3">
        <v>1565.12</v>
      </c>
    </row>
    <row r="196" spans="1:11" x14ac:dyDescent="0.4">
      <c r="A196" s="3" t="s">
        <v>23</v>
      </c>
      <c r="B196" s="3" t="s">
        <v>49</v>
      </c>
      <c r="C196" s="3" t="s">
        <v>35</v>
      </c>
      <c r="D196" s="3" t="str">
        <f>VLOOKUP(data[[#This Row],[Category]],Category.,2,0)</f>
        <v>Ho. Ap.</v>
      </c>
      <c r="E196" s="3" t="s">
        <v>50</v>
      </c>
      <c r="F196" s="3" t="str">
        <f>VLOOKUP(data[[#This Row],[Product]],Product.,2,0)</f>
        <v>Refr.</v>
      </c>
      <c r="G196" s="3" t="s">
        <v>12</v>
      </c>
      <c r="H196" s="3" t="str">
        <f>VLOOKUP(data[[#This Row],[State]],State.,2,0)</f>
        <v>CL</v>
      </c>
      <c r="I196" s="3">
        <v>1</v>
      </c>
      <c r="J196" s="3">
        <v>3070.52</v>
      </c>
      <c r="K196" s="3">
        <v>1223.1500000000001</v>
      </c>
    </row>
    <row r="197" spans="1:11" x14ac:dyDescent="0.4">
      <c r="A197" s="3" t="s">
        <v>40</v>
      </c>
      <c r="B197" s="3" t="s">
        <v>32</v>
      </c>
      <c r="C197" s="3" t="s">
        <v>15</v>
      </c>
      <c r="D197" s="3" t="str">
        <f>VLOOKUP(data[[#This Row],[Category]],Category.,2,0)</f>
        <v>Cloth.</v>
      </c>
      <c r="E197" s="3" t="s">
        <v>27</v>
      </c>
      <c r="F197" s="3" t="str">
        <f>VLOOKUP(data[[#This Row],[Product]],Product.,2,0)</f>
        <v>Jack.</v>
      </c>
      <c r="G197" s="3" t="s">
        <v>22</v>
      </c>
      <c r="H197" s="3" t="str">
        <f>VLOOKUP(data[[#This Row],[State]],State.,2,0)</f>
        <v>NY</v>
      </c>
      <c r="I197" s="3">
        <v>2</v>
      </c>
      <c r="J197" s="3">
        <v>7043.56</v>
      </c>
      <c r="K197" s="3">
        <v>2548.19</v>
      </c>
    </row>
    <row r="198" spans="1:11" x14ac:dyDescent="0.4">
      <c r="A198" s="3" t="s">
        <v>29</v>
      </c>
      <c r="B198" s="3" t="s">
        <v>39</v>
      </c>
      <c r="C198" s="3" t="s">
        <v>10</v>
      </c>
      <c r="D198" s="3" t="str">
        <f>VLOOKUP(data[[#This Row],[Category]],Category.,2,0)</f>
        <v>Electr.</v>
      </c>
      <c r="E198" s="3" t="s">
        <v>47</v>
      </c>
      <c r="F198" s="3" t="str">
        <f>VLOOKUP(data[[#This Row],[Product]],Product.,2,0)</f>
        <v>Head.</v>
      </c>
      <c r="G198" s="3" t="s">
        <v>34</v>
      </c>
      <c r="H198" s="3" t="str">
        <f>VLOOKUP(data[[#This Row],[State]],State.,2,0)</f>
        <v>IL</v>
      </c>
      <c r="I198" s="3">
        <v>4</v>
      </c>
      <c r="J198" s="3">
        <v>5302.99</v>
      </c>
      <c r="K198" s="3">
        <v>3041.41</v>
      </c>
    </row>
    <row r="199" spans="1:11" x14ac:dyDescent="0.4">
      <c r="A199" s="3" t="s">
        <v>23</v>
      </c>
      <c r="B199" s="3" t="s">
        <v>30</v>
      </c>
      <c r="C199" s="3" t="s">
        <v>15</v>
      </c>
      <c r="D199" s="3" t="str">
        <f>VLOOKUP(data[[#This Row],[Category]],Category.,2,0)</f>
        <v>Cloth.</v>
      </c>
      <c r="E199" s="3" t="s">
        <v>27</v>
      </c>
      <c r="F199" s="3" t="str">
        <f>VLOOKUP(data[[#This Row],[Product]],Product.,2,0)</f>
        <v>Jack.</v>
      </c>
      <c r="G199" s="3" t="s">
        <v>48</v>
      </c>
      <c r="H199" s="3" t="str">
        <f>VLOOKUP(data[[#This Row],[State]],State.,2,0)</f>
        <v>PN</v>
      </c>
      <c r="I199" s="3">
        <v>4</v>
      </c>
      <c r="J199" s="3">
        <v>1814.66</v>
      </c>
      <c r="K199" s="3">
        <v>1511.98</v>
      </c>
    </row>
    <row r="200" spans="1:11" x14ac:dyDescent="0.4">
      <c r="A200" s="3" t="s">
        <v>52</v>
      </c>
      <c r="B200" s="3" t="s">
        <v>30</v>
      </c>
      <c r="C200" s="3" t="s">
        <v>24</v>
      </c>
      <c r="D200" s="3" t="str">
        <f>VLOOKUP(data[[#This Row],[Category]],Category.,2,0)</f>
        <v>Fo. &amp; Be.</v>
      </c>
      <c r="E200" s="3" t="s">
        <v>45</v>
      </c>
      <c r="F200" s="3" t="str">
        <f>VLOOKUP(data[[#This Row],[Product]],Product.,2,0)</f>
        <v>Tea.</v>
      </c>
      <c r="G200" s="3" t="s">
        <v>34</v>
      </c>
      <c r="H200" s="3" t="str">
        <f>VLOOKUP(data[[#This Row],[State]],State.,2,0)</f>
        <v>IL</v>
      </c>
      <c r="I200" s="3">
        <v>2</v>
      </c>
      <c r="J200" s="3">
        <v>4748.08</v>
      </c>
      <c r="K200" s="3">
        <v>1393.16</v>
      </c>
    </row>
    <row r="201" spans="1:11" x14ac:dyDescent="0.4">
      <c r="A201" s="3" t="s">
        <v>26</v>
      </c>
      <c r="B201" s="3" t="s">
        <v>9</v>
      </c>
      <c r="C201" s="3" t="s">
        <v>24</v>
      </c>
      <c r="D201" s="3" t="str">
        <f>VLOOKUP(data[[#This Row],[Category]],Category.,2,0)</f>
        <v>Fo. &amp; Be.</v>
      </c>
      <c r="E201" s="3" t="s">
        <v>25</v>
      </c>
      <c r="F201" s="3" t="str">
        <f>VLOOKUP(data[[#This Row],[Product]],Product.,2,0)</f>
        <v>Snac.</v>
      </c>
      <c r="G201" s="3" t="s">
        <v>34</v>
      </c>
      <c r="H201" s="3" t="str">
        <f>VLOOKUP(data[[#This Row],[State]],State.,2,0)</f>
        <v>IL</v>
      </c>
      <c r="I201" s="3">
        <v>2</v>
      </c>
      <c r="J201" s="3">
        <v>8692.98</v>
      </c>
      <c r="K201" s="3">
        <v>978.72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158E-F6FA-4DFE-8FBA-6A8F6AEB3069}">
  <sheetPr>
    <tabColor rgb="FFE7954D"/>
  </sheetPr>
  <dimension ref="F2:G9"/>
  <sheetViews>
    <sheetView showGridLines="0" workbookViewId="0">
      <selection activeCell="M34" sqref="M34"/>
    </sheetView>
  </sheetViews>
  <sheetFormatPr defaultRowHeight="14.6" x14ac:dyDescent="0.4"/>
  <cols>
    <col min="1" max="1" width="10.61328125" style="36" bestFit="1" customWidth="1"/>
    <col min="2" max="2" width="11.921875" style="36" bestFit="1" customWidth="1"/>
    <col min="3" max="5" width="9.23046875" style="36"/>
    <col min="6" max="6" width="10.61328125" style="36" bestFit="1" customWidth="1"/>
    <col min="7" max="7" width="16.53515625" style="36" bestFit="1" customWidth="1"/>
    <col min="8" max="16384" width="9.23046875" style="36"/>
  </cols>
  <sheetData>
    <row r="2" spans="6:7" x14ac:dyDescent="0.4">
      <c r="F2" s="36" t="s">
        <v>2</v>
      </c>
      <c r="G2" s="36" t="s">
        <v>20</v>
      </c>
    </row>
    <row r="4" spans="6:7" x14ac:dyDescent="0.4">
      <c r="F4" s="36" t="s">
        <v>3</v>
      </c>
      <c r="G4" s="36" t="s">
        <v>80</v>
      </c>
    </row>
    <row r="5" spans="6:7" x14ac:dyDescent="0.4">
      <c r="F5" s="36" t="s">
        <v>33</v>
      </c>
      <c r="G5" s="37">
        <v>80571.700000000012</v>
      </c>
    </row>
    <row r="6" spans="6:7" x14ac:dyDescent="0.4">
      <c r="F6" s="36" t="s">
        <v>42</v>
      </c>
      <c r="G6" s="37">
        <v>76670.649999999994</v>
      </c>
    </row>
    <row r="7" spans="6:7" x14ac:dyDescent="0.4">
      <c r="F7" s="36" t="s">
        <v>21</v>
      </c>
      <c r="G7" s="37">
        <v>45468.039999999994</v>
      </c>
    </row>
    <row r="8" spans="6:7" x14ac:dyDescent="0.4">
      <c r="F8" s="36" t="s">
        <v>53</v>
      </c>
      <c r="G8" s="37">
        <v>34727.339999999997</v>
      </c>
    </row>
    <row r="9" spans="6:7" x14ac:dyDescent="0.4">
      <c r="F9" s="36" t="s">
        <v>79</v>
      </c>
      <c r="G9" s="37">
        <v>237437.72999999998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D67E-3606-45E6-812E-069085A11B90}">
  <sheetPr>
    <tabColor rgb="FFE7954D"/>
  </sheetPr>
  <dimension ref="A2:L22"/>
  <sheetViews>
    <sheetView workbookViewId="0">
      <selection activeCell="C15" sqref="C15"/>
    </sheetView>
  </sheetViews>
  <sheetFormatPr defaultRowHeight="17.600000000000001" x14ac:dyDescent="0.4"/>
  <cols>
    <col min="1" max="1" width="11.23046875" style="3" customWidth="1"/>
    <col min="2" max="2" width="9.23046875" style="3"/>
    <col min="3" max="3" width="10.4609375" style="3" customWidth="1"/>
    <col min="4" max="4" width="9.23046875" style="3"/>
    <col min="5" max="6" width="16.921875" style="3" customWidth="1"/>
    <col min="7" max="7" width="9.23046875" style="3"/>
    <col min="8" max="9" width="14" style="3" customWidth="1"/>
    <col min="10" max="10" width="9.23046875" style="3" customWidth="1"/>
    <col min="11" max="12" width="14.23046875" style="3" customWidth="1"/>
    <col min="13" max="16384" width="9.23046875" style="3"/>
  </cols>
  <sheetData>
    <row r="2" spans="1:12" x14ac:dyDescent="0.4">
      <c r="A2" s="4" t="s">
        <v>59</v>
      </c>
      <c r="C2" s="4" t="s">
        <v>1</v>
      </c>
      <c r="E2" s="4" t="s">
        <v>2</v>
      </c>
      <c r="F2" s="4" t="s">
        <v>65</v>
      </c>
      <c r="H2" s="4" t="s">
        <v>3</v>
      </c>
      <c r="I2" s="4" t="s">
        <v>66</v>
      </c>
      <c r="K2" s="4" t="s">
        <v>4</v>
      </c>
      <c r="L2" s="4" t="s">
        <v>67</v>
      </c>
    </row>
    <row r="3" spans="1:12" x14ac:dyDescent="0.4">
      <c r="A3" s="5" t="str" cm="1">
        <f t="array" ref="A3:A14">_xlfn.UNIQUE(data[Month],FALSE,FALSE)</f>
        <v>May</v>
      </c>
      <c r="C3" s="5" t="str" cm="1">
        <f t="array" ref="C3:C9">_xlfn.UNIQUE(data[Seller],FALSE,FALSE)</f>
        <v>Dave</v>
      </c>
      <c r="E3" s="5" t="str" cm="1">
        <f t="array" ref="E3:E7">_xlfn.UNIQUE(data[Category],FALSE,FALSE)</f>
        <v>Electronics</v>
      </c>
      <c r="F3" s="5" t="s">
        <v>60</v>
      </c>
      <c r="H3" s="5" t="str" cm="1">
        <f t="array" ref="H3:H22">_xlfn.UNIQUE(data[Product],FALSE,FALSE)</f>
        <v>Smartphone</v>
      </c>
      <c r="I3" s="5" t="str">
        <f>LEFT(H3,4) &amp; "."</f>
        <v>Smar.</v>
      </c>
      <c r="K3" s="5" t="str" cm="1">
        <f t="array" ref="K3:K8">_xlfn.UNIQUE(data[State],FALSE,FALSE)</f>
        <v>California</v>
      </c>
      <c r="L3" s="5" t="s">
        <v>68</v>
      </c>
    </row>
    <row r="4" spans="1:12" x14ac:dyDescent="0.4">
      <c r="A4" s="5" t="str">
        <v>Nov</v>
      </c>
      <c r="C4" s="5" t="str">
        <v>Frank</v>
      </c>
      <c r="E4" s="5" t="str">
        <v>Clothing</v>
      </c>
      <c r="F4" s="5" t="s">
        <v>61</v>
      </c>
      <c r="H4" s="5" t="str">
        <v>Jeans</v>
      </c>
      <c r="I4" s="5" t="str">
        <f t="shared" ref="I4:I22" si="0">LEFT(H4,4) &amp; "."</f>
        <v>Jean.</v>
      </c>
      <c r="K4" s="5" t="str">
        <v>Texas</v>
      </c>
      <c r="L4" s="5" t="s">
        <v>69</v>
      </c>
    </row>
    <row r="5" spans="1:12" x14ac:dyDescent="0.4">
      <c r="A5" s="5" t="str">
        <v>Jun</v>
      </c>
      <c r="C5" s="5" t="str">
        <v>Eve</v>
      </c>
      <c r="E5" s="5" t="str">
        <v>Sports &amp; Fitness</v>
      </c>
      <c r="F5" s="5" t="s">
        <v>62</v>
      </c>
      <c r="H5" s="5" t="str">
        <v>Yoga Mat</v>
      </c>
      <c r="I5" s="5" t="str">
        <f t="shared" si="0"/>
        <v>Yoga.</v>
      </c>
      <c r="K5" s="5" t="str">
        <v>New York</v>
      </c>
      <c r="L5" s="5" t="s">
        <v>58</v>
      </c>
    </row>
    <row r="6" spans="1:12" x14ac:dyDescent="0.4">
      <c r="A6" s="5" t="str">
        <v>Dec</v>
      </c>
      <c r="C6" s="5" t="str">
        <v>Bob</v>
      </c>
      <c r="E6" s="5" t="str">
        <v>Food &amp; Beverages</v>
      </c>
      <c r="F6" s="5" t="s">
        <v>63</v>
      </c>
      <c r="H6" s="5" t="str">
        <v>Snacks</v>
      </c>
      <c r="I6" s="5" t="str">
        <f t="shared" si="0"/>
        <v>Snac.</v>
      </c>
      <c r="K6" s="5" t="str">
        <v>Florida</v>
      </c>
      <c r="L6" s="5" t="s">
        <v>72</v>
      </c>
    </row>
    <row r="7" spans="1:12" x14ac:dyDescent="0.4">
      <c r="A7" s="5" t="str">
        <v>Feb</v>
      </c>
      <c r="C7" s="5" t="str">
        <v>Carol</v>
      </c>
      <c r="E7" s="5" t="str">
        <v>Home Appliances</v>
      </c>
      <c r="F7" s="5" t="s">
        <v>64</v>
      </c>
      <c r="H7" s="5" t="str">
        <v>Jacket</v>
      </c>
      <c r="I7" s="5" t="str">
        <f t="shared" si="0"/>
        <v>Jack.</v>
      </c>
      <c r="K7" s="5" t="str">
        <v>Illinois</v>
      </c>
      <c r="L7" s="5" t="s">
        <v>70</v>
      </c>
    </row>
    <row r="8" spans="1:12" x14ac:dyDescent="0.4">
      <c r="A8" s="5" t="str">
        <v>Mar</v>
      </c>
      <c r="C8" s="5" t="str">
        <v>Alice</v>
      </c>
      <c r="H8" s="5" t="str">
        <v>Juice</v>
      </c>
      <c r="I8" s="5" t="str">
        <f t="shared" si="0"/>
        <v>Juic.</v>
      </c>
      <c r="K8" s="5" t="str">
        <v>Pennsylvania</v>
      </c>
      <c r="L8" s="5" t="s">
        <v>71</v>
      </c>
    </row>
    <row r="9" spans="1:12" x14ac:dyDescent="0.4">
      <c r="A9" s="5" t="str">
        <v>Jan</v>
      </c>
      <c r="C9" s="5" t="str">
        <v>Grace</v>
      </c>
      <c r="H9" s="5" t="str">
        <v>Bicycle</v>
      </c>
      <c r="I9" s="5" t="str">
        <f t="shared" si="0"/>
        <v>Bicy.</v>
      </c>
    </row>
    <row r="10" spans="1:12" x14ac:dyDescent="0.4">
      <c r="A10" s="5" t="str">
        <v>Jul</v>
      </c>
      <c r="H10" s="5" t="str">
        <v>Microwave</v>
      </c>
      <c r="I10" s="5" t="str">
        <f t="shared" si="0"/>
        <v>Micr.</v>
      </c>
    </row>
    <row r="11" spans="1:12" x14ac:dyDescent="0.4">
      <c r="A11" s="5" t="str">
        <v>Apr</v>
      </c>
      <c r="H11" s="5" t="str">
        <v>Dumbbells</v>
      </c>
      <c r="I11" s="5" t="str">
        <f t="shared" si="0"/>
        <v>Dumb.</v>
      </c>
    </row>
    <row r="12" spans="1:12" x14ac:dyDescent="0.4">
      <c r="A12" s="5" t="str">
        <v>Aug</v>
      </c>
      <c r="H12" s="5" t="str">
        <v>T-Shirt</v>
      </c>
      <c r="I12" s="5" t="str">
        <f t="shared" si="0"/>
        <v>T-Sh.</v>
      </c>
    </row>
    <row r="13" spans="1:12" x14ac:dyDescent="0.4">
      <c r="A13" s="5" t="str">
        <v>Oct</v>
      </c>
      <c r="H13" s="5" t="str">
        <v>Dishwasher</v>
      </c>
      <c r="I13" s="5" t="str">
        <f t="shared" si="0"/>
        <v>Dish.</v>
      </c>
    </row>
    <row r="14" spans="1:12" x14ac:dyDescent="0.4">
      <c r="A14" s="5" t="str">
        <v>Sep</v>
      </c>
      <c r="H14" s="5" t="str">
        <v>Tea</v>
      </c>
      <c r="I14" s="5" t="str">
        <f t="shared" si="0"/>
        <v>Tea.</v>
      </c>
    </row>
    <row r="15" spans="1:12" x14ac:dyDescent="0.4">
      <c r="H15" s="5" t="str">
        <v>Sweater</v>
      </c>
      <c r="I15" s="5" t="str">
        <f t="shared" si="0"/>
        <v>Swea.</v>
      </c>
    </row>
    <row r="16" spans="1:12" x14ac:dyDescent="0.4">
      <c r="H16" s="5" t="str">
        <v>Headphones</v>
      </c>
      <c r="I16" s="5" t="str">
        <f t="shared" si="0"/>
        <v>Head.</v>
      </c>
    </row>
    <row r="17" spans="8:9" x14ac:dyDescent="0.4">
      <c r="H17" s="5" t="str">
        <v>Refrigerator</v>
      </c>
      <c r="I17" s="5" t="str">
        <f t="shared" si="0"/>
        <v>Refr.</v>
      </c>
    </row>
    <row r="18" spans="8:9" x14ac:dyDescent="0.4">
      <c r="H18" s="5" t="str">
        <v>Camera</v>
      </c>
      <c r="I18" s="5" t="str">
        <f t="shared" si="0"/>
        <v>Came.</v>
      </c>
    </row>
    <row r="19" spans="8:9" x14ac:dyDescent="0.4">
      <c r="H19" s="5" t="str">
        <v>Treadmill</v>
      </c>
      <c r="I19" s="5" t="str">
        <f t="shared" si="0"/>
        <v>Trea.</v>
      </c>
    </row>
    <row r="20" spans="8:9" x14ac:dyDescent="0.4">
      <c r="H20" s="5" t="str">
        <v>Laptop</v>
      </c>
      <c r="I20" s="5" t="str">
        <f t="shared" si="0"/>
        <v>Lapt.</v>
      </c>
    </row>
    <row r="21" spans="8:9" x14ac:dyDescent="0.4">
      <c r="H21" s="5" t="str">
        <v>Coffee</v>
      </c>
      <c r="I21" s="5" t="str">
        <f t="shared" si="0"/>
        <v>Coff.</v>
      </c>
    </row>
    <row r="22" spans="8:9" x14ac:dyDescent="0.4">
      <c r="H22" s="5" t="str">
        <v>Toaster</v>
      </c>
      <c r="I22" s="5" t="str">
        <f t="shared" si="0"/>
        <v>Toas.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50B787-3F92-4FDA-B7F6-667E109F5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Dashboard</vt:lpstr>
      <vt:lpstr>Pivots</vt:lpstr>
      <vt:lpstr>Dataset</vt:lpstr>
      <vt:lpstr>Analysis</vt:lpstr>
      <vt:lpstr>Extractions</vt:lpstr>
      <vt:lpstr>Category.</vt:lpstr>
      <vt:lpstr>Product.</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Jesuloluwa Fademi</dc:creator>
  <cp:lastModifiedBy>Jesuloluwa Fademi</cp:lastModifiedBy>
  <cp:lastPrinted>2025-05-03T21:05:07Z</cp:lastPrinted>
  <dcterms:created xsi:type="dcterms:W3CDTF">2025-05-02T20:50:50Z</dcterms:created>
  <dcterms:modified xsi:type="dcterms:W3CDTF">2025-05-03T22:09:01Z</dcterms:modified>
</cp:coreProperties>
</file>