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sul\Documents\GitHub\portfolio.data\files\"/>
    </mc:Choice>
  </mc:AlternateContent>
  <xr:revisionPtr revIDLastSave="0" documentId="13_ncr:1_{5256911F-0446-45C0-8375-50544D8A63BE}" xr6:coauthVersionLast="47" xr6:coauthVersionMax="47" xr10:uidLastSave="{00000000-0000-0000-0000-000000000000}"/>
  <bookViews>
    <workbookView xWindow="45960" yWindow="-120" windowWidth="29040" windowHeight="15720" activeTab="1" xr2:uid="{00000000-000D-0000-FFFF-FFFF00000000}"/>
  </bookViews>
  <sheets>
    <sheet name="Sales Data" sheetId="1" r:id="rId1"/>
    <sheet name="Key Metrics" sheetId="2" r:id="rId2"/>
    <sheet name="Sales Pivot" sheetId="4" state="hidden" r:id="rId3"/>
    <sheet name="Extras" sheetId="3" r:id="rId4"/>
  </sheets>
  <definedNames>
    <definedName name="Category">Extras!$B$4:$B$8</definedName>
    <definedName name="Month">Extras!$E$4:$E$15</definedName>
    <definedName name="Seller">Extras!$J$4:$J$10</definedName>
    <definedName name="State">Extras!$H$4:$H$9</definedName>
  </definedNames>
  <calcPr calcId="191029"/>
  <pivotCaches>
    <pivotCache cacheId="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3" l="1"/>
  <c r="D9" i="3"/>
  <c r="D15" i="3"/>
  <c r="D5" i="3"/>
  <c r="D6" i="3"/>
  <c r="D4" i="3"/>
  <c r="D10" i="3"/>
  <c r="D7" i="3"/>
  <c r="D11" i="3"/>
  <c r="D13" i="3"/>
  <c r="D12" i="3"/>
  <c r="D8" i="3"/>
  <c r="C11" i="2"/>
  <c r="C7" i="2"/>
  <c r="I4" i="2"/>
  <c r="J4" i="3" a="1"/>
  <c r="J4" i="3" s="1"/>
  <c r="H4" i="3" a="1"/>
  <c r="H4" i="3" s="1"/>
  <c r="B4" i="3" a="1"/>
  <c r="B4" i="3" s="1"/>
  <c r="F3" i="2"/>
  <c r="E3" i="2"/>
  <c r="C3" i="2"/>
  <c r="B3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tc={4ACDBCEC-CED4-4960-8C6D-9085A46CA33F}</author>
    <author>tc={73A0E5FE-EDD5-4F00-AF4C-14C7ADB39070}</author>
    <author>tc={F1D5442E-DDFD-4079-9A6D-6ED732FD4DB7}</author>
  </authors>
  <commentList>
    <comment ref="G1" authorId="0" shapeId="0" xr:uid="{4ACDBCEC-CED4-4960-8C6D-9085A46CA33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Converted the “Sales” and “Profit” datatype from text to currency $</t>
      </text>
    </comment>
    <comment ref="I1" authorId="1" shapeId="0" xr:uid="{73A0E5FE-EDD5-4F00-AF4C-14C7ADB3907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a new column for “Profit Margin %”
formula: =([@Profit]/[@Sales])*100</t>
      </text>
    </comment>
    <comment ref="B2" authorId="2" shapeId="0" xr:uid="{F1D5442E-DDFD-4079-9A6D-6ED732FD4DB7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Created a new column for numbering the Month of the year in ordinal format for future arragment:
formula: =MONTH(DATEVALUE(A1 &amp; " 1"))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<sst xmlns="http://schemas.openxmlformats.org/spreadsheetml/2006/main" count="1043" uniqueCount="67">
  <si>
    <t>Month</t>
  </si>
  <si>
    <t>Seller</t>
  </si>
  <si>
    <t>Category</t>
  </si>
  <si>
    <t>Product</t>
  </si>
  <si>
    <t>State</t>
  </si>
  <si>
    <t>Sales</t>
  </si>
  <si>
    <t>Profit</t>
  </si>
  <si>
    <t>May</t>
  </si>
  <si>
    <t>Dave</t>
  </si>
  <si>
    <t>Electronics</t>
  </si>
  <si>
    <t>Smartphone</t>
  </si>
  <si>
    <t>California</t>
  </si>
  <si>
    <t>Nov</t>
  </si>
  <si>
    <t>Frank</t>
  </si>
  <si>
    <t>Clothing</t>
  </si>
  <si>
    <t>Jeans</t>
  </si>
  <si>
    <t>Texas</t>
  </si>
  <si>
    <t>Jun</t>
  </si>
  <si>
    <t>Eve</t>
  </si>
  <si>
    <t>Sports &amp; Fitness</t>
  </si>
  <si>
    <t>Yoga Mat</t>
  </si>
  <si>
    <t>New York</t>
  </si>
  <si>
    <t>Dec</t>
  </si>
  <si>
    <t>Food &amp; Beverages</t>
  </si>
  <si>
    <t>Snacks</t>
  </si>
  <si>
    <t>Feb</t>
  </si>
  <si>
    <t>Jacket</t>
  </si>
  <si>
    <t>Florida</t>
  </si>
  <si>
    <t>Mar</t>
  </si>
  <si>
    <t>Bob</t>
  </si>
  <si>
    <t>Juice</t>
  </si>
  <si>
    <t>Carol</t>
  </si>
  <si>
    <t>Bicycle</t>
  </si>
  <si>
    <t>Illinois</t>
  </si>
  <si>
    <t>Home Appliances</t>
  </si>
  <si>
    <t>Microwave</t>
  </si>
  <si>
    <t>Jan</t>
  </si>
  <si>
    <t>Jul</t>
  </si>
  <si>
    <t>Alice</t>
  </si>
  <si>
    <t>Apr</t>
  </si>
  <si>
    <t>Aug</t>
  </si>
  <si>
    <t>Dumbbells</t>
  </si>
  <si>
    <t>T-Shirt</t>
  </si>
  <si>
    <t>Dishwasher</t>
  </si>
  <si>
    <t>Tea</t>
  </si>
  <si>
    <t>Sweater</t>
  </si>
  <si>
    <t>Headphones</t>
  </si>
  <si>
    <t>Pennsylvania</t>
  </si>
  <si>
    <t>Grace</t>
  </si>
  <si>
    <t>Refrigerator</t>
  </si>
  <si>
    <t>Camera</t>
  </si>
  <si>
    <t>Oct</t>
  </si>
  <si>
    <t>Treadmill</t>
  </si>
  <si>
    <t>Laptop</t>
  </si>
  <si>
    <t>Sep</t>
  </si>
  <si>
    <t>Coffee</t>
  </si>
  <si>
    <t>Toaster</t>
  </si>
  <si>
    <t>Month No</t>
  </si>
  <si>
    <t>Profit Margin (%)</t>
  </si>
  <si>
    <t>Total Sales</t>
  </si>
  <si>
    <t>Total Profit</t>
  </si>
  <si>
    <t>Average Sales</t>
  </si>
  <si>
    <t>Average Profit</t>
  </si>
  <si>
    <t>Profit Margin (%) by Category</t>
  </si>
  <si>
    <t>For Validation</t>
  </si>
  <si>
    <t>Total Sales by State</t>
  </si>
  <si>
    <t>Average Sales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</si>
</sst>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[$$-409]* #,##0.00_ ;_-[$$-409]* \-#,##0.00\ ;_-[$$-409]* &quot;-&quot;??_ ;_-@_ "/>
  </numFmts>
  <fonts count="9">
    <font>
      <sz val="10"/>
      <color rgb="FF000000"/>
      <name val="Arial"/>
      <scheme val="minor"/>
    </font>
    <font>
      <b/>
      <sz val="11"/>
      <color rgb="FFFFFFFF"/>
      <name val="&quot;Aptos Narrow&quot;"/>
    </font>
    <font>
      <sz val="11"/>
      <color rgb="FF000000"/>
      <name val="&quot;Aptos Narrow&quot;"/>
    </font>
    <font>
      <sz val="10"/>
      <color rgb="FF000000"/>
      <name val="Arial"/>
      <scheme val="minor"/>
    </font>
    <font>
      <sz val="9"/>
      <color indexed="81"/>
      <name val="Tahoma"/>
      <charset val="1"/>
    </font>
    <font>
      <b/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rgb="FF156082"/>
      </left>
      <right/>
      <top style="thin">
        <color rgb="FF156082"/>
      </top>
      <bottom/>
      <diagonal/>
    </border>
    <border>
      <left/>
      <right/>
      <top style="thin">
        <color rgb="FF156082"/>
      </top>
      <bottom/>
      <diagonal/>
    </border>
    <border>
      <left/>
      <right style="thin">
        <color rgb="FF156082"/>
      </right>
      <top style="thin">
        <color rgb="FF156082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2" borderId="4" xfId="0" applyFont="1" applyFill="1" applyBorder="1" applyAlignment="1">
      <alignment horizontal="left" vertical="top"/>
    </xf>
    <xf numFmtId="165" fontId="1" fillId="2" borderId="4" xfId="0" applyNumberFormat="1" applyFont="1" applyFill="1" applyBorder="1" applyAlignment="1">
      <alignment horizontal="left" vertical="top"/>
    </xf>
    <xf numFmtId="165" fontId="2" fillId="0" borderId="2" xfId="0" applyNumberFormat="1" applyFont="1" applyBorder="1" applyAlignment="1">
      <alignment horizontal="right"/>
    </xf>
    <xf numFmtId="165" fontId="0" fillId="0" borderId="0" xfId="0" applyNumberFormat="1"/>
    <xf numFmtId="165" fontId="2" fillId="0" borderId="3" xfId="0" applyNumberFormat="1" applyFont="1" applyBorder="1" applyAlignment="1">
      <alignment horizontal="right"/>
    </xf>
    <xf numFmtId="43" fontId="1" fillId="2" borderId="4" xfId="1" applyFont="1" applyFill="1" applyBorder="1" applyAlignment="1">
      <alignment horizontal="left" vertical="top"/>
    </xf>
    <xf numFmtId="43" fontId="2" fillId="0" borderId="0" xfId="1" applyFont="1" applyBorder="1" applyAlignment="1">
      <alignment horizontal="right"/>
    </xf>
    <xf numFmtId="43" fontId="0" fillId="0" borderId="0" xfId="1" applyFont="1"/>
    <xf numFmtId="0" fontId="0" fillId="0" borderId="0" xfId="0" applyAlignment="1">
      <alignment horizontal="right" vertical="center"/>
    </xf>
    <xf numFmtId="0" fontId="6" fillId="3" borderId="5" xfId="0" applyFont="1" applyFill="1" applyBorder="1"/>
    <xf numFmtId="0" fontId="0" fillId="0" borderId="5" xfId="0" applyBorder="1"/>
    <xf numFmtId="0" fontId="6" fillId="4" borderId="6" xfId="0" applyFont="1" applyFill="1" applyBorder="1" applyAlignment="1">
      <alignment horizontal="right" vertical="center" wrapText="1"/>
    </xf>
    <xf numFmtId="0" fontId="6" fillId="5" borderId="0" xfId="0" applyFont="1" applyFill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6" fillId="5" borderId="5" xfId="0" applyFont="1" applyFill="1" applyBorder="1" applyAlignment="1">
      <alignment horizontal="right" vertical="center"/>
    </xf>
    <xf numFmtId="165" fontId="0" fillId="0" borderId="5" xfId="0" applyNumberFormat="1" applyBorder="1" applyAlignment="1">
      <alignment horizontal="right" vertical="center"/>
    </xf>
    <xf numFmtId="43" fontId="0" fillId="0" borderId="7" xfId="1" applyFont="1" applyBorder="1" applyAlignment="1">
      <alignment horizontal="right" vertical="center"/>
    </xf>
    <xf numFmtId="0" fontId="7" fillId="0" borderId="0" xfId="0" applyFont="1"/>
    <xf numFmtId="165" fontId="0" fillId="0" borderId="7" xfId="1" applyNumberFormat="1" applyFont="1" applyBorder="1" applyAlignment="1">
      <alignment horizontal="right" vertical="center"/>
    </xf>
    <xf numFmtId="0" fontId="6" fillId="3" borderId="0" xfId="0" applyFont="1" applyFill="1" applyBorder="1"/>
    <xf numFmtId="0" fontId="0" fillId="0" borderId="5" xfId="0" applyBorder="1" applyAlignment="1">
      <alignment horizontal="left"/>
    </xf>
    <xf numFmtId="0" fontId="8" fillId="0" borderId="9" xfId="0" applyFont="1" applyBorder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2">
    <cellStyle name="Comma" xfId="1" builtinId="3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border diagonalUp="0" diagonalDown="0">
        <left/>
        <right/>
        <top style="thin">
          <color rgb="FF15608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numFmt numFmtId="0" formatCode="General"/>
      <border diagonalUp="0" diagonalDown="0">
        <left/>
        <right/>
        <top style="thin">
          <color rgb="FF15608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numFmt numFmtId="165" formatCode="_-[$$-409]* #,##0.00_ ;_-[$$-409]* \-#,##0.00\ ;_-[$$-409]* &quot;-&quot;??_ ;_-@_ "/>
      <alignment horizontal="right" vertical="bottom" textRotation="0" wrapText="0" indent="0" justifyLastLine="0" shrinkToFit="0" readingOrder="0"/>
      <border diagonalUp="0" diagonalDown="0" outline="0">
        <left/>
        <right style="thin">
          <color rgb="FF156082"/>
        </right>
        <top style="thin">
          <color rgb="FF15608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numFmt numFmtId="165" formatCode="_-[$$-409]* #,##0.00_ ;_-[$$-409]* \-#,##0.00\ ;_-[$$-409]* &quot;-&quot;??_ ;_-@_ 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rgb="FF156082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&quot;Aptos Narrow&quot;"/>
        <scheme val="none"/>
      </font>
      <fill>
        <patternFill patternType="solid">
          <fgColor rgb="FF156082"/>
          <bgColor rgb="FF15608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border diagonalUp="0" diagonalDown="0">
        <left/>
        <right/>
        <top style="thin">
          <color rgb="FF15608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border diagonalUp="0" diagonalDown="0">
        <left/>
        <right/>
        <top style="thin">
          <color rgb="FF15608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border diagonalUp="0" diagonalDown="0">
        <left/>
        <right/>
        <top style="thin">
          <color rgb="FF15608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border diagonalUp="0" diagonalDown="0">
        <left/>
        <right/>
        <top style="thin">
          <color rgb="FF15608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border diagonalUp="0" diagonalDown="0">
        <left style="thin">
          <color rgb="FF156082"/>
        </left>
        <right/>
        <top style="thin">
          <color rgb="FF156082"/>
        </top>
        <bottom/>
        <vertical/>
        <horizontal/>
      </border>
    </dxf>
    <dxf>
      <border outline="0">
        <top style="thin">
          <color rgb="FF156082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15608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suloluwa Fademi" id="{A0C4C115-5543-4B5F-8DB8-A3E25447994B}" userId="e1ca49026d56402a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uloluwa Fademi" refreshedDate="45765.127164351848" createdVersion="8" refreshedVersion="8" minRefreshableVersion="3" recordCount="200" xr:uid="{3EAF2B3C-731D-4DD8-B87F-9E2B5A367EE3}">
  <cacheSource type="worksheet">
    <worksheetSource name="salesdata"/>
  </cacheSource>
  <cacheFields count="9">
    <cacheField name="Month" numFmtId="0">
      <sharedItems/>
    </cacheField>
    <cacheField name="Month No" numFmtId="0">
      <sharedItems containsSemiMixedTypes="0" containsString="0" containsNumber="1" containsInteger="1" minValue="1" maxValue="12"/>
    </cacheField>
    <cacheField name="Seller" numFmtId="0">
      <sharedItems/>
    </cacheField>
    <cacheField name="Category" numFmtId="0">
      <sharedItems/>
    </cacheField>
    <cacheField name="Product" numFmtId="0">
      <sharedItems/>
    </cacheField>
    <cacheField name="State" numFmtId="0">
      <sharedItems/>
    </cacheField>
    <cacheField name="Sales" numFmtId="165">
      <sharedItems containsSemiMixedTypes="0" containsString="0" containsNumber="1" minValue="105.17" maxValue="9995.59"/>
    </cacheField>
    <cacheField name="Profit" numFmtId="165">
      <sharedItems containsSemiMixedTypes="0" containsString="0" containsNumber="1" minValue="12.54" maxValue="7188.04"/>
    </cacheField>
    <cacheField name="Profit Margin (%)" numFmtId="43">
      <sharedItems containsSemiMixedTypes="0" containsString="0" containsNumber="1" minValue="0.64886483131927808" maxValue="89.350450888722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May"/>
    <n v="5"/>
    <s v="Dave"/>
    <s v="Electronics"/>
    <s v="Smartphone"/>
    <s v="California"/>
    <n v="2122.15"/>
    <n v="1384.86"/>
    <n v="65.257404047781719"/>
  </r>
  <r>
    <s v="Nov"/>
    <n v="11"/>
    <s v="Frank"/>
    <s v="Clothing"/>
    <s v="Jeans"/>
    <s v="Texas"/>
    <n v="8413.3700000000008"/>
    <n v="6642.86"/>
    <n v="78.955995041226032"/>
  </r>
  <r>
    <s v="Jun"/>
    <n v="6"/>
    <s v="Eve"/>
    <s v="Sports &amp; Fitness"/>
    <s v="Yoga Mat"/>
    <s v="New York"/>
    <n v="9088.41"/>
    <n v="4855.3"/>
    <n v="53.422985978845581"/>
  </r>
  <r>
    <s v="Dec"/>
    <n v="12"/>
    <s v="Dave"/>
    <s v="Food &amp; Beverages"/>
    <s v="Snacks"/>
    <s v="Texas"/>
    <n v="3250.66"/>
    <n v="395.36"/>
    <n v="12.162453163357597"/>
  </r>
  <r>
    <s v="Feb"/>
    <n v="2"/>
    <s v="Dave"/>
    <s v="Clothing"/>
    <s v="Jacket"/>
    <s v="Florida"/>
    <n v="8721.92"/>
    <n v="2873.34"/>
    <n v="32.943893087760493"/>
  </r>
  <r>
    <s v="Mar"/>
    <n v="3"/>
    <s v="Bob"/>
    <s v="Food &amp; Beverages"/>
    <s v="Juice"/>
    <s v="California"/>
    <n v="2361.0700000000002"/>
    <n v="126.6"/>
    <n v="5.361975714400673"/>
  </r>
  <r>
    <s v="Feb"/>
    <n v="2"/>
    <s v="Carol"/>
    <s v="Sports &amp; Fitness"/>
    <s v="Bicycle"/>
    <s v="Illinois"/>
    <n v="6033.49"/>
    <n v="713.3"/>
    <n v="11.822344944634033"/>
  </r>
  <r>
    <s v="Nov"/>
    <n v="11"/>
    <s v="Dave"/>
    <s v="Home Appliances"/>
    <s v="Microwave"/>
    <s v="Texas"/>
    <n v="2770.26"/>
    <n v="633.86"/>
    <n v="22.880884826694967"/>
  </r>
  <r>
    <s v="Jan"/>
    <n v="1"/>
    <s v="Dave"/>
    <s v="Electronics"/>
    <s v="Smartphone"/>
    <s v="Florida"/>
    <n v="3101.1"/>
    <n v="1063.08"/>
    <n v="34.280739092580049"/>
  </r>
  <r>
    <s v="Jul"/>
    <n v="7"/>
    <s v="Alice"/>
    <s v="Sports &amp; Fitness"/>
    <s v="Bicycle"/>
    <s v="California"/>
    <n v="9995.59"/>
    <n v="6411.72"/>
    <n v="64.145488160278688"/>
  </r>
  <r>
    <s v="Apr"/>
    <n v="4"/>
    <s v="Frank"/>
    <s v="Home Appliances"/>
    <s v="Microwave"/>
    <s v="California"/>
    <n v="6751.92"/>
    <n v="4074.55"/>
    <n v="60.346538466095566"/>
  </r>
  <r>
    <s v="Aug"/>
    <n v="8"/>
    <s v="Bob"/>
    <s v="Sports &amp; Fitness"/>
    <s v="Dumbbells"/>
    <s v="New York"/>
    <n v="1619.29"/>
    <n v="1268.3900000000001"/>
    <n v="78.330008831030895"/>
  </r>
  <r>
    <s v="May"/>
    <n v="5"/>
    <s v="Frank"/>
    <s v="Home Appliances"/>
    <s v="Microwave"/>
    <s v="New York"/>
    <n v="1062.95"/>
    <n v="12.54"/>
    <n v="1.1797356413754174"/>
  </r>
  <r>
    <s v="Jul"/>
    <n v="7"/>
    <s v="Dave"/>
    <s v="Clothing"/>
    <s v="T-Shirt"/>
    <s v="Texas"/>
    <n v="6399.74"/>
    <n v="2725.63"/>
    <n v="42.58969895652011"/>
  </r>
  <r>
    <s v="May"/>
    <n v="5"/>
    <s v="Dave"/>
    <s v="Home Appliances"/>
    <s v="Dishwasher"/>
    <s v="Florida"/>
    <n v="1184.17"/>
    <n v="1004.27"/>
    <n v="84.80792453786195"/>
  </r>
  <r>
    <s v="Jan"/>
    <n v="1"/>
    <s v="Frank"/>
    <s v="Sports &amp; Fitness"/>
    <s v="Dumbbells"/>
    <s v="California"/>
    <n v="3336.38"/>
    <n v="572.85"/>
    <n v="17.16980679658792"/>
  </r>
  <r>
    <s v="Jan"/>
    <n v="1"/>
    <s v="Bob"/>
    <s v="Food &amp; Beverages"/>
    <s v="Tea"/>
    <s v="California"/>
    <n v="8421.1"/>
    <n v="831.55"/>
    <n v="9.8746007053710319"/>
  </r>
  <r>
    <s v="Jan"/>
    <n v="1"/>
    <s v="Bob"/>
    <s v="Clothing"/>
    <s v="Sweater"/>
    <s v="Illinois"/>
    <n v="455.63"/>
    <n v="319.60000000000002"/>
    <n v="70.144634901125926"/>
  </r>
  <r>
    <s v="May"/>
    <n v="5"/>
    <s v="Alice"/>
    <s v="Sports &amp; Fitness"/>
    <s v="Dumbbells"/>
    <s v="Florida"/>
    <n v="3638.37"/>
    <n v="3250.9"/>
    <n v="89.35045088872215"/>
  </r>
  <r>
    <s v="Apr"/>
    <n v="4"/>
    <s v="Frank"/>
    <s v="Electronics"/>
    <s v="Headphones"/>
    <s v="California"/>
    <n v="1147.8399999999999"/>
    <n v="888.28"/>
    <n v="77.387092277669367"/>
  </r>
  <r>
    <s v="Jun"/>
    <n v="6"/>
    <s v="Alice"/>
    <s v="Electronics"/>
    <s v="Smartphone"/>
    <s v="Pennsylvania"/>
    <n v="2413.4499999999998"/>
    <n v="254.14"/>
    <n v="10.530153929022768"/>
  </r>
  <r>
    <s v="Dec"/>
    <n v="12"/>
    <s v="Bob"/>
    <s v="Clothing"/>
    <s v="Jeans"/>
    <s v="Florida"/>
    <n v="8105.44"/>
    <n v="6249.24"/>
    <n v="77.0993308197951"/>
  </r>
  <r>
    <s v="Mar"/>
    <n v="3"/>
    <s v="Grace"/>
    <s v="Home Appliances"/>
    <s v="Refrigerator"/>
    <s v="Florida"/>
    <n v="3481.09"/>
    <n v="1954.98"/>
    <n v="56.159995863364628"/>
  </r>
  <r>
    <s v="Apr"/>
    <n v="4"/>
    <s v="Eve"/>
    <s v="Electronics"/>
    <s v="Camera"/>
    <s v="California"/>
    <n v="1366.9"/>
    <n v="741.2"/>
    <n v="54.224888433682054"/>
  </r>
  <r>
    <s v="Dec"/>
    <n v="12"/>
    <s v="Bob"/>
    <s v="Clothing"/>
    <s v="Jacket"/>
    <s v="Illinois"/>
    <n v="5313.49"/>
    <n v="3318.13"/>
    <n v="62.447280412685458"/>
  </r>
  <r>
    <s v="Oct"/>
    <n v="10"/>
    <s v="Dave"/>
    <s v="Sports &amp; Fitness"/>
    <s v="Treadmill"/>
    <s v="Texas"/>
    <n v="8291.9500000000007"/>
    <n v="6119.23"/>
    <n v="73.797237079335972"/>
  </r>
  <r>
    <s v="Jul"/>
    <n v="7"/>
    <s v="Eve"/>
    <s v="Sports &amp; Fitness"/>
    <s v="Bicycle"/>
    <s v="Illinois"/>
    <n v="6144.45"/>
    <n v="3992.38"/>
    <n v="64.975384289887629"/>
  </r>
  <r>
    <s v="Jun"/>
    <n v="6"/>
    <s v="Dave"/>
    <s v="Electronics"/>
    <s v="Laptop"/>
    <s v="Illinois"/>
    <n v="6458.2"/>
    <n v="585.11"/>
    <n v="9.0599547861633276"/>
  </r>
  <r>
    <s v="May"/>
    <n v="5"/>
    <s v="Dave"/>
    <s v="Clothing"/>
    <s v="Jeans"/>
    <s v="California"/>
    <n v="1714.15"/>
    <n v="1408.89"/>
    <n v="82.191756847417082"/>
  </r>
  <r>
    <s v="Sep"/>
    <n v="9"/>
    <s v="Bob"/>
    <s v="Sports &amp; Fitness"/>
    <s v="Bicycle"/>
    <s v="New York"/>
    <n v="5708.29"/>
    <n v="289.67"/>
    <n v="5.0745494710324808"/>
  </r>
  <r>
    <s v="Jun"/>
    <n v="6"/>
    <s v="Grace"/>
    <s v="Clothing"/>
    <s v="T-Shirt"/>
    <s v="California"/>
    <n v="1251.78"/>
    <n v="478.76"/>
    <n v="38.246337215804694"/>
  </r>
  <r>
    <s v="Apr"/>
    <n v="4"/>
    <s v="Eve"/>
    <s v="Food &amp; Beverages"/>
    <s v="Snacks"/>
    <s v="California"/>
    <n v="3720.62"/>
    <n v="2228.4299999999998"/>
    <n v="59.894049916411774"/>
  </r>
  <r>
    <s v="Mar"/>
    <n v="3"/>
    <s v="Bob"/>
    <s v="Sports &amp; Fitness"/>
    <s v="Bicycle"/>
    <s v="Texas"/>
    <n v="9523.52"/>
    <n v="3268.02"/>
    <n v="34.315253183696782"/>
  </r>
  <r>
    <s v="Apr"/>
    <n v="4"/>
    <s v="Bob"/>
    <s v="Electronics"/>
    <s v="Camera"/>
    <s v="California"/>
    <n v="2774.29"/>
    <n v="454.3"/>
    <n v="16.375360903149996"/>
  </r>
  <r>
    <s v="Jan"/>
    <n v="1"/>
    <s v="Grace"/>
    <s v="Electronics"/>
    <s v="Laptop"/>
    <s v="Florida"/>
    <n v="3788.17"/>
    <n v="2227.1799999999998"/>
    <n v="58.793031991700474"/>
  </r>
  <r>
    <s v="Jan"/>
    <n v="1"/>
    <s v="Carol"/>
    <s v="Food &amp; Beverages"/>
    <s v="Snacks"/>
    <s v="Illinois"/>
    <n v="5553.06"/>
    <n v="2256.86"/>
    <n v="40.641736267931556"/>
  </r>
  <r>
    <s v="Jun"/>
    <n v="6"/>
    <s v="Grace"/>
    <s v="Electronics"/>
    <s v="Headphones"/>
    <s v="Pennsylvania"/>
    <n v="7640.85"/>
    <n v="4524.8599999999997"/>
    <n v="59.219327692599641"/>
  </r>
  <r>
    <s v="Mar"/>
    <n v="3"/>
    <s v="Eve"/>
    <s v="Electronics"/>
    <s v="Headphones"/>
    <s v="Pennsylvania"/>
    <n v="3304.9"/>
    <n v="1529.44"/>
    <n v="46.277950921359192"/>
  </r>
  <r>
    <s v="Feb"/>
    <n v="2"/>
    <s v="Grace"/>
    <s v="Home Appliances"/>
    <s v="Microwave"/>
    <s v="Texas"/>
    <n v="6488.17"/>
    <n v="3978.21"/>
    <n v="61.314823748452952"/>
  </r>
  <r>
    <s v="Sep"/>
    <n v="9"/>
    <s v="Alice"/>
    <s v="Electronics"/>
    <s v="Laptop"/>
    <s v="Pennsylvania"/>
    <n v="9839.82"/>
    <n v="3939.1"/>
    <n v="40.032236362047271"/>
  </r>
  <r>
    <s v="Dec"/>
    <n v="12"/>
    <s v="Bob"/>
    <s v="Clothing"/>
    <s v="Jeans"/>
    <s v="Texas"/>
    <n v="3712.82"/>
    <n v="3263.23"/>
    <n v="87.890875399292185"/>
  </r>
  <r>
    <s v="Jul"/>
    <n v="7"/>
    <s v="Alice"/>
    <s v="Sports &amp; Fitness"/>
    <s v="Dumbbells"/>
    <s v="California"/>
    <n v="6866.73"/>
    <n v="4423.2700000000004"/>
    <n v="64.415959270278591"/>
  </r>
  <r>
    <s v="Mar"/>
    <n v="3"/>
    <s v="Grace"/>
    <s v="Food &amp; Beverages"/>
    <s v="Juice"/>
    <s v="California"/>
    <n v="6460.53"/>
    <n v="745.41"/>
    <n v="11.537907880622797"/>
  </r>
  <r>
    <s v="May"/>
    <n v="5"/>
    <s v="Eve"/>
    <s v="Electronics"/>
    <s v="Laptop"/>
    <s v="New York"/>
    <n v="9990.16"/>
    <n v="7152.55"/>
    <n v="71.595950415208563"/>
  </r>
  <r>
    <s v="Feb"/>
    <n v="2"/>
    <s v="Bob"/>
    <s v="Clothing"/>
    <s v="Sweater"/>
    <s v="California"/>
    <n v="5484.24"/>
    <n v="1310.53"/>
    <n v="23.896291920120198"/>
  </r>
  <r>
    <s v="Jul"/>
    <n v="7"/>
    <s v="Carol"/>
    <s v="Home Appliances"/>
    <s v="Refrigerator"/>
    <s v="Pennsylvania"/>
    <n v="2308.25"/>
    <n v="1842.98"/>
    <n v="79.843171233618548"/>
  </r>
  <r>
    <s v="Nov"/>
    <n v="11"/>
    <s v="Alice"/>
    <s v="Home Appliances"/>
    <s v="Dishwasher"/>
    <s v="New York"/>
    <n v="2676.37"/>
    <n v="1010.73"/>
    <n v="37.764957759950981"/>
  </r>
  <r>
    <s v="Aug"/>
    <n v="8"/>
    <s v="Grace"/>
    <s v="Sports &amp; Fitness"/>
    <s v="Yoga Mat"/>
    <s v="Pennsylvania"/>
    <n v="7227.06"/>
    <n v="5149.08"/>
    <n v="71.247229163726317"/>
  </r>
  <r>
    <s v="Jan"/>
    <n v="1"/>
    <s v="Carol"/>
    <s v="Home Appliances"/>
    <s v="Refrigerator"/>
    <s v="Florida"/>
    <n v="5372.31"/>
    <n v="4233.07"/>
    <n v="78.794224458380086"/>
  </r>
  <r>
    <s v="Jan"/>
    <n v="1"/>
    <s v="Alice"/>
    <s v="Home Appliances"/>
    <s v="Microwave"/>
    <s v="New York"/>
    <n v="8701.17"/>
    <n v="4410.42"/>
    <n v="50.687666141449938"/>
  </r>
  <r>
    <s v="Jun"/>
    <n v="6"/>
    <s v="Grace"/>
    <s v="Sports &amp; Fitness"/>
    <s v="Treadmill"/>
    <s v="Pennsylvania"/>
    <n v="3021.68"/>
    <n v="655.8"/>
    <n v="21.703158507849938"/>
  </r>
  <r>
    <s v="Feb"/>
    <n v="2"/>
    <s v="Carol"/>
    <s v="Home Appliances"/>
    <s v="Refrigerator"/>
    <s v="Pennsylvania"/>
    <n v="8956.6299999999992"/>
    <n v="4038.86"/>
    <n v="45.093522898679531"/>
  </r>
  <r>
    <s v="Jul"/>
    <n v="7"/>
    <s v="Alice"/>
    <s v="Clothing"/>
    <s v="T-Shirt"/>
    <s v="California"/>
    <n v="3598.37"/>
    <n v="2396.0500000000002"/>
    <n v="66.587093600713672"/>
  </r>
  <r>
    <s v="Sep"/>
    <n v="9"/>
    <s v="Frank"/>
    <s v="Sports &amp; Fitness"/>
    <s v="Dumbbells"/>
    <s v="Pennsylvania"/>
    <n v="2727.34"/>
    <n v="1513.75"/>
    <n v="55.50279759765926"/>
  </r>
  <r>
    <s v="Mar"/>
    <n v="3"/>
    <s v="Dave"/>
    <s v="Food &amp; Beverages"/>
    <s v="Coffee"/>
    <s v="California"/>
    <n v="9937.5499999999993"/>
    <n v="7188.04"/>
    <n v="72.332114052256344"/>
  </r>
  <r>
    <s v="Nov"/>
    <n v="11"/>
    <s v="Bob"/>
    <s v="Clothing"/>
    <s v="Jeans"/>
    <s v="California"/>
    <n v="5381.29"/>
    <n v="1610.64"/>
    <n v="29.930369855555085"/>
  </r>
  <r>
    <s v="Apr"/>
    <n v="4"/>
    <s v="Frank"/>
    <s v="Home Appliances"/>
    <s v="Microwave"/>
    <s v="California"/>
    <n v="9712.16"/>
    <n v="6861.75"/>
    <n v="70.65112189255531"/>
  </r>
  <r>
    <s v="Jan"/>
    <n v="1"/>
    <s v="Bob"/>
    <s v="Home Appliances"/>
    <s v="Microwave"/>
    <s v="Texas"/>
    <n v="9104.2900000000009"/>
    <n v="4342.49"/>
    <n v="47.697184514113665"/>
  </r>
  <r>
    <s v="Feb"/>
    <n v="2"/>
    <s v="Dave"/>
    <s v="Clothing"/>
    <s v="Sweater"/>
    <s v="California"/>
    <n v="612.22"/>
    <n v="81.2"/>
    <n v="13.263206037045505"/>
  </r>
  <r>
    <s v="Jul"/>
    <n v="7"/>
    <s v="Frank"/>
    <s v="Food &amp; Beverages"/>
    <s v="Snacks"/>
    <s v="California"/>
    <n v="1254.8"/>
    <n v="348.34"/>
    <n v="27.760599298693016"/>
  </r>
  <r>
    <s v="Jun"/>
    <n v="6"/>
    <s v="Dave"/>
    <s v="Home Appliances"/>
    <s v="Dishwasher"/>
    <s v="New York"/>
    <n v="7302.14"/>
    <n v="212.01"/>
    <n v="2.9033954429797291"/>
  </r>
  <r>
    <s v="Sep"/>
    <n v="9"/>
    <s v="Carol"/>
    <s v="Home Appliances"/>
    <s v="Microwave"/>
    <s v="Illinois"/>
    <n v="7622.37"/>
    <n v="4974.68"/>
    <n v="65.264215722931326"/>
  </r>
  <r>
    <s v="May"/>
    <n v="5"/>
    <s v="Carol"/>
    <s v="Sports &amp; Fitness"/>
    <s v="Dumbbells"/>
    <s v="Pennsylvania"/>
    <n v="2560.33"/>
    <n v="1580.31"/>
    <n v="61.722902907047143"/>
  </r>
  <r>
    <s v="May"/>
    <n v="5"/>
    <s v="Dave"/>
    <s v="Food &amp; Beverages"/>
    <s v="Snacks"/>
    <s v="California"/>
    <n v="2340.3000000000002"/>
    <n v="297.27"/>
    <n v="12.702217664401999"/>
  </r>
  <r>
    <s v="Mar"/>
    <n v="3"/>
    <s v="Alice"/>
    <s v="Clothing"/>
    <s v="Sweater"/>
    <s v="New York"/>
    <n v="8967.25"/>
    <n v="1088.21"/>
    <n v="12.135381527224066"/>
  </r>
  <r>
    <s v="Oct"/>
    <n v="10"/>
    <s v="Alice"/>
    <s v="Electronics"/>
    <s v="Headphones"/>
    <s v="New York"/>
    <n v="7815.24"/>
    <n v="4640.09"/>
    <n v="59.372328936795292"/>
  </r>
  <r>
    <s v="Oct"/>
    <n v="10"/>
    <s v="Eve"/>
    <s v="Clothing"/>
    <s v="Jacket"/>
    <s v="New York"/>
    <n v="1269.5999999999999"/>
    <n v="1097.05"/>
    <n v="86.409105229993699"/>
  </r>
  <r>
    <s v="Jan"/>
    <n v="1"/>
    <s v="Carol"/>
    <s v="Home Appliances"/>
    <s v="Toaster"/>
    <s v="Texas"/>
    <n v="6333.05"/>
    <n v="4493.8100000000004"/>
    <n v="70.958069176778977"/>
  </r>
  <r>
    <s v="Jun"/>
    <n v="6"/>
    <s v="Frank"/>
    <s v="Sports &amp; Fitness"/>
    <s v="Bicycle"/>
    <s v="New York"/>
    <n v="2894.66"/>
    <n v="2417.04"/>
    <n v="83.499961998991239"/>
  </r>
  <r>
    <s v="Jun"/>
    <n v="6"/>
    <s v="Alice"/>
    <s v="Clothing"/>
    <s v="Jeans"/>
    <s v="California"/>
    <n v="6710.53"/>
    <n v="4605.67"/>
    <n v="68.633476044366091"/>
  </r>
  <r>
    <s v="Nov"/>
    <n v="11"/>
    <s v="Carol"/>
    <s v="Food &amp; Beverages"/>
    <s v="Juice"/>
    <s v="Pennsylvania"/>
    <n v="2832.91"/>
    <n v="2464.64"/>
    <n v="87.000292984951869"/>
  </r>
  <r>
    <s v="Jan"/>
    <n v="1"/>
    <s v="Alice"/>
    <s v="Food &amp; Beverages"/>
    <s v="Coffee"/>
    <s v="New York"/>
    <n v="3711.91"/>
    <n v="911.44"/>
    <n v="24.554474650516852"/>
  </r>
  <r>
    <s v="Apr"/>
    <n v="4"/>
    <s v="Eve"/>
    <s v="Sports &amp; Fitness"/>
    <s v="Bicycle"/>
    <s v="Illinois"/>
    <n v="5574.28"/>
    <n v="697.25"/>
    <n v="12.508341884512438"/>
  </r>
  <r>
    <s v="Aug"/>
    <n v="8"/>
    <s v="Carol"/>
    <s v="Clothing"/>
    <s v="Jacket"/>
    <s v="Texas"/>
    <n v="5732.96"/>
    <n v="195.59"/>
    <n v="3.411675643995423"/>
  </r>
  <r>
    <s v="Nov"/>
    <n v="11"/>
    <s v="Grace"/>
    <s v="Home Appliances"/>
    <s v="Microwave"/>
    <s v="California"/>
    <n v="8381.41"/>
    <n v="6322.48"/>
    <n v="75.434562919604218"/>
  </r>
  <r>
    <s v="Jan"/>
    <n v="1"/>
    <s v="Eve"/>
    <s v="Clothing"/>
    <s v="Sweater"/>
    <s v="Illinois"/>
    <n v="6715.85"/>
    <n v="5193.37"/>
    <n v="77.330047574022643"/>
  </r>
  <r>
    <s v="Aug"/>
    <n v="8"/>
    <s v="Alice"/>
    <s v="Electronics"/>
    <s v="Laptop"/>
    <s v="Florida"/>
    <n v="1999.52"/>
    <n v="676.28"/>
    <n v="33.822117308153956"/>
  </r>
  <r>
    <s v="Mar"/>
    <n v="3"/>
    <s v="Frank"/>
    <s v="Sports &amp; Fitness"/>
    <s v="Bicycle"/>
    <s v="New York"/>
    <n v="600.72"/>
    <n v="139.96"/>
    <n v="23.298708216806499"/>
  </r>
  <r>
    <s v="May"/>
    <n v="5"/>
    <s v="Bob"/>
    <s v="Clothing"/>
    <s v="T-Shirt"/>
    <s v="California"/>
    <n v="2127.62"/>
    <n v="31.04"/>
    <n v="1.4589071356727235"/>
  </r>
  <r>
    <s v="Feb"/>
    <n v="2"/>
    <s v="Grace"/>
    <s v="Clothing"/>
    <s v="T-Shirt"/>
    <s v="California"/>
    <n v="3735.72"/>
    <n v="2694.71"/>
    <n v="72.133618151253316"/>
  </r>
  <r>
    <s v="Apr"/>
    <n v="4"/>
    <s v="Grace"/>
    <s v="Sports &amp; Fitness"/>
    <s v="Yoga Mat"/>
    <s v="New York"/>
    <n v="2856.86"/>
    <n v="2120.92"/>
    <n v="74.23954971542183"/>
  </r>
  <r>
    <s v="Dec"/>
    <n v="12"/>
    <s v="Frank"/>
    <s v="Home Appliances"/>
    <s v="Microwave"/>
    <s v="Pennsylvania"/>
    <n v="1342.77"/>
    <n v="980.78"/>
    <n v="73.041548440909466"/>
  </r>
  <r>
    <s v="Mar"/>
    <n v="3"/>
    <s v="Grace"/>
    <s v="Clothing"/>
    <s v="Jeans"/>
    <s v="Texas"/>
    <n v="4869.2299999999996"/>
    <n v="3917.47"/>
    <n v="80.45358301004471"/>
  </r>
  <r>
    <s v="Sep"/>
    <n v="9"/>
    <s v="Alice"/>
    <s v="Sports &amp; Fitness"/>
    <s v="Bicycle"/>
    <s v="California"/>
    <n v="5444.61"/>
    <n v="1132.7"/>
    <n v="20.80406126425952"/>
  </r>
  <r>
    <s v="Dec"/>
    <n v="12"/>
    <s v="Eve"/>
    <s v="Electronics"/>
    <s v="Smartphone"/>
    <s v="California"/>
    <n v="5891.91"/>
    <n v="445.9"/>
    <n v="7.568004263473135"/>
  </r>
  <r>
    <s v="Oct"/>
    <n v="10"/>
    <s v="Eve"/>
    <s v="Food &amp; Beverages"/>
    <s v="Snacks"/>
    <s v="Illinois"/>
    <n v="949.88"/>
    <n v="578.25"/>
    <n v="60.876110666610515"/>
  </r>
  <r>
    <s v="Jun"/>
    <n v="6"/>
    <s v="Grace"/>
    <s v="Sports &amp; Fitness"/>
    <s v="Bicycle"/>
    <s v="Texas"/>
    <n v="580.63"/>
    <n v="126.29"/>
    <n v="21.75051237448978"/>
  </r>
  <r>
    <s v="Jul"/>
    <n v="7"/>
    <s v="Bob"/>
    <s v="Clothing"/>
    <s v="T-Shirt"/>
    <s v="Texas"/>
    <n v="4376.82"/>
    <n v="2440.69"/>
    <n v="55.764002175095165"/>
  </r>
  <r>
    <s v="Dec"/>
    <n v="12"/>
    <s v="Grace"/>
    <s v="Food &amp; Beverages"/>
    <s v="Juice"/>
    <s v="Texas"/>
    <n v="5329.19"/>
    <n v="709.28"/>
    <n v="13.309339693274215"/>
  </r>
  <r>
    <s v="Nov"/>
    <n v="11"/>
    <s v="Grace"/>
    <s v="Electronics"/>
    <s v="Headphones"/>
    <s v="New York"/>
    <n v="4789.41"/>
    <n v="2629.17"/>
    <n v="54.895488170776787"/>
  </r>
  <r>
    <s v="Mar"/>
    <n v="3"/>
    <s v="Carol"/>
    <s v="Home Appliances"/>
    <s v="Toaster"/>
    <s v="Pennsylvania"/>
    <n v="2299.36"/>
    <n v="1915.5"/>
    <n v="83.305789437060739"/>
  </r>
  <r>
    <s v="Feb"/>
    <n v="2"/>
    <s v="Bob"/>
    <s v="Clothing"/>
    <s v="T-Shirt"/>
    <s v="New York"/>
    <n v="745.98"/>
    <n v="277.54000000000002"/>
    <n v="37.204750797608519"/>
  </r>
  <r>
    <s v="Nov"/>
    <n v="11"/>
    <s v="Carol"/>
    <s v="Sports &amp; Fitness"/>
    <s v="Dumbbells"/>
    <s v="New York"/>
    <n v="8558.85"/>
    <n v="4423.1000000000004"/>
    <n v="51.678671784176608"/>
  </r>
  <r>
    <s v="Jul"/>
    <n v="7"/>
    <s v="Frank"/>
    <s v="Sports &amp; Fitness"/>
    <s v="Yoga Mat"/>
    <s v="California"/>
    <n v="1630.03"/>
    <n v="948.42"/>
    <n v="58.184205198677319"/>
  </r>
  <r>
    <s v="Nov"/>
    <n v="11"/>
    <s v="Bob"/>
    <s v="Home Appliances"/>
    <s v="Dishwasher"/>
    <s v="California"/>
    <n v="3582.45"/>
    <n v="944.91"/>
    <n v="26.376083406607208"/>
  </r>
  <r>
    <s v="Nov"/>
    <n v="11"/>
    <s v="Bob"/>
    <s v="Home Appliances"/>
    <s v="Dishwasher"/>
    <s v="Texas"/>
    <n v="4806.49"/>
    <n v="842.36"/>
    <n v="17.525470769730095"/>
  </r>
  <r>
    <s v="Jul"/>
    <n v="7"/>
    <s v="Carol"/>
    <s v="Home Appliances"/>
    <s v="Microwave"/>
    <s v="California"/>
    <n v="8035.93"/>
    <n v="2917.09"/>
    <n v="36.300589975273553"/>
  </r>
  <r>
    <s v="Jun"/>
    <n v="6"/>
    <s v="Dave"/>
    <s v="Food &amp; Beverages"/>
    <s v="Juice"/>
    <s v="California"/>
    <n v="1021.24"/>
    <n v="407.07"/>
    <n v="39.860365829775567"/>
  </r>
  <r>
    <s v="Feb"/>
    <n v="2"/>
    <s v="Bob"/>
    <s v="Electronics"/>
    <s v="Headphones"/>
    <s v="Illinois"/>
    <n v="3527.69"/>
    <n v="1180.96"/>
    <n v="33.476864463714215"/>
  </r>
  <r>
    <s v="Aug"/>
    <n v="8"/>
    <s v="Alice"/>
    <s v="Food &amp; Beverages"/>
    <s v="Snacks"/>
    <s v="Pennsylvania"/>
    <n v="5826.46"/>
    <n v="4300.93"/>
    <n v="73.817206331117006"/>
  </r>
  <r>
    <s v="Oct"/>
    <n v="10"/>
    <s v="Frank"/>
    <s v="Clothing"/>
    <s v="Jeans"/>
    <s v="California"/>
    <n v="9376.5"/>
    <n v="917.14"/>
    <n v="9.781261664800299"/>
  </r>
  <r>
    <s v="Jun"/>
    <n v="6"/>
    <s v="Dave"/>
    <s v="Food &amp; Beverages"/>
    <s v="Tea"/>
    <s v="Florida"/>
    <n v="3645.5"/>
    <n v="687.2"/>
    <n v="18.850637772596354"/>
  </r>
  <r>
    <s v="Jul"/>
    <n v="7"/>
    <s v="Carol"/>
    <s v="Sports &amp; Fitness"/>
    <s v="Dumbbells"/>
    <s v="California"/>
    <n v="666.75"/>
    <n v="412.78"/>
    <n v="61.909261342332201"/>
  </r>
  <r>
    <s v="Mar"/>
    <n v="3"/>
    <s v="Eve"/>
    <s v="Sports &amp; Fitness"/>
    <s v="Dumbbells"/>
    <s v="New York"/>
    <n v="5020.32"/>
    <n v="1839.86"/>
    <n v="36.648261465404595"/>
  </r>
  <r>
    <s v="May"/>
    <n v="5"/>
    <s v="Frank"/>
    <s v="Food &amp; Beverages"/>
    <s v="Juice"/>
    <s v="California"/>
    <n v="2664"/>
    <n v="1103.1400000000001"/>
    <n v="41.409159159159167"/>
  </r>
  <r>
    <s v="Apr"/>
    <n v="4"/>
    <s v="Frank"/>
    <s v="Food &amp; Beverages"/>
    <s v="Coffee"/>
    <s v="Texas"/>
    <n v="6252.79"/>
    <n v="4829.1099999999997"/>
    <n v="77.231283954842553"/>
  </r>
  <r>
    <s v="Apr"/>
    <n v="4"/>
    <s v="Alice"/>
    <s v="Clothing"/>
    <s v="Jeans"/>
    <s v="Pennsylvania"/>
    <n v="7547.82"/>
    <n v="3850.16"/>
    <n v="51.010225469075841"/>
  </r>
  <r>
    <s v="Jan"/>
    <n v="1"/>
    <s v="Grace"/>
    <s v="Sports &amp; Fitness"/>
    <s v="Bicycle"/>
    <s v="Pennsylvania"/>
    <n v="9636.9500000000007"/>
    <n v="845.42"/>
    <n v="8.7726926050254477"/>
  </r>
  <r>
    <s v="Jan"/>
    <n v="1"/>
    <s v="Bob"/>
    <s v="Clothing"/>
    <s v="Jeans"/>
    <s v="New York"/>
    <n v="352.89"/>
    <n v="101.3"/>
    <n v="28.705829011873391"/>
  </r>
  <r>
    <s v="May"/>
    <n v="5"/>
    <s v="Frank"/>
    <s v="Home Appliances"/>
    <s v="Microwave"/>
    <s v="Pennsylvania"/>
    <n v="5059.7"/>
    <n v="919.79"/>
    <n v="18.178745775441232"/>
  </r>
  <r>
    <s v="Apr"/>
    <n v="4"/>
    <s v="Eve"/>
    <s v="Sports &amp; Fitness"/>
    <s v="Yoga Mat"/>
    <s v="Texas"/>
    <n v="7407.02"/>
    <n v="90.8"/>
    <n v="1.2258641126930936"/>
  </r>
  <r>
    <s v="Jul"/>
    <n v="7"/>
    <s v="Bob"/>
    <s v="Electronics"/>
    <s v="Headphones"/>
    <s v="Florida"/>
    <n v="6667.62"/>
    <n v="1713.38"/>
    <n v="25.697025325378476"/>
  </r>
  <r>
    <s v="Oct"/>
    <n v="10"/>
    <s v="Dave"/>
    <s v="Electronics"/>
    <s v="Headphones"/>
    <s v="California"/>
    <n v="3322.06"/>
    <n v="2562.04"/>
    <n v="77.122026694280052"/>
  </r>
  <r>
    <s v="Oct"/>
    <n v="10"/>
    <s v="Bob"/>
    <s v="Home Appliances"/>
    <s v="Refrigerator"/>
    <s v="New York"/>
    <n v="6843.25"/>
    <n v="2110.91"/>
    <n v="30.846600664888758"/>
  </r>
  <r>
    <s v="Jan"/>
    <n v="1"/>
    <s v="Carol"/>
    <s v="Clothing"/>
    <s v="Sweater"/>
    <s v="New York"/>
    <n v="2571.37"/>
    <n v="1336.75"/>
    <n v="51.985906345644537"/>
  </r>
  <r>
    <s v="Aug"/>
    <n v="8"/>
    <s v="Carol"/>
    <s v="Food &amp; Beverages"/>
    <s v="Snacks"/>
    <s v="Texas"/>
    <n v="7479.72"/>
    <n v="3389.93"/>
    <n v="45.321616317188344"/>
  </r>
  <r>
    <s v="Apr"/>
    <n v="4"/>
    <s v="Frank"/>
    <s v="Home Appliances"/>
    <s v="Dishwasher"/>
    <s v="California"/>
    <n v="7591.39"/>
    <n v="3261.65"/>
    <n v="42.965122329375774"/>
  </r>
  <r>
    <s v="Sep"/>
    <n v="9"/>
    <s v="Grace"/>
    <s v="Sports &amp; Fitness"/>
    <s v="Treadmill"/>
    <s v="Florida"/>
    <n v="8744.75"/>
    <n v="4083.16"/>
    <n v="46.692701335086767"/>
  </r>
  <r>
    <s v="Feb"/>
    <n v="2"/>
    <s v="Grace"/>
    <s v="Sports &amp; Fitness"/>
    <s v="Yoga Mat"/>
    <s v="California"/>
    <n v="6543.09"/>
    <n v="4343.0200000000004"/>
    <n v="66.375672656191497"/>
  </r>
  <r>
    <s v="Jul"/>
    <n v="7"/>
    <s v="Bob"/>
    <s v="Food &amp; Beverages"/>
    <s v="Tea"/>
    <s v="California"/>
    <n v="9451.36"/>
    <n v="3445.57"/>
    <n v="36.455811650386821"/>
  </r>
  <r>
    <s v="Jul"/>
    <n v="7"/>
    <s v="Alice"/>
    <s v="Electronics"/>
    <s v="Camera"/>
    <s v="Illinois"/>
    <n v="1622.03"/>
    <n v="164.11"/>
    <n v="10.117568725609269"/>
  </r>
  <r>
    <s v="Aug"/>
    <n v="8"/>
    <s v="Alice"/>
    <s v="Food &amp; Beverages"/>
    <s v="Juice"/>
    <s v="California"/>
    <n v="5157.5600000000004"/>
    <n v="3843.67"/>
    <n v="74.524969171468683"/>
  </r>
  <r>
    <s v="Apr"/>
    <n v="4"/>
    <s v="Grace"/>
    <s v="Home Appliances"/>
    <s v="Dishwasher"/>
    <s v="California"/>
    <n v="7831.92"/>
    <n v="6310.48"/>
    <n v="80.573856729895084"/>
  </r>
  <r>
    <s v="Oct"/>
    <n v="10"/>
    <s v="Alice"/>
    <s v="Electronics"/>
    <s v="Smartphone"/>
    <s v="New York"/>
    <n v="4722.2299999999996"/>
    <n v="2653.62"/>
    <n v="56.194213327178055"/>
  </r>
  <r>
    <s v="Aug"/>
    <n v="8"/>
    <s v="Dave"/>
    <s v="Electronics"/>
    <s v="Camera"/>
    <s v="Florida"/>
    <n v="2235.4"/>
    <n v="976.75"/>
    <n v="43.694640780173572"/>
  </r>
  <r>
    <s v="Jun"/>
    <n v="6"/>
    <s v="Bob"/>
    <s v="Sports &amp; Fitness"/>
    <s v="Dumbbells"/>
    <s v="California"/>
    <n v="8559.49"/>
    <n v="4310.71"/>
    <n v="50.361762207795088"/>
  </r>
  <r>
    <s v="Nov"/>
    <n v="11"/>
    <s v="Carol"/>
    <s v="Electronics"/>
    <s v="Laptop"/>
    <s v="Florida"/>
    <n v="960.08"/>
    <n v="117.05"/>
    <n v="12.191692358970085"/>
  </r>
  <r>
    <s v="Jul"/>
    <n v="7"/>
    <s v="Alice"/>
    <s v="Clothing"/>
    <s v="Sweater"/>
    <s v="Illinois"/>
    <n v="7735.05"/>
    <n v="908.26"/>
    <n v="11.742134827829167"/>
  </r>
  <r>
    <s v="Sep"/>
    <n v="9"/>
    <s v="Dave"/>
    <s v="Sports &amp; Fitness"/>
    <s v="Bicycle"/>
    <s v="New York"/>
    <n v="4084.07"/>
    <n v="2888.94"/>
    <n v="70.736789526134473"/>
  </r>
  <r>
    <s v="Oct"/>
    <n v="10"/>
    <s v="Alice"/>
    <s v="Sports &amp; Fitness"/>
    <s v="Dumbbells"/>
    <s v="Illinois"/>
    <n v="933.26"/>
    <n v="509.09"/>
    <n v="54.549643186250343"/>
  </r>
  <r>
    <s v="Oct"/>
    <n v="10"/>
    <s v="Bob"/>
    <s v="Clothing"/>
    <s v="Jacket"/>
    <s v="New York"/>
    <n v="2900.45"/>
    <n v="18.82"/>
    <n v="0.64886483131927808"/>
  </r>
  <r>
    <s v="Oct"/>
    <n v="10"/>
    <s v="Dave"/>
    <s v="Home Appliances"/>
    <s v="Refrigerator"/>
    <s v="Florida"/>
    <n v="5890.36"/>
    <n v="371.14"/>
    <n v="6.3008033464847655"/>
  </r>
  <r>
    <s v="Jun"/>
    <n v="6"/>
    <s v="Alice"/>
    <s v="Electronics"/>
    <s v="Smartphone"/>
    <s v="California"/>
    <n v="6569.98"/>
    <n v="3789.26"/>
    <n v="57.675365830641802"/>
  </r>
  <r>
    <s v="Feb"/>
    <n v="2"/>
    <s v="Eve"/>
    <s v="Electronics"/>
    <s v="Laptop"/>
    <s v="California"/>
    <n v="8306.7000000000007"/>
    <n v="2662.93"/>
    <n v="32.057616141187225"/>
  </r>
  <r>
    <s v="Jan"/>
    <n v="1"/>
    <s v="Dave"/>
    <s v="Food &amp; Beverages"/>
    <s v="Tea"/>
    <s v="Pennsylvania"/>
    <n v="3571.72"/>
    <n v="152.5"/>
    <n v="4.269651596429731"/>
  </r>
  <r>
    <s v="Sep"/>
    <n v="9"/>
    <s v="Bob"/>
    <s v="Electronics"/>
    <s v="Camera"/>
    <s v="California"/>
    <n v="5441.76"/>
    <n v="531.24"/>
    <n v="9.7622827908617804"/>
  </r>
  <r>
    <s v="May"/>
    <n v="5"/>
    <s v="Alice"/>
    <s v="Food &amp; Beverages"/>
    <s v="Juice"/>
    <s v="Illinois"/>
    <n v="5487.68"/>
    <n v="818.16"/>
    <n v="14.909032596652866"/>
  </r>
  <r>
    <s v="Sep"/>
    <n v="9"/>
    <s v="Carol"/>
    <s v="Home Appliances"/>
    <s v="Microwave"/>
    <s v="Illinois"/>
    <n v="1470.28"/>
    <n v="934.06"/>
    <n v="63.52939576135158"/>
  </r>
  <r>
    <s v="Dec"/>
    <n v="12"/>
    <s v="Dave"/>
    <s v="Clothing"/>
    <s v="Jeans"/>
    <s v="Florida"/>
    <n v="4247.75"/>
    <n v="1950.02"/>
    <n v="45.907127302689659"/>
  </r>
  <r>
    <s v="Jun"/>
    <n v="6"/>
    <s v="Dave"/>
    <s v="Home Appliances"/>
    <s v="Toaster"/>
    <s v="Pennsylvania"/>
    <n v="3686.64"/>
    <n v="187.65"/>
    <n v="5.0900006509992846"/>
  </r>
  <r>
    <s v="Jan"/>
    <n v="1"/>
    <s v="Dave"/>
    <s v="Food &amp; Beverages"/>
    <s v="Snacks"/>
    <s v="Illinois"/>
    <n v="5623.85"/>
    <n v="612.91"/>
    <n v="10.898405896316579"/>
  </r>
  <r>
    <s v="Nov"/>
    <n v="11"/>
    <s v="Frank"/>
    <s v="Electronics"/>
    <s v="Laptop"/>
    <s v="Texas"/>
    <n v="177.48"/>
    <n v="125.73"/>
    <n v="70.841784989858013"/>
  </r>
  <r>
    <s v="Mar"/>
    <n v="3"/>
    <s v="Eve"/>
    <s v="Sports &amp; Fitness"/>
    <s v="Dumbbells"/>
    <s v="Florida"/>
    <n v="3789.4"/>
    <n v="898.71"/>
    <n v="23.716419485934448"/>
  </r>
  <r>
    <s v="Apr"/>
    <n v="4"/>
    <s v="Grace"/>
    <s v="Food &amp; Beverages"/>
    <s v="Tea"/>
    <s v="Pennsylvania"/>
    <n v="3978.59"/>
    <n v="1547.92"/>
    <n v="38.906245680002208"/>
  </r>
  <r>
    <s v="Jul"/>
    <n v="7"/>
    <s v="Bob"/>
    <s v="Home Appliances"/>
    <s v="Toaster"/>
    <s v="California"/>
    <n v="3113.91"/>
    <n v="1677.53"/>
    <n v="53.872141455597621"/>
  </r>
  <r>
    <s v="Sep"/>
    <n v="9"/>
    <s v="Grace"/>
    <s v="Food &amp; Beverages"/>
    <s v="Coffee"/>
    <s v="Florida"/>
    <n v="7246.84"/>
    <n v="6341.08"/>
    <n v="87.501310916206236"/>
  </r>
  <r>
    <s v="Mar"/>
    <n v="3"/>
    <s v="Frank"/>
    <s v="Clothing"/>
    <s v="Jacket"/>
    <s v="California"/>
    <n v="1732.96"/>
    <n v="841.81"/>
    <n v="48.576424152894468"/>
  </r>
  <r>
    <s v="Dec"/>
    <n v="12"/>
    <s v="Dave"/>
    <s v="Electronics"/>
    <s v="Laptop"/>
    <s v="Florida"/>
    <n v="2353.96"/>
    <n v="234.17"/>
    <n v="9.9479175517001117"/>
  </r>
  <r>
    <s v="Apr"/>
    <n v="4"/>
    <s v="Eve"/>
    <s v="Food &amp; Beverages"/>
    <s v="Snacks"/>
    <s v="New York"/>
    <n v="8712.7999999999993"/>
    <n v="5509.81"/>
    <n v="63.238109448168224"/>
  </r>
  <r>
    <s v="Aug"/>
    <n v="8"/>
    <s v="Frank"/>
    <s v="Sports &amp; Fitness"/>
    <s v="Treadmill"/>
    <s v="California"/>
    <n v="3338.63"/>
    <n v="907.11"/>
    <n v="27.170126668723398"/>
  </r>
  <r>
    <s v="Feb"/>
    <n v="2"/>
    <s v="Dave"/>
    <s v="Electronics"/>
    <s v="Smartphone"/>
    <s v="Illinois"/>
    <n v="9974.5499999999993"/>
    <n v="6660.93"/>
    <n v="66.779253199392457"/>
  </r>
  <r>
    <s v="Aug"/>
    <n v="8"/>
    <s v="Carol"/>
    <s v="Sports &amp; Fitness"/>
    <s v="Bicycle"/>
    <s v="California"/>
    <n v="105.17"/>
    <n v="48.49"/>
    <n v="46.106304079110011"/>
  </r>
  <r>
    <s v="May"/>
    <n v="5"/>
    <s v="Eve"/>
    <s v="Home Appliances"/>
    <s v="Refrigerator"/>
    <s v="New York"/>
    <n v="3730.68"/>
    <n v="245.32"/>
    <n v="6.5757449044142087"/>
  </r>
  <r>
    <s v="Apr"/>
    <n v="4"/>
    <s v="Frank"/>
    <s v="Home Appliances"/>
    <s v="Toaster"/>
    <s v="Pennsylvania"/>
    <n v="845.25"/>
    <n v="281.74"/>
    <n v="33.332150251404912"/>
  </r>
  <r>
    <s v="May"/>
    <n v="5"/>
    <s v="Bob"/>
    <s v="Home Appliances"/>
    <s v="Refrigerator"/>
    <s v="Texas"/>
    <n v="1372.49"/>
    <n v="683.4"/>
    <n v="49.79271251520958"/>
  </r>
  <r>
    <s v="Dec"/>
    <n v="12"/>
    <s v="Bob"/>
    <s v="Clothing"/>
    <s v="Jacket"/>
    <s v="Texas"/>
    <n v="1529.93"/>
    <n v="649.89"/>
    <n v="42.478414045087028"/>
  </r>
  <r>
    <s v="Apr"/>
    <n v="4"/>
    <s v="Dave"/>
    <s v="Home Appliances"/>
    <s v="Microwave"/>
    <s v="California"/>
    <n v="5744.71"/>
    <n v="849.52"/>
    <n v="14.787865706014749"/>
  </r>
  <r>
    <s v="Feb"/>
    <n v="2"/>
    <s v="Eve"/>
    <s v="Sports &amp; Fitness"/>
    <s v="Treadmill"/>
    <s v="New York"/>
    <n v="2089.1"/>
    <n v="1146.1199999999999"/>
    <n v="54.861902254559382"/>
  </r>
  <r>
    <s v="Oct"/>
    <n v="10"/>
    <s v="Frank"/>
    <s v="Home Appliances"/>
    <s v="Refrigerator"/>
    <s v="Pennsylvania"/>
    <n v="4865.1099999999997"/>
    <n v="3032.02"/>
    <n v="62.321715233571297"/>
  </r>
  <r>
    <s v="Jun"/>
    <n v="6"/>
    <s v="Frank"/>
    <s v="Sports &amp; Fitness"/>
    <s v="Treadmill"/>
    <s v="Pennsylvania"/>
    <n v="9241.23"/>
    <n v="3388.77"/>
    <n v="36.670118588110022"/>
  </r>
  <r>
    <s v="Jul"/>
    <n v="7"/>
    <s v="Eve"/>
    <s v="Electronics"/>
    <s v="Laptop"/>
    <s v="California"/>
    <n v="736.99"/>
    <n v="342.46"/>
    <n v="46.467387617199684"/>
  </r>
  <r>
    <s v="Feb"/>
    <n v="2"/>
    <s v="Bob"/>
    <s v="Sports &amp; Fitness"/>
    <s v="Bicycle"/>
    <s v="New York"/>
    <n v="4381.41"/>
    <n v="3161.78"/>
    <n v="72.163527266336644"/>
  </r>
  <r>
    <s v="Oct"/>
    <n v="10"/>
    <s v="Carol"/>
    <s v="Food &amp; Beverages"/>
    <s v="Tea"/>
    <s v="California"/>
    <n v="8924.4500000000007"/>
    <n v="6743.86"/>
    <n v="75.566113317907536"/>
  </r>
  <r>
    <s v="Apr"/>
    <n v="4"/>
    <s v="Carol"/>
    <s v="Electronics"/>
    <s v="Laptop"/>
    <s v="New York"/>
    <n v="4647.5"/>
    <n v="1411.03"/>
    <n v="30.361054330285096"/>
  </r>
  <r>
    <s v="Jan"/>
    <n v="1"/>
    <s v="Bob"/>
    <s v="Sports &amp; Fitness"/>
    <s v="Dumbbells"/>
    <s v="New York"/>
    <n v="646.21"/>
    <n v="179.19"/>
    <n v="27.7293758994754"/>
  </r>
  <r>
    <s v="Sep"/>
    <n v="9"/>
    <s v="Dave"/>
    <s v="Sports &amp; Fitness"/>
    <s v="Dumbbells"/>
    <s v="Illinois"/>
    <n v="7231.93"/>
    <n v="5585.13"/>
    <n v="77.22876189343647"/>
  </r>
  <r>
    <s v="May"/>
    <n v="5"/>
    <s v="Carol"/>
    <s v="Sports &amp; Fitness"/>
    <s v="Yoga Mat"/>
    <s v="California"/>
    <n v="5540.59"/>
    <n v="3996.05"/>
    <n v="72.123185436930001"/>
  </r>
  <r>
    <s v="Feb"/>
    <n v="2"/>
    <s v="Dave"/>
    <s v="Electronics"/>
    <s v="Camera"/>
    <s v="Pennsylvania"/>
    <n v="9072.49"/>
    <n v="301.48"/>
    <n v="3.3230127561452258"/>
  </r>
  <r>
    <s v="Oct"/>
    <n v="10"/>
    <s v="Frank"/>
    <s v="Food &amp; Beverages"/>
    <s v="Tea"/>
    <s v="New York"/>
    <n v="4720.6000000000004"/>
    <n v="3435.36"/>
    <n v="72.773799940685507"/>
  </r>
  <r>
    <s v="Aug"/>
    <n v="8"/>
    <s v="Carol"/>
    <s v="Electronics"/>
    <s v="Headphones"/>
    <s v="California"/>
    <n v="1649.91"/>
    <n v="483.23"/>
    <n v="29.288264208350757"/>
  </r>
  <r>
    <s v="Jul"/>
    <n v="7"/>
    <s v="Bob"/>
    <s v="Sports &amp; Fitness"/>
    <s v="Dumbbells"/>
    <s v="Florida"/>
    <n v="4336.97"/>
    <n v="2669.37"/>
    <n v="61.549192177949116"/>
  </r>
  <r>
    <s v="Nov"/>
    <n v="11"/>
    <s v="Bob"/>
    <s v="Home Appliances"/>
    <s v="Microwave"/>
    <s v="California"/>
    <n v="3670.36"/>
    <n v="2315.29"/>
    <n v="63.080733225078731"/>
  </r>
  <r>
    <s v="Jun"/>
    <n v="6"/>
    <s v="Alice"/>
    <s v="Clothing"/>
    <s v="Jeans"/>
    <s v="New York"/>
    <n v="3571.26"/>
    <n v="933.79"/>
    <n v="26.147354155116119"/>
  </r>
  <r>
    <s v="Jun"/>
    <n v="6"/>
    <s v="Grace"/>
    <s v="Sports &amp; Fitness"/>
    <s v="Yoga Mat"/>
    <s v="Pennsylvania"/>
    <n v="5174.9799999999996"/>
    <n v="3905.3"/>
    <n v="75.465025951791134"/>
  </r>
  <r>
    <s v="Jul"/>
    <n v="7"/>
    <s v="Grace"/>
    <s v="Clothing"/>
    <s v="Jeans"/>
    <s v="Florida"/>
    <n v="9598.06"/>
    <n v="6029.98"/>
    <n v="62.824987549567311"/>
  </r>
  <r>
    <s v="Apr"/>
    <n v="4"/>
    <s v="Eve"/>
    <s v="Electronics"/>
    <s v="Laptop"/>
    <s v="Florida"/>
    <n v="8465.58"/>
    <n v="5340.76"/>
    <n v="63.087939633197024"/>
  </r>
  <r>
    <s v="Feb"/>
    <n v="2"/>
    <s v="Eve"/>
    <s v="Food &amp; Beverages"/>
    <s v="Tea"/>
    <s v="California"/>
    <n v="4287.16"/>
    <n v="3680.53"/>
    <n v="85.85007324195972"/>
  </r>
  <r>
    <s v="Nov"/>
    <n v="11"/>
    <s v="Bob"/>
    <s v="Home Appliances"/>
    <s v="Dishwasher"/>
    <s v="Florida"/>
    <n v="6911.46"/>
    <n v="5784.12"/>
    <n v="83.688829856499197"/>
  </r>
  <r>
    <s v="Jan"/>
    <n v="1"/>
    <s v="Carol"/>
    <s v="Electronics"/>
    <s v="Camera"/>
    <s v="New York"/>
    <n v="9380.16"/>
    <n v="6707.4"/>
    <n v="71.50624296387268"/>
  </r>
  <r>
    <s v="Aug"/>
    <n v="8"/>
    <s v="Alice"/>
    <s v="Food &amp; Beverages"/>
    <s v="Coffee"/>
    <s v="California"/>
    <n v="4770.8599999999997"/>
    <n v="522.48"/>
    <n v="10.951484637989797"/>
  </r>
  <r>
    <s v="Jun"/>
    <n v="6"/>
    <s v="Alice"/>
    <s v="Electronics"/>
    <s v="Headphones"/>
    <s v="California"/>
    <n v="7013.11"/>
    <n v="4490.7299999999996"/>
    <n v="64.033360377920772"/>
  </r>
  <r>
    <s v="Jan"/>
    <n v="1"/>
    <s v="Eve"/>
    <s v="Sports &amp; Fitness"/>
    <s v="Dumbbells"/>
    <s v="Texas"/>
    <n v="7246.39"/>
    <n v="2766.01"/>
    <n v="38.17086852901928"/>
  </r>
  <r>
    <s v="Jun"/>
    <n v="6"/>
    <s v="Frank"/>
    <s v="Electronics"/>
    <s v="Camera"/>
    <s v="California"/>
    <n v="7510.31"/>
    <n v="2202.1"/>
    <n v="29.321026695302855"/>
  </r>
  <r>
    <s v="Jan"/>
    <n v="1"/>
    <s v="Bob"/>
    <s v="Sports &amp; Fitness"/>
    <s v="Dumbbells"/>
    <s v="Illinois"/>
    <n v="7907.65"/>
    <n v="1177.95"/>
    <n v="14.896334562101258"/>
  </r>
  <r>
    <s v="May"/>
    <n v="5"/>
    <s v="Carol"/>
    <s v="Clothing"/>
    <s v="Sweater"/>
    <s v="Florida"/>
    <n v="610.66999999999996"/>
    <n v="186.29"/>
    <n v="30.505837850230076"/>
  </r>
  <r>
    <s v="Aug"/>
    <n v="8"/>
    <s v="Grace"/>
    <s v="Clothing"/>
    <s v="Jeans"/>
    <s v="New York"/>
    <n v="6755.38"/>
    <n v="5469.79"/>
    <n v="80.969390322972217"/>
  </r>
  <r>
    <s v="Apr"/>
    <n v="4"/>
    <s v="Carol"/>
    <s v="Electronics"/>
    <s v="Headphones"/>
    <s v="Texas"/>
    <n v="6786.68"/>
    <n v="3240.54"/>
    <n v="47.748530945911696"/>
  </r>
  <r>
    <s v="Oct"/>
    <n v="10"/>
    <s v="Frank"/>
    <s v="Electronics"/>
    <s v="Camera"/>
    <s v="New York"/>
    <n v="2233.15"/>
    <n v="569.79"/>
    <n v="25.515079596086242"/>
  </r>
  <r>
    <s v="Apr"/>
    <n v="4"/>
    <s v="Bob"/>
    <s v="Sports &amp; Fitness"/>
    <s v="Dumbbells"/>
    <s v="Pennsylvania"/>
    <n v="1024.99"/>
    <n v="20.11"/>
    <n v="1.9619703606864456"/>
  </r>
  <r>
    <s v="Jan"/>
    <n v="1"/>
    <s v="Bob"/>
    <s v="Electronics"/>
    <s v="Camera"/>
    <s v="Illinois"/>
    <n v="2166.4299999999998"/>
    <n v="1904.84"/>
    <n v="87.925296455458977"/>
  </r>
  <r>
    <s v="Mar"/>
    <n v="3"/>
    <s v="Dave"/>
    <s v="Food &amp; Beverages"/>
    <s v="Tea"/>
    <s v="Pennsylvania"/>
    <n v="1818.76"/>
    <n v="126.42"/>
    <n v="6.9508896171017618"/>
  </r>
  <r>
    <s v="Jun"/>
    <n v="6"/>
    <s v="Carol"/>
    <s v="Clothing"/>
    <s v="Jacket"/>
    <s v="California"/>
    <n v="7708.19"/>
    <n v="1414.19"/>
    <n v="18.3465897960481"/>
  </r>
  <r>
    <s v="Aug"/>
    <n v="8"/>
    <s v="Carol"/>
    <s v="Clothing"/>
    <s v="Sweater"/>
    <s v="California"/>
    <n v="8718.89"/>
    <n v="6639.62"/>
    <n v="76.152124869106046"/>
  </r>
  <r>
    <s v="Oct"/>
    <n v="10"/>
    <s v="Eve"/>
    <s v="Sports &amp; Fitness"/>
    <s v="Bicycle"/>
    <s v="Florida"/>
    <n v="9863.86"/>
    <n v="1565.12"/>
    <n v="15.867216282469537"/>
  </r>
  <r>
    <s v="Dec"/>
    <n v="12"/>
    <s v="Grace"/>
    <s v="Home Appliances"/>
    <s v="Refrigerator"/>
    <s v="California"/>
    <n v="3070.52"/>
    <n v="1223.1500000000001"/>
    <n v="39.835272201451218"/>
  </r>
  <r>
    <s v="Apr"/>
    <n v="4"/>
    <s v="Carol"/>
    <s v="Clothing"/>
    <s v="Jacket"/>
    <s v="New York"/>
    <n v="7043.56"/>
    <n v="2548.19"/>
    <n v="36.177586334183282"/>
  </r>
  <r>
    <s v="Mar"/>
    <n v="3"/>
    <s v="Alice"/>
    <s v="Electronics"/>
    <s v="Headphones"/>
    <s v="Illinois"/>
    <n v="5302.99"/>
    <n v="3041.41"/>
    <n v="57.352738737957267"/>
  </r>
  <r>
    <s v="Dec"/>
    <n v="12"/>
    <s v="Bob"/>
    <s v="Clothing"/>
    <s v="Jacket"/>
    <s v="Pennsylvania"/>
    <n v="1814.66"/>
    <n v="1511.98"/>
    <n v="83.320291404450415"/>
  </r>
  <r>
    <s v="Oct"/>
    <n v="10"/>
    <s v="Bob"/>
    <s v="Food &amp; Beverages"/>
    <s v="Tea"/>
    <s v="Illinois"/>
    <n v="4748.08"/>
    <n v="1393.16"/>
    <n v="29.341544371619687"/>
  </r>
  <r>
    <s v="Feb"/>
    <n v="2"/>
    <s v="Dave"/>
    <s v="Food &amp; Beverages"/>
    <s v="Snacks"/>
    <s v="Illinois"/>
    <n v="8692.98"/>
    <n v="978.72"/>
    <n v="11.2587398107438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50177F-4ED2-47A3-B434-ED737BA9BDFC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C20" firstHeaderRow="1" firstDataRow="1" firstDataCol="0"/>
  <pivotFields count="9">
    <pivotField showAll="0"/>
    <pivotField showAll="0"/>
    <pivotField showAll="0"/>
    <pivotField showAll="0"/>
    <pivotField showAll="0"/>
    <pivotField showAll="0"/>
    <pivotField numFmtId="165" showAll="0"/>
    <pivotField numFmtId="165" showAll="0"/>
    <pivotField numFmtId="43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68F9D-1BBB-47B6-966C-780E89758DB0}" name="salesdata" displayName="salesdata" ref="A1:I201" totalsRowShown="0" headerRowDxfId="4" dataDxfId="5" headerRowBorderDxfId="12" tableBorderDxfId="13" totalsRowBorderDxfId="11">
  <autoFilter ref="A1:I201" xr:uid="{EC168F9D-1BBB-47B6-966C-780E89758DB0}"/>
  <tableColumns count="9">
    <tableColumn id="1" xr3:uid="{225BE336-C69F-4079-B652-60B7805DBB7B}" name="Month" dataDxfId="10"/>
    <tableColumn id="8" xr3:uid="{8D54D76A-71C4-460A-80EA-894663F4EFAD}" name="Month No" dataDxfId="1">
      <calculatedColumnFormula>MONTH(DATEVALUE(A2 &amp; " 1"))</calculatedColumnFormula>
    </tableColumn>
    <tableColumn id="2" xr3:uid="{134F7E3D-702E-404B-945F-636E8AC24FEB}" name="Seller" dataDxfId="9"/>
    <tableColumn id="3" xr3:uid="{201570E8-EECE-4ED7-A469-9966430DBF96}" name="Category" dataDxfId="8"/>
    <tableColumn id="4" xr3:uid="{DC6EFE9C-A0C7-485C-8C32-79F4BD863099}" name="Product" dataDxfId="7"/>
    <tableColumn id="5" xr3:uid="{AE9D4C01-68E4-4F58-9785-8CC7C66AB914}" name="State" dataDxfId="6"/>
    <tableColumn id="6" xr3:uid="{E620FD79-DC9A-443B-8A8A-ABD53DA030B4}" name="Sales" dataDxfId="3"/>
    <tableColumn id="7" xr3:uid="{73D3AF04-79A8-47D2-A9D2-8D67A95FAE7C}" name="Profit" dataDxfId="2"/>
    <tableColumn id="10" xr3:uid="{D0A2D0C6-6D70-482D-8D1A-DFFD6A3AB392}" name="Profit Margin (%)" dataDxfId="0" dataCellStyle="Comma">
      <calculatedColumnFormula>(salesdata[[#This Row],[Profit]]/salesdata[[#This Row],[Sales]])*100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5-04-17T23:05:28.80" personId="{A0C4C115-5543-4B5F-8DB8-A3E25447994B}" id="{4ACDBCEC-CED4-4960-8C6D-9085A46CA33F}">
    <text>Converted the “Sales” and “Profit” datatype from text to currency $</text>
  </threadedComment>
  <threadedComment ref="I1" dT="2025-04-17T23:08:29.66" personId="{A0C4C115-5543-4B5F-8DB8-A3E25447994B}" id="{73A0E5FE-EDD5-4F00-AF4C-14C7ADB39070}">
    <text>Added a new column for “Profit Margin %”
formula: =([@Profit]/[@Sales])*100</text>
  </threadedComment>
  <threadedComment ref="B2" dT="2025-04-17T23:03:53.14" personId="{A0C4C115-5543-4B5F-8DB8-A3E25447994B}" id="{F1D5442E-DDFD-4079-9A6D-6ED732FD4DB7}">
    <text>Created a new column for numbering the Month of the year in ordinal format for future arragment:
formula: =MONTH(DATEVALUE(A1 &amp; " 1"))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4.9989318521683403E-2"/>
    <outlinePr summaryBelow="0" summaryRight="0"/>
  </sheetPr>
  <dimension ref="A1:I201"/>
  <sheetViews>
    <sheetView topLeftCell="A2" workbookViewId="0">
      <selection activeCell="D21" sqref="D21"/>
    </sheetView>
  </sheetViews>
  <sheetFormatPr defaultColWidth="12.61328125" defaultRowHeight="15.75" customHeight="1"/>
  <cols>
    <col min="1" max="1" width="14.765625" customWidth="1"/>
    <col min="2" max="2" width="15.61328125" customWidth="1"/>
    <col min="3" max="3" width="16" customWidth="1"/>
    <col min="4" max="4" width="23.84375" customWidth="1"/>
    <col min="5" max="5" width="18.921875" customWidth="1"/>
    <col min="6" max="6" width="15.61328125" style="6" customWidth="1"/>
    <col min="7" max="7" width="15.07421875" style="6" customWidth="1"/>
    <col min="8" max="8" width="15.61328125" customWidth="1"/>
    <col min="9" max="9" width="18.15234375" style="10" customWidth="1"/>
  </cols>
  <sheetData>
    <row r="1" spans="1:9" ht="15.75" customHeight="1">
      <c r="A1" s="3" t="s">
        <v>0</v>
      </c>
      <c r="B1" s="3" t="s">
        <v>57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8" t="s">
        <v>58</v>
      </c>
    </row>
    <row r="2" spans="1:9" ht="14.15">
      <c r="A2" s="1" t="s">
        <v>7</v>
      </c>
      <c r="B2" s="2">
        <f t="shared" ref="B2:B33" si="0">MONTH(DATEVALUE(A2 &amp; " 1"))</f>
        <v>5</v>
      </c>
      <c r="C2" s="2" t="s">
        <v>8</v>
      </c>
      <c r="D2" s="2" t="s">
        <v>9</v>
      </c>
      <c r="E2" s="2" t="s">
        <v>10</v>
      </c>
      <c r="F2" s="2" t="s">
        <v>11</v>
      </c>
      <c r="G2" s="5">
        <v>2122.15</v>
      </c>
      <c r="H2" s="7">
        <v>1384.86</v>
      </c>
      <c r="I2" s="9">
        <f>(salesdata[[#This Row],[Profit]]/salesdata[[#This Row],[Sales]])*100</f>
        <v>65.257404047781719</v>
      </c>
    </row>
    <row r="3" spans="1:9" ht="14.15">
      <c r="A3" s="1" t="s">
        <v>12</v>
      </c>
      <c r="B3" s="2">
        <f t="shared" si="0"/>
        <v>11</v>
      </c>
      <c r="C3" s="2" t="s">
        <v>13</v>
      </c>
      <c r="D3" s="2" t="s">
        <v>14</v>
      </c>
      <c r="E3" s="2" t="s">
        <v>15</v>
      </c>
      <c r="F3" s="2" t="s">
        <v>16</v>
      </c>
      <c r="G3" s="5">
        <v>8413.3700000000008</v>
      </c>
      <c r="H3" s="7">
        <v>6642.86</v>
      </c>
      <c r="I3" s="9">
        <f>(salesdata[[#This Row],[Profit]]/salesdata[[#This Row],[Sales]])*100</f>
        <v>78.955995041226032</v>
      </c>
    </row>
    <row r="4" spans="1:9" ht="14.15">
      <c r="A4" s="1" t="s">
        <v>17</v>
      </c>
      <c r="B4" s="2">
        <f t="shared" si="0"/>
        <v>6</v>
      </c>
      <c r="C4" s="2" t="s">
        <v>18</v>
      </c>
      <c r="D4" s="2" t="s">
        <v>19</v>
      </c>
      <c r="E4" s="2" t="s">
        <v>20</v>
      </c>
      <c r="F4" s="2" t="s">
        <v>21</v>
      </c>
      <c r="G4" s="5">
        <v>9088.41</v>
      </c>
      <c r="H4" s="7">
        <v>4855.3</v>
      </c>
      <c r="I4" s="9">
        <f>(salesdata[[#This Row],[Profit]]/salesdata[[#This Row],[Sales]])*100</f>
        <v>53.422985978845581</v>
      </c>
    </row>
    <row r="5" spans="1:9" ht="14.15">
      <c r="A5" s="1" t="s">
        <v>22</v>
      </c>
      <c r="B5" s="2">
        <f t="shared" si="0"/>
        <v>12</v>
      </c>
      <c r="C5" s="2" t="s">
        <v>8</v>
      </c>
      <c r="D5" s="2" t="s">
        <v>23</v>
      </c>
      <c r="E5" s="2" t="s">
        <v>24</v>
      </c>
      <c r="F5" s="2" t="s">
        <v>16</v>
      </c>
      <c r="G5" s="5">
        <v>3250.66</v>
      </c>
      <c r="H5" s="7">
        <v>395.36</v>
      </c>
      <c r="I5" s="9">
        <f>(salesdata[[#This Row],[Profit]]/salesdata[[#This Row],[Sales]])*100</f>
        <v>12.162453163357597</v>
      </c>
    </row>
    <row r="6" spans="1:9" ht="14.15">
      <c r="A6" s="1" t="s">
        <v>25</v>
      </c>
      <c r="B6" s="2">
        <f t="shared" si="0"/>
        <v>2</v>
      </c>
      <c r="C6" s="2" t="s">
        <v>8</v>
      </c>
      <c r="D6" s="2" t="s">
        <v>14</v>
      </c>
      <c r="E6" s="2" t="s">
        <v>26</v>
      </c>
      <c r="F6" s="2" t="s">
        <v>27</v>
      </c>
      <c r="G6" s="5">
        <v>8721.92</v>
      </c>
      <c r="H6" s="7">
        <v>2873.34</v>
      </c>
      <c r="I6" s="9">
        <f>(salesdata[[#This Row],[Profit]]/salesdata[[#This Row],[Sales]])*100</f>
        <v>32.943893087760493</v>
      </c>
    </row>
    <row r="7" spans="1:9" ht="14.15">
      <c r="A7" s="1" t="s">
        <v>28</v>
      </c>
      <c r="B7" s="2">
        <f t="shared" si="0"/>
        <v>3</v>
      </c>
      <c r="C7" s="2" t="s">
        <v>29</v>
      </c>
      <c r="D7" s="2" t="s">
        <v>23</v>
      </c>
      <c r="E7" s="2" t="s">
        <v>30</v>
      </c>
      <c r="F7" s="2" t="s">
        <v>11</v>
      </c>
      <c r="G7" s="5">
        <v>2361.0700000000002</v>
      </c>
      <c r="H7" s="7">
        <v>126.6</v>
      </c>
      <c r="I7" s="9">
        <f>(salesdata[[#This Row],[Profit]]/salesdata[[#This Row],[Sales]])*100</f>
        <v>5.361975714400673</v>
      </c>
    </row>
    <row r="8" spans="1:9" ht="14.15">
      <c r="A8" s="1" t="s">
        <v>25</v>
      </c>
      <c r="B8" s="2">
        <f t="shared" si="0"/>
        <v>2</v>
      </c>
      <c r="C8" s="2" t="s">
        <v>31</v>
      </c>
      <c r="D8" s="2" t="s">
        <v>19</v>
      </c>
      <c r="E8" s="2" t="s">
        <v>32</v>
      </c>
      <c r="F8" s="2" t="s">
        <v>33</v>
      </c>
      <c r="G8" s="5">
        <v>6033.49</v>
      </c>
      <c r="H8" s="7">
        <v>713.3</v>
      </c>
      <c r="I8" s="9">
        <f>(salesdata[[#This Row],[Profit]]/salesdata[[#This Row],[Sales]])*100</f>
        <v>11.822344944634033</v>
      </c>
    </row>
    <row r="9" spans="1:9" ht="14.15">
      <c r="A9" s="1" t="s">
        <v>12</v>
      </c>
      <c r="B9" s="2">
        <f t="shared" si="0"/>
        <v>11</v>
      </c>
      <c r="C9" s="2" t="s">
        <v>8</v>
      </c>
      <c r="D9" s="2" t="s">
        <v>34</v>
      </c>
      <c r="E9" s="2" t="s">
        <v>35</v>
      </c>
      <c r="F9" s="2" t="s">
        <v>16</v>
      </c>
      <c r="G9" s="5">
        <v>2770.26</v>
      </c>
      <c r="H9" s="7">
        <v>633.86</v>
      </c>
      <c r="I9" s="9">
        <f>(salesdata[[#This Row],[Profit]]/salesdata[[#This Row],[Sales]])*100</f>
        <v>22.880884826694967</v>
      </c>
    </row>
    <row r="10" spans="1:9" ht="14.15">
      <c r="A10" s="1" t="s">
        <v>36</v>
      </c>
      <c r="B10" s="2">
        <f t="shared" si="0"/>
        <v>1</v>
      </c>
      <c r="C10" s="2" t="s">
        <v>8</v>
      </c>
      <c r="D10" s="2" t="s">
        <v>9</v>
      </c>
      <c r="E10" s="2" t="s">
        <v>10</v>
      </c>
      <c r="F10" s="2" t="s">
        <v>27</v>
      </c>
      <c r="G10" s="5">
        <v>3101.1</v>
      </c>
      <c r="H10" s="7">
        <v>1063.08</v>
      </c>
      <c r="I10" s="9">
        <f>(salesdata[[#This Row],[Profit]]/salesdata[[#This Row],[Sales]])*100</f>
        <v>34.280739092580049</v>
      </c>
    </row>
    <row r="11" spans="1:9" ht="14.15">
      <c r="A11" s="1" t="s">
        <v>37</v>
      </c>
      <c r="B11" s="2">
        <f t="shared" si="0"/>
        <v>7</v>
      </c>
      <c r="C11" s="2" t="s">
        <v>38</v>
      </c>
      <c r="D11" s="2" t="s">
        <v>19</v>
      </c>
      <c r="E11" s="2" t="s">
        <v>32</v>
      </c>
      <c r="F11" s="2" t="s">
        <v>11</v>
      </c>
      <c r="G11" s="5">
        <v>9995.59</v>
      </c>
      <c r="H11" s="7">
        <v>6411.72</v>
      </c>
      <c r="I11" s="9">
        <f>(salesdata[[#This Row],[Profit]]/salesdata[[#This Row],[Sales]])*100</f>
        <v>64.145488160278688</v>
      </c>
    </row>
    <row r="12" spans="1:9" ht="14.15">
      <c r="A12" s="1" t="s">
        <v>39</v>
      </c>
      <c r="B12" s="2">
        <f t="shared" si="0"/>
        <v>4</v>
      </c>
      <c r="C12" s="2" t="s">
        <v>13</v>
      </c>
      <c r="D12" s="2" t="s">
        <v>34</v>
      </c>
      <c r="E12" s="2" t="s">
        <v>35</v>
      </c>
      <c r="F12" s="2" t="s">
        <v>11</v>
      </c>
      <c r="G12" s="5">
        <v>6751.92</v>
      </c>
      <c r="H12" s="7">
        <v>4074.55</v>
      </c>
      <c r="I12" s="9">
        <f>(salesdata[[#This Row],[Profit]]/salesdata[[#This Row],[Sales]])*100</f>
        <v>60.346538466095566</v>
      </c>
    </row>
    <row r="13" spans="1:9" ht="14.15">
      <c r="A13" s="1" t="s">
        <v>40</v>
      </c>
      <c r="B13" s="2">
        <f t="shared" si="0"/>
        <v>8</v>
      </c>
      <c r="C13" s="2" t="s">
        <v>29</v>
      </c>
      <c r="D13" s="2" t="s">
        <v>19</v>
      </c>
      <c r="E13" s="2" t="s">
        <v>41</v>
      </c>
      <c r="F13" s="2" t="s">
        <v>21</v>
      </c>
      <c r="G13" s="5">
        <v>1619.29</v>
      </c>
      <c r="H13" s="7">
        <v>1268.3900000000001</v>
      </c>
      <c r="I13" s="9">
        <f>(salesdata[[#This Row],[Profit]]/salesdata[[#This Row],[Sales]])*100</f>
        <v>78.330008831030895</v>
      </c>
    </row>
    <row r="14" spans="1:9" ht="14.15">
      <c r="A14" s="1" t="s">
        <v>7</v>
      </c>
      <c r="B14" s="2">
        <f t="shared" si="0"/>
        <v>5</v>
      </c>
      <c r="C14" s="2" t="s">
        <v>13</v>
      </c>
      <c r="D14" s="2" t="s">
        <v>34</v>
      </c>
      <c r="E14" s="2" t="s">
        <v>35</v>
      </c>
      <c r="F14" s="2" t="s">
        <v>21</v>
      </c>
      <c r="G14" s="5">
        <v>1062.95</v>
      </c>
      <c r="H14" s="7">
        <v>12.54</v>
      </c>
      <c r="I14" s="9">
        <f>(salesdata[[#This Row],[Profit]]/salesdata[[#This Row],[Sales]])*100</f>
        <v>1.1797356413754174</v>
      </c>
    </row>
    <row r="15" spans="1:9" ht="14.15">
      <c r="A15" s="1" t="s">
        <v>37</v>
      </c>
      <c r="B15" s="2">
        <f t="shared" si="0"/>
        <v>7</v>
      </c>
      <c r="C15" s="2" t="s">
        <v>8</v>
      </c>
      <c r="D15" s="2" t="s">
        <v>14</v>
      </c>
      <c r="E15" s="2" t="s">
        <v>42</v>
      </c>
      <c r="F15" s="2" t="s">
        <v>16</v>
      </c>
      <c r="G15" s="5">
        <v>6399.74</v>
      </c>
      <c r="H15" s="7">
        <v>2725.63</v>
      </c>
      <c r="I15" s="9">
        <f>(salesdata[[#This Row],[Profit]]/salesdata[[#This Row],[Sales]])*100</f>
        <v>42.58969895652011</v>
      </c>
    </row>
    <row r="16" spans="1:9" ht="14.15">
      <c r="A16" s="1" t="s">
        <v>7</v>
      </c>
      <c r="B16" s="2">
        <f t="shared" si="0"/>
        <v>5</v>
      </c>
      <c r="C16" s="2" t="s">
        <v>8</v>
      </c>
      <c r="D16" s="2" t="s">
        <v>34</v>
      </c>
      <c r="E16" s="2" t="s">
        <v>43</v>
      </c>
      <c r="F16" s="2" t="s">
        <v>27</v>
      </c>
      <c r="G16" s="5">
        <v>1184.17</v>
      </c>
      <c r="H16" s="7">
        <v>1004.27</v>
      </c>
      <c r="I16" s="9">
        <f>(salesdata[[#This Row],[Profit]]/salesdata[[#This Row],[Sales]])*100</f>
        <v>84.80792453786195</v>
      </c>
    </row>
    <row r="17" spans="1:9" ht="14.15">
      <c r="A17" s="1" t="s">
        <v>36</v>
      </c>
      <c r="B17" s="2">
        <f t="shared" si="0"/>
        <v>1</v>
      </c>
      <c r="C17" s="2" t="s">
        <v>13</v>
      </c>
      <c r="D17" s="2" t="s">
        <v>19</v>
      </c>
      <c r="E17" s="2" t="s">
        <v>41</v>
      </c>
      <c r="F17" s="2" t="s">
        <v>11</v>
      </c>
      <c r="G17" s="5">
        <v>3336.38</v>
      </c>
      <c r="H17" s="7">
        <v>572.85</v>
      </c>
      <c r="I17" s="9">
        <f>(salesdata[[#This Row],[Profit]]/salesdata[[#This Row],[Sales]])*100</f>
        <v>17.16980679658792</v>
      </c>
    </row>
    <row r="18" spans="1:9" ht="14.15">
      <c r="A18" s="1" t="s">
        <v>36</v>
      </c>
      <c r="B18" s="2">
        <f t="shared" si="0"/>
        <v>1</v>
      </c>
      <c r="C18" s="2" t="s">
        <v>29</v>
      </c>
      <c r="D18" s="2" t="s">
        <v>23</v>
      </c>
      <c r="E18" s="2" t="s">
        <v>44</v>
      </c>
      <c r="F18" s="2" t="s">
        <v>11</v>
      </c>
      <c r="G18" s="5">
        <v>8421.1</v>
      </c>
      <c r="H18" s="7">
        <v>831.55</v>
      </c>
      <c r="I18" s="9">
        <f>(salesdata[[#This Row],[Profit]]/salesdata[[#This Row],[Sales]])*100</f>
        <v>9.8746007053710319</v>
      </c>
    </row>
    <row r="19" spans="1:9" ht="14.15">
      <c r="A19" s="1" t="s">
        <v>36</v>
      </c>
      <c r="B19" s="2">
        <f t="shared" si="0"/>
        <v>1</v>
      </c>
      <c r="C19" s="2" t="s">
        <v>29</v>
      </c>
      <c r="D19" s="2" t="s">
        <v>14</v>
      </c>
      <c r="E19" s="2" t="s">
        <v>45</v>
      </c>
      <c r="F19" s="2" t="s">
        <v>33</v>
      </c>
      <c r="G19" s="5">
        <v>455.63</v>
      </c>
      <c r="H19" s="7">
        <v>319.60000000000002</v>
      </c>
      <c r="I19" s="9">
        <f>(salesdata[[#This Row],[Profit]]/salesdata[[#This Row],[Sales]])*100</f>
        <v>70.144634901125926</v>
      </c>
    </row>
    <row r="20" spans="1:9" ht="14.15">
      <c r="A20" s="1" t="s">
        <v>7</v>
      </c>
      <c r="B20" s="2">
        <f t="shared" si="0"/>
        <v>5</v>
      </c>
      <c r="C20" s="2" t="s">
        <v>38</v>
      </c>
      <c r="D20" s="2" t="s">
        <v>19</v>
      </c>
      <c r="E20" s="2" t="s">
        <v>41</v>
      </c>
      <c r="F20" s="2" t="s">
        <v>27</v>
      </c>
      <c r="G20" s="5">
        <v>3638.37</v>
      </c>
      <c r="H20" s="7">
        <v>3250.9</v>
      </c>
      <c r="I20" s="9">
        <f>(salesdata[[#This Row],[Profit]]/salesdata[[#This Row],[Sales]])*100</f>
        <v>89.35045088872215</v>
      </c>
    </row>
    <row r="21" spans="1:9" ht="14.15">
      <c r="A21" s="1" t="s">
        <v>39</v>
      </c>
      <c r="B21" s="2">
        <f t="shared" si="0"/>
        <v>4</v>
      </c>
      <c r="C21" s="2" t="s">
        <v>13</v>
      </c>
      <c r="D21" s="2" t="s">
        <v>9</v>
      </c>
      <c r="E21" s="2" t="s">
        <v>46</v>
      </c>
      <c r="F21" s="2" t="s">
        <v>11</v>
      </c>
      <c r="G21" s="5">
        <v>1147.8399999999999</v>
      </c>
      <c r="H21" s="7">
        <v>888.28</v>
      </c>
      <c r="I21" s="9">
        <f>(salesdata[[#This Row],[Profit]]/salesdata[[#This Row],[Sales]])*100</f>
        <v>77.387092277669367</v>
      </c>
    </row>
    <row r="22" spans="1:9" ht="14.15">
      <c r="A22" s="1" t="s">
        <v>17</v>
      </c>
      <c r="B22" s="2">
        <f t="shared" si="0"/>
        <v>6</v>
      </c>
      <c r="C22" s="2" t="s">
        <v>38</v>
      </c>
      <c r="D22" s="2" t="s">
        <v>9</v>
      </c>
      <c r="E22" s="2" t="s">
        <v>10</v>
      </c>
      <c r="F22" s="2" t="s">
        <v>47</v>
      </c>
      <c r="G22" s="5">
        <v>2413.4499999999998</v>
      </c>
      <c r="H22" s="7">
        <v>254.14</v>
      </c>
      <c r="I22" s="9">
        <f>(salesdata[[#This Row],[Profit]]/salesdata[[#This Row],[Sales]])*100</f>
        <v>10.530153929022768</v>
      </c>
    </row>
    <row r="23" spans="1:9" ht="14.15">
      <c r="A23" s="1" t="s">
        <v>22</v>
      </c>
      <c r="B23" s="2">
        <f t="shared" si="0"/>
        <v>12</v>
      </c>
      <c r="C23" s="2" t="s">
        <v>29</v>
      </c>
      <c r="D23" s="2" t="s">
        <v>14</v>
      </c>
      <c r="E23" s="2" t="s">
        <v>15</v>
      </c>
      <c r="F23" s="2" t="s">
        <v>27</v>
      </c>
      <c r="G23" s="5">
        <v>8105.44</v>
      </c>
      <c r="H23" s="7">
        <v>6249.24</v>
      </c>
      <c r="I23" s="9">
        <f>(salesdata[[#This Row],[Profit]]/salesdata[[#This Row],[Sales]])*100</f>
        <v>77.0993308197951</v>
      </c>
    </row>
    <row r="24" spans="1:9" ht="14.15">
      <c r="A24" s="1" t="s">
        <v>28</v>
      </c>
      <c r="B24" s="2">
        <f t="shared" si="0"/>
        <v>3</v>
      </c>
      <c r="C24" s="2" t="s">
        <v>48</v>
      </c>
      <c r="D24" s="2" t="s">
        <v>34</v>
      </c>
      <c r="E24" s="2" t="s">
        <v>49</v>
      </c>
      <c r="F24" s="2" t="s">
        <v>27</v>
      </c>
      <c r="G24" s="5">
        <v>3481.09</v>
      </c>
      <c r="H24" s="7">
        <v>1954.98</v>
      </c>
      <c r="I24" s="9">
        <f>(salesdata[[#This Row],[Profit]]/salesdata[[#This Row],[Sales]])*100</f>
        <v>56.159995863364628</v>
      </c>
    </row>
    <row r="25" spans="1:9" ht="14.15">
      <c r="A25" s="1" t="s">
        <v>39</v>
      </c>
      <c r="B25" s="2">
        <f t="shared" si="0"/>
        <v>4</v>
      </c>
      <c r="C25" s="2" t="s">
        <v>18</v>
      </c>
      <c r="D25" s="2" t="s">
        <v>9</v>
      </c>
      <c r="E25" s="2" t="s">
        <v>50</v>
      </c>
      <c r="F25" s="2" t="s">
        <v>11</v>
      </c>
      <c r="G25" s="5">
        <v>1366.9</v>
      </c>
      <c r="H25" s="7">
        <v>741.2</v>
      </c>
      <c r="I25" s="9">
        <f>(salesdata[[#This Row],[Profit]]/salesdata[[#This Row],[Sales]])*100</f>
        <v>54.224888433682054</v>
      </c>
    </row>
    <row r="26" spans="1:9" ht="14.15">
      <c r="A26" s="1" t="s">
        <v>22</v>
      </c>
      <c r="B26" s="2">
        <f t="shared" si="0"/>
        <v>12</v>
      </c>
      <c r="C26" s="2" t="s">
        <v>29</v>
      </c>
      <c r="D26" s="2" t="s">
        <v>14</v>
      </c>
      <c r="E26" s="2" t="s">
        <v>26</v>
      </c>
      <c r="F26" s="2" t="s">
        <v>33</v>
      </c>
      <c r="G26" s="5">
        <v>5313.49</v>
      </c>
      <c r="H26" s="7">
        <v>3318.13</v>
      </c>
      <c r="I26" s="9">
        <f>(salesdata[[#This Row],[Profit]]/salesdata[[#This Row],[Sales]])*100</f>
        <v>62.447280412685458</v>
      </c>
    </row>
    <row r="27" spans="1:9" ht="14.15">
      <c r="A27" s="1" t="s">
        <v>51</v>
      </c>
      <c r="B27" s="2">
        <f t="shared" si="0"/>
        <v>10</v>
      </c>
      <c r="C27" s="2" t="s">
        <v>8</v>
      </c>
      <c r="D27" s="2" t="s">
        <v>19</v>
      </c>
      <c r="E27" s="2" t="s">
        <v>52</v>
      </c>
      <c r="F27" s="2" t="s">
        <v>16</v>
      </c>
      <c r="G27" s="5">
        <v>8291.9500000000007</v>
      </c>
      <c r="H27" s="7">
        <v>6119.23</v>
      </c>
      <c r="I27" s="9">
        <f>(salesdata[[#This Row],[Profit]]/salesdata[[#This Row],[Sales]])*100</f>
        <v>73.797237079335972</v>
      </c>
    </row>
    <row r="28" spans="1:9" ht="14.15">
      <c r="A28" s="1" t="s">
        <v>37</v>
      </c>
      <c r="B28" s="2">
        <f t="shared" si="0"/>
        <v>7</v>
      </c>
      <c r="C28" s="2" t="s">
        <v>18</v>
      </c>
      <c r="D28" s="2" t="s">
        <v>19</v>
      </c>
      <c r="E28" s="2" t="s">
        <v>32</v>
      </c>
      <c r="F28" s="2" t="s">
        <v>33</v>
      </c>
      <c r="G28" s="5">
        <v>6144.45</v>
      </c>
      <c r="H28" s="7">
        <v>3992.38</v>
      </c>
      <c r="I28" s="9">
        <f>(salesdata[[#This Row],[Profit]]/salesdata[[#This Row],[Sales]])*100</f>
        <v>64.975384289887629</v>
      </c>
    </row>
    <row r="29" spans="1:9" ht="14.15">
      <c r="A29" s="1" t="s">
        <v>17</v>
      </c>
      <c r="B29" s="2">
        <f t="shared" si="0"/>
        <v>6</v>
      </c>
      <c r="C29" s="2" t="s">
        <v>8</v>
      </c>
      <c r="D29" s="2" t="s">
        <v>9</v>
      </c>
      <c r="E29" s="2" t="s">
        <v>53</v>
      </c>
      <c r="F29" s="2" t="s">
        <v>33</v>
      </c>
      <c r="G29" s="5">
        <v>6458.2</v>
      </c>
      <c r="H29" s="7">
        <v>585.11</v>
      </c>
      <c r="I29" s="9">
        <f>(salesdata[[#This Row],[Profit]]/salesdata[[#This Row],[Sales]])*100</f>
        <v>9.0599547861633276</v>
      </c>
    </row>
    <row r="30" spans="1:9" ht="14.15">
      <c r="A30" s="1" t="s">
        <v>7</v>
      </c>
      <c r="B30" s="2">
        <f t="shared" si="0"/>
        <v>5</v>
      </c>
      <c r="C30" s="2" t="s">
        <v>8</v>
      </c>
      <c r="D30" s="2" t="s">
        <v>14</v>
      </c>
      <c r="E30" s="2" t="s">
        <v>15</v>
      </c>
      <c r="F30" s="2" t="s">
        <v>11</v>
      </c>
      <c r="G30" s="5">
        <v>1714.15</v>
      </c>
      <c r="H30" s="7">
        <v>1408.89</v>
      </c>
      <c r="I30" s="9">
        <f>(salesdata[[#This Row],[Profit]]/salesdata[[#This Row],[Sales]])*100</f>
        <v>82.191756847417082</v>
      </c>
    </row>
    <row r="31" spans="1:9" ht="14.15">
      <c r="A31" s="1" t="s">
        <v>54</v>
      </c>
      <c r="B31" s="2">
        <f t="shared" si="0"/>
        <v>9</v>
      </c>
      <c r="C31" s="2" t="s">
        <v>29</v>
      </c>
      <c r="D31" s="2" t="s">
        <v>19</v>
      </c>
      <c r="E31" s="2" t="s">
        <v>32</v>
      </c>
      <c r="F31" s="2" t="s">
        <v>21</v>
      </c>
      <c r="G31" s="5">
        <v>5708.29</v>
      </c>
      <c r="H31" s="7">
        <v>289.67</v>
      </c>
      <c r="I31" s="9">
        <f>(salesdata[[#This Row],[Profit]]/salesdata[[#This Row],[Sales]])*100</f>
        <v>5.0745494710324808</v>
      </c>
    </row>
    <row r="32" spans="1:9" ht="14.15">
      <c r="A32" s="1" t="s">
        <v>17</v>
      </c>
      <c r="B32" s="2">
        <f t="shared" si="0"/>
        <v>6</v>
      </c>
      <c r="C32" s="2" t="s">
        <v>48</v>
      </c>
      <c r="D32" s="2" t="s">
        <v>14</v>
      </c>
      <c r="E32" s="2" t="s">
        <v>42</v>
      </c>
      <c r="F32" s="2" t="s">
        <v>11</v>
      </c>
      <c r="G32" s="5">
        <v>1251.78</v>
      </c>
      <c r="H32" s="7">
        <v>478.76</v>
      </c>
      <c r="I32" s="9">
        <f>(salesdata[[#This Row],[Profit]]/salesdata[[#This Row],[Sales]])*100</f>
        <v>38.246337215804694</v>
      </c>
    </row>
    <row r="33" spans="1:9" ht="14.15">
      <c r="A33" s="1" t="s">
        <v>39</v>
      </c>
      <c r="B33" s="2">
        <f t="shared" si="0"/>
        <v>4</v>
      </c>
      <c r="C33" s="2" t="s">
        <v>18</v>
      </c>
      <c r="D33" s="2" t="s">
        <v>23</v>
      </c>
      <c r="E33" s="2" t="s">
        <v>24</v>
      </c>
      <c r="F33" s="2" t="s">
        <v>11</v>
      </c>
      <c r="G33" s="5">
        <v>3720.62</v>
      </c>
      <c r="H33" s="7">
        <v>2228.4299999999998</v>
      </c>
      <c r="I33" s="9">
        <f>(salesdata[[#This Row],[Profit]]/salesdata[[#This Row],[Sales]])*100</f>
        <v>59.894049916411774</v>
      </c>
    </row>
    <row r="34" spans="1:9" ht="14.15">
      <c r="A34" s="1" t="s">
        <v>28</v>
      </c>
      <c r="B34" s="2">
        <f t="shared" ref="B34:B65" si="1">MONTH(DATEVALUE(A34 &amp; " 1"))</f>
        <v>3</v>
      </c>
      <c r="C34" s="2" t="s">
        <v>29</v>
      </c>
      <c r="D34" s="2" t="s">
        <v>19</v>
      </c>
      <c r="E34" s="2" t="s">
        <v>32</v>
      </c>
      <c r="F34" s="2" t="s">
        <v>16</v>
      </c>
      <c r="G34" s="5">
        <v>9523.52</v>
      </c>
      <c r="H34" s="7">
        <v>3268.02</v>
      </c>
      <c r="I34" s="9">
        <f>(salesdata[[#This Row],[Profit]]/salesdata[[#This Row],[Sales]])*100</f>
        <v>34.315253183696782</v>
      </c>
    </row>
    <row r="35" spans="1:9" ht="14.15">
      <c r="A35" s="1" t="s">
        <v>39</v>
      </c>
      <c r="B35" s="2">
        <f t="shared" si="1"/>
        <v>4</v>
      </c>
      <c r="C35" s="2" t="s">
        <v>29</v>
      </c>
      <c r="D35" s="2" t="s">
        <v>9</v>
      </c>
      <c r="E35" s="2" t="s">
        <v>50</v>
      </c>
      <c r="F35" s="2" t="s">
        <v>11</v>
      </c>
      <c r="G35" s="5">
        <v>2774.29</v>
      </c>
      <c r="H35" s="7">
        <v>454.3</v>
      </c>
      <c r="I35" s="9">
        <f>(salesdata[[#This Row],[Profit]]/salesdata[[#This Row],[Sales]])*100</f>
        <v>16.375360903149996</v>
      </c>
    </row>
    <row r="36" spans="1:9" ht="14.15">
      <c r="A36" s="1" t="s">
        <v>36</v>
      </c>
      <c r="B36" s="2">
        <f t="shared" si="1"/>
        <v>1</v>
      </c>
      <c r="C36" s="2" t="s">
        <v>48</v>
      </c>
      <c r="D36" s="2" t="s">
        <v>9</v>
      </c>
      <c r="E36" s="2" t="s">
        <v>53</v>
      </c>
      <c r="F36" s="2" t="s">
        <v>27</v>
      </c>
      <c r="G36" s="5">
        <v>3788.17</v>
      </c>
      <c r="H36" s="7">
        <v>2227.1799999999998</v>
      </c>
      <c r="I36" s="9">
        <f>(salesdata[[#This Row],[Profit]]/salesdata[[#This Row],[Sales]])*100</f>
        <v>58.793031991700474</v>
      </c>
    </row>
    <row r="37" spans="1:9" ht="14.15">
      <c r="A37" s="1" t="s">
        <v>36</v>
      </c>
      <c r="B37" s="2">
        <f t="shared" si="1"/>
        <v>1</v>
      </c>
      <c r="C37" s="2" t="s">
        <v>31</v>
      </c>
      <c r="D37" s="2" t="s">
        <v>23</v>
      </c>
      <c r="E37" s="2" t="s">
        <v>24</v>
      </c>
      <c r="F37" s="2" t="s">
        <v>33</v>
      </c>
      <c r="G37" s="5">
        <v>5553.06</v>
      </c>
      <c r="H37" s="7">
        <v>2256.86</v>
      </c>
      <c r="I37" s="9">
        <f>(salesdata[[#This Row],[Profit]]/salesdata[[#This Row],[Sales]])*100</f>
        <v>40.641736267931556</v>
      </c>
    </row>
    <row r="38" spans="1:9" ht="14.15">
      <c r="A38" s="1" t="s">
        <v>17</v>
      </c>
      <c r="B38" s="2">
        <f t="shared" si="1"/>
        <v>6</v>
      </c>
      <c r="C38" s="2" t="s">
        <v>48</v>
      </c>
      <c r="D38" s="2" t="s">
        <v>9</v>
      </c>
      <c r="E38" s="2" t="s">
        <v>46</v>
      </c>
      <c r="F38" s="2" t="s">
        <v>47</v>
      </c>
      <c r="G38" s="5">
        <v>7640.85</v>
      </c>
      <c r="H38" s="7">
        <v>4524.8599999999997</v>
      </c>
      <c r="I38" s="9">
        <f>(salesdata[[#This Row],[Profit]]/salesdata[[#This Row],[Sales]])*100</f>
        <v>59.219327692599641</v>
      </c>
    </row>
    <row r="39" spans="1:9" ht="14.15">
      <c r="A39" s="1" t="s">
        <v>28</v>
      </c>
      <c r="B39" s="2">
        <f t="shared" si="1"/>
        <v>3</v>
      </c>
      <c r="C39" s="2" t="s">
        <v>18</v>
      </c>
      <c r="D39" s="2" t="s">
        <v>9</v>
      </c>
      <c r="E39" s="2" t="s">
        <v>46</v>
      </c>
      <c r="F39" s="2" t="s">
        <v>47</v>
      </c>
      <c r="G39" s="5">
        <v>3304.9</v>
      </c>
      <c r="H39" s="7">
        <v>1529.44</v>
      </c>
      <c r="I39" s="9">
        <f>(salesdata[[#This Row],[Profit]]/salesdata[[#This Row],[Sales]])*100</f>
        <v>46.277950921359192</v>
      </c>
    </row>
    <row r="40" spans="1:9" ht="14.15">
      <c r="A40" s="1" t="s">
        <v>25</v>
      </c>
      <c r="B40" s="2">
        <f t="shared" si="1"/>
        <v>2</v>
      </c>
      <c r="C40" s="2" t="s">
        <v>48</v>
      </c>
      <c r="D40" s="2" t="s">
        <v>34</v>
      </c>
      <c r="E40" s="2" t="s">
        <v>35</v>
      </c>
      <c r="F40" s="2" t="s">
        <v>16</v>
      </c>
      <c r="G40" s="5">
        <v>6488.17</v>
      </c>
      <c r="H40" s="7">
        <v>3978.21</v>
      </c>
      <c r="I40" s="9">
        <f>(salesdata[[#This Row],[Profit]]/salesdata[[#This Row],[Sales]])*100</f>
        <v>61.314823748452952</v>
      </c>
    </row>
    <row r="41" spans="1:9" ht="14.15">
      <c r="A41" s="1" t="s">
        <v>54</v>
      </c>
      <c r="B41" s="2">
        <f t="shared" si="1"/>
        <v>9</v>
      </c>
      <c r="C41" s="2" t="s">
        <v>38</v>
      </c>
      <c r="D41" s="2" t="s">
        <v>9</v>
      </c>
      <c r="E41" s="2" t="s">
        <v>53</v>
      </c>
      <c r="F41" s="2" t="s">
        <v>47</v>
      </c>
      <c r="G41" s="5">
        <v>9839.82</v>
      </c>
      <c r="H41" s="7">
        <v>3939.1</v>
      </c>
      <c r="I41" s="9">
        <f>(salesdata[[#This Row],[Profit]]/salesdata[[#This Row],[Sales]])*100</f>
        <v>40.032236362047271</v>
      </c>
    </row>
    <row r="42" spans="1:9" ht="14.15">
      <c r="A42" s="1" t="s">
        <v>22</v>
      </c>
      <c r="B42" s="2">
        <f t="shared" si="1"/>
        <v>12</v>
      </c>
      <c r="C42" s="2" t="s">
        <v>29</v>
      </c>
      <c r="D42" s="2" t="s">
        <v>14</v>
      </c>
      <c r="E42" s="2" t="s">
        <v>15</v>
      </c>
      <c r="F42" s="2" t="s">
        <v>16</v>
      </c>
      <c r="G42" s="5">
        <v>3712.82</v>
      </c>
      <c r="H42" s="7">
        <v>3263.23</v>
      </c>
      <c r="I42" s="9">
        <f>(salesdata[[#This Row],[Profit]]/salesdata[[#This Row],[Sales]])*100</f>
        <v>87.890875399292185</v>
      </c>
    </row>
    <row r="43" spans="1:9" ht="14.15">
      <c r="A43" s="1" t="s">
        <v>37</v>
      </c>
      <c r="B43" s="2">
        <f t="shared" si="1"/>
        <v>7</v>
      </c>
      <c r="C43" s="2" t="s">
        <v>38</v>
      </c>
      <c r="D43" s="2" t="s">
        <v>19</v>
      </c>
      <c r="E43" s="2" t="s">
        <v>41</v>
      </c>
      <c r="F43" s="2" t="s">
        <v>11</v>
      </c>
      <c r="G43" s="5">
        <v>6866.73</v>
      </c>
      <c r="H43" s="7">
        <v>4423.2700000000004</v>
      </c>
      <c r="I43" s="9">
        <f>(salesdata[[#This Row],[Profit]]/salesdata[[#This Row],[Sales]])*100</f>
        <v>64.415959270278591</v>
      </c>
    </row>
    <row r="44" spans="1:9" ht="14.15">
      <c r="A44" s="1" t="s">
        <v>28</v>
      </c>
      <c r="B44" s="2">
        <f t="shared" si="1"/>
        <v>3</v>
      </c>
      <c r="C44" s="2" t="s">
        <v>48</v>
      </c>
      <c r="D44" s="2" t="s">
        <v>23</v>
      </c>
      <c r="E44" s="2" t="s">
        <v>30</v>
      </c>
      <c r="F44" s="2" t="s">
        <v>11</v>
      </c>
      <c r="G44" s="5">
        <v>6460.53</v>
      </c>
      <c r="H44" s="7">
        <v>745.41</v>
      </c>
      <c r="I44" s="9">
        <f>(salesdata[[#This Row],[Profit]]/salesdata[[#This Row],[Sales]])*100</f>
        <v>11.537907880622797</v>
      </c>
    </row>
    <row r="45" spans="1:9" ht="14.15">
      <c r="A45" s="1" t="s">
        <v>7</v>
      </c>
      <c r="B45" s="2">
        <f t="shared" si="1"/>
        <v>5</v>
      </c>
      <c r="C45" s="2" t="s">
        <v>18</v>
      </c>
      <c r="D45" s="2" t="s">
        <v>9</v>
      </c>
      <c r="E45" s="2" t="s">
        <v>53</v>
      </c>
      <c r="F45" s="2" t="s">
        <v>21</v>
      </c>
      <c r="G45" s="5">
        <v>9990.16</v>
      </c>
      <c r="H45" s="7">
        <v>7152.55</v>
      </c>
      <c r="I45" s="9">
        <f>(salesdata[[#This Row],[Profit]]/salesdata[[#This Row],[Sales]])*100</f>
        <v>71.595950415208563</v>
      </c>
    </row>
    <row r="46" spans="1:9" ht="14.15">
      <c r="A46" s="1" t="s">
        <v>25</v>
      </c>
      <c r="B46" s="2">
        <f t="shared" si="1"/>
        <v>2</v>
      </c>
      <c r="C46" s="2" t="s">
        <v>29</v>
      </c>
      <c r="D46" s="2" t="s">
        <v>14</v>
      </c>
      <c r="E46" s="2" t="s">
        <v>45</v>
      </c>
      <c r="F46" s="2" t="s">
        <v>11</v>
      </c>
      <c r="G46" s="5">
        <v>5484.24</v>
      </c>
      <c r="H46" s="7">
        <v>1310.53</v>
      </c>
      <c r="I46" s="9">
        <f>(salesdata[[#This Row],[Profit]]/salesdata[[#This Row],[Sales]])*100</f>
        <v>23.896291920120198</v>
      </c>
    </row>
    <row r="47" spans="1:9" ht="14.15">
      <c r="A47" s="1" t="s">
        <v>37</v>
      </c>
      <c r="B47" s="2">
        <f t="shared" si="1"/>
        <v>7</v>
      </c>
      <c r="C47" s="2" t="s">
        <v>31</v>
      </c>
      <c r="D47" s="2" t="s">
        <v>34</v>
      </c>
      <c r="E47" s="2" t="s">
        <v>49</v>
      </c>
      <c r="F47" s="2" t="s">
        <v>47</v>
      </c>
      <c r="G47" s="5">
        <v>2308.25</v>
      </c>
      <c r="H47" s="7">
        <v>1842.98</v>
      </c>
      <c r="I47" s="9">
        <f>(salesdata[[#This Row],[Profit]]/salesdata[[#This Row],[Sales]])*100</f>
        <v>79.843171233618548</v>
      </c>
    </row>
    <row r="48" spans="1:9" ht="14.15">
      <c r="A48" s="1" t="s">
        <v>12</v>
      </c>
      <c r="B48" s="2">
        <f t="shared" si="1"/>
        <v>11</v>
      </c>
      <c r="C48" s="2" t="s">
        <v>38</v>
      </c>
      <c r="D48" s="2" t="s">
        <v>34</v>
      </c>
      <c r="E48" s="2" t="s">
        <v>43</v>
      </c>
      <c r="F48" s="2" t="s">
        <v>21</v>
      </c>
      <c r="G48" s="5">
        <v>2676.37</v>
      </c>
      <c r="H48" s="7">
        <v>1010.73</v>
      </c>
      <c r="I48" s="9">
        <f>(salesdata[[#This Row],[Profit]]/salesdata[[#This Row],[Sales]])*100</f>
        <v>37.764957759950981</v>
      </c>
    </row>
    <row r="49" spans="1:9" ht="14.15">
      <c r="A49" s="1" t="s">
        <v>40</v>
      </c>
      <c r="B49" s="2">
        <f t="shared" si="1"/>
        <v>8</v>
      </c>
      <c r="C49" s="2" t="s">
        <v>48</v>
      </c>
      <c r="D49" s="2" t="s">
        <v>19</v>
      </c>
      <c r="E49" s="2" t="s">
        <v>20</v>
      </c>
      <c r="F49" s="2" t="s">
        <v>47</v>
      </c>
      <c r="G49" s="5">
        <v>7227.06</v>
      </c>
      <c r="H49" s="7">
        <v>5149.08</v>
      </c>
      <c r="I49" s="9">
        <f>(salesdata[[#This Row],[Profit]]/salesdata[[#This Row],[Sales]])*100</f>
        <v>71.247229163726317</v>
      </c>
    </row>
    <row r="50" spans="1:9" ht="14.15">
      <c r="A50" s="1" t="s">
        <v>36</v>
      </c>
      <c r="B50" s="2">
        <f t="shared" si="1"/>
        <v>1</v>
      </c>
      <c r="C50" s="2" t="s">
        <v>31</v>
      </c>
      <c r="D50" s="2" t="s">
        <v>34</v>
      </c>
      <c r="E50" s="2" t="s">
        <v>49</v>
      </c>
      <c r="F50" s="2" t="s">
        <v>27</v>
      </c>
      <c r="G50" s="5">
        <v>5372.31</v>
      </c>
      <c r="H50" s="7">
        <v>4233.07</v>
      </c>
      <c r="I50" s="9">
        <f>(salesdata[[#This Row],[Profit]]/salesdata[[#This Row],[Sales]])*100</f>
        <v>78.794224458380086</v>
      </c>
    </row>
    <row r="51" spans="1:9" ht="14.15">
      <c r="A51" s="1" t="s">
        <v>36</v>
      </c>
      <c r="B51" s="2">
        <f t="shared" si="1"/>
        <v>1</v>
      </c>
      <c r="C51" s="2" t="s">
        <v>38</v>
      </c>
      <c r="D51" s="2" t="s">
        <v>34</v>
      </c>
      <c r="E51" s="2" t="s">
        <v>35</v>
      </c>
      <c r="F51" s="2" t="s">
        <v>21</v>
      </c>
      <c r="G51" s="5">
        <v>8701.17</v>
      </c>
      <c r="H51" s="7">
        <v>4410.42</v>
      </c>
      <c r="I51" s="9">
        <f>(salesdata[[#This Row],[Profit]]/salesdata[[#This Row],[Sales]])*100</f>
        <v>50.687666141449938</v>
      </c>
    </row>
    <row r="52" spans="1:9" ht="14.15">
      <c r="A52" s="1" t="s">
        <v>17</v>
      </c>
      <c r="B52" s="2">
        <f t="shared" si="1"/>
        <v>6</v>
      </c>
      <c r="C52" s="2" t="s">
        <v>48</v>
      </c>
      <c r="D52" s="2" t="s">
        <v>19</v>
      </c>
      <c r="E52" s="2" t="s">
        <v>52</v>
      </c>
      <c r="F52" s="2" t="s">
        <v>47</v>
      </c>
      <c r="G52" s="5">
        <v>3021.68</v>
      </c>
      <c r="H52" s="7">
        <v>655.8</v>
      </c>
      <c r="I52" s="9">
        <f>(salesdata[[#This Row],[Profit]]/salesdata[[#This Row],[Sales]])*100</f>
        <v>21.703158507849938</v>
      </c>
    </row>
    <row r="53" spans="1:9" ht="14.15">
      <c r="A53" s="1" t="s">
        <v>25</v>
      </c>
      <c r="B53" s="2">
        <f t="shared" si="1"/>
        <v>2</v>
      </c>
      <c r="C53" s="2" t="s">
        <v>31</v>
      </c>
      <c r="D53" s="2" t="s">
        <v>34</v>
      </c>
      <c r="E53" s="2" t="s">
        <v>49</v>
      </c>
      <c r="F53" s="2" t="s">
        <v>47</v>
      </c>
      <c r="G53" s="5">
        <v>8956.6299999999992</v>
      </c>
      <c r="H53" s="7">
        <v>4038.86</v>
      </c>
      <c r="I53" s="9">
        <f>(salesdata[[#This Row],[Profit]]/salesdata[[#This Row],[Sales]])*100</f>
        <v>45.093522898679531</v>
      </c>
    </row>
    <row r="54" spans="1:9" ht="14.15">
      <c r="A54" s="1" t="s">
        <v>37</v>
      </c>
      <c r="B54" s="2">
        <f t="shared" si="1"/>
        <v>7</v>
      </c>
      <c r="C54" s="2" t="s">
        <v>38</v>
      </c>
      <c r="D54" s="2" t="s">
        <v>14</v>
      </c>
      <c r="E54" s="2" t="s">
        <v>42</v>
      </c>
      <c r="F54" s="2" t="s">
        <v>11</v>
      </c>
      <c r="G54" s="5">
        <v>3598.37</v>
      </c>
      <c r="H54" s="7">
        <v>2396.0500000000002</v>
      </c>
      <c r="I54" s="9">
        <f>(salesdata[[#This Row],[Profit]]/salesdata[[#This Row],[Sales]])*100</f>
        <v>66.587093600713672</v>
      </c>
    </row>
    <row r="55" spans="1:9" ht="14.15">
      <c r="A55" s="1" t="s">
        <v>54</v>
      </c>
      <c r="B55" s="2">
        <f t="shared" si="1"/>
        <v>9</v>
      </c>
      <c r="C55" s="2" t="s">
        <v>13</v>
      </c>
      <c r="D55" s="2" t="s">
        <v>19</v>
      </c>
      <c r="E55" s="2" t="s">
        <v>41</v>
      </c>
      <c r="F55" s="2" t="s">
        <v>47</v>
      </c>
      <c r="G55" s="5">
        <v>2727.34</v>
      </c>
      <c r="H55" s="7">
        <v>1513.75</v>
      </c>
      <c r="I55" s="9">
        <f>(salesdata[[#This Row],[Profit]]/salesdata[[#This Row],[Sales]])*100</f>
        <v>55.50279759765926</v>
      </c>
    </row>
    <row r="56" spans="1:9" ht="14.15">
      <c r="A56" s="1" t="s">
        <v>28</v>
      </c>
      <c r="B56" s="2">
        <f t="shared" si="1"/>
        <v>3</v>
      </c>
      <c r="C56" s="2" t="s">
        <v>8</v>
      </c>
      <c r="D56" s="2" t="s">
        <v>23</v>
      </c>
      <c r="E56" s="2" t="s">
        <v>55</v>
      </c>
      <c r="F56" s="2" t="s">
        <v>11</v>
      </c>
      <c r="G56" s="5">
        <v>9937.5499999999993</v>
      </c>
      <c r="H56" s="7">
        <v>7188.04</v>
      </c>
      <c r="I56" s="9">
        <f>(salesdata[[#This Row],[Profit]]/salesdata[[#This Row],[Sales]])*100</f>
        <v>72.332114052256344</v>
      </c>
    </row>
    <row r="57" spans="1:9" ht="14.15">
      <c r="A57" s="1" t="s">
        <v>12</v>
      </c>
      <c r="B57" s="2">
        <f t="shared" si="1"/>
        <v>11</v>
      </c>
      <c r="C57" s="2" t="s">
        <v>29</v>
      </c>
      <c r="D57" s="2" t="s">
        <v>14</v>
      </c>
      <c r="E57" s="2" t="s">
        <v>15</v>
      </c>
      <c r="F57" s="2" t="s">
        <v>11</v>
      </c>
      <c r="G57" s="5">
        <v>5381.29</v>
      </c>
      <c r="H57" s="7">
        <v>1610.64</v>
      </c>
      <c r="I57" s="9">
        <f>(salesdata[[#This Row],[Profit]]/salesdata[[#This Row],[Sales]])*100</f>
        <v>29.930369855555085</v>
      </c>
    </row>
    <row r="58" spans="1:9" ht="14.15">
      <c r="A58" s="1" t="s">
        <v>39</v>
      </c>
      <c r="B58" s="2">
        <f t="shared" si="1"/>
        <v>4</v>
      </c>
      <c r="C58" s="2" t="s">
        <v>13</v>
      </c>
      <c r="D58" s="2" t="s">
        <v>34</v>
      </c>
      <c r="E58" s="2" t="s">
        <v>35</v>
      </c>
      <c r="F58" s="2" t="s">
        <v>11</v>
      </c>
      <c r="G58" s="5">
        <v>9712.16</v>
      </c>
      <c r="H58" s="7">
        <v>6861.75</v>
      </c>
      <c r="I58" s="9">
        <f>(salesdata[[#This Row],[Profit]]/salesdata[[#This Row],[Sales]])*100</f>
        <v>70.65112189255531</v>
      </c>
    </row>
    <row r="59" spans="1:9" ht="14.15">
      <c r="A59" s="1" t="s">
        <v>36</v>
      </c>
      <c r="B59" s="2">
        <f t="shared" si="1"/>
        <v>1</v>
      </c>
      <c r="C59" s="2" t="s">
        <v>29</v>
      </c>
      <c r="D59" s="2" t="s">
        <v>34</v>
      </c>
      <c r="E59" s="2" t="s">
        <v>35</v>
      </c>
      <c r="F59" s="2" t="s">
        <v>16</v>
      </c>
      <c r="G59" s="5">
        <v>9104.2900000000009</v>
      </c>
      <c r="H59" s="7">
        <v>4342.49</v>
      </c>
      <c r="I59" s="9">
        <f>(salesdata[[#This Row],[Profit]]/salesdata[[#This Row],[Sales]])*100</f>
        <v>47.697184514113665</v>
      </c>
    </row>
    <row r="60" spans="1:9" ht="14.15">
      <c r="A60" s="1" t="s">
        <v>25</v>
      </c>
      <c r="B60" s="2">
        <f t="shared" si="1"/>
        <v>2</v>
      </c>
      <c r="C60" s="2" t="s">
        <v>8</v>
      </c>
      <c r="D60" s="2" t="s">
        <v>14</v>
      </c>
      <c r="E60" s="2" t="s">
        <v>45</v>
      </c>
      <c r="F60" s="2" t="s">
        <v>11</v>
      </c>
      <c r="G60" s="5">
        <v>612.22</v>
      </c>
      <c r="H60" s="7">
        <v>81.2</v>
      </c>
      <c r="I60" s="9">
        <f>(salesdata[[#This Row],[Profit]]/salesdata[[#This Row],[Sales]])*100</f>
        <v>13.263206037045505</v>
      </c>
    </row>
    <row r="61" spans="1:9" ht="14.15">
      <c r="A61" s="1" t="s">
        <v>37</v>
      </c>
      <c r="B61" s="2">
        <f t="shared" si="1"/>
        <v>7</v>
      </c>
      <c r="C61" s="2" t="s">
        <v>13</v>
      </c>
      <c r="D61" s="2" t="s">
        <v>23</v>
      </c>
      <c r="E61" s="2" t="s">
        <v>24</v>
      </c>
      <c r="F61" s="2" t="s">
        <v>11</v>
      </c>
      <c r="G61" s="5">
        <v>1254.8</v>
      </c>
      <c r="H61" s="7">
        <v>348.34</v>
      </c>
      <c r="I61" s="9">
        <f>(salesdata[[#This Row],[Profit]]/salesdata[[#This Row],[Sales]])*100</f>
        <v>27.760599298693016</v>
      </c>
    </row>
    <row r="62" spans="1:9" ht="14.15">
      <c r="A62" s="1" t="s">
        <v>17</v>
      </c>
      <c r="B62" s="2">
        <f t="shared" si="1"/>
        <v>6</v>
      </c>
      <c r="C62" s="2" t="s">
        <v>8</v>
      </c>
      <c r="D62" s="2" t="s">
        <v>34</v>
      </c>
      <c r="E62" s="2" t="s">
        <v>43</v>
      </c>
      <c r="F62" s="2" t="s">
        <v>21</v>
      </c>
      <c r="G62" s="5">
        <v>7302.14</v>
      </c>
      <c r="H62" s="7">
        <v>212.01</v>
      </c>
      <c r="I62" s="9">
        <f>(salesdata[[#This Row],[Profit]]/salesdata[[#This Row],[Sales]])*100</f>
        <v>2.9033954429797291</v>
      </c>
    </row>
    <row r="63" spans="1:9" ht="14.15">
      <c r="A63" s="1" t="s">
        <v>54</v>
      </c>
      <c r="B63" s="2">
        <f t="shared" si="1"/>
        <v>9</v>
      </c>
      <c r="C63" s="2" t="s">
        <v>31</v>
      </c>
      <c r="D63" s="2" t="s">
        <v>34</v>
      </c>
      <c r="E63" s="2" t="s">
        <v>35</v>
      </c>
      <c r="F63" s="2" t="s">
        <v>33</v>
      </c>
      <c r="G63" s="5">
        <v>7622.37</v>
      </c>
      <c r="H63" s="7">
        <v>4974.68</v>
      </c>
      <c r="I63" s="9">
        <f>(salesdata[[#This Row],[Profit]]/salesdata[[#This Row],[Sales]])*100</f>
        <v>65.264215722931326</v>
      </c>
    </row>
    <row r="64" spans="1:9" ht="14.15">
      <c r="A64" s="1" t="s">
        <v>7</v>
      </c>
      <c r="B64" s="2">
        <f t="shared" si="1"/>
        <v>5</v>
      </c>
      <c r="C64" s="2" t="s">
        <v>31</v>
      </c>
      <c r="D64" s="2" t="s">
        <v>19</v>
      </c>
      <c r="E64" s="2" t="s">
        <v>41</v>
      </c>
      <c r="F64" s="2" t="s">
        <v>47</v>
      </c>
      <c r="G64" s="5">
        <v>2560.33</v>
      </c>
      <c r="H64" s="7">
        <v>1580.31</v>
      </c>
      <c r="I64" s="9">
        <f>(salesdata[[#This Row],[Profit]]/salesdata[[#This Row],[Sales]])*100</f>
        <v>61.722902907047143</v>
      </c>
    </row>
    <row r="65" spans="1:9" ht="14.15">
      <c r="A65" s="1" t="s">
        <v>7</v>
      </c>
      <c r="B65" s="2">
        <f t="shared" si="1"/>
        <v>5</v>
      </c>
      <c r="C65" s="2" t="s">
        <v>8</v>
      </c>
      <c r="D65" s="2" t="s">
        <v>23</v>
      </c>
      <c r="E65" s="2" t="s">
        <v>24</v>
      </c>
      <c r="F65" s="2" t="s">
        <v>11</v>
      </c>
      <c r="G65" s="5">
        <v>2340.3000000000002</v>
      </c>
      <c r="H65" s="7">
        <v>297.27</v>
      </c>
      <c r="I65" s="9">
        <f>(salesdata[[#This Row],[Profit]]/salesdata[[#This Row],[Sales]])*100</f>
        <v>12.702217664401999</v>
      </c>
    </row>
    <row r="66" spans="1:9" ht="14.15">
      <c r="A66" s="1" t="s">
        <v>28</v>
      </c>
      <c r="B66" s="2">
        <f t="shared" ref="B66:B97" si="2">MONTH(DATEVALUE(A66 &amp; " 1"))</f>
        <v>3</v>
      </c>
      <c r="C66" s="2" t="s">
        <v>38</v>
      </c>
      <c r="D66" s="2" t="s">
        <v>14</v>
      </c>
      <c r="E66" s="2" t="s">
        <v>45</v>
      </c>
      <c r="F66" s="2" t="s">
        <v>21</v>
      </c>
      <c r="G66" s="5">
        <v>8967.25</v>
      </c>
      <c r="H66" s="7">
        <v>1088.21</v>
      </c>
      <c r="I66" s="9">
        <f>(salesdata[[#This Row],[Profit]]/salesdata[[#This Row],[Sales]])*100</f>
        <v>12.135381527224066</v>
      </c>
    </row>
    <row r="67" spans="1:9" ht="14.15">
      <c r="A67" s="1" t="s">
        <v>51</v>
      </c>
      <c r="B67" s="2">
        <f t="shared" si="2"/>
        <v>10</v>
      </c>
      <c r="C67" s="2" t="s">
        <v>38</v>
      </c>
      <c r="D67" s="2" t="s">
        <v>9</v>
      </c>
      <c r="E67" s="2" t="s">
        <v>46</v>
      </c>
      <c r="F67" s="2" t="s">
        <v>21</v>
      </c>
      <c r="G67" s="5">
        <v>7815.24</v>
      </c>
      <c r="H67" s="7">
        <v>4640.09</v>
      </c>
      <c r="I67" s="9">
        <f>(salesdata[[#This Row],[Profit]]/salesdata[[#This Row],[Sales]])*100</f>
        <v>59.372328936795292</v>
      </c>
    </row>
    <row r="68" spans="1:9" ht="14.15">
      <c r="A68" s="1" t="s">
        <v>51</v>
      </c>
      <c r="B68" s="2">
        <f t="shared" si="2"/>
        <v>10</v>
      </c>
      <c r="C68" s="2" t="s">
        <v>18</v>
      </c>
      <c r="D68" s="2" t="s">
        <v>14</v>
      </c>
      <c r="E68" s="2" t="s">
        <v>26</v>
      </c>
      <c r="F68" s="2" t="s">
        <v>21</v>
      </c>
      <c r="G68" s="5">
        <v>1269.5999999999999</v>
      </c>
      <c r="H68" s="7">
        <v>1097.05</v>
      </c>
      <c r="I68" s="9">
        <f>(salesdata[[#This Row],[Profit]]/salesdata[[#This Row],[Sales]])*100</f>
        <v>86.409105229993699</v>
      </c>
    </row>
    <row r="69" spans="1:9" ht="14.15">
      <c r="A69" s="1" t="s">
        <v>36</v>
      </c>
      <c r="B69" s="2">
        <f t="shared" si="2"/>
        <v>1</v>
      </c>
      <c r="C69" s="2" t="s">
        <v>31</v>
      </c>
      <c r="D69" s="2" t="s">
        <v>34</v>
      </c>
      <c r="E69" s="2" t="s">
        <v>56</v>
      </c>
      <c r="F69" s="2" t="s">
        <v>16</v>
      </c>
      <c r="G69" s="5">
        <v>6333.05</v>
      </c>
      <c r="H69" s="7">
        <v>4493.8100000000004</v>
      </c>
      <c r="I69" s="9">
        <f>(salesdata[[#This Row],[Profit]]/salesdata[[#This Row],[Sales]])*100</f>
        <v>70.958069176778977</v>
      </c>
    </row>
    <row r="70" spans="1:9" ht="14.15">
      <c r="A70" s="1" t="s">
        <v>17</v>
      </c>
      <c r="B70" s="2">
        <f t="shared" si="2"/>
        <v>6</v>
      </c>
      <c r="C70" s="2" t="s">
        <v>13</v>
      </c>
      <c r="D70" s="2" t="s">
        <v>19</v>
      </c>
      <c r="E70" s="2" t="s">
        <v>32</v>
      </c>
      <c r="F70" s="2" t="s">
        <v>21</v>
      </c>
      <c r="G70" s="5">
        <v>2894.66</v>
      </c>
      <c r="H70" s="7">
        <v>2417.04</v>
      </c>
      <c r="I70" s="9">
        <f>(salesdata[[#This Row],[Profit]]/salesdata[[#This Row],[Sales]])*100</f>
        <v>83.499961998991239</v>
      </c>
    </row>
    <row r="71" spans="1:9" ht="14.15">
      <c r="A71" s="1" t="s">
        <v>17</v>
      </c>
      <c r="B71" s="2">
        <f t="shared" si="2"/>
        <v>6</v>
      </c>
      <c r="C71" s="2" t="s">
        <v>38</v>
      </c>
      <c r="D71" s="2" t="s">
        <v>14</v>
      </c>
      <c r="E71" s="2" t="s">
        <v>15</v>
      </c>
      <c r="F71" s="2" t="s">
        <v>11</v>
      </c>
      <c r="G71" s="5">
        <v>6710.53</v>
      </c>
      <c r="H71" s="7">
        <v>4605.67</v>
      </c>
      <c r="I71" s="9">
        <f>(salesdata[[#This Row],[Profit]]/salesdata[[#This Row],[Sales]])*100</f>
        <v>68.633476044366091</v>
      </c>
    </row>
    <row r="72" spans="1:9" ht="14.15">
      <c r="A72" s="1" t="s">
        <v>12</v>
      </c>
      <c r="B72" s="2">
        <f t="shared" si="2"/>
        <v>11</v>
      </c>
      <c r="C72" s="2" t="s">
        <v>31</v>
      </c>
      <c r="D72" s="2" t="s">
        <v>23</v>
      </c>
      <c r="E72" s="2" t="s">
        <v>30</v>
      </c>
      <c r="F72" s="2" t="s">
        <v>47</v>
      </c>
      <c r="G72" s="5">
        <v>2832.91</v>
      </c>
      <c r="H72" s="7">
        <v>2464.64</v>
      </c>
      <c r="I72" s="9">
        <f>(salesdata[[#This Row],[Profit]]/salesdata[[#This Row],[Sales]])*100</f>
        <v>87.000292984951869</v>
      </c>
    </row>
    <row r="73" spans="1:9" ht="14.15">
      <c r="A73" s="1" t="s">
        <v>36</v>
      </c>
      <c r="B73" s="2">
        <f t="shared" si="2"/>
        <v>1</v>
      </c>
      <c r="C73" s="2" t="s">
        <v>38</v>
      </c>
      <c r="D73" s="2" t="s">
        <v>23</v>
      </c>
      <c r="E73" s="2" t="s">
        <v>55</v>
      </c>
      <c r="F73" s="2" t="s">
        <v>21</v>
      </c>
      <c r="G73" s="5">
        <v>3711.91</v>
      </c>
      <c r="H73" s="7">
        <v>911.44</v>
      </c>
      <c r="I73" s="9">
        <f>(salesdata[[#This Row],[Profit]]/salesdata[[#This Row],[Sales]])*100</f>
        <v>24.554474650516852</v>
      </c>
    </row>
    <row r="74" spans="1:9" ht="14.15">
      <c r="A74" s="1" t="s">
        <v>39</v>
      </c>
      <c r="B74" s="2">
        <f t="shared" si="2"/>
        <v>4</v>
      </c>
      <c r="C74" s="2" t="s">
        <v>18</v>
      </c>
      <c r="D74" s="2" t="s">
        <v>19</v>
      </c>
      <c r="E74" s="2" t="s">
        <v>32</v>
      </c>
      <c r="F74" s="2" t="s">
        <v>33</v>
      </c>
      <c r="G74" s="5">
        <v>5574.28</v>
      </c>
      <c r="H74" s="7">
        <v>697.25</v>
      </c>
      <c r="I74" s="9">
        <f>(salesdata[[#This Row],[Profit]]/salesdata[[#This Row],[Sales]])*100</f>
        <v>12.508341884512438</v>
      </c>
    </row>
    <row r="75" spans="1:9" ht="14.15">
      <c r="A75" s="1" t="s">
        <v>40</v>
      </c>
      <c r="B75" s="2">
        <f t="shared" si="2"/>
        <v>8</v>
      </c>
      <c r="C75" s="2" t="s">
        <v>31</v>
      </c>
      <c r="D75" s="2" t="s">
        <v>14</v>
      </c>
      <c r="E75" s="2" t="s">
        <v>26</v>
      </c>
      <c r="F75" s="2" t="s">
        <v>16</v>
      </c>
      <c r="G75" s="5">
        <v>5732.96</v>
      </c>
      <c r="H75" s="7">
        <v>195.59</v>
      </c>
      <c r="I75" s="9">
        <f>(salesdata[[#This Row],[Profit]]/salesdata[[#This Row],[Sales]])*100</f>
        <v>3.411675643995423</v>
      </c>
    </row>
    <row r="76" spans="1:9" ht="14.15">
      <c r="A76" s="1" t="s">
        <v>12</v>
      </c>
      <c r="B76" s="2">
        <f t="shared" si="2"/>
        <v>11</v>
      </c>
      <c r="C76" s="2" t="s">
        <v>48</v>
      </c>
      <c r="D76" s="2" t="s">
        <v>34</v>
      </c>
      <c r="E76" s="2" t="s">
        <v>35</v>
      </c>
      <c r="F76" s="2" t="s">
        <v>11</v>
      </c>
      <c r="G76" s="5">
        <v>8381.41</v>
      </c>
      <c r="H76" s="7">
        <v>6322.48</v>
      </c>
      <c r="I76" s="9">
        <f>(salesdata[[#This Row],[Profit]]/salesdata[[#This Row],[Sales]])*100</f>
        <v>75.434562919604218</v>
      </c>
    </row>
    <row r="77" spans="1:9" ht="14.15">
      <c r="A77" s="1" t="s">
        <v>36</v>
      </c>
      <c r="B77" s="2">
        <f t="shared" si="2"/>
        <v>1</v>
      </c>
      <c r="C77" s="2" t="s">
        <v>18</v>
      </c>
      <c r="D77" s="2" t="s">
        <v>14</v>
      </c>
      <c r="E77" s="2" t="s">
        <v>45</v>
      </c>
      <c r="F77" s="2" t="s">
        <v>33</v>
      </c>
      <c r="G77" s="5">
        <v>6715.85</v>
      </c>
      <c r="H77" s="7">
        <v>5193.37</v>
      </c>
      <c r="I77" s="9">
        <f>(salesdata[[#This Row],[Profit]]/salesdata[[#This Row],[Sales]])*100</f>
        <v>77.330047574022643</v>
      </c>
    </row>
    <row r="78" spans="1:9" ht="14.15">
      <c r="A78" s="1" t="s">
        <v>40</v>
      </c>
      <c r="B78" s="2">
        <f t="shared" si="2"/>
        <v>8</v>
      </c>
      <c r="C78" s="2" t="s">
        <v>38</v>
      </c>
      <c r="D78" s="2" t="s">
        <v>9</v>
      </c>
      <c r="E78" s="2" t="s">
        <v>53</v>
      </c>
      <c r="F78" s="2" t="s">
        <v>27</v>
      </c>
      <c r="G78" s="5">
        <v>1999.52</v>
      </c>
      <c r="H78" s="7">
        <v>676.28</v>
      </c>
      <c r="I78" s="9">
        <f>(salesdata[[#This Row],[Profit]]/salesdata[[#This Row],[Sales]])*100</f>
        <v>33.822117308153956</v>
      </c>
    </row>
    <row r="79" spans="1:9" ht="14.15">
      <c r="A79" s="1" t="s">
        <v>28</v>
      </c>
      <c r="B79" s="2">
        <f t="shared" si="2"/>
        <v>3</v>
      </c>
      <c r="C79" s="2" t="s">
        <v>13</v>
      </c>
      <c r="D79" s="2" t="s">
        <v>19</v>
      </c>
      <c r="E79" s="2" t="s">
        <v>32</v>
      </c>
      <c r="F79" s="2" t="s">
        <v>21</v>
      </c>
      <c r="G79" s="5">
        <v>600.72</v>
      </c>
      <c r="H79" s="7">
        <v>139.96</v>
      </c>
      <c r="I79" s="9">
        <f>(salesdata[[#This Row],[Profit]]/salesdata[[#This Row],[Sales]])*100</f>
        <v>23.298708216806499</v>
      </c>
    </row>
    <row r="80" spans="1:9" ht="14.15">
      <c r="A80" s="1" t="s">
        <v>7</v>
      </c>
      <c r="B80" s="2">
        <f t="shared" si="2"/>
        <v>5</v>
      </c>
      <c r="C80" s="2" t="s">
        <v>29</v>
      </c>
      <c r="D80" s="2" t="s">
        <v>14</v>
      </c>
      <c r="E80" s="2" t="s">
        <v>42</v>
      </c>
      <c r="F80" s="2" t="s">
        <v>11</v>
      </c>
      <c r="G80" s="5">
        <v>2127.62</v>
      </c>
      <c r="H80" s="7">
        <v>31.04</v>
      </c>
      <c r="I80" s="9">
        <f>(salesdata[[#This Row],[Profit]]/salesdata[[#This Row],[Sales]])*100</f>
        <v>1.4589071356727235</v>
      </c>
    </row>
    <row r="81" spans="1:9" ht="14.15">
      <c r="A81" s="1" t="s">
        <v>25</v>
      </c>
      <c r="B81" s="2">
        <f t="shared" si="2"/>
        <v>2</v>
      </c>
      <c r="C81" s="2" t="s">
        <v>48</v>
      </c>
      <c r="D81" s="2" t="s">
        <v>14</v>
      </c>
      <c r="E81" s="2" t="s">
        <v>42</v>
      </c>
      <c r="F81" s="2" t="s">
        <v>11</v>
      </c>
      <c r="G81" s="5">
        <v>3735.72</v>
      </c>
      <c r="H81" s="7">
        <v>2694.71</v>
      </c>
      <c r="I81" s="9">
        <f>(salesdata[[#This Row],[Profit]]/salesdata[[#This Row],[Sales]])*100</f>
        <v>72.133618151253316</v>
      </c>
    </row>
    <row r="82" spans="1:9" ht="14.15">
      <c r="A82" s="1" t="s">
        <v>39</v>
      </c>
      <c r="B82" s="2">
        <f t="shared" si="2"/>
        <v>4</v>
      </c>
      <c r="C82" s="2" t="s">
        <v>48</v>
      </c>
      <c r="D82" s="2" t="s">
        <v>19</v>
      </c>
      <c r="E82" s="2" t="s">
        <v>20</v>
      </c>
      <c r="F82" s="2" t="s">
        <v>21</v>
      </c>
      <c r="G82" s="5">
        <v>2856.86</v>
      </c>
      <c r="H82" s="7">
        <v>2120.92</v>
      </c>
      <c r="I82" s="9">
        <f>(salesdata[[#This Row],[Profit]]/salesdata[[#This Row],[Sales]])*100</f>
        <v>74.23954971542183</v>
      </c>
    </row>
    <row r="83" spans="1:9" ht="14.15">
      <c r="A83" s="1" t="s">
        <v>22</v>
      </c>
      <c r="B83" s="2">
        <f t="shared" si="2"/>
        <v>12</v>
      </c>
      <c r="C83" s="2" t="s">
        <v>13</v>
      </c>
      <c r="D83" s="2" t="s">
        <v>34</v>
      </c>
      <c r="E83" s="2" t="s">
        <v>35</v>
      </c>
      <c r="F83" s="2" t="s">
        <v>47</v>
      </c>
      <c r="G83" s="5">
        <v>1342.77</v>
      </c>
      <c r="H83" s="7">
        <v>980.78</v>
      </c>
      <c r="I83" s="9">
        <f>(salesdata[[#This Row],[Profit]]/salesdata[[#This Row],[Sales]])*100</f>
        <v>73.041548440909466</v>
      </c>
    </row>
    <row r="84" spans="1:9" ht="14.15">
      <c r="A84" s="1" t="s">
        <v>28</v>
      </c>
      <c r="B84" s="2">
        <f t="shared" si="2"/>
        <v>3</v>
      </c>
      <c r="C84" s="2" t="s">
        <v>48</v>
      </c>
      <c r="D84" s="2" t="s">
        <v>14</v>
      </c>
      <c r="E84" s="2" t="s">
        <v>15</v>
      </c>
      <c r="F84" s="2" t="s">
        <v>16</v>
      </c>
      <c r="G84" s="5">
        <v>4869.2299999999996</v>
      </c>
      <c r="H84" s="7">
        <v>3917.47</v>
      </c>
      <c r="I84" s="9">
        <f>(salesdata[[#This Row],[Profit]]/salesdata[[#This Row],[Sales]])*100</f>
        <v>80.45358301004471</v>
      </c>
    </row>
    <row r="85" spans="1:9" ht="14.15">
      <c r="A85" s="1" t="s">
        <v>54</v>
      </c>
      <c r="B85" s="2">
        <f t="shared" si="2"/>
        <v>9</v>
      </c>
      <c r="C85" s="2" t="s">
        <v>38</v>
      </c>
      <c r="D85" s="2" t="s">
        <v>19</v>
      </c>
      <c r="E85" s="2" t="s">
        <v>32</v>
      </c>
      <c r="F85" s="2" t="s">
        <v>11</v>
      </c>
      <c r="G85" s="5">
        <v>5444.61</v>
      </c>
      <c r="H85" s="7">
        <v>1132.7</v>
      </c>
      <c r="I85" s="9">
        <f>(salesdata[[#This Row],[Profit]]/salesdata[[#This Row],[Sales]])*100</f>
        <v>20.80406126425952</v>
      </c>
    </row>
    <row r="86" spans="1:9" ht="14.15">
      <c r="A86" s="1" t="s">
        <v>22</v>
      </c>
      <c r="B86" s="2">
        <f t="shared" si="2"/>
        <v>12</v>
      </c>
      <c r="C86" s="2" t="s">
        <v>18</v>
      </c>
      <c r="D86" s="2" t="s">
        <v>9</v>
      </c>
      <c r="E86" s="2" t="s">
        <v>10</v>
      </c>
      <c r="F86" s="2" t="s">
        <v>11</v>
      </c>
      <c r="G86" s="5">
        <v>5891.91</v>
      </c>
      <c r="H86" s="7">
        <v>445.9</v>
      </c>
      <c r="I86" s="9">
        <f>(salesdata[[#This Row],[Profit]]/salesdata[[#This Row],[Sales]])*100</f>
        <v>7.568004263473135</v>
      </c>
    </row>
    <row r="87" spans="1:9" ht="14.15">
      <c r="A87" s="1" t="s">
        <v>51</v>
      </c>
      <c r="B87" s="2">
        <f t="shared" si="2"/>
        <v>10</v>
      </c>
      <c r="C87" s="2" t="s">
        <v>18</v>
      </c>
      <c r="D87" s="2" t="s">
        <v>23</v>
      </c>
      <c r="E87" s="2" t="s">
        <v>24</v>
      </c>
      <c r="F87" s="2" t="s">
        <v>33</v>
      </c>
      <c r="G87" s="5">
        <v>949.88</v>
      </c>
      <c r="H87" s="7">
        <v>578.25</v>
      </c>
      <c r="I87" s="9">
        <f>(salesdata[[#This Row],[Profit]]/salesdata[[#This Row],[Sales]])*100</f>
        <v>60.876110666610515</v>
      </c>
    </row>
    <row r="88" spans="1:9" ht="14.15">
      <c r="A88" s="1" t="s">
        <v>17</v>
      </c>
      <c r="B88" s="2">
        <f t="shared" si="2"/>
        <v>6</v>
      </c>
      <c r="C88" s="2" t="s">
        <v>48</v>
      </c>
      <c r="D88" s="2" t="s">
        <v>19</v>
      </c>
      <c r="E88" s="2" t="s">
        <v>32</v>
      </c>
      <c r="F88" s="2" t="s">
        <v>16</v>
      </c>
      <c r="G88" s="5">
        <v>580.63</v>
      </c>
      <c r="H88" s="7">
        <v>126.29</v>
      </c>
      <c r="I88" s="9">
        <f>(salesdata[[#This Row],[Profit]]/salesdata[[#This Row],[Sales]])*100</f>
        <v>21.75051237448978</v>
      </c>
    </row>
    <row r="89" spans="1:9" ht="14.15">
      <c r="A89" s="1" t="s">
        <v>37</v>
      </c>
      <c r="B89" s="2">
        <f t="shared" si="2"/>
        <v>7</v>
      </c>
      <c r="C89" s="2" t="s">
        <v>29</v>
      </c>
      <c r="D89" s="2" t="s">
        <v>14</v>
      </c>
      <c r="E89" s="2" t="s">
        <v>42</v>
      </c>
      <c r="F89" s="2" t="s">
        <v>16</v>
      </c>
      <c r="G89" s="5">
        <v>4376.82</v>
      </c>
      <c r="H89" s="7">
        <v>2440.69</v>
      </c>
      <c r="I89" s="9">
        <f>(salesdata[[#This Row],[Profit]]/salesdata[[#This Row],[Sales]])*100</f>
        <v>55.764002175095165</v>
      </c>
    </row>
    <row r="90" spans="1:9" ht="14.15">
      <c r="A90" s="1" t="s">
        <v>22</v>
      </c>
      <c r="B90" s="2">
        <f t="shared" si="2"/>
        <v>12</v>
      </c>
      <c r="C90" s="2" t="s">
        <v>48</v>
      </c>
      <c r="D90" s="2" t="s">
        <v>23</v>
      </c>
      <c r="E90" s="2" t="s">
        <v>30</v>
      </c>
      <c r="F90" s="2" t="s">
        <v>16</v>
      </c>
      <c r="G90" s="5">
        <v>5329.19</v>
      </c>
      <c r="H90" s="7">
        <v>709.28</v>
      </c>
      <c r="I90" s="9">
        <f>(salesdata[[#This Row],[Profit]]/salesdata[[#This Row],[Sales]])*100</f>
        <v>13.309339693274215</v>
      </c>
    </row>
    <row r="91" spans="1:9" ht="14.15">
      <c r="A91" s="1" t="s">
        <v>12</v>
      </c>
      <c r="B91" s="2">
        <f t="shared" si="2"/>
        <v>11</v>
      </c>
      <c r="C91" s="2" t="s">
        <v>48</v>
      </c>
      <c r="D91" s="2" t="s">
        <v>9</v>
      </c>
      <c r="E91" s="2" t="s">
        <v>46</v>
      </c>
      <c r="F91" s="2" t="s">
        <v>21</v>
      </c>
      <c r="G91" s="5">
        <v>4789.41</v>
      </c>
      <c r="H91" s="7">
        <v>2629.17</v>
      </c>
      <c r="I91" s="9">
        <f>(salesdata[[#This Row],[Profit]]/salesdata[[#This Row],[Sales]])*100</f>
        <v>54.895488170776787</v>
      </c>
    </row>
    <row r="92" spans="1:9" ht="14.15">
      <c r="A92" s="1" t="s">
        <v>28</v>
      </c>
      <c r="B92" s="2">
        <f t="shared" si="2"/>
        <v>3</v>
      </c>
      <c r="C92" s="2" t="s">
        <v>31</v>
      </c>
      <c r="D92" s="2" t="s">
        <v>34</v>
      </c>
      <c r="E92" s="2" t="s">
        <v>56</v>
      </c>
      <c r="F92" s="2" t="s">
        <v>47</v>
      </c>
      <c r="G92" s="5">
        <v>2299.36</v>
      </c>
      <c r="H92" s="7">
        <v>1915.5</v>
      </c>
      <c r="I92" s="9">
        <f>(salesdata[[#This Row],[Profit]]/salesdata[[#This Row],[Sales]])*100</f>
        <v>83.305789437060739</v>
      </c>
    </row>
    <row r="93" spans="1:9" ht="14.15">
      <c r="A93" s="1" t="s">
        <v>25</v>
      </c>
      <c r="B93" s="2">
        <f t="shared" si="2"/>
        <v>2</v>
      </c>
      <c r="C93" s="2" t="s">
        <v>29</v>
      </c>
      <c r="D93" s="2" t="s">
        <v>14</v>
      </c>
      <c r="E93" s="2" t="s">
        <v>42</v>
      </c>
      <c r="F93" s="2" t="s">
        <v>21</v>
      </c>
      <c r="G93" s="5">
        <v>745.98</v>
      </c>
      <c r="H93" s="7">
        <v>277.54000000000002</v>
      </c>
      <c r="I93" s="9">
        <f>(salesdata[[#This Row],[Profit]]/salesdata[[#This Row],[Sales]])*100</f>
        <v>37.204750797608519</v>
      </c>
    </row>
    <row r="94" spans="1:9" ht="14.15">
      <c r="A94" s="1" t="s">
        <v>12</v>
      </c>
      <c r="B94" s="2">
        <f t="shared" si="2"/>
        <v>11</v>
      </c>
      <c r="C94" s="2" t="s">
        <v>31</v>
      </c>
      <c r="D94" s="2" t="s">
        <v>19</v>
      </c>
      <c r="E94" s="2" t="s">
        <v>41</v>
      </c>
      <c r="F94" s="2" t="s">
        <v>21</v>
      </c>
      <c r="G94" s="5">
        <v>8558.85</v>
      </c>
      <c r="H94" s="7">
        <v>4423.1000000000004</v>
      </c>
      <c r="I94" s="9">
        <f>(salesdata[[#This Row],[Profit]]/salesdata[[#This Row],[Sales]])*100</f>
        <v>51.678671784176608</v>
      </c>
    </row>
    <row r="95" spans="1:9" ht="14.15">
      <c r="A95" s="1" t="s">
        <v>37</v>
      </c>
      <c r="B95" s="2">
        <f t="shared" si="2"/>
        <v>7</v>
      </c>
      <c r="C95" s="2" t="s">
        <v>13</v>
      </c>
      <c r="D95" s="2" t="s">
        <v>19</v>
      </c>
      <c r="E95" s="2" t="s">
        <v>20</v>
      </c>
      <c r="F95" s="2" t="s">
        <v>11</v>
      </c>
      <c r="G95" s="5">
        <v>1630.03</v>
      </c>
      <c r="H95" s="7">
        <v>948.42</v>
      </c>
      <c r="I95" s="9">
        <f>(salesdata[[#This Row],[Profit]]/salesdata[[#This Row],[Sales]])*100</f>
        <v>58.184205198677319</v>
      </c>
    </row>
    <row r="96" spans="1:9" ht="14.15">
      <c r="A96" s="1" t="s">
        <v>12</v>
      </c>
      <c r="B96" s="2">
        <f t="shared" si="2"/>
        <v>11</v>
      </c>
      <c r="C96" s="2" t="s">
        <v>29</v>
      </c>
      <c r="D96" s="2" t="s">
        <v>34</v>
      </c>
      <c r="E96" s="2" t="s">
        <v>43</v>
      </c>
      <c r="F96" s="2" t="s">
        <v>11</v>
      </c>
      <c r="G96" s="5">
        <v>3582.45</v>
      </c>
      <c r="H96" s="7">
        <v>944.91</v>
      </c>
      <c r="I96" s="9">
        <f>(salesdata[[#This Row],[Profit]]/salesdata[[#This Row],[Sales]])*100</f>
        <v>26.376083406607208</v>
      </c>
    </row>
    <row r="97" spans="1:9" ht="14.15">
      <c r="A97" s="1" t="s">
        <v>12</v>
      </c>
      <c r="B97" s="2">
        <f t="shared" si="2"/>
        <v>11</v>
      </c>
      <c r="C97" s="2" t="s">
        <v>29</v>
      </c>
      <c r="D97" s="2" t="s">
        <v>34</v>
      </c>
      <c r="E97" s="2" t="s">
        <v>43</v>
      </c>
      <c r="F97" s="2" t="s">
        <v>16</v>
      </c>
      <c r="G97" s="5">
        <v>4806.49</v>
      </c>
      <c r="H97" s="7">
        <v>842.36</v>
      </c>
      <c r="I97" s="9">
        <f>(salesdata[[#This Row],[Profit]]/salesdata[[#This Row],[Sales]])*100</f>
        <v>17.525470769730095</v>
      </c>
    </row>
    <row r="98" spans="1:9" ht="14.15">
      <c r="A98" s="1" t="s">
        <v>37</v>
      </c>
      <c r="B98" s="2">
        <f t="shared" ref="B98:B129" si="3">MONTH(DATEVALUE(A98 &amp; " 1"))</f>
        <v>7</v>
      </c>
      <c r="C98" s="2" t="s">
        <v>31</v>
      </c>
      <c r="D98" s="2" t="s">
        <v>34</v>
      </c>
      <c r="E98" s="2" t="s">
        <v>35</v>
      </c>
      <c r="F98" s="2" t="s">
        <v>11</v>
      </c>
      <c r="G98" s="5">
        <v>8035.93</v>
      </c>
      <c r="H98" s="7">
        <v>2917.09</v>
      </c>
      <c r="I98" s="9">
        <f>(salesdata[[#This Row],[Profit]]/salesdata[[#This Row],[Sales]])*100</f>
        <v>36.300589975273553</v>
      </c>
    </row>
    <row r="99" spans="1:9" ht="14.15">
      <c r="A99" s="1" t="s">
        <v>17</v>
      </c>
      <c r="B99" s="2">
        <f t="shared" si="3"/>
        <v>6</v>
      </c>
      <c r="C99" s="2" t="s">
        <v>8</v>
      </c>
      <c r="D99" s="2" t="s">
        <v>23</v>
      </c>
      <c r="E99" s="2" t="s">
        <v>30</v>
      </c>
      <c r="F99" s="2" t="s">
        <v>11</v>
      </c>
      <c r="G99" s="5">
        <v>1021.24</v>
      </c>
      <c r="H99" s="7">
        <v>407.07</v>
      </c>
      <c r="I99" s="9">
        <f>(salesdata[[#This Row],[Profit]]/salesdata[[#This Row],[Sales]])*100</f>
        <v>39.860365829775567</v>
      </c>
    </row>
    <row r="100" spans="1:9" ht="14.15">
      <c r="A100" s="1" t="s">
        <v>25</v>
      </c>
      <c r="B100" s="2">
        <f t="shared" si="3"/>
        <v>2</v>
      </c>
      <c r="C100" s="2" t="s">
        <v>29</v>
      </c>
      <c r="D100" s="2" t="s">
        <v>9</v>
      </c>
      <c r="E100" s="2" t="s">
        <v>46</v>
      </c>
      <c r="F100" s="2" t="s">
        <v>33</v>
      </c>
      <c r="G100" s="5">
        <v>3527.69</v>
      </c>
      <c r="H100" s="7">
        <v>1180.96</v>
      </c>
      <c r="I100" s="9">
        <f>(salesdata[[#This Row],[Profit]]/salesdata[[#This Row],[Sales]])*100</f>
        <v>33.476864463714215</v>
      </c>
    </row>
    <row r="101" spans="1:9" ht="14.15">
      <c r="A101" s="1" t="s">
        <v>40</v>
      </c>
      <c r="B101" s="2">
        <f t="shared" si="3"/>
        <v>8</v>
      </c>
      <c r="C101" s="2" t="s">
        <v>38</v>
      </c>
      <c r="D101" s="2" t="s">
        <v>23</v>
      </c>
      <c r="E101" s="2" t="s">
        <v>24</v>
      </c>
      <c r="F101" s="2" t="s">
        <v>47</v>
      </c>
      <c r="G101" s="5">
        <v>5826.46</v>
      </c>
      <c r="H101" s="7">
        <v>4300.93</v>
      </c>
      <c r="I101" s="9">
        <f>(salesdata[[#This Row],[Profit]]/salesdata[[#This Row],[Sales]])*100</f>
        <v>73.817206331117006</v>
      </c>
    </row>
    <row r="102" spans="1:9" ht="14.15">
      <c r="A102" s="1" t="s">
        <v>51</v>
      </c>
      <c r="B102" s="2">
        <f t="shared" si="3"/>
        <v>10</v>
      </c>
      <c r="C102" s="2" t="s">
        <v>13</v>
      </c>
      <c r="D102" s="2" t="s">
        <v>14</v>
      </c>
      <c r="E102" s="2" t="s">
        <v>15</v>
      </c>
      <c r="F102" s="2" t="s">
        <v>11</v>
      </c>
      <c r="G102" s="5">
        <v>9376.5</v>
      </c>
      <c r="H102" s="7">
        <v>917.14</v>
      </c>
      <c r="I102" s="9">
        <f>(salesdata[[#This Row],[Profit]]/salesdata[[#This Row],[Sales]])*100</f>
        <v>9.781261664800299</v>
      </c>
    </row>
    <row r="103" spans="1:9" ht="14.15">
      <c r="A103" s="1" t="s">
        <v>17</v>
      </c>
      <c r="B103" s="2">
        <f t="shared" si="3"/>
        <v>6</v>
      </c>
      <c r="C103" s="2" t="s">
        <v>8</v>
      </c>
      <c r="D103" s="2" t="s">
        <v>23</v>
      </c>
      <c r="E103" s="2" t="s">
        <v>44</v>
      </c>
      <c r="F103" s="2" t="s">
        <v>27</v>
      </c>
      <c r="G103" s="5">
        <v>3645.5</v>
      </c>
      <c r="H103" s="7">
        <v>687.2</v>
      </c>
      <c r="I103" s="9">
        <f>(salesdata[[#This Row],[Profit]]/salesdata[[#This Row],[Sales]])*100</f>
        <v>18.850637772596354</v>
      </c>
    </row>
    <row r="104" spans="1:9" ht="14.15">
      <c r="A104" s="1" t="s">
        <v>37</v>
      </c>
      <c r="B104" s="2">
        <f t="shared" si="3"/>
        <v>7</v>
      </c>
      <c r="C104" s="2" t="s">
        <v>31</v>
      </c>
      <c r="D104" s="2" t="s">
        <v>19</v>
      </c>
      <c r="E104" s="2" t="s">
        <v>41</v>
      </c>
      <c r="F104" s="2" t="s">
        <v>11</v>
      </c>
      <c r="G104" s="5">
        <v>666.75</v>
      </c>
      <c r="H104" s="7">
        <v>412.78</v>
      </c>
      <c r="I104" s="9">
        <f>(salesdata[[#This Row],[Profit]]/salesdata[[#This Row],[Sales]])*100</f>
        <v>61.909261342332201</v>
      </c>
    </row>
    <row r="105" spans="1:9" ht="14.15">
      <c r="A105" s="1" t="s">
        <v>28</v>
      </c>
      <c r="B105" s="2">
        <f t="shared" si="3"/>
        <v>3</v>
      </c>
      <c r="C105" s="2" t="s">
        <v>18</v>
      </c>
      <c r="D105" s="2" t="s">
        <v>19</v>
      </c>
      <c r="E105" s="2" t="s">
        <v>41</v>
      </c>
      <c r="F105" s="2" t="s">
        <v>21</v>
      </c>
      <c r="G105" s="5">
        <v>5020.32</v>
      </c>
      <c r="H105" s="7">
        <v>1839.86</v>
      </c>
      <c r="I105" s="9">
        <f>(salesdata[[#This Row],[Profit]]/salesdata[[#This Row],[Sales]])*100</f>
        <v>36.648261465404595</v>
      </c>
    </row>
    <row r="106" spans="1:9" ht="14.15">
      <c r="A106" s="1" t="s">
        <v>7</v>
      </c>
      <c r="B106" s="2">
        <f t="shared" si="3"/>
        <v>5</v>
      </c>
      <c r="C106" s="2" t="s">
        <v>13</v>
      </c>
      <c r="D106" s="2" t="s">
        <v>23</v>
      </c>
      <c r="E106" s="2" t="s">
        <v>30</v>
      </c>
      <c r="F106" s="2" t="s">
        <v>11</v>
      </c>
      <c r="G106" s="5">
        <v>2664</v>
      </c>
      <c r="H106" s="7">
        <v>1103.1400000000001</v>
      </c>
      <c r="I106" s="9">
        <f>(salesdata[[#This Row],[Profit]]/salesdata[[#This Row],[Sales]])*100</f>
        <v>41.409159159159167</v>
      </c>
    </row>
    <row r="107" spans="1:9" ht="14.15">
      <c r="A107" s="1" t="s">
        <v>39</v>
      </c>
      <c r="B107" s="2">
        <f t="shared" si="3"/>
        <v>4</v>
      </c>
      <c r="C107" s="2" t="s">
        <v>13</v>
      </c>
      <c r="D107" s="2" t="s">
        <v>23</v>
      </c>
      <c r="E107" s="2" t="s">
        <v>55</v>
      </c>
      <c r="F107" s="2" t="s">
        <v>16</v>
      </c>
      <c r="G107" s="5">
        <v>6252.79</v>
      </c>
      <c r="H107" s="7">
        <v>4829.1099999999997</v>
      </c>
      <c r="I107" s="9">
        <f>(salesdata[[#This Row],[Profit]]/salesdata[[#This Row],[Sales]])*100</f>
        <v>77.231283954842553</v>
      </c>
    </row>
    <row r="108" spans="1:9" ht="14.15">
      <c r="A108" s="1" t="s">
        <v>39</v>
      </c>
      <c r="B108" s="2">
        <f t="shared" si="3"/>
        <v>4</v>
      </c>
      <c r="C108" s="2" t="s">
        <v>38</v>
      </c>
      <c r="D108" s="2" t="s">
        <v>14</v>
      </c>
      <c r="E108" s="2" t="s">
        <v>15</v>
      </c>
      <c r="F108" s="2" t="s">
        <v>47</v>
      </c>
      <c r="G108" s="5">
        <v>7547.82</v>
      </c>
      <c r="H108" s="7">
        <v>3850.16</v>
      </c>
      <c r="I108" s="9">
        <f>(salesdata[[#This Row],[Profit]]/salesdata[[#This Row],[Sales]])*100</f>
        <v>51.010225469075841</v>
      </c>
    </row>
    <row r="109" spans="1:9" ht="14.15">
      <c r="A109" s="1" t="s">
        <v>36</v>
      </c>
      <c r="B109" s="2">
        <f t="shared" si="3"/>
        <v>1</v>
      </c>
      <c r="C109" s="2" t="s">
        <v>48</v>
      </c>
      <c r="D109" s="2" t="s">
        <v>19</v>
      </c>
      <c r="E109" s="2" t="s">
        <v>32</v>
      </c>
      <c r="F109" s="2" t="s">
        <v>47</v>
      </c>
      <c r="G109" s="5">
        <v>9636.9500000000007</v>
      </c>
      <c r="H109" s="7">
        <v>845.42</v>
      </c>
      <c r="I109" s="9">
        <f>(salesdata[[#This Row],[Profit]]/salesdata[[#This Row],[Sales]])*100</f>
        <v>8.7726926050254477</v>
      </c>
    </row>
    <row r="110" spans="1:9" ht="14.15">
      <c r="A110" s="1" t="s">
        <v>36</v>
      </c>
      <c r="B110" s="2">
        <f t="shared" si="3"/>
        <v>1</v>
      </c>
      <c r="C110" s="2" t="s">
        <v>29</v>
      </c>
      <c r="D110" s="2" t="s">
        <v>14</v>
      </c>
      <c r="E110" s="2" t="s">
        <v>15</v>
      </c>
      <c r="F110" s="2" t="s">
        <v>21</v>
      </c>
      <c r="G110" s="5">
        <v>352.89</v>
      </c>
      <c r="H110" s="7">
        <v>101.3</v>
      </c>
      <c r="I110" s="9">
        <f>(salesdata[[#This Row],[Profit]]/salesdata[[#This Row],[Sales]])*100</f>
        <v>28.705829011873391</v>
      </c>
    </row>
    <row r="111" spans="1:9" ht="14.15">
      <c r="A111" s="1" t="s">
        <v>7</v>
      </c>
      <c r="B111" s="2">
        <f t="shared" si="3"/>
        <v>5</v>
      </c>
      <c r="C111" s="2" t="s">
        <v>13</v>
      </c>
      <c r="D111" s="2" t="s">
        <v>34</v>
      </c>
      <c r="E111" s="2" t="s">
        <v>35</v>
      </c>
      <c r="F111" s="2" t="s">
        <v>47</v>
      </c>
      <c r="G111" s="5">
        <v>5059.7</v>
      </c>
      <c r="H111" s="7">
        <v>919.79</v>
      </c>
      <c r="I111" s="9">
        <f>(salesdata[[#This Row],[Profit]]/salesdata[[#This Row],[Sales]])*100</f>
        <v>18.178745775441232</v>
      </c>
    </row>
    <row r="112" spans="1:9" ht="14.15">
      <c r="A112" s="1" t="s">
        <v>39</v>
      </c>
      <c r="B112" s="2">
        <f t="shared" si="3"/>
        <v>4</v>
      </c>
      <c r="C112" s="2" t="s">
        <v>18</v>
      </c>
      <c r="D112" s="2" t="s">
        <v>19</v>
      </c>
      <c r="E112" s="2" t="s">
        <v>20</v>
      </c>
      <c r="F112" s="2" t="s">
        <v>16</v>
      </c>
      <c r="G112" s="5">
        <v>7407.02</v>
      </c>
      <c r="H112" s="7">
        <v>90.8</v>
      </c>
      <c r="I112" s="9">
        <f>(salesdata[[#This Row],[Profit]]/salesdata[[#This Row],[Sales]])*100</f>
        <v>1.2258641126930936</v>
      </c>
    </row>
    <row r="113" spans="1:9" ht="14.15">
      <c r="A113" s="1" t="s">
        <v>37</v>
      </c>
      <c r="B113" s="2">
        <f t="shared" si="3"/>
        <v>7</v>
      </c>
      <c r="C113" s="2" t="s">
        <v>29</v>
      </c>
      <c r="D113" s="2" t="s">
        <v>9</v>
      </c>
      <c r="E113" s="2" t="s">
        <v>46</v>
      </c>
      <c r="F113" s="2" t="s">
        <v>27</v>
      </c>
      <c r="G113" s="5">
        <v>6667.62</v>
      </c>
      <c r="H113" s="7">
        <v>1713.38</v>
      </c>
      <c r="I113" s="9">
        <f>(salesdata[[#This Row],[Profit]]/salesdata[[#This Row],[Sales]])*100</f>
        <v>25.697025325378476</v>
      </c>
    </row>
    <row r="114" spans="1:9" ht="14.15">
      <c r="A114" s="1" t="s">
        <v>51</v>
      </c>
      <c r="B114" s="2">
        <f t="shared" si="3"/>
        <v>10</v>
      </c>
      <c r="C114" s="2" t="s">
        <v>8</v>
      </c>
      <c r="D114" s="2" t="s">
        <v>9</v>
      </c>
      <c r="E114" s="2" t="s">
        <v>46</v>
      </c>
      <c r="F114" s="2" t="s">
        <v>11</v>
      </c>
      <c r="G114" s="5">
        <v>3322.06</v>
      </c>
      <c r="H114" s="7">
        <v>2562.04</v>
      </c>
      <c r="I114" s="9">
        <f>(salesdata[[#This Row],[Profit]]/salesdata[[#This Row],[Sales]])*100</f>
        <v>77.122026694280052</v>
      </c>
    </row>
    <row r="115" spans="1:9" ht="14.15">
      <c r="A115" s="1" t="s">
        <v>51</v>
      </c>
      <c r="B115" s="2">
        <f t="shared" si="3"/>
        <v>10</v>
      </c>
      <c r="C115" s="2" t="s">
        <v>29</v>
      </c>
      <c r="D115" s="2" t="s">
        <v>34</v>
      </c>
      <c r="E115" s="2" t="s">
        <v>49</v>
      </c>
      <c r="F115" s="2" t="s">
        <v>21</v>
      </c>
      <c r="G115" s="5">
        <v>6843.25</v>
      </c>
      <c r="H115" s="7">
        <v>2110.91</v>
      </c>
      <c r="I115" s="9">
        <f>(salesdata[[#This Row],[Profit]]/salesdata[[#This Row],[Sales]])*100</f>
        <v>30.846600664888758</v>
      </c>
    </row>
    <row r="116" spans="1:9" ht="14.15">
      <c r="A116" s="1" t="s">
        <v>36</v>
      </c>
      <c r="B116" s="2">
        <f t="shared" si="3"/>
        <v>1</v>
      </c>
      <c r="C116" s="2" t="s">
        <v>31</v>
      </c>
      <c r="D116" s="2" t="s">
        <v>14</v>
      </c>
      <c r="E116" s="2" t="s">
        <v>45</v>
      </c>
      <c r="F116" s="2" t="s">
        <v>21</v>
      </c>
      <c r="G116" s="5">
        <v>2571.37</v>
      </c>
      <c r="H116" s="7">
        <v>1336.75</v>
      </c>
      <c r="I116" s="9">
        <f>(salesdata[[#This Row],[Profit]]/salesdata[[#This Row],[Sales]])*100</f>
        <v>51.985906345644537</v>
      </c>
    </row>
    <row r="117" spans="1:9" ht="14.15">
      <c r="A117" s="1" t="s">
        <v>40</v>
      </c>
      <c r="B117" s="2">
        <f t="shared" si="3"/>
        <v>8</v>
      </c>
      <c r="C117" s="2" t="s">
        <v>31</v>
      </c>
      <c r="D117" s="2" t="s">
        <v>23</v>
      </c>
      <c r="E117" s="2" t="s">
        <v>24</v>
      </c>
      <c r="F117" s="2" t="s">
        <v>16</v>
      </c>
      <c r="G117" s="5">
        <v>7479.72</v>
      </c>
      <c r="H117" s="7">
        <v>3389.93</v>
      </c>
      <c r="I117" s="9">
        <f>(salesdata[[#This Row],[Profit]]/salesdata[[#This Row],[Sales]])*100</f>
        <v>45.321616317188344</v>
      </c>
    </row>
    <row r="118" spans="1:9" ht="14.15">
      <c r="A118" s="1" t="s">
        <v>39</v>
      </c>
      <c r="B118" s="2">
        <f t="shared" si="3"/>
        <v>4</v>
      </c>
      <c r="C118" s="2" t="s">
        <v>13</v>
      </c>
      <c r="D118" s="2" t="s">
        <v>34</v>
      </c>
      <c r="E118" s="2" t="s">
        <v>43</v>
      </c>
      <c r="F118" s="2" t="s">
        <v>11</v>
      </c>
      <c r="G118" s="5">
        <v>7591.39</v>
      </c>
      <c r="H118" s="7">
        <v>3261.65</v>
      </c>
      <c r="I118" s="9">
        <f>(salesdata[[#This Row],[Profit]]/salesdata[[#This Row],[Sales]])*100</f>
        <v>42.965122329375774</v>
      </c>
    </row>
    <row r="119" spans="1:9" ht="14.15">
      <c r="A119" s="1" t="s">
        <v>54</v>
      </c>
      <c r="B119" s="2">
        <f t="shared" si="3"/>
        <v>9</v>
      </c>
      <c r="C119" s="2" t="s">
        <v>48</v>
      </c>
      <c r="D119" s="2" t="s">
        <v>19</v>
      </c>
      <c r="E119" s="2" t="s">
        <v>52</v>
      </c>
      <c r="F119" s="2" t="s">
        <v>27</v>
      </c>
      <c r="G119" s="5">
        <v>8744.75</v>
      </c>
      <c r="H119" s="7">
        <v>4083.16</v>
      </c>
      <c r="I119" s="9">
        <f>(salesdata[[#This Row],[Profit]]/salesdata[[#This Row],[Sales]])*100</f>
        <v>46.692701335086767</v>
      </c>
    </row>
    <row r="120" spans="1:9" ht="14.15">
      <c r="A120" s="1" t="s">
        <v>25</v>
      </c>
      <c r="B120" s="2">
        <f t="shared" si="3"/>
        <v>2</v>
      </c>
      <c r="C120" s="2" t="s">
        <v>48</v>
      </c>
      <c r="D120" s="2" t="s">
        <v>19</v>
      </c>
      <c r="E120" s="2" t="s">
        <v>20</v>
      </c>
      <c r="F120" s="2" t="s">
        <v>11</v>
      </c>
      <c r="G120" s="5">
        <v>6543.09</v>
      </c>
      <c r="H120" s="7">
        <v>4343.0200000000004</v>
      </c>
      <c r="I120" s="9">
        <f>(salesdata[[#This Row],[Profit]]/salesdata[[#This Row],[Sales]])*100</f>
        <v>66.375672656191497</v>
      </c>
    </row>
    <row r="121" spans="1:9" ht="14.15">
      <c r="A121" s="1" t="s">
        <v>37</v>
      </c>
      <c r="B121" s="2">
        <f t="shared" si="3"/>
        <v>7</v>
      </c>
      <c r="C121" s="2" t="s">
        <v>29</v>
      </c>
      <c r="D121" s="2" t="s">
        <v>23</v>
      </c>
      <c r="E121" s="2" t="s">
        <v>44</v>
      </c>
      <c r="F121" s="2" t="s">
        <v>11</v>
      </c>
      <c r="G121" s="5">
        <v>9451.36</v>
      </c>
      <c r="H121" s="7">
        <v>3445.57</v>
      </c>
      <c r="I121" s="9">
        <f>(salesdata[[#This Row],[Profit]]/salesdata[[#This Row],[Sales]])*100</f>
        <v>36.455811650386821</v>
      </c>
    </row>
    <row r="122" spans="1:9" ht="14.15">
      <c r="A122" s="1" t="s">
        <v>37</v>
      </c>
      <c r="B122" s="2">
        <f t="shared" si="3"/>
        <v>7</v>
      </c>
      <c r="C122" s="2" t="s">
        <v>38</v>
      </c>
      <c r="D122" s="2" t="s">
        <v>9</v>
      </c>
      <c r="E122" s="2" t="s">
        <v>50</v>
      </c>
      <c r="F122" s="2" t="s">
        <v>33</v>
      </c>
      <c r="G122" s="5">
        <v>1622.03</v>
      </c>
      <c r="H122" s="7">
        <v>164.11</v>
      </c>
      <c r="I122" s="9">
        <f>(salesdata[[#This Row],[Profit]]/salesdata[[#This Row],[Sales]])*100</f>
        <v>10.117568725609269</v>
      </c>
    </row>
    <row r="123" spans="1:9" ht="14.15">
      <c r="A123" s="1" t="s">
        <v>40</v>
      </c>
      <c r="B123" s="2">
        <f t="shared" si="3"/>
        <v>8</v>
      </c>
      <c r="C123" s="2" t="s">
        <v>38</v>
      </c>
      <c r="D123" s="2" t="s">
        <v>23</v>
      </c>
      <c r="E123" s="2" t="s">
        <v>30</v>
      </c>
      <c r="F123" s="2" t="s">
        <v>11</v>
      </c>
      <c r="G123" s="5">
        <v>5157.5600000000004</v>
      </c>
      <c r="H123" s="7">
        <v>3843.67</v>
      </c>
      <c r="I123" s="9">
        <f>(salesdata[[#This Row],[Profit]]/salesdata[[#This Row],[Sales]])*100</f>
        <v>74.524969171468683</v>
      </c>
    </row>
    <row r="124" spans="1:9" ht="14.15">
      <c r="A124" s="1" t="s">
        <v>39</v>
      </c>
      <c r="B124" s="2">
        <f t="shared" si="3"/>
        <v>4</v>
      </c>
      <c r="C124" s="2" t="s">
        <v>48</v>
      </c>
      <c r="D124" s="2" t="s">
        <v>34</v>
      </c>
      <c r="E124" s="2" t="s">
        <v>43</v>
      </c>
      <c r="F124" s="2" t="s">
        <v>11</v>
      </c>
      <c r="G124" s="5">
        <v>7831.92</v>
      </c>
      <c r="H124" s="7">
        <v>6310.48</v>
      </c>
      <c r="I124" s="9">
        <f>(salesdata[[#This Row],[Profit]]/salesdata[[#This Row],[Sales]])*100</f>
        <v>80.573856729895084</v>
      </c>
    </row>
    <row r="125" spans="1:9" ht="14.15">
      <c r="A125" s="1" t="s">
        <v>51</v>
      </c>
      <c r="B125" s="2">
        <f t="shared" si="3"/>
        <v>10</v>
      </c>
      <c r="C125" s="2" t="s">
        <v>38</v>
      </c>
      <c r="D125" s="2" t="s">
        <v>9</v>
      </c>
      <c r="E125" s="2" t="s">
        <v>10</v>
      </c>
      <c r="F125" s="2" t="s">
        <v>21</v>
      </c>
      <c r="G125" s="5">
        <v>4722.2299999999996</v>
      </c>
      <c r="H125" s="7">
        <v>2653.62</v>
      </c>
      <c r="I125" s="9">
        <f>(salesdata[[#This Row],[Profit]]/salesdata[[#This Row],[Sales]])*100</f>
        <v>56.194213327178055</v>
      </c>
    </row>
    <row r="126" spans="1:9" ht="14.15">
      <c r="A126" s="1" t="s">
        <v>40</v>
      </c>
      <c r="B126" s="2">
        <f t="shared" si="3"/>
        <v>8</v>
      </c>
      <c r="C126" s="2" t="s">
        <v>8</v>
      </c>
      <c r="D126" s="2" t="s">
        <v>9</v>
      </c>
      <c r="E126" s="2" t="s">
        <v>50</v>
      </c>
      <c r="F126" s="2" t="s">
        <v>27</v>
      </c>
      <c r="G126" s="5">
        <v>2235.4</v>
      </c>
      <c r="H126" s="7">
        <v>976.75</v>
      </c>
      <c r="I126" s="9">
        <f>(salesdata[[#This Row],[Profit]]/salesdata[[#This Row],[Sales]])*100</f>
        <v>43.694640780173572</v>
      </c>
    </row>
    <row r="127" spans="1:9" ht="14.15">
      <c r="A127" s="1" t="s">
        <v>17</v>
      </c>
      <c r="B127" s="2">
        <f t="shared" si="3"/>
        <v>6</v>
      </c>
      <c r="C127" s="2" t="s">
        <v>29</v>
      </c>
      <c r="D127" s="2" t="s">
        <v>19</v>
      </c>
      <c r="E127" s="2" t="s">
        <v>41</v>
      </c>
      <c r="F127" s="2" t="s">
        <v>11</v>
      </c>
      <c r="G127" s="5">
        <v>8559.49</v>
      </c>
      <c r="H127" s="7">
        <v>4310.71</v>
      </c>
      <c r="I127" s="9">
        <f>(salesdata[[#This Row],[Profit]]/salesdata[[#This Row],[Sales]])*100</f>
        <v>50.361762207795088</v>
      </c>
    </row>
    <row r="128" spans="1:9" ht="14.15">
      <c r="A128" s="1" t="s">
        <v>12</v>
      </c>
      <c r="B128" s="2">
        <f t="shared" si="3"/>
        <v>11</v>
      </c>
      <c r="C128" s="2" t="s">
        <v>31</v>
      </c>
      <c r="D128" s="2" t="s">
        <v>9</v>
      </c>
      <c r="E128" s="2" t="s">
        <v>53</v>
      </c>
      <c r="F128" s="2" t="s">
        <v>27</v>
      </c>
      <c r="G128" s="5">
        <v>960.08</v>
      </c>
      <c r="H128" s="7">
        <v>117.05</v>
      </c>
      <c r="I128" s="9">
        <f>(salesdata[[#This Row],[Profit]]/salesdata[[#This Row],[Sales]])*100</f>
        <v>12.191692358970085</v>
      </c>
    </row>
    <row r="129" spans="1:9" ht="14.15">
      <c r="A129" s="1" t="s">
        <v>37</v>
      </c>
      <c r="B129" s="2">
        <f t="shared" si="3"/>
        <v>7</v>
      </c>
      <c r="C129" s="2" t="s">
        <v>38</v>
      </c>
      <c r="D129" s="2" t="s">
        <v>14</v>
      </c>
      <c r="E129" s="2" t="s">
        <v>45</v>
      </c>
      <c r="F129" s="2" t="s">
        <v>33</v>
      </c>
      <c r="G129" s="5">
        <v>7735.05</v>
      </c>
      <c r="H129" s="7">
        <v>908.26</v>
      </c>
      <c r="I129" s="9">
        <f>(salesdata[[#This Row],[Profit]]/salesdata[[#This Row],[Sales]])*100</f>
        <v>11.742134827829167</v>
      </c>
    </row>
    <row r="130" spans="1:9" ht="14.15">
      <c r="A130" s="1" t="s">
        <v>54</v>
      </c>
      <c r="B130" s="2">
        <f t="shared" ref="B130:B161" si="4">MONTH(DATEVALUE(A130 &amp; " 1"))</f>
        <v>9</v>
      </c>
      <c r="C130" s="2" t="s">
        <v>8</v>
      </c>
      <c r="D130" s="2" t="s">
        <v>19</v>
      </c>
      <c r="E130" s="2" t="s">
        <v>32</v>
      </c>
      <c r="F130" s="2" t="s">
        <v>21</v>
      </c>
      <c r="G130" s="5">
        <v>4084.07</v>
      </c>
      <c r="H130" s="7">
        <v>2888.94</v>
      </c>
      <c r="I130" s="9">
        <f>(salesdata[[#This Row],[Profit]]/salesdata[[#This Row],[Sales]])*100</f>
        <v>70.736789526134473</v>
      </c>
    </row>
    <row r="131" spans="1:9" ht="14.15">
      <c r="A131" s="1" t="s">
        <v>51</v>
      </c>
      <c r="B131" s="2">
        <f t="shared" si="4"/>
        <v>10</v>
      </c>
      <c r="C131" s="2" t="s">
        <v>38</v>
      </c>
      <c r="D131" s="2" t="s">
        <v>19</v>
      </c>
      <c r="E131" s="2" t="s">
        <v>41</v>
      </c>
      <c r="F131" s="2" t="s">
        <v>33</v>
      </c>
      <c r="G131" s="5">
        <v>933.26</v>
      </c>
      <c r="H131" s="7">
        <v>509.09</v>
      </c>
      <c r="I131" s="9">
        <f>(salesdata[[#This Row],[Profit]]/salesdata[[#This Row],[Sales]])*100</f>
        <v>54.549643186250343</v>
      </c>
    </row>
    <row r="132" spans="1:9" ht="14.15">
      <c r="A132" s="1" t="s">
        <v>51</v>
      </c>
      <c r="B132" s="2">
        <f t="shared" si="4"/>
        <v>10</v>
      </c>
      <c r="C132" s="2" t="s">
        <v>29</v>
      </c>
      <c r="D132" s="2" t="s">
        <v>14</v>
      </c>
      <c r="E132" s="2" t="s">
        <v>26</v>
      </c>
      <c r="F132" s="2" t="s">
        <v>21</v>
      </c>
      <c r="G132" s="5">
        <v>2900.45</v>
      </c>
      <c r="H132" s="7">
        <v>18.82</v>
      </c>
      <c r="I132" s="9">
        <f>(salesdata[[#This Row],[Profit]]/salesdata[[#This Row],[Sales]])*100</f>
        <v>0.64886483131927808</v>
      </c>
    </row>
    <row r="133" spans="1:9" ht="14.15">
      <c r="A133" s="1" t="s">
        <v>51</v>
      </c>
      <c r="B133" s="2">
        <f t="shared" si="4"/>
        <v>10</v>
      </c>
      <c r="C133" s="2" t="s">
        <v>8</v>
      </c>
      <c r="D133" s="2" t="s">
        <v>34</v>
      </c>
      <c r="E133" s="2" t="s">
        <v>49</v>
      </c>
      <c r="F133" s="2" t="s">
        <v>27</v>
      </c>
      <c r="G133" s="5">
        <v>5890.36</v>
      </c>
      <c r="H133" s="7">
        <v>371.14</v>
      </c>
      <c r="I133" s="9">
        <f>(salesdata[[#This Row],[Profit]]/salesdata[[#This Row],[Sales]])*100</f>
        <v>6.3008033464847655</v>
      </c>
    </row>
    <row r="134" spans="1:9" ht="14.15">
      <c r="A134" s="1" t="s">
        <v>17</v>
      </c>
      <c r="B134" s="2">
        <f t="shared" si="4"/>
        <v>6</v>
      </c>
      <c r="C134" s="2" t="s">
        <v>38</v>
      </c>
      <c r="D134" s="2" t="s">
        <v>9</v>
      </c>
      <c r="E134" s="2" t="s">
        <v>10</v>
      </c>
      <c r="F134" s="2" t="s">
        <v>11</v>
      </c>
      <c r="G134" s="5">
        <v>6569.98</v>
      </c>
      <c r="H134" s="7">
        <v>3789.26</v>
      </c>
      <c r="I134" s="9">
        <f>(salesdata[[#This Row],[Profit]]/salesdata[[#This Row],[Sales]])*100</f>
        <v>57.675365830641802</v>
      </c>
    </row>
    <row r="135" spans="1:9" ht="14.15">
      <c r="A135" s="1" t="s">
        <v>25</v>
      </c>
      <c r="B135" s="2">
        <f t="shared" si="4"/>
        <v>2</v>
      </c>
      <c r="C135" s="2" t="s">
        <v>18</v>
      </c>
      <c r="D135" s="2" t="s">
        <v>9</v>
      </c>
      <c r="E135" s="2" t="s">
        <v>53</v>
      </c>
      <c r="F135" s="2" t="s">
        <v>11</v>
      </c>
      <c r="G135" s="5">
        <v>8306.7000000000007</v>
      </c>
      <c r="H135" s="7">
        <v>2662.93</v>
      </c>
      <c r="I135" s="9">
        <f>(salesdata[[#This Row],[Profit]]/salesdata[[#This Row],[Sales]])*100</f>
        <v>32.057616141187225</v>
      </c>
    </row>
    <row r="136" spans="1:9" ht="14.15">
      <c r="A136" s="1" t="s">
        <v>36</v>
      </c>
      <c r="B136" s="2">
        <f t="shared" si="4"/>
        <v>1</v>
      </c>
      <c r="C136" s="2" t="s">
        <v>8</v>
      </c>
      <c r="D136" s="2" t="s">
        <v>23</v>
      </c>
      <c r="E136" s="2" t="s">
        <v>44</v>
      </c>
      <c r="F136" s="2" t="s">
        <v>47</v>
      </c>
      <c r="G136" s="5">
        <v>3571.72</v>
      </c>
      <c r="H136" s="7">
        <v>152.5</v>
      </c>
      <c r="I136" s="9">
        <f>(salesdata[[#This Row],[Profit]]/salesdata[[#This Row],[Sales]])*100</f>
        <v>4.269651596429731</v>
      </c>
    </row>
    <row r="137" spans="1:9" ht="14.15">
      <c r="A137" s="1" t="s">
        <v>54</v>
      </c>
      <c r="B137" s="2">
        <f t="shared" si="4"/>
        <v>9</v>
      </c>
      <c r="C137" s="2" t="s">
        <v>29</v>
      </c>
      <c r="D137" s="2" t="s">
        <v>9</v>
      </c>
      <c r="E137" s="2" t="s">
        <v>50</v>
      </c>
      <c r="F137" s="2" t="s">
        <v>11</v>
      </c>
      <c r="G137" s="5">
        <v>5441.76</v>
      </c>
      <c r="H137" s="7">
        <v>531.24</v>
      </c>
      <c r="I137" s="9">
        <f>(salesdata[[#This Row],[Profit]]/salesdata[[#This Row],[Sales]])*100</f>
        <v>9.7622827908617804</v>
      </c>
    </row>
    <row r="138" spans="1:9" ht="14.15">
      <c r="A138" s="1" t="s">
        <v>7</v>
      </c>
      <c r="B138" s="2">
        <f t="shared" si="4"/>
        <v>5</v>
      </c>
      <c r="C138" s="2" t="s">
        <v>38</v>
      </c>
      <c r="D138" s="2" t="s">
        <v>23</v>
      </c>
      <c r="E138" s="2" t="s">
        <v>30</v>
      </c>
      <c r="F138" s="2" t="s">
        <v>33</v>
      </c>
      <c r="G138" s="5">
        <v>5487.68</v>
      </c>
      <c r="H138" s="7">
        <v>818.16</v>
      </c>
      <c r="I138" s="9">
        <f>(salesdata[[#This Row],[Profit]]/salesdata[[#This Row],[Sales]])*100</f>
        <v>14.909032596652866</v>
      </c>
    </row>
    <row r="139" spans="1:9" ht="14.15">
      <c r="A139" s="1" t="s">
        <v>54</v>
      </c>
      <c r="B139" s="2">
        <f t="shared" si="4"/>
        <v>9</v>
      </c>
      <c r="C139" s="2" t="s">
        <v>31</v>
      </c>
      <c r="D139" s="2" t="s">
        <v>34</v>
      </c>
      <c r="E139" s="2" t="s">
        <v>35</v>
      </c>
      <c r="F139" s="2" t="s">
        <v>33</v>
      </c>
      <c r="G139" s="5">
        <v>1470.28</v>
      </c>
      <c r="H139" s="7">
        <v>934.06</v>
      </c>
      <c r="I139" s="9">
        <f>(salesdata[[#This Row],[Profit]]/salesdata[[#This Row],[Sales]])*100</f>
        <v>63.52939576135158</v>
      </c>
    </row>
    <row r="140" spans="1:9" ht="14.15">
      <c r="A140" s="1" t="s">
        <v>22</v>
      </c>
      <c r="B140" s="2">
        <f t="shared" si="4"/>
        <v>12</v>
      </c>
      <c r="C140" s="2" t="s">
        <v>8</v>
      </c>
      <c r="D140" s="2" t="s">
        <v>14</v>
      </c>
      <c r="E140" s="2" t="s">
        <v>15</v>
      </c>
      <c r="F140" s="2" t="s">
        <v>27</v>
      </c>
      <c r="G140" s="5">
        <v>4247.75</v>
      </c>
      <c r="H140" s="7">
        <v>1950.02</v>
      </c>
      <c r="I140" s="9">
        <f>(salesdata[[#This Row],[Profit]]/salesdata[[#This Row],[Sales]])*100</f>
        <v>45.907127302689659</v>
      </c>
    </row>
    <row r="141" spans="1:9" ht="14.15">
      <c r="A141" s="1" t="s">
        <v>17</v>
      </c>
      <c r="B141" s="2">
        <f t="shared" si="4"/>
        <v>6</v>
      </c>
      <c r="C141" s="2" t="s">
        <v>8</v>
      </c>
      <c r="D141" s="2" t="s">
        <v>34</v>
      </c>
      <c r="E141" s="2" t="s">
        <v>56</v>
      </c>
      <c r="F141" s="2" t="s">
        <v>47</v>
      </c>
      <c r="G141" s="5">
        <v>3686.64</v>
      </c>
      <c r="H141" s="7">
        <v>187.65</v>
      </c>
      <c r="I141" s="9">
        <f>(salesdata[[#This Row],[Profit]]/salesdata[[#This Row],[Sales]])*100</f>
        <v>5.0900006509992846</v>
      </c>
    </row>
    <row r="142" spans="1:9" ht="14.15">
      <c r="A142" s="1" t="s">
        <v>36</v>
      </c>
      <c r="B142" s="2">
        <f t="shared" si="4"/>
        <v>1</v>
      </c>
      <c r="C142" s="2" t="s">
        <v>8</v>
      </c>
      <c r="D142" s="2" t="s">
        <v>23</v>
      </c>
      <c r="E142" s="2" t="s">
        <v>24</v>
      </c>
      <c r="F142" s="2" t="s">
        <v>33</v>
      </c>
      <c r="G142" s="5">
        <v>5623.85</v>
      </c>
      <c r="H142" s="7">
        <v>612.91</v>
      </c>
      <c r="I142" s="9">
        <f>(salesdata[[#This Row],[Profit]]/salesdata[[#This Row],[Sales]])*100</f>
        <v>10.898405896316579</v>
      </c>
    </row>
    <row r="143" spans="1:9" ht="14.15">
      <c r="A143" s="1" t="s">
        <v>12</v>
      </c>
      <c r="B143" s="2">
        <f t="shared" si="4"/>
        <v>11</v>
      </c>
      <c r="C143" s="2" t="s">
        <v>13</v>
      </c>
      <c r="D143" s="2" t="s">
        <v>9</v>
      </c>
      <c r="E143" s="2" t="s">
        <v>53</v>
      </c>
      <c r="F143" s="2" t="s">
        <v>16</v>
      </c>
      <c r="G143" s="5">
        <v>177.48</v>
      </c>
      <c r="H143" s="7">
        <v>125.73</v>
      </c>
      <c r="I143" s="9">
        <f>(salesdata[[#This Row],[Profit]]/salesdata[[#This Row],[Sales]])*100</f>
        <v>70.841784989858013</v>
      </c>
    </row>
    <row r="144" spans="1:9" ht="14.15">
      <c r="A144" s="1" t="s">
        <v>28</v>
      </c>
      <c r="B144" s="2">
        <f t="shared" si="4"/>
        <v>3</v>
      </c>
      <c r="C144" s="2" t="s">
        <v>18</v>
      </c>
      <c r="D144" s="2" t="s">
        <v>19</v>
      </c>
      <c r="E144" s="2" t="s">
        <v>41</v>
      </c>
      <c r="F144" s="2" t="s">
        <v>27</v>
      </c>
      <c r="G144" s="5">
        <v>3789.4</v>
      </c>
      <c r="H144" s="7">
        <v>898.71</v>
      </c>
      <c r="I144" s="9">
        <f>(salesdata[[#This Row],[Profit]]/salesdata[[#This Row],[Sales]])*100</f>
        <v>23.716419485934448</v>
      </c>
    </row>
    <row r="145" spans="1:9" ht="14.15">
      <c r="A145" s="1" t="s">
        <v>39</v>
      </c>
      <c r="B145" s="2">
        <f t="shared" si="4"/>
        <v>4</v>
      </c>
      <c r="C145" s="2" t="s">
        <v>48</v>
      </c>
      <c r="D145" s="2" t="s">
        <v>23</v>
      </c>
      <c r="E145" s="2" t="s">
        <v>44</v>
      </c>
      <c r="F145" s="2" t="s">
        <v>47</v>
      </c>
      <c r="G145" s="5">
        <v>3978.59</v>
      </c>
      <c r="H145" s="7">
        <v>1547.92</v>
      </c>
      <c r="I145" s="9">
        <f>(salesdata[[#This Row],[Profit]]/salesdata[[#This Row],[Sales]])*100</f>
        <v>38.906245680002208</v>
      </c>
    </row>
    <row r="146" spans="1:9" ht="14.15">
      <c r="A146" s="1" t="s">
        <v>37</v>
      </c>
      <c r="B146" s="2">
        <f t="shared" si="4"/>
        <v>7</v>
      </c>
      <c r="C146" s="2" t="s">
        <v>29</v>
      </c>
      <c r="D146" s="2" t="s">
        <v>34</v>
      </c>
      <c r="E146" s="2" t="s">
        <v>56</v>
      </c>
      <c r="F146" s="2" t="s">
        <v>11</v>
      </c>
      <c r="G146" s="5">
        <v>3113.91</v>
      </c>
      <c r="H146" s="7">
        <v>1677.53</v>
      </c>
      <c r="I146" s="9">
        <f>(salesdata[[#This Row],[Profit]]/salesdata[[#This Row],[Sales]])*100</f>
        <v>53.872141455597621</v>
      </c>
    </row>
    <row r="147" spans="1:9" ht="14.15">
      <c r="A147" s="1" t="s">
        <v>54</v>
      </c>
      <c r="B147" s="2">
        <f t="shared" si="4"/>
        <v>9</v>
      </c>
      <c r="C147" s="2" t="s">
        <v>48</v>
      </c>
      <c r="D147" s="2" t="s">
        <v>23</v>
      </c>
      <c r="E147" s="2" t="s">
        <v>55</v>
      </c>
      <c r="F147" s="2" t="s">
        <v>27</v>
      </c>
      <c r="G147" s="5">
        <v>7246.84</v>
      </c>
      <c r="H147" s="7">
        <v>6341.08</v>
      </c>
      <c r="I147" s="9">
        <f>(salesdata[[#This Row],[Profit]]/salesdata[[#This Row],[Sales]])*100</f>
        <v>87.501310916206236</v>
      </c>
    </row>
    <row r="148" spans="1:9" ht="14.15">
      <c r="A148" s="1" t="s">
        <v>28</v>
      </c>
      <c r="B148" s="2">
        <f t="shared" si="4"/>
        <v>3</v>
      </c>
      <c r="C148" s="2" t="s">
        <v>13</v>
      </c>
      <c r="D148" s="2" t="s">
        <v>14</v>
      </c>
      <c r="E148" s="2" t="s">
        <v>26</v>
      </c>
      <c r="F148" s="2" t="s">
        <v>11</v>
      </c>
      <c r="G148" s="5">
        <v>1732.96</v>
      </c>
      <c r="H148" s="7">
        <v>841.81</v>
      </c>
      <c r="I148" s="9">
        <f>(salesdata[[#This Row],[Profit]]/salesdata[[#This Row],[Sales]])*100</f>
        <v>48.576424152894468</v>
      </c>
    </row>
    <row r="149" spans="1:9" ht="14.15">
      <c r="A149" s="1" t="s">
        <v>22</v>
      </c>
      <c r="B149" s="2">
        <f t="shared" si="4"/>
        <v>12</v>
      </c>
      <c r="C149" s="2" t="s">
        <v>8</v>
      </c>
      <c r="D149" s="2" t="s">
        <v>9</v>
      </c>
      <c r="E149" s="2" t="s">
        <v>53</v>
      </c>
      <c r="F149" s="2" t="s">
        <v>27</v>
      </c>
      <c r="G149" s="5">
        <v>2353.96</v>
      </c>
      <c r="H149" s="7">
        <v>234.17</v>
      </c>
      <c r="I149" s="9">
        <f>(salesdata[[#This Row],[Profit]]/salesdata[[#This Row],[Sales]])*100</f>
        <v>9.9479175517001117</v>
      </c>
    </row>
    <row r="150" spans="1:9" ht="14.15">
      <c r="A150" s="1" t="s">
        <v>39</v>
      </c>
      <c r="B150" s="2">
        <f t="shared" si="4"/>
        <v>4</v>
      </c>
      <c r="C150" s="2" t="s">
        <v>18</v>
      </c>
      <c r="D150" s="2" t="s">
        <v>23</v>
      </c>
      <c r="E150" s="2" t="s">
        <v>24</v>
      </c>
      <c r="F150" s="2" t="s">
        <v>21</v>
      </c>
      <c r="G150" s="5">
        <v>8712.7999999999993</v>
      </c>
      <c r="H150" s="7">
        <v>5509.81</v>
      </c>
      <c r="I150" s="9">
        <f>(salesdata[[#This Row],[Profit]]/salesdata[[#This Row],[Sales]])*100</f>
        <v>63.238109448168224</v>
      </c>
    </row>
    <row r="151" spans="1:9" ht="14.15">
      <c r="A151" s="1" t="s">
        <v>40</v>
      </c>
      <c r="B151" s="2">
        <f t="shared" si="4"/>
        <v>8</v>
      </c>
      <c r="C151" s="2" t="s">
        <v>13</v>
      </c>
      <c r="D151" s="2" t="s">
        <v>19</v>
      </c>
      <c r="E151" s="2" t="s">
        <v>52</v>
      </c>
      <c r="F151" s="2" t="s">
        <v>11</v>
      </c>
      <c r="G151" s="5">
        <v>3338.63</v>
      </c>
      <c r="H151" s="7">
        <v>907.11</v>
      </c>
      <c r="I151" s="9">
        <f>(salesdata[[#This Row],[Profit]]/salesdata[[#This Row],[Sales]])*100</f>
        <v>27.170126668723398</v>
      </c>
    </row>
    <row r="152" spans="1:9" ht="14.15">
      <c r="A152" s="1" t="s">
        <v>25</v>
      </c>
      <c r="B152" s="2">
        <f t="shared" si="4"/>
        <v>2</v>
      </c>
      <c r="C152" s="2" t="s">
        <v>8</v>
      </c>
      <c r="D152" s="2" t="s">
        <v>9</v>
      </c>
      <c r="E152" s="2" t="s">
        <v>10</v>
      </c>
      <c r="F152" s="2" t="s">
        <v>33</v>
      </c>
      <c r="G152" s="5">
        <v>9974.5499999999993</v>
      </c>
      <c r="H152" s="7">
        <v>6660.93</v>
      </c>
      <c r="I152" s="9">
        <f>(salesdata[[#This Row],[Profit]]/salesdata[[#This Row],[Sales]])*100</f>
        <v>66.779253199392457</v>
      </c>
    </row>
    <row r="153" spans="1:9" ht="14.15">
      <c r="A153" s="1" t="s">
        <v>40</v>
      </c>
      <c r="B153" s="2">
        <f t="shared" si="4"/>
        <v>8</v>
      </c>
      <c r="C153" s="2" t="s">
        <v>31</v>
      </c>
      <c r="D153" s="2" t="s">
        <v>19</v>
      </c>
      <c r="E153" s="2" t="s">
        <v>32</v>
      </c>
      <c r="F153" s="2" t="s">
        <v>11</v>
      </c>
      <c r="G153" s="5">
        <v>105.17</v>
      </c>
      <c r="H153" s="7">
        <v>48.49</v>
      </c>
      <c r="I153" s="9">
        <f>(salesdata[[#This Row],[Profit]]/salesdata[[#This Row],[Sales]])*100</f>
        <v>46.106304079110011</v>
      </c>
    </row>
    <row r="154" spans="1:9" ht="14.15">
      <c r="A154" s="1" t="s">
        <v>7</v>
      </c>
      <c r="B154" s="2">
        <f t="shared" si="4"/>
        <v>5</v>
      </c>
      <c r="C154" s="2" t="s">
        <v>18</v>
      </c>
      <c r="D154" s="2" t="s">
        <v>34</v>
      </c>
      <c r="E154" s="2" t="s">
        <v>49</v>
      </c>
      <c r="F154" s="2" t="s">
        <v>21</v>
      </c>
      <c r="G154" s="5">
        <v>3730.68</v>
      </c>
      <c r="H154" s="7">
        <v>245.32</v>
      </c>
      <c r="I154" s="9">
        <f>(salesdata[[#This Row],[Profit]]/salesdata[[#This Row],[Sales]])*100</f>
        <v>6.5757449044142087</v>
      </c>
    </row>
    <row r="155" spans="1:9" ht="14.15">
      <c r="A155" s="1" t="s">
        <v>39</v>
      </c>
      <c r="B155" s="2">
        <f t="shared" si="4"/>
        <v>4</v>
      </c>
      <c r="C155" s="2" t="s">
        <v>13</v>
      </c>
      <c r="D155" s="2" t="s">
        <v>34</v>
      </c>
      <c r="E155" s="2" t="s">
        <v>56</v>
      </c>
      <c r="F155" s="2" t="s">
        <v>47</v>
      </c>
      <c r="G155" s="5">
        <v>845.25</v>
      </c>
      <c r="H155" s="7">
        <v>281.74</v>
      </c>
      <c r="I155" s="9">
        <f>(salesdata[[#This Row],[Profit]]/salesdata[[#This Row],[Sales]])*100</f>
        <v>33.332150251404912</v>
      </c>
    </row>
    <row r="156" spans="1:9" ht="14.15">
      <c r="A156" s="1" t="s">
        <v>7</v>
      </c>
      <c r="B156" s="2">
        <f t="shared" si="4"/>
        <v>5</v>
      </c>
      <c r="C156" s="2" t="s">
        <v>29</v>
      </c>
      <c r="D156" s="2" t="s">
        <v>34</v>
      </c>
      <c r="E156" s="2" t="s">
        <v>49</v>
      </c>
      <c r="F156" s="2" t="s">
        <v>16</v>
      </c>
      <c r="G156" s="5">
        <v>1372.49</v>
      </c>
      <c r="H156" s="7">
        <v>683.4</v>
      </c>
      <c r="I156" s="9">
        <f>(salesdata[[#This Row],[Profit]]/salesdata[[#This Row],[Sales]])*100</f>
        <v>49.79271251520958</v>
      </c>
    </row>
    <row r="157" spans="1:9" ht="14.15">
      <c r="A157" s="1" t="s">
        <v>22</v>
      </c>
      <c r="B157" s="2">
        <f t="shared" si="4"/>
        <v>12</v>
      </c>
      <c r="C157" s="2" t="s">
        <v>29</v>
      </c>
      <c r="D157" s="2" t="s">
        <v>14</v>
      </c>
      <c r="E157" s="2" t="s">
        <v>26</v>
      </c>
      <c r="F157" s="2" t="s">
        <v>16</v>
      </c>
      <c r="G157" s="5">
        <v>1529.93</v>
      </c>
      <c r="H157" s="7">
        <v>649.89</v>
      </c>
      <c r="I157" s="9">
        <f>(salesdata[[#This Row],[Profit]]/salesdata[[#This Row],[Sales]])*100</f>
        <v>42.478414045087028</v>
      </c>
    </row>
    <row r="158" spans="1:9" ht="14.15">
      <c r="A158" s="1" t="s">
        <v>39</v>
      </c>
      <c r="B158" s="2">
        <f t="shared" si="4"/>
        <v>4</v>
      </c>
      <c r="C158" s="2" t="s">
        <v>8</v>
      </c>
      <c r="D158" s="2" t="s">
        <v>34</v>
      </c>
      <c r="E158" s="2" t="s">
        <v>35</v>
      </c>
      <c r="F158" s="2" t="s">
        <v>11</v>
      </c>
      <c r="G158" s="5">
        <v>5744.71</v>
      </c>
      <c r="H158" s="7">
        <v>849.52</v>
      </c>
      <c r="I158" s="9">
        <f>(salesdata[[#This Row],[Profit]]/salesdata[[#This Row],[Sales]])*100</f>
        <v>14.787865706014749</v>
      </c>
    </row>
    <row r="159" spans="1:9" ht="14.15">
      <c r="A159" s="1" t="s">
        <v>25</v>
      </c>
      <c r="B159" s="2">
        <f t="shared" si="4"/>
        <v>2</v>
      </c>
      <c r="C159" s="2" t="s">
        <v>18</v>
      </c>
      <c r="D159" s="2" t="s">
        <v>19</v>
      </c>
      <c r="E159" s="2" t="s">
        <v>52</v>
      </c>
      <c r="F159" s="2" t="s">
        <v>21</v>
      </c>
      <c r="G159" s="5">
        <v>2089.1</v>
      </c>
      <c r="H159" s="7">
        <v>1146.1199999999999</v>
      </c>
      <c r="I159" s="9">
        <f>(salesdata[[#This Row],[Profit]]/salesdata[[#This Row],[Sales]])*100</f>
        <v>54.861902254559382</v>
      </c>
    </row>
    <row r="160" spans="1:9" ht="14.15">
      <c r="A160" s="1" t="s">
        <v>51</v>
      </c>
      <c r="B160" s="2">
        <f t="shared" si="4"/>
        <v>10</v>
      </c>
      <c r="C160" s="2" t="s">
        <v>13</v>
      </c>
      <c r="D160" s="2" t="s">
        <v>34</v>
      </c>
      <c r="E160" s="2" t="s">
        <v>49</v>
      </c>
      <c r="F160" s="2" t="s">
        <v>47</v>
      </c>
      <c r="G160" s="5">
        <v>4865.1099999999997</v>
      </c>
      <c r="H160" s="7">
        <v>3032.02</v>
      </c>
      <c r="I160" s="9">
        <f>(salesdata[[#This Row],[Profit]]/salesdata[[#This Row],[Sales]])*100</f>
        <v>62.321715233571297</v>
      </c>
    </row>
    <row r="161" spans="1:9" ht="14.15">
      <c r="A161" s="1" t="s">
        <v>17</v>
      </c>
      <c r="B161" s="2">
        <f t="shared" si="4"/>
        <v>6</v>
      </c>
      <c r="C161" s="2" t="s">
        <v>13</v>
      </c>
      <c r="D161" s="2" t="s">
        <v>19</v>
      </c>
      <c r="E161" s="2" t="s">
        <v>52</v>
      </c>
      <c r="F161" s="2" t="s">
        <v>47</v>
      </c>
      <c r="G161" s="5">
        <v>9241.23</v>
      </c>
      <c r="H161" s="7">
        <v>3388.77</v>
      </c>
      <c r="I161" s="9">
        <f>(salesdata[[#This Row],[Profit]]/salesdata[[#This Row],[Sales]])*100</f>
        <v>36.670118588110022</v>
      </c>
    </row>
    <row r="162" spans="1:9" ht="14.15">
      <c r="A162" s="1" t="s">
        <v>37</v>
      </c>
      <c r="B162" s="2">
        <f t="shared" ref="B162:B193" si="5">MONTH(DATEVALUE(A162 &amp; " 1"))</f>
        <v>7</v>
      </c>
      <c r="C162" s="2" t="s">
        <v>18</v>
      </c>
      <c r="D162" s="2" t="s">
        <v>9</v>
      </c>
      <c r="E162" s="2" t="s">
        <v>53</v>
      </c>
      <c r="F162" s="2" t="s">
        <v>11</v>
      </c>
      <c r="G162" s="5">
        <v>736.99</v>
      </c>
      <c r="H162" s="7">
        <v>342.46</v>
      </c>
      <c r="I162" s="9">
        <f>(salesdata[[#This Row],[Profit]]/salesdata[[#This Row],[Sales]])*100</f>
        <v>46.467387617199684</v>
      </c>
    </row>
    <row r="163" spans="1:9" ht="14.15">
      <c r="A163" s="1" t="s">
        <v>25</v>
      </c>
      <c r="B163" s="2">
        <f t="shared" si="5"/>
        <v>2</v>
      </c>
      <c r="C163" s="2" t="s">
        <v>29</v>
      </c>
      <c r="D163" s="2" t="s">
        <v>19</v>
      </c>
      <c r="E163" s="2" t="s">
        <v>32</v>
      </c>
      <c r="F163" s="2" t="s">
        <v>21</v>
      </c>
      <c r="G163" s="5">
        <v>4381.41</v>
      </c>
      <c r="H163" s="7">
        <v>3161.78</v>
      </c>
      <c r="I163" s="9">
        <f>(salesdata[[#This Row],[Profit]]/salesdata[[#This Row],[Sales]])*100</f>
        <v>72.163527266336644</v>
      </c>
    </row>
    <row r="164" spans="1:9" ht="14.15">
      <c r="A164" s="1" t="s">
        <v>51</v>
      </c>
      <c r="B164" s="2">
        <f t="shared" si="5"/>
        <v>10</v>
      </c>
      <c r="C164" s="2" t="s">
        <v>31</v>
      </c>
      <c r="D164" s="2" t="s">
        <v>23</v>
      </c>
      <c r="E164" s="2" t="s">
        <v>44</v>
      </c>
      <c r="F164" s="2" t="s">
        <v>11</v>
      </c>
      <c r="G164" s="5">
        <v>8924.4500000000007</v>
      </c>
      <c r="H164" s="7">
        <v>6743.86</v>
      </c>
      <c r="I164" s="9">
        <f>(salesdata[[#This Row],[Profit]]/salesdata[[#This Row],[Sales]])*100</f>
        <v>75.566113317907536</v>
      </c>
    </row>
    <row r="165" spans="1:9" ht="14.15">
      <c r="A165" s="1" t="s">
        <v>39</v>
      </c>
      <c r="B165" s="2">
        <f t="shared" si="5"/>
        <v>4</v>
      </c>
      <c r="C165" s="2" t="s">
        <v>31</v>
      </c>
      <c r="D165" s="2" t="s">
        <v>9</v>
      </c>
      <c r="E165" s="2" t="s">
        <v>53</v>
      </c>
      <c r="F165" s="2" t="s">
        <v>21</v>
      </c>
      <c r="G165" s="5">
        <v>4647.5</v>
      </c>
      <c r="H165" s="7">
        <v>1411.03</v>
      </c>
      <c r="I165" s="9">
        <f>(salesdata[[#This Row],[Profit]]/salesdata[[#This Row],[Sales]])*100</f>
        <v>30.361054330285096</v>
      </c>
    </row>
    <row r="166" spans="1:9" ht="14.15">
      <c r="A166" s="1" t="s">
        <v>36</v>
      </c>
      <c r="B166" s="2">
        <f t="shared" si="5"/>
        <v>1</v>
      </c>
      <c r="C166" s="2" t="s">
        <v>29</v>
      </c>
      <c r="D166" s="2" t="s">
        <v>19</v>
      </c>
      <c r="E166" s="2" t="s">
        <v>41</v>
      </c>
      <c r="F166" s="2" t="s">
        <v>21</v>
      </c>
      <c r="G166" s="5">
        <v>646.21</v>
      </c>
      <c r="H166" s="7">
        <v>179.19</v>
      </c>
      <c r="I166" s="9">
        <f>(salesdata[[#This Row],[Profit]]/salesdata[[#This Row],[Sales]])*100</f>
        <v>27.7293758994754</v>
      </c>
    </row>
    <row r="167" spans="1:9" ht="14.15">
      <c r="A167" s="1" t="s">
        <v>54</v>
      </c>
      <c r="B167" s="2">
        <f t="shared" si="5"/>
        <v>9</v>
      </c>
      <c r="C167" s="2" t="s">
        <v>8</v>
      </c>
      <c r="D167" s="2" t="s">
        <v>19</v>
      </c>
      <c r="E167" s="2" t="s">
        <v>41</v>
      </c>
      <c r="F167" s="2" t="s">
        <v>33</v>
      </c>
      <c r="G167" s="5">
        <v>7231.93</v>
      </c>
      <c r="H167" s="7">
        <v>5585.13</v>
      </c>
      <c r="I167" s="9">
        <f>(salesdata[[#This Row],[Profit]]/salesdata[[#This Row],[Sales]])*100</f>
        <v>77.22876189343647</v>
      </c>
    </row>
    <row r="168" spans="1:9" ht="14.15">
      <c r="A168" s="1" t="s">
        <v>7</v>
      </c>
      <c r="B168" s="2">
        <f t="shared" si="5"/>
        <v>5</v>
      </c>
      <c r="C168" s="2" t="s">
        <v>31</v>
      </c>
      <c r="D168" s="2" t="s">
        <v>19</v>
      </c>
      <c r="E168" s="2" t="s">
        <v>20</v>
      </c>
      <c r="F168" s="2" t="s">
        <v>11</v>
      </c>
      <c r="G168" s="5">
        <v>5540.59</v>
      </c>
      <c r="H168" s="7">
        <v>3996.05</v>
      </c>
      <c r="I168" s="9">
        <f>(salesdata[[#This Row],[Profit]]/salesdata[[#This Row],[Sales]])*100</f>
        <v>72.123185436930001</v>
      </c>
    </row>
    <row r="169" spans="1:9" ht="14.15">
      <c r="A169" s="1" t="s">
        <v>25</v>
      </c>
      <c r="B169" s="2">
        <f t="shared" si="5"/>
        <v>2</v>
      </c>
      <c r="C169" s="2" t="s">
        <v>8</v>
      </c>
      <c r="D169" s="2" t="s">
        <v>9</v>
      </c>
      <c r="E169" s="2" t="s">
        <v>50</v>
      </c>
      <c r="F169" s="2" t="s">
        <v>47</v>
      </c>
      <c r="G169" s="5">
        <v>9072.49</v>
      </c>
      <c r="H169" s="7">
        <v>301.48</v>
      </c>
      <c r="I169" s="9">
        <f>(salesdata[[#This Row],[Profit]]/salesdata[[#This Row],[Sales]])*100</f>
        <v>3.3230127561452258</v>
      </c>
    </row>
    <row r="170" spans="1:9" ht="14.15">
      <c r="A170" s="1" t="s">
        <v>51</v>
      </c>
      <c r="B170" s="2">
        <f t="shared" si="5"/>
        <v>10</v>
      </c>
      <c r="C170" s="2" t="s">
        <v>13</v>
      </c>
      <c r="D170" s="2" t="s">
        <v>23</v>
      </c>
      <c r="E170" s="2" t="s">
        <v>44</v>
      </c>
      <c r="F170" s="2" t="s">
        <v>21</v>
      </c>
      <c r="G170" s="5">
        <v>4720.6000000000004</v>
      </c>
      <c r="H170" s="7">
        <v>3435.36</v>
      </c>
      <c r="I170" s="9">
        <f>(salesdata[[#This Row],[Profit]]/salesdata[[#This Row],[Sales]])*100</f>
        <v>72.773799940685507</v>
      </c>
    </row>
    <row r="171" spans="1:9" ht="14.15">
      <c r="A171" s="1" t="s">
        <v>40</v>
      </c>
      <c r="B171" s="2">
        <f t="shared" si="5"/>
        <v>8</v>
      </c>
      <c r="C171" s="2" t="s">
        <v>31</v>
      </c>
      <c r="D171" s="2" t="s">
        <v>9</v>
      </c>
      <c r="E171" s="2" t="s">
        <v>46</v>
      </c>
      <c r="F171" s="2" t="s">
        <v>11</v>
      </c>
      <c r="G171" s="5">
        <v>1649.91</v>
      </c>
      <c r="H171" s="7">
        <v>483.23</v>
      </c>
      <c r="I171" s="9">
        <f>(salesdata[[#This Row],[Profit]]/salesdata[[#This Row],[Sales]])*100</f>
        <v>29.288264208350757</v>
      </c>
    </row>
    <row r="172" spans="1:9" ht="14.15">
      <c r="A172" s="1" t="s">
        <v>37</v>
      </c>
      <c r="B172" s="2">
        <f t="shared" si="5"/>
        <v>7</v>
      </c>
      <c r="C172" s="2" t="s">
        <v>29</v>
      </c>
      <c r="D172" s="2" t="s">
        <v>19</v>
      </c>
      <c r="E172" s="2" t="s">
        <v>41</v>
      </c>
      <c r="F172" s="2" t="s">
        <v>27</v>
      </c>
      <c r="G172" s="5">
        <v>4336.97</v>
      </c>
      <c r="H172" s="7">
        <v>2669.37</v>
      </c>
      <c r="I172" s="9">
        <f>(salesdata[[#This Row],[Profit]]/salesdata[[#This Row],[Sales]])*100</f>
        <v>61.549192177949116</v>
      </c>
    </row>
    <row r="173" spans="1:9" ht="14.15">
      <c r="A173" s="1" t="s">
        <v>12</v>
      </c>
      <c r="B173" s="2">
        <f t="shared" si="5"/>
        <v>11</v>
      </c>
      <c r="C173" s="2" t="s">
        <v>29</v>
      </c>
      <c r="D173" s="2" t="s">
        <v>34</v>
      </c>
      <c r="E173" s="2" t="s">
        <v>35</v>
      </c>
      <c r="F173" s="2" t="s">
        <v>11</v>
      </c>
      <c r="G173" s="5">
        <v>3670.36</v>
      </c>
      <c r="H173" s="7">
        <v>2315.29</v>
      </c>
      <c r="I173" s="9">
        <f>(salesdata[[#This Row],[Profit]]/salesdata[[#This Row],[Sales]])*100</f>
        <v>63.080733225078731</v>
      </c>
    </row>
    <row r="174" spans="1:9" ht="14.15">
      <c r="A174" s="1" t="s">
        <v>17</v>
      </c>
      <c r="B174" s="2">
        <f t="shared" si="5"/>
        <v>6</v>
      </c>
      <c r="C174" s="2" t="s">
        <v>38</v>
      </c>
      <c r="D174" s="2" t="s">
        <v>14</v>
      </c>
      <c r="E174" s="2" t="s">
        <v>15</v>
      </c>
      <c r="F174" s="2" t="s">
        <v>21</v>
      </c>
      <c r="G174" s="5">
        <v>3571.26</v>
      </c>
      <c r="H174" s="7">
        <v>933.79</v>
      </c>
      <c r="I174" s="9">
        <f>(salesdata[[#This Row],[Profit]]/salesdata[[#This Row],[Sales]])*100</f>
        <v>26.147354155116119</v>
      </c>
    </row>
    <row r="175" spans="1:9" ht="14.15">
      <c r="A175" s="1" t="s">
        <v>17</v>
      </c>
      <c r="B175" s="2">
        <f t="shared" si="5"/>
        <v>6</v>
      </c>
      <c r="C175" s="2" t="s">
        <v>48</v>
      </c>
      <c r="D175" s="2" t="s">
        <v>19</v>
      </c>
      <c r="E175" s="2" t="s">
        <v>20</v>
      </c>
      <c r="F175" s="2" t="s">
        <v>47</v>
      </c>
      <c r="G175" s="5">
        <v>5174.9799999999996</v>
      </c>
      <c r="H175" s="7">
        <v>3905.3</v>
      </c>
      <c r="I175" s="9">
        <f>(salesdata[[#This Row],[Profit]]/salesdata[[#This Row],[Sales]])*100</f>
        <v>75.465025951791134</v>
      </c>
    </row>
    <row r="176" spans="1:9" ht="14.15">
      <c r="A176" s="1" t="s">
        <v>37</v>
      </c>
      <c r="B176" s="2">
        <f t="shared" si="5"/>
        <v>7</v>
      </c>
      <c r="C176" s="2" t="s">
        <v>48</v>
      </c>
      <c r="D176" s="2" t="s">
        <v>14</v>
      </c>
      <c r="E176" s="2" t="s">
        <v>15</v>
      </c>
      <c r="F176" s="2" t="s">
        <v>27</v>
      </c>
      <c r="G176" s="5">
        <v>9598.06</v>
      </c>
      <c r="H176" s="7">
        <v>6029.98</v>
      </c>
      <c r="I176" s="9">
        <f>(salesdata[[#This Row],[Profit]]/salesdata[[#This Row],[Sales]])*100</f>
        <v>62.824987549567311</v>
      </c>
    </row>
    <row r="177" spans="1:9" ht="14.15">
      <c r="A177" s="1" t="s">
        <v>39</v>
      </c>
      <c r="B177" s="2">
        <f t="shared" si="5"/>
        <v>4</v>
      </c>
      <c r="C177" s="2" t="s">
        <v>18</v>
      </c>
      <c r="D177" s="2" t="s">
        <v>9</v>
      </c>
      <c r="E177" s="2" t="s">
        <v>53</v>
      </c>
      <c r="F177" s="2" t="s">
        <v>27</v>
      </c>
      <c r="G177" s="5">
        <v>8465.58</v>
      </c>
      <c r="H177" s="7">
        <v>5340.76</v>
      </c>
      <c r="I177" s="9">
        <f>(salesdata[[#This Row],[Profit]]/salesdata[[#This Row],[Sales]])*100</f>
        <v>63.087939633197024</v>
      </c>
    </row>
    <row r="178" spans="1:9" ht="14.15">
      <c r="A178" s="1" t="s">
        <v>25</v>
      </c>
      <c r="B178" s="2">
        <f t="shared" si="5"/>
        <v>2</v>
      </c>
      <c r="C178" s="2" t="s">
        <v>18</v>
      </c>
      <c r="D178" s="2" t="s">
        <v>23</v>
      </c>
      <c r="E178" s="2" t="s">
        <v>44</v>
      </c>
      <c r="F178" s="2" t="s">
        <v>11</v>
      </c>
      <c r="G178" s="5">
        <v>4287.16</v>
      </c>
      <c r="H178" s="7">
        <v>3680.53</v>
      </c>
      <c r="I178" s="9">
        <f>(salesdata[[#This Row],[Profit]]/salesdata[[#This Row],[Sales]])*100</f>
        <v>85.85007324195972</v>
      </c>
    </row>
    <row r="179" spans="1:9" ht="14.15">
      <c r="A179" s="1" t="s">
        <v>12</v>
      </c>
      <c r="B179" s="2">
        <f t="shared" si="5"/>
        <v>11</v>
      </c>
      <c r="C179" s="2" t="s">
        <v>29</v>
      </c>
      <c r="D179" s="2" t="s">
        <v>34</v>
      </c>
      <c r="E179" s="2" t="s">
        <v>43</v>
      </c>
      <c r="F179" s="2" t="s">
        <v>27</v>
      </c>
      <c r="G179" s="5">
        <v>6911.46</v>
      </c>
      <c r="H179" s="7">
        <v>5784.12</v>
      </c>
      <c r="I179" s="9">
        <f>(salesdata[[#This Row],[Profit]]/salesdata[[#This Row],[Sales]])*100</f>
        <v>83.688829856499197</v>
      </c>
    </row>
    <row r="180" spans="1:9" ht="14.15">
      <c r="A180" s="1" t="s">
        <v>36</v>
      </c>
      <c r="B180" s="2">
        <f t="shared" si="5"/>
        <v>1</v>
      </c>
      <c r="C180" s="2" t="s">
        <v>31</v>
      </c>
      <c r="D180" s="2" t="s">
        <v>9</v>
      </c>
      <c r="E180" s="2" t="s">
        <v>50</v>
      </c>
      <c r="F180" s="2" t="s">
        <v>21</v>
      </c>
      <c r="G180" s="5">
        <v>9380.16</v>
      </c>
      <c r="H180" s="7">
        <v>6707.4</v>
      </c>
      <c r="I180" s="9">
        <f>(salesdata[[#This Row],[Profit]]/salesdata[[#This Row],[Sales]])*100</f>
        <v>71.50624296387268</v>
      </c>
    </row>
    <row r="181" spans="1:9" ht="14.15">
      <c r="A181" s="1" t="s">
        <v>40</v>
      </c>
      <c r="B181" s="2">
        <f t="shared" si="5"/>
        <v>8</v>
      </c>
      <c r="C181" s="2" t="s">
        <v>38</v>
      </c>
      <c r="D181" s="2" t="s">
        <v>23</v>
      </c>
      <c r="E181" s="2" t="s">
        <v>55</v>
      </c>
      <c r="F181" s="2" t="s">
        <v>11</v>
      </c>
      <c r="G181" s="5">
        <v>4770.8599999999997</v>
      </c>
      <c r="H181" s="7">
        <v>522.48</v>
      </c>
      <c r="I181" s="9">
        <f>(salesdata[[#This Row],[Profit]]/salesdata[[#This Row],[Sales]])*100</f>
        <v>10.951484637989797</v>
      </c>
    </row>
    <row r="182" spans="1:9" ht="14.15">
      <c r="A182" s="1" t="s">
        <v>17</v>
      </c>
      <c r="B182" s="2">
        <f t="shared" si="5"/>
        <v>6</v>
      </c>
      <c r="C182" s="2" t="s">
        <v>38</v>
      </c>
      <c r="D182" s="2" t="s">
        <v>9</v>
      </c>
      <c r="E182" s="2" t="s">
        <v>46</v>
      </c>
      <c r="F182" s="2" t="s">
        <v>11</v>
      </c>
      <c r="G182" s="5">
        <v>7013.11</v>
      </c>
      <c r="H182" s="7">
        <v>4490.7299999999996</v>
      </c>
      <c r="I182" s="9">
        <f>(salesdata[[#This Row],[Profit]]/salesdata[[#This Row],[Sales]])*100</f>
        <v>64.033360377920772</v>
      </c>
    </row>
    <row r="183" spans="1:9" ht="14.15">
      <c r="A183" s="1" t="s">
        <v>36</v>
      </c>
      <c r="B183" s="2">
        <f t="shared" si="5"/>
        <v>1</v>
      </c>
      <c r="C183" s="2" t="s">
        <v>18</v>
      </c>
      <c r="D183" s="2" t="s">
        <v>19</v>
      </c>
      <c r="E183" s="2" t="s">
        <v>41</v>
      </c>
      <c r="F183" s="2" t="s">
        <v>16</v>
      </c>
      <c r="G183" s="5">
        <v>7246.39</v>
      </c>
      <c r="H183" s="7">
        <v>2766.01</v>
      </c>
      <c r="I183" s="9">
        <f>(salesdata[[#This Row],[Profit]]/salesdata[[#This Row],[Sales]])*100</f>
        <v>38.17086852901928</v>
      </c>
    </row>
    <row r="184" spans="1:9" ht="14.15">
      <c r="A184" s="1" t="s">
        <v>17</v>
      </c>
      <c r="B184" s="2">
        <f t="shared" si="5"/>
        <v>6</v>
      </c>
      <c r="C184" s="2" t="s">
        <v>13</v>
      </c>
      <c r="D184" s="2" t="s">
        <v>9</v>
      </c>
      <c r="E184" s="2" t="s">
        <v>50</v>
      </c>
      <c r="F184" s="2" t="s">
        <v>11</v>
      </c>
      <c r="G184" s="5">
        <v>7510.31</v>
      </c>
      <c r="H184" s="7">
        <v>2202.1</v>
      </c>
      <c r="I184" s="9">
        <f>(salesdata[[#This Row],[Profit]]/salesdata[[#This Row],[Sales]])*100</f>
        <v>29.321026695302855</v>
      </c>
    </row>
    <row r="185" spans="1:9" ht="14.15">
      <c r="A185" s="1" t="s">
        <v>36</v>
      </c>
      <c r="B185" s="2">
        <f t="shared" si="5"/>
        <v>1</v>
      </c>
      <c r="C185" s="2" t="s">
        <v>29</v>
      </c>
      <c r="D185" s="2" t="s">
        <v>19</v>
      </c>
      <c r="E185" s="2" t="s">
        <v>41</v>
      </c>
      <c r="F185" s="2" t="s">
        <v>33</v>
      </c>
      <c r="G185" s="5">
        <v>7907.65</v>
      </c>
      <c r="H185" s="7">
        <v>1177.95</v>
      </c>
      <c r="I185" s="9">
        <f>(salesdata[[#This Row],[Profit]]/salesdata[[#This Row],[Sales]])*100</f>
        <v>14.896334562101258</v>
      </c>
    </row>
    <row r="186" spans="1:9" ht="14.15">
      <c r="A186" s="1" t="s">
        <v>7</v>
      </c>
      <c r="B186" s="2">
        <f t="shared" si="5"/>
        <v>5</v>
      </c>
      <c r="C186" s="2" t="s">
        <v>31</v>
      </c>
      <c r="D186" s="2" t="s">
        <v>14</v>
      </c>
      <c r="E186" s="2" t="s">
        <v>45</v>
      </c>
      <c r="F186" s="2" t="s">
        <v>27</v>
      </c>
      <c r="G186" s="5">
        <v>610.66999999999996</v>
      </c>
      <c r="H186" s="7">
        <v>186.29</v>
      </c>
      <c r="I186" s="9">
        <f>(salesdata[[#This Row],[Profit]]/salesdata[[#This Row],[Sales]])*100</f>
        <v>30.505837850230076</v>
      </c>
    </row>
    <row r="187" spans="1:9" ht="14.15">
      <c r="A187" s="1" t="s">
        <v>40</v>
      </c>
      <c r="B187" s="2">
        <f t="shared" si="5"/>
        <v>8</v>
      </c>
      <c r="C187" s="2" t="s">
        <v>48</v>
      </c>
      <c r="D187" s="2" t="s">
        <v>14</v>
      </c>
      <c r="E187" s="2" t="s">
        <v>15</v>
      </c>
      <c r="F187" s="2" t="s">
        <v>21</v>
      </c>
      <c r="G187" s="5">
        <v>6755.38</v>
      </c>
      <c r="H187" s="7">
        <v>5469.79</v>
      </c>
      <c r="I187" s="9">
        <f>(salesdata[[#This Row],[Profit]]/salesdata[[#This Row],[Sales]])*100</f>
        <v>80.969390322972217</v>
      </c>
    </row>
    <row r="188" spans="1:9" ht="14.15">
      <c r="A188" s="1" t="s">
        <v>39</v>
      </c>
      <c r="B188" s="2">
        <f t="shared" si="5"/>
        <v>4</v>
      </c>
      <c r="C188" s="2" t="s">
        <v>31</v>
      </c>
      <c r="D188" s="2" t="s">
        <v>9</v>
      </c>
      <c r="E188" s="2" t="s">
        <v>46</v>
      </c>
      <c r="F188" s="2" t="s">
        <v>16</v>
      </c>
      <c r="G188" s="5">
        <v>6786.68</v>
      </c>
      <c r="H188" s="7">
        <v>3240.54</v>
      </c>
      <c r="I188" s="9">
        <f>(salesdata[[#This Row],[Profit]]/salesdata[[#This Row],[Sales]])*100</f>
        <v>47.748530945911696</v>
      </c>
    </row>
    <row r="189" spans="1:9" ht="14.15">
      <c r="A189" s="1" t="s">
        <v>51</v>
      </c>
      <c r="B189" s="2">
        <f t="shared" si="5"/>
        <v>10</v>
      </c>
      <c r="C189" s="2" t="s">
        <v>13</v>
      </c>
      <c r="D189" s="2" t="s">
        <v>9</v>
      </c>
      <c r="E189" s="2" t="s">
        <v>50</v>
      </c>
      <c r="F189" s="2" t="s">
        <v>21</v>
      </c>
      <c r="G189" s="5">
        <v>2233.15</v>
      </c>
      <c r="H189" s="7">
        <v>569.79</v>
      </c>
      <c r="I189" s="9">
        <f>(salesdata[[#This Row],[Profit]]/salesdata[[#This Row],[Sales]])*100</f>
        <v>25.515079596086242</v>
      </c>
    </row>
    <row r="190" spans="1:9" ht="14.15">
      <c r="A190" s="1" t="s">
        <v>39</v>
      </c>
      <c r="B190" s="2">
        <f t="shared" si="5"/>
        <v>4</v>
      </c>
      <c r="C190" s="2" t="s">
        <v>29</v>
      </c>
      <c r="D190" s="2" t="s">
        <v>19</v>
      </c>
      <c r="E190" s="2" t="s">
        <v>41</v>
      </c>
      <c r="F190" s="2" t="s">
        <v>47</v>
      </c>
      <c r="G190" s="5">
        <v>1024.99</v>
      </c>
      <c r="H190" s="7">
        <v>20.11</v>
      </c>
      <c r="I190" s="9">
        <f>(salesdata[[#This Row],[Profit]]/salesdata[[#This Row],[Sales]])*100</f>
        <v>1.9619703606864456</v>
      </c>
    </row>
    <row r="191" spans="1:9" ht="14.15">
      <c r="A191" s="1" t="s">
        <v>36</v>
      </c>
      <c r="B191" s="2">
        <f t="shared" si="5"/>
        <v>1</v>
      </c>
      <c r="C191" s="2" t="s">
        <v>29</v>
      </c>
      <c r="D191" s="2" t="s">
        <v>9</v>
      </c>
      <c r="E191" s="2" t="s">
        <v>50</v>
      </c>
      <c r="F191" s="2" t="s">
        <v>33</v>
      </c>
      <c r="G191" s="5">
        <v>2166.4299999999998</v>
      </c>
      <c r="H191" s="7">
        <v>1904.84</v>
      </c>
      <c r="I191" s="9">
        <f>(salesdata[[#This Row],[Profit]]/salesdata[[#This Row],[Sales]])*100</f>
        <v>87.925296455458977</v>
      </c>
    </row>
    <row r="192" spans="1:9" ht="14.15">
      <c r="A192" s="1" t="s">
        <v>28</v>
      </c>
      <c r="B192" s="2">
        <f t="shared" si="5"/>
        <v>3</v>
      </c>
      <c r="C192" s="2" t="s">
        <v>8</v>
      </c>
      <c r="D192" s="2" t="s">
        <v>23</v>
      </c>
      <c r="E192" s="2" t="s">
        <v>44</v>
      </c>
      <c r="F192" s="2" t="s">
        <v>47</v>
      </c>
      <c r="G192" s="5">
        <v>1818.76</v>
      </c>
      <c r="H192" s="7">
        <v>126.42</v>
      </c>
      <c r="I192" s="9">
        <f>(salesdata[[#This Row],[Profit]]/salesdata[[#This Row],[Sales]])*100</f>
        <v>6.9508896171017618</v>
      </c>
    </row>
    <row r="193" spans="1:9" ht="14.15">
      <c r="A193" s="1" t="s">
        <v>17</v>
      </c>
      <c r="B193" s="2">
        <f t="shared" si="5"/>
        <v>6</v>
      </c>
      <c r="C193" s="2" t="s">
        <v>31</v>
      </c>
      <c r="D193" s="2" t="s">
        <v>14</v>
      </c>
      <c r="E193" s="2" t="s">
        <v>26</v>
      </c>
      <c r="F193" s="2" t="s">
        <v>11</v>
      </c>
      <c r="G193" s="5">
        <v>7708.19</v>
      </c>
      <c r="H193" s="7">
        <v>1414.19</v>
      </c>
      <c r="I193" s="9">
        <f>(salesdata[[#This Row],[Profit]]/salesdata[[#This Row],[Sales]])*100</f>
        <v>18.3465897960481</v>
      </c>
    </row>
    <row r="194" spans="1:9" ht="14.15">
      <c r="A194" s="1" t="s">
        <v>40</v>
      </c>
      <c r="B194" s="2">
        <f t="shared" ref="B194:B225" si="6">MONTH(DATEVALUE(A194 &amp; " 1"))</f>
        <v>8</v>
      </c>
      <c r="C194" s="2" t="s">
        <v>31</v>
      </c>
      <c r="D194" s="2" t="s">
        <v>14</v>
      </c>
      <c r="E194" s="2" t="s">
        <v>45</v>
      </c>
      <c r="F194" s="2" t="s">
        <v>11</v>
      </c>
      <c r="G194" s="5">
        <v>8718.89</v>
      </c>
      <c r="H194" s="7">
        <v>6639.62</v>
      </c>
      <c r="I194" s="9">
        <f>(salesdata[[#This Row],[Profit]]/salesdata[[#This Row],[Sales]])*100</f>
        <v>76.152124869106046</v>
      </c>
    </row>
    <row r="195" spans="1:9" ht="14.15">
      <c r="A195" s="1" t="s">
        <v>51</v>
      </c>
      <c r="B195" s="2">
        <f t="shared" si="6"/>
        <v>10</v>
      </c>
      <c r="C195" s="2" t="s">
        <v>18</v>
      </c>
      <c r="D195" s="2" t="s">
        <v>19</v>
      </c>
      <c r="E195" s="2" t="s">
        <v>32</v>
      </c>
      <c r="F195" s="2" t="s">
        <v>27</v>
      </c>
      <c r="G195" s="5">
        <v>9863.86</v>
      </c>
      <c r="H195" s="7">
        <v>1565.12</v>
      </c>
      <c r="I195" s="9">
        <f>(salesdata[[#This Row],[Profit]]/salesdata[[#This Row],[Sales]])*100</f>
        <v>15.867216282469537</v>
      </c>
    </row>
    <row r="196" spans="1:9" ht="14.15">
      <c r="A196" s="1" t="s">
        <v>22</v>
      </c>
      <c r="B196" s="2">
        <f t="shared" si="6"/>
        <v>12</v>
      </c>
      <c r="C196" s="2" t="s">
        <v>48</v>
      </c>
      <c r="D196" s="2" t="s">
        <v>34</v>
      </c>
      <c r="E196" s="2" t="s">
        <v>49</v>
      </c>
      <c r="F196" s="2" t="s">
        <v>11</v>
      </c>
      <c r="G196" s="5">
        <v>3070.52</v>
      </c>
      <c r="H196" s="7">
        <v>1223.1500000000001</v>
      </c>
      <c r="I196" s="9">
        <f>(salesdata[[#This Row],[Profit]]/salesdata[[#This Row],[Sales]])*100</f>
        <v>39.835272201451218</v>
      </c>
    </row>
    <row r="197" spans="1:9" ht="14.15">
      <c r="A197" s="1" t="s">
        <v>39</v>
      </c>
      <c r="B197" s="2">
        <f t="shared" si="6"/>
        <v>4</v>
      </c>
      <c r="C197" s="2" t="s">
        <v>31</v>
      </c>
      <c r="D197" s="2" t="s">
        <v>14</v>
      </c>
      <c r="E197" s="2" t="s">
        <v>26</v>
      </c>
      <c r="F197" s="2" t="s">
        <v>21</v>
      </c>
      <c r="G197" s="5">
        <v>7043.56</v>
      </c>
      <c r="H197" s="7">
        <v>2548.19</v>
      </c>
      <c r="I197" s="9">
        <f>(salesdata[[#This Row],[Profit]]/salesdata[[#This Row],[Sales]])*100</f>
        <v>36.177586334183282</v>
      </c>
    </row>
    <row r="198" spans="1:9" ht="14.15">
      <c r="A198" s="1" t="s">
        <v>28</v>
      </c>
      <c r="B198" s="2">
        <f t="shared" si="6"/>
        <v>3</v>
      </c>
      <c r="C198" s="2" t="s">
        <v>38</v>
      </c>
      <c r="D198" s="2" t="s">
        <v>9</v>
      </c>
      <c r="E198" s="2" t="s">
        <v>46</v>
      </c>
      <c r="F198" s="2" t="s">
        <v>33</v>
      </c>
      <c r="G198" s="5">
        <v>5302.99</v>
      </c>
      <c r="H198" s="7">
        <v>3041.41</v>
      </c>
      <c r="I198" s="9">
        <f>(salesdata[[#This Row],[Profit]]/salesdata[[#This Row],[Sales]])*100</f>
        <v>57.352738737957267</v>
      </c>
    </row>
    <row r="199" spans="1:9" ht="14.15">
      <c r="A199" s="1" t="s">
        <v>22</v>
      </c>
      <c r="B199" s="2">
        <f t="shared" si="6"/>
        <v>12</v>
      </c>
      <c r="C199" s="2" t="s">
        <v>29</v>
      </c>
      <c r="D199" s="2" t="s">
        <v>14</v>
      </c>
      <c r="E199" s="2" t="s">
        <v>26</v>
      </c>
      <c r="F199" s="2" t="s">
        <v>47</v>
      </c>
      <c r="G199" s="5">
        <v>1814.66</v>
      </c>
      <c r="H199" s="7">
        <v>1511.98</v>
      </c>
      <c r="I199" s="9">
        <f>(salesdata[[#This Row],[Profit]]/salesdata[[#This Row],[Sales]])*100</f>
        <v>83.320291404450415</v>
      </c>
    </row>
    <row r="200" spans="1:9" ht="14.15">
      <c r="A200" s="1" t="s">
        <v>51</v>
      </c>
      <c r="B200" s="2">
        <f t="shared" si="6"/>
        <v>10</v>
      </c>
      <c r="C200" s="2" t="s">
        <v>29</v>
      </c>
      <c r="D200" s="2" t="s">
        <v>23</v>
      </c>
      <c r="E200" s="2" t="s">
        <v>44</v>
      </c>
      <c r="F200" s="2" t="s">
        <v>33</v>
      </c>
      <c r="G200" s="5">
        <v>4748.08</v>
      </c>
      <c r="H200" s="7">
        <v>1393.16</v>
      </c>
      <c r="I200" s="9">
        <f>(salesdata[[#This Row],[Profit]]/salesdata[[#This Row],[Sales]])*100</f>
        <v>29.341544371619687</v>
      </c>
    </row>
    <row r="201" spans="1:9" ht="14.15">
      <c r="A201" s="1" t="s">
        <v>25</v>
      </c>
      <c r="B201" s="2">
        <f t="shared" si="6"/>
        <v>2</v>
      </c>
      <c r="C201" s="2" t="s">
        <v>8</v>
      </c>
      <c r="D201" s="2" t="s">
        <v>23</v>
      </c>
      <c r="E201" s="2" t="s">
        <v>24</v>
      </c>
      <c r="F201" s="2" t="s">
        <v>33</v>
      </c>
      <c r="G201" s="5">
        <v>8692.98</v>
      </c>
      <c r="H201" s="7">
        <v>978.72</v>
      </c>
      <c r="I201" s="9">
        <f>(salesdata[[#This Row],[Profit]]/salesdata[[#This Row],[Sales]])*100</f>
        <v>11.258739810743842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97FA-2860-4DC5-B541-EA9D38B7DA28}">
  <sheetPr>
    <tabColor theme="4" tint="-0.499984740745262"/>
  </sheetPr>
  <dimension ref="B2:I22"/>
  <sheetViews>
    <sheetView tabSelected="1" zoomScale="140" zoomScaleNormal="140" workbookViewId="0">
      <selection activeCell="C18" sqref="C18"/>
    </sheetView>
  </sheetViews>
  <sheetFormatPr defaultRowHeight="16.3" customHeight="1"/>
  <cols>
    <col min="1" max="1" width="7.765625" style="11" customWidth="1"/>
    <col min="2" max="2" width="15.765625" style="11" customWidth="1"/>
    <col min="3" max="3" width="18.61328125" style="11" customWidth="1"/>
    <col min="4" max="4" width="13.07421875" style="11" customWidth="1"/>
    <col min="5" max="5" width="15.07421875" style="11" customWidth="1"/>
    <col min="6" max="6" width="17.61328125" style="11" customWidth="1"/>
    <col min="7" max="7" width="14.921875" style="11" bestFit="1" customWidth="1"/>
    <col min="8" max="8" width="15.84375" style="11" customWidth="1"/>
    <col min="9" max="9" width="17.69140625" style="11" customWidth="1"/>
    <col min="10" max="10" width="9.23046875" style="11"/>
    <col min="11" max="11" width="16.07421875" style="11" customWidth="1"/>
    <col min="12" max="16384" width="9.23046875" style="11"/>
  </cols>
  <sheetData>
    <row r="2" spans="2:9" ht="16.3" customHeight="1">
      <c r="B2" s="18" t="s">
        <v>59</v>
      </c>
      <c r="C2" s="18" t="s">
        <v>61</v>
      </c>
      <c r="E2" s="18" t="s">
        <v>60</v>
      </c>
      <c r="F2" s="18" t="s">
        <v>62</v>
      </c>
      <c r="H2" s="15" t="s">
        <v>63</v>
      </c>
      <c r="I2" s="15"/>
    </row>
    <row r="3" spans="2:9" ht="16.3" customHeight="1" thickBot="1">
      <c r="B3" s="19">
        <f>SUM(salesdata[Sales])</f>
        <v>981140.21</v>
      </c>
      <c r="C3" s="19">
        <f>AVERAGE(salesdata[Sales])</f>
        <v>4905.7010499999997</v>
      </c>
      <c r="E3" s="19">
        <f>SUM(salesdata[Profit])</f>
        <v>448020.63999999996</v>
      </c>
      <c r="F3" s="19">
        <f>AVERAGE(salesdata[Profit])</f>
        <v>2240.1031999999996</v>
      </c>
      <c r="H3" s="17" t="s">
        <v>2</v>
      </c>
      <c r="I3" s="16" t="s">
        <v>58</v>
      </c>
    </row>
    <row r="4" spans="2:9" ht="16.3" customHeight="1" thickBot="1">
      <c r="H4" s="14" t="s">
        <v>9</v>
      </c>
      <c r="I4" s="20">
        <f>AVERAGEIF(salesdata[Category],H4,salesdata[Profit Margin (%)])</f>
        <v>42.931224781190174</v>
      </c>
    </row>
    <row r="5" spans="2:9" ht="16.3" customHeight="1">
      <c r="B5" s="15" t="s">
        <v>65</v>
      </c>
      <c r="C5" s="15"/>
    </row>
    <row r="6" spans="2:9" ht="16.3" customHeight="1" thickBot="1">
      <c r="B6" s="17" t="s">
        <v>4</v>
      </c>
      <c r="C6" s="16" t="s">
        <v>59</v>
      </c>
    </row>
    <row r="7" spans="2:9" ht="16.3" customHeight="1" thickBot="1">
      <c r="B7" s="14" t="s">
        <v>11</v>
      </c>
      <c r="C7" s="22">
        <f>SUMIF(salesdata[State],B7,salesdata[Sales])</f>
        <v>302292.71000000002</v>
      </c>
    </row>
    <row r="9" spans="2:9" ht="16.3" customHeight="1">
      <c r="B9" s="15" t="s">
        <v>66</v>
      </c>
      <c r="C9" s="15"/>
    </row>
    <row r="10" spans="2:9" ht="16.3" customHeight="1" thickBot="1">
      <c r="B10" s="17" t="s">
        <v>0</v>
      </c>
      <c r="C10" s="16" t="s">
        <v>61</v>
      </c>
    </row>
    <row r="11" spans="2:9" ht="16.3" customHeight="1" thickBot="1">
      <c r="B11" s="14" t="s">
        <v>17</v>
      </c>
      <c r="C11" s="22">
        <f>AVERAGEIF(salesdata[Month],B11,salesdata[Sales])</f>
        <v>5288.7742857142848</v>
      </c>
      <c r="D11" s="25"/>
      <c r="E11" s="26"/>
      <c r="F11" s="26"/>
      <c r="G11" s="26"/>
      <c r="H11" s="26"/>
    </row>
    <row r="17" s="11" customFormat="1" ht="16.3" customHeight="1"/>
    <row r="18" s="11" customFormat="1" ht="16.3" customHeight="1"/>
    <row r="19" s="11" customFormat="1" ht="16.3" customHeight="1"/>
    <row r="20" s="11" customFormat="1" ht="16.3" customHeight="1"/>
    <row r="21" s="11" customFormat="1" ht="16.3" customHeight="1"/>
    <row r="22" s="11" customFormat="1" ht="16.3" customHeight="1"/>
  </sheetData>
  <mergeCells count="4">
    <mergeCell ref="H2:I2"/>
    <mergeCell ref="B5:C5"/>
    <mergeCell ref="B9:C9"/>
    <mergeCell ref="D11:H11"/>
  </mergeCells>
  <dataValidations disablePrompts="1" count="3">
    <dataValidation type="list" allowBlank="1" showInputMessage="1" showErrorMessage="1" sqref="H4" xr:uid="{782C9083-AF99-4A2F-917F-1F0325E5823B}">
      <formula1>Category</formula1>
    </dataValidation>
    <dataValidation type="list" allowBlank="1" showInputMessage="1" showErrorMessage="1" sqref="B7" xr:uid="{42750C67-ECCB-4844-B185-33746963F1ED}">
      <formula1>State</formula1>
    </dataValidation>
    <dataValidation type="list" allowBlank="1" showInputMessage="1" showErrorMessage="1" sqref="B11" xr:uid="{E4FDDD7D-247D-4001-90F3-06854A785171}">
      <formula1>Month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69D6-180F-4B41-9C0C-1384BC58C74B}">
  <sheetPr>
    <tabColor theme="6" tint="-0.249977111117893"/>
  </sheetPr>
  <dimension ref="A3:C20"/>
  <sheetViews>
    <sheetView workbookViewId="0">
      <selection activeCell="G44" sqref="G44"/>
    </sheetView>
  </sheetViews>
  <sheetFormatPr defaultRowHeight="12.45"/>
  <sheetData>
    <row r="3" spans="1:3">
      <c r="A3" s="27"/>
      <c r="B3" s="28"/>
      <c r="C3" s="29"/>
    </row>
    <row r="4" spans="1:3">
      <c r="A4" s="30"/>
      <c r="B4" s="31"/>
      <c r="C4" s="32"/>
    </row>
    <row r="5" spans="1:3">
      <c r="A5" s="30"/>
      <c r="B5" s="31"/>
      <c r="C5" s="32"/>
    </row>
    <row r="6" spans="1:3">
      <c r="A6" s="30"/>
      <c r="B6" s="31"/>
      <c r="C6" s="32"/>
    </row>
    <row r="7" spans="1:3">
      <c r="A7" s="30"/>
      <c r="B7" s="31"/>
      <c r="C7" s="32"/>
    </row>
    <row r="8" spans="1:3">
      <c r="A8" s="30"/>
      <c r="B8" s="31"/>
      <c r="C8" s="32"/>
    </row>
    <row r="9" spans="1:3">
      <c r="A9" s="30"/>
      <c r="B9" s="31"/>
      <c r="C9" s="32"/>
    </row>
    <row r="10" spans="1:3">
      <c r="A10" s="30"/>
      <c r="B10" s="31"/>
      <c r="C10" s="32"/>
    </row>
    <row r="11" spans="1:3">
      <c r="A11" s="30"/>
      <c r="B11" s="31"/>
      <c r="C11" s="32"/>
    </row>
    <row r="12" spans="1:3">
      <c r="A12" s="30"/>
      <c r="B12" s="31"/>
      <c r="C12" s="32"/>
    </row>
    <row r="13" spans="1:3">
      <c r="A13" s="30"/>
      <c r="B13" s="31"/>
      <c r="C13" s="32"/>
    </row>
    <row r="14" spans="1:3">
      <c r="A14" s="30"/>
      <c r="B14" s="31"/>
      <c r="C14" s="32"/>
    </row>
    <row r="15" spans="1:3">
      <c r="A15" s="30"/>
      <c r="B15" s="31"/>
      <c r="C15" s="32"/>
    </row>
    <row r="16" spans="1:3">
      <c r="A16" s="30"/>
      <c r="B16" s="31"/>
      <c r="C16" s="32"/>
    </row>
    <row r="17" spans="1:3">
      <c r="A17" s="30"/>
      <c r="B17" s="31"/>
      <c r="C17" s="32"/>
    </row>
    <row r="18" spans="1:3">
      <c r="A18" s="30"/>
      <c r="B18" s="31"/>
      <c r="C18" s="32"/>
    </row>
    <row r="19" spans="1:3">
      <c r="A19" s="30"/>
      <c r="B19" s="31"/>
      <c r="C19" s="32"/>
    </row>
    <row r="20" spans="1:3">
      <c r="A20" s="33"/>
      <c r="B20" s="34"/>
      <c r="C20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410C-FC1C-4D11-B18E-0915E8A58454}">
  <sheetPr>
    <tabColor rgb="FFFF0000"/>
  </sheetPr>
  <dimension ref="B1:J15"/>
  <sheetViews>
    <sheetView workbookViewId="0">
      <selection activeCell="C32" sqref="C32"/>
    </sheetView>
  </sheetViews>
  <sheetFormatPr defaultRowHeight="12.45"/>
  <cols>
    <col min="2" max="2" width="15.4609375" bestFit="1" customWidth="1"/>
    <col min="8" max="8" width="11.15234375" bestFit="1" customWidth="1"/>
  </cols>
  <sheetData>
    <row r="1" spans="2:10">
      <c r="B1" s="21" t="s">
        <v>64</v>
      </c>
    </row>
    <row r="3" spans="2:10">
      <c r="B3" s="12" t="s">
        <v>2</v>
      </c>
      <c r="D3" s="23" t="s">
        <v>57</v>
      </c>
      <c r="E3" s="12" t="s">
        <v>0</v>
      </c>
      <c r="H3" s="12" t="s">
        <v>4</v>
      </c>
      <c r="J3" s="12" t="s">
        <v>1</v>
      </c>
    </row>
    <row r="4" spans="2:10">
      <c r="B4" s="13" t="str" cm="1">
        <f t="array" ref="B4:B8">_xlfn.UNIQUE(salesdata[Category],FALSE,)</f>
        <v>Electronics</v>
      </c>
      <c r="D4" s="24">
        <f>MONTH(DATEVALUE(E4 &amp; " 1"))</f>
        <v>1</v>
      </c>
      <c r="E4" s="13" t="s">
        <v>36</v>
      </c>
      <c r="H4" s="13" t="str" cm="1">
        <f t="array" ref="H4:H9">_xlfn.UNIQUE(salesdata[State],FALSE,)</f>
        <v>California</v>
      </c>
      <c r="J4" s="13" t="str" cm="1">
        <f t="array" ref="J4:J10">_xlfn.UNIQUE(salesdata[Seller],FALSE,)</f>
        <v>Dave</v>
      </c>
    </row>
    <row r="5" spans="2:10">
      <c r="B5" s="13" t="str">
        <v>Clothing</v>
      </c>
      <c r="D5" s="24">
        <f>MONTH(DATEVALUE(E5 &amp; " 1"))</f>
        <v>2</v>
      </c>
      <c r="E5" s="13" t="s">
        <v>25</v>
      </c>
      <c r="H5" s="13" t="str">
        <v>Texas</v>
      </c>
      <c r="J5" s="13" t="str">
        <v>Frank</v>
      </c>
    </row>
    <row r="6" spans="2:10">
      <c r="B6" s="13" t="str">
        <v>Sports &amp; Fitness</v>
      </c>
      <c r="D6" s="24">
        <f>MONTH(DATEVALUE(E6 &amp; " 1"))</f>
        <v>3</v>
      </c>
      <c r="E6" s="13" t="s">
        <v>28</v>
      </c>
      <c r="H6" s="13" t="str">
        <v>New York</v>
      </c>
      <c r="J6" s="13" t="str">
        <v>Eve</v>
      </c>
    </row>
    <row r="7" spans="2:10">
      <c r="B7" s="13" t="str">
        <v>Food &amp; Beverages</v>
      </c>
      <c r="D7" s="24">
        <f>MONTH(DATEVALUE(E7 &amp; " 1"))</f>
        <v>4</v>
      </c>
      <c r="E7" s="13" t="s">
        <v>39</v>
      </c>
      <c r="H7" s="13" t="str">
        <v>Florida</v>
      </c>
      <c r="J7" s="13" t="str">
        <v>Bob</v>
      </c>
    </row>
    <row r="8" spans="2:10">
      <c r="B8" s="13" t="str">
        <v>Home Appliances</v>
      </c>
      <c r="D8" s="24">
        <f>MONTH(DATEVALUE(E8 &amp; " 1"))</f>
        <v>5</v>
      </c>
      <c r="E8" s="13" t="s">
        <v>7</v>
      </c>
      <c r="H8" s="13" t="str">
        <v>Illinois</v>
      </c>
      <c r="J8" s="13" t="str">
        <v>Carol</v>
      </c>
    </row>
    <row r="9" spans="2:10">
      <c r="D9" s="24">
        <f>MONTH(DATEVALUE(E9 &amp; " 1"))</f>
        <v>6</v>
      </c>
      <c r="E9" s="13" t="s">
        <v>17</v>
      </c>
      <c r="H9" s="13" t="str">
        <v>Pennsylvania</v>
      </c>
      <c r="J9" s="13" t="str">
        <v>Alice</v>
      </c>
    </row>
    <row r="10" spans="2:10">
      <c r="D10" s="24">
        <f>MONTH(DATEVALUE(E10 &amp; " 1"))</f>
        <v>7</v>
      </c>
      <c r="E10" s="13" t="s">
        <v>37</v>
      </c>
      <c r="J10" s="13" t="str">
        <v>Grace</v>
      </c>
    </row>
    <row r="11" spans="2:10">
      <c r="D11" s="24">
        <f>MONTH(DATEVALUE(E11 &amp; " 1"))</f>
        <v>8</v>
      </c>
      <c r="E11" s="13" t="s">
        <v>40</v>
      </c>
    </row>
    <row r="12" spans="2:10">
      <c r="D12" s="24">
        <f>MONTH(DATEVALUE(E12 &amp; " 1"))</f>
        <v>9</v>
      </c>
      <c r="E12" s="13" t="s">
        <v>54</v>
      </c>
    </row>
    <row r="13" spans="2:10">
      <c r="D13" s="24">
        <f>MONTH(DATEVALUE(E13 &amp; " 1"))</f>
        <v>10</v>
      </c>
      <c r="E13" s="13" t="s">
        <v>51</v>
      </c>
    </row>
    <row r="14" spans="2:10">
      <c r="D14" s="24">
        <f>MONTH(DATEVALUE(E14 &amp; " 1"))</f>
        <v>11</v>
      </c>
      <c r="E14" s="13" t="s">
        <v>12</v>
      </c>
    </row>
    <row r="15" spans="2:10">
      <c r="D15" s="24">
        <f>MONTH(DATEVALUE(E15 &amp; " 1"))</f>
        <v>12</v>
      </c>
      <c r="E15" s="13" t="s">
        <v>22</v>
      </c>
    </row>
  </sheetData>
  <sortState xmlns:xlrd2="http://schemas.microsoft.com/office/spreadsheetml/2017/richdata2" ref="D4:E15">
    <sortCondition ref="D4:D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Sales Data</vt:lpstr>
      <vt:lpstr>Key Metrics</vt:lpstr>
      <vt:lpstr>Sales Pivot</vt:lpstr>
      <vt:lpstr>Extras</vt:lpstr>
      <vt:lpstr>Category</vt:lpstr>
      <vt:lpstr>Month</vt:lpstr>
      <vt:lpstr>Seller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Jesuloluwa Fademi</cp:lastModifiedBy>
  <dcterms:modified xsi:type="dcterms:W3CDTF">2025-04-18T00:06:17Z</dcterms:modified>
</cp:coreProperties>
</file>