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codeName="ThisWorkbook" hidePivotFieldList="1"/>
  <mc:AlternateContent xmlns:mc="http://schemas.openxmlformats.org/markup-compatibility/2006">
    <mc:Choice Requires="x15">
      <x15ac:absPath xmlns:x15ac="http://schemas.microsoft.com/office/spreadsheetml/2010/11/ac" url="C:\Users\andrea\Documents\"/>
    </mc:Choice>
  </mc:AlternateContent>
  <xr:revisionPtr revIDLastSave="0" documentId="8_{391CE971-897A-4DFB-AD44-DDE917DBE3F0}" xr6:coauthVersionLast="43" xr6:coauthVersionMax="43" xr10:uidLastSave="{00000000-0000-0000-0000-000000000000}"/>
  <bookViews>
    <workbookView xWindow="-120" yWindow="-120" windowWidth="24240" windowHeight="13140" tabRatio="784" activeTab="1" xr2:uid="{00000000-000D-0000-FFFF-FFFF00000000}"/>
  </bookViews>
  <sheets>
    <sheet name="suggerimenti" sheetId="16" r:id="rId1"/>
    <sheet name="riepilogo" sheetId="2" r:id="rId2"/>
    <sheet name="gen" sheetId="3" r:id="rId3"/>
    <sheet name="feb" sheetId="4" r:id="rId4"/>
    <sheet name="mar" sheetId="5" r:id="rId5"/>
    <sheet name="apr" sheetId="6" r:id="rId6"/>
    <sheet name="mag" sheetId="7" r:id="rId7"/>
    <sheet name="giu" sheetId="8" r:id="rId8"/>
    <sheet name="lug" sheetId="9" r:id="rId9"/>
    <sheet name="ago" sheetId="10" r:id="rId10"/>
    <sheet name="set" sheetId="11" r:id="rId11"/>
    <sheet name="ott" sheetId="12" r:id="rId12"/>
    <sheet name="nov" sheetId="13" r:id="rId13"/>
    <sheet name="dic" sheetId="14" r:id="rId14"/>
  </sheets>
  <definedNames>
    <definedName name="CategorieSpesa">RiepilogoSpese[Spese]</definedName>
    <definedName name="_xlnm.Print_Titles" localSheetId="9">ago!$2:$2</definedName>
    <definedName name="_xlnm.Print_Titles" localSheetId="5">apr!$2:$2</definedName>
    <definedName name="_xlnm.Print_Titles" localSheetId="13">dic!$2:$2</definedName>
    <definedName name="_xlnm.Print_Titles" localSheetId="3">feb!$2:$2</definedName>
    <definedName name="_xlnm.Print_Titles" localSheetId="2">gen!$2:$2</definedName>
    <definedName name="_xlnm.Print_Titles" localSheetId="7">giu!$2:$2</definedName>
    <definedName name="_xlnm.Print_Titles" localSheetId="8">lug!$2:$2</definedName>
    <definedName name="_xlnm.Print_Titles" localSheetId="6">mag!$2:$2</definedName>
    <definedName name="_xlnm.Print_Titles" localSheetId="4">mar!$2:$2</definedName>
    <definedName name="_xlnm.Print_Titles" localSheetId="12">nov!$2:$2</definedName>
    <definedName name="_xlnm.Print_Titles" localSheetId="11">ott!$2:$2</definedName>
    <definedName name="_xlnm.Print_Titles" localSheetId="1">riepilogo!$4:$4</definedName>
    <definedName name="_xlnm.Print_Titles" localSheetId="10">set!$2:$2</definedName>
    <definedName name="TitoloColonna10">SpeAgo[[#Headers],[Data]]</definedName>
    <definedName name="TitoloColonna11">SpeSet[[#Headers],[Data]]</definedName>
    <definedName name="TitoloColonna12">SpeOtt[[#Headers],[Data]]</definedName>
    <definedName name="TitoloColonna13">SpeNov[[#Headers],[Data]]</definedName>
    <definedName name="TitoloColonna14">SpeDic[[#Headers],[Data]]</definedName>
    <definedName name="TitoloColonna2">RiepilogoSpese[[#Headers],[Spese]]</definedName>
    <definedName name="TitoloColonna3">SpeGen[[#Headers],[Data]]</definedName>
    <definedName name="TitoloColonna4">SpeFeb[[#Headers],[Data]]</definedName>
    <definedName name="TitoloColonna5">SpeMar[[#Headers],[Data]]</definedName>
    <definedName name="TitoloColonna6">SpeApr[[#Headers],[Data]]</definedName>
    <definedName name="TitoloColonna7">SpeMag[[#Headers],[Data]]</definedName>
    <definedName name="TitoloColonna8">SpeGiu[[#Headers],[Data]]</definedName>
    <definedName name="TitoloColonna9">SpeLug[[#Headers],[Data]]</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2" i="2" l="1"/>
  <c r="N33" i="2"/>
  <c r="N34" i="2"/>
  <c r="N30" i="2"/>
  <c r="N29" i="2"/>
  <c r="N31" i="2"/>
  <c r="N28" i="2"/>
  <c r="N25" i="2"/>
  <c r="N27" i="2"/>
  <c r="N26" i="2"/>
  <c r="N24" i="2"/>
  <c r="N22" i="2"/>
  <c r="N23" i="2"/>
  <c r="A18" i="16"/>
  <c r="A17" i="16"/>
  <c r="A16" i="16"/>
  <c r="A15" i="16"/>
  <c r="A14" i="16"/>
  <c r="A10" i="16"/>
  <c r="A9" i="16"/>
  <c r="A8" i="16"/>
  <c r="A7" i="16"/>
  <c r="C9" i="3" l="1"/>
  <c r="C9" i="4"/>
  <c r="C9" i="5"/>
  <c r="C9" i="6"/>
  <c r="C9" i="7"/>
  <c r="C9" i="8"/>
  <c r="C9" i="9"/>
  <c r="C9" i="10"/>
  <c r="C9" i="11"/>
  <c r="C9" i="12"/>
  <c r="C9" i="13"/>
  <c r="C9" i="14"/>
  <c r="N19" i="2" l="1"/>
  <c r="N18" i="2"/>
  <c r="N17" i="2"/>
  <c r="N21" i="2"/>
  <c r="N20" i="2"/>
  <c r="A4" i="14" l="1"/>
  <c r="A3" i="14"/>
  <c r="A4" i="13"/>
  <c r="A3" i="13"/>
  <c r="A4" i="12"/>
  <c r="A3" i="12"/>
  <c r="A4" i="11"/>
  <c r="A3" i="11"/>
  <c r="A4" i="10"/>
  <c r="A3" i="10"/>
  <c r="A4" i="9"/>
  <c r="A3" i="9"/>
  <c r="A4" i="8"/>
  <c r="A3" i="8"/>
  <c r="A4" i="7"/>
  <c r="A3" i="7"/>
  <c r="A4" i="6"/>
  <c r="A3" i="6"/>
  <c r="A4" i="5"/>
  <c r="A3" i="5"/>
  <c r="A4" i="4"/>
  <c r="A3" i="4"/>
  <c r="A4" i="3"/>
  <c r="A3" i="3"/>
</calcChain>
</file>

<file path=xl/sharedStrings.xml><?xml version="1.0" encoding="utf-8"?>
<sst xmlns="http://schemas.openxmlformats.org/spreadsheetml/2006/main" count="267" uniqueCount="71">
  <si>
    <t>SUGGERIMENTI MODELLO</t>
  </si>
  <si>
    <t>Esiste un modo semplice per passare tra il foglio di riepilogo Trend di spesa e i dettagli delle spese mensili?</t>
  </si>
  <si>
    <r>
      <t xml:space="preserve">Per passare rapidamente alle spese di un mese specifico, fare clic sul collegamento associato sopra il grafico, ad esempio </t>
    </r>
    <r>
      <rPr>
        <b/>
        <sz val="11"/>
        <color theme="1"/>
        <rFont val="Calibri"/>
        <family val="2"/>
        <scheme val="minor"/>
      </rPr>
      <t>Gen</t>
    </r>
    <r>
      <rPr>
        <sz val="11"/>
        <color theme="1"/>
        <rFont val="Calibri"/>
        <family val="2"/>
        <scheme val="minor"/>
      </rPr>
      <t xml:space="preserve"> in </t>
    </r>
    <r>
      <rPr>
        <b/>
        <sz val="11"/>
        <color theme="1"/>
        <rFont val="Calibri"/>
        <family val="2"/>
        <scheme val="minor"/>
      </rPr>
      <t>B2</t>
    </r>
    <r>
      <rPr>
        <sz val="11"/>
        <color theme="1"/>
        <rFont val="Calibri"/>
        <family val="2"/>
        <scheme val="minor"/>
      </rPr>
      <t xml:space="preserve">. Quindi, per tornare nel foglio di lavoro Trend di spesa, fare clic sul collegamento </t>
    </r>
    <r>
      <rPr>
        <b/>
        <sz val="11"/>
        <color theme="1"/>
        <rFont val="Calibri"/>
        <family val="2"/>
        <scheme val="minor"/>
      </rPr>
      <t>Riepilogo</t>
    </r>
    <r>
      <rPr>
        <sz val="11"/>
        <color theme="1"/>
        <rFont val="Calibri"/>
        <family val="2"/>
        <scheme val="minor"/>
      </rPr>
      <t xml:space="preserve"> in </t>
    </r>
    <r>
      <rPr>
        <b/>
        <sz val="11"/>
        <color theme="1"/>
        <rFont val="Calibri"/>
        <family val="2"/>
        <scheme val="minor"/>
      </rPr>
      <t>D1</t>
    </r>
    <r>
      <rPr>
        <sz val="11"/>
        <color theme="1"/>
        <rFont val="Calibri"/>
        <family val="2"/>
        <scheme val="minor"/>
      </rPr>
      <t xml:space="preserve">. </t>
    </r>
  </si>
  <si>
    <r>
      <t xml:space="preserve">Per tornare in questo foglio di lavoro dei suggerimenti, selezionare </t>
    </r>
    <r>
      <rPr>
        <b/>
        <sz val="11"/>
        <color theme="1"/>
        <rFont val="Calibri"/>
        <family val="2"/>
        <scheme val="minor"/>
      </rPr>
      <t>N2</t>
    </r>
    <r>
      <rPr>
        <sz val="11"/>
        <color theme="1"/>
        <rFont val="Calibri"/>
        <family val="2"/>
        <scheme val="minor"/>
      </rPr>
      <t xml:space="preserve"> nel foglio Riepilogo. Da tutti i fogli di lavoro dei mesi selezionare </t>
    </r>
    <r>
      <rPr>
        <b/>
        <sz val="11"/>
        <color theme="1"/>
        <rFont val="Calibri"/>
        <family val="2"/>
        <scheme val="minor"/>
      </rPr>
      <t>E1</t>
    </r>
    <r>
      <rPr>
        <sz val="11"/>
        <color theme="1"/>
        <rFont val="Calibri"/>
        <family val="2"/>
        <scheme val="minor"/>
      </rPr>
      <t>.</t>
    </r>
  </si>
  <si>
    <t>Come si aggiunge un nuovo tipo di spesa al Riepilogo spese o alle nuove spese mensili?</t>
  </si>
  <si>
    <t>Il riepilogo delle spese sotto il grafico e i dettagli delle spese per ogni mese sono tabelle di Excel. Per aggiungere nuove righe a una tabella di Excel, eseguire una delle operazioni seguenti:</t>
  </si>
  <si>
    <r>
      <t xml:space="preserve">Immettere la spesa nel foglio di lavoro </t>
    </r>
    <r>
      <rPr>
        <b/>
        <sz val="11"/>
        <color theme="1"/>
        <rFont val="Calibri"/>
        <family val="2"/>
        <scheme val="minor"/>
      </rPr>
      <t>riepilogo</t>
    </r>
    <r>
      <rPr>
        <sz val="11"/>
        <color theme="1"/>
        <rFont val="Calibri"/>
        <family val="2"/>
        <scheme val="minor"/>
      </rPr>
      <t xml:space="preserve"> nella colonna </t>
    </r>
    <r>
      <rPr>
        <b/>
        <sz val="11"/>
        <color theme="1"/>
        <rFont val="Calibri"/>
        <family val="2"/>
        <scheme val="minor"/>
      </rPr>
      <t>Spese</t>
    </r>
    <r>
      <rPr>
        <sz val="11"/>
        <color theme="1"/>
        <rFont val="Calibri"/>
        <family val="2"/>
        <scheme val="minor"/>
      </rPr>
      <t xml:space="preserve"> della tabella </t>
    </r>
    <r>
      <rPr>
        <b/>
        <sz val="11"/>
        <color theme="1"/>
        <rFont val="Calibri"/>
        <family val="2"/>
        <scheme val="minor"/>
      </rPr>
      <t>RiepilogoSpese</t>
    </r>
    <r>
      <rPr>
        <sz val="11"/>
        <color theme="1"/>
        <rFont val="Calibri"/>
        <family val="2"/>
        <scheme val="minor"/>
      </rPr>
      <t>.</t>
    </r>
  </si>
  <si>
    <t>Aggiungere l'importo per ogni tipo di spesa nel foglio di lavoro del mese applicabile.</t>
  </si>
  <si>
    <t xml:space="preserve">Esempio: "Spesa 1" si verifica nei mesi da gennaio a giugno e dicembre. </t>
  </si>
  <si>
    <t>Spese</t>
  </si>
  <si>
    <t>Spesa 1</t>
  </si>
  <si>
    <t>Spesa 2</t>
  </si>
  <si>
    <t>Spesa 3</t>
  </si>
  <si>
    <t>Spesa 4</t>
  </si>
  <si>
    <t>Spesa 5</t>
  </si>
  <si>
    <t>Totale</t>
  </si>
  <si>
    <t>Suggerimenti</t>
  </si>
  <si>
    <t>Tendenza</t>
  </si>
  <si>
    <t>SPESE GENNAIO</t>
  </si>
  <si>
    <t>Data</t>
  </si>
  <si>
    <t>N. PO</t>
  </si>
  <si>
    <t>A-12345</t>
  </si>
  <si>
    <t>A-12346</t>
  </si>
  <si>
    <t>Importo</t>
  </si>
  <si>
    <t>Riepilogo</t>
  </si>
  <si>
    <t>Categoria</t>
  </si>
  <si>
    <t>Descrizione</t>
  </si>
  <si>
    <t>Forniture</t>
  </si>
  <si>
    <t>SPESE FEBBRAIO</t>
  </si>
  <si>
    <t>SPESE MARZO</t>
  </si>
  <si>
    <t>SPESE APRILE</t>
  </si>
  <si>
    <t>SPESE MAGGIO</t>
  </si>
  <si>
    <t>SPESE GIUGNO</t>
  </si>
  <si>
    <t>SPESE LUGLIO</t>
  </si>
  <si>
    <t>SPESE AGOSTO</t>
  </si>
  <si>
    <t>SPESE SETTEMBRE</t>
  </si>
  <si>
    <t>SPESE OTTOBRE</t>
  </si>
  <si>
    <t>SPESE NOVEMBRE</t>
  </si>
  <si>
    <t>SPESE DICEMBRE</t>
  </si>
  <si>
    <t>10kB</t>
  </si>
  <si>
    <t>100kB</t>
  </si>
  <si>
    <t>1MB</t>
  </si>
  <si>
    <t>10MB</t>
  </si>
  <si>
    <t>100MB</t>
  </si>
  <si>
    <t>1GB</t>
  </si>
  <si>
    <t>Colonna1</t>
  </si>
  <si>
    <t>Colonna2</t>
  </si>
  <si>
    <t>Colonna3</t>
  </si>
  <si>
    <t>Colonna4</t>
  </si>
  <si>
    <t>Colonna5</t>
  </si>
  <si>
    <t>Colonna6</t>
  </si>
  <si>
    <t>Encryption</t>
  </si>
  <si>
    <t>aes-cbc-256</t>
  </si>
  <si>
    <t>aes-ofb-256</t>
  </si>
  <si>
    <t>aes-ctr-256</t>
  </si>
  <si>
    <t>aes-ecb-256</t>
  </si>
  <si>
    <t>aes-cbc-128</t>
  </si>
  <si>
    <t>aes-ofb-128</t>
  </si>
  <si>
    <t>aes-ctr-128</t>
  </si>
  <si>
    <t>aes-ecb-128</t>
  </si>
  <si>
    <t>aes-cbc-192</t>
  </si>
  <si>
    <t>aes-ofb-192</t>
  </si>
  <si>
    <t>aes-ctr-192</t>
  </si>
  <si>
    <t>aes-ecb-192</t>
  </si>
  <si>
    <t>des-cbc</t>
  </si>
  <si>
    <t>des-ecb</t>
  </si>
  <si>
    <t>des-ofb</t>
  </si>
  <si>
    <t>b-cbc</t>
  </si>
  <si>
    <t>b-ofb</t>
  </si>
  <si>
    <t>b-ecb</t>
  </si>
  <si>
    <t>Leggenda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</si>
</sst>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
    <numFmt numFmtId="165" formatCode="d/m/yy;@"/>
  </numFmts>
  <fonts count="11"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
      <sz val="11"/>
      <color theme="1"/>
      <name val="Calibri"/>
      <scheme val="min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30">
    <xf numFmtId="0" fontId="0" fillId="0" borderId="0" xfId="0"/>
    <xf numFmtId="0" fontId="3" fillId="0" borderId="0" xfId="1"/>
    <xf numFmtId="0" fontId="9" fillId="0" borderId="0" xfId="8">
      <alignment horizontal="left" wrapText="1" indent="1"/>
    </xf>
    <xf numFmtId="0" fontId="8" fillId="0" borderId="0" xfId="3" applyFill="1">
      <alignment horizontal="left" indent="1"/>
    </xf>
    <xf numFmtId="0" fontId="3" fillId="0" borderId="0" xfId="1"/>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8" fillId="0" borderId="0" xfId="0" applyFont="1" applyFill="1" applyBorder="1" applyAlignment="1">
      <alignment horizontal="left" indent="1"/>
    </xf>
    <xf numFmtId="4" fontId="8" fillId="0" borderId="0" xfId="0" applyNumberFormat="1" applyFont="1" applyFill="1" applyBorder="1" applyAlignment="1">
      <alignment horizontal="right" indent="1"/>
    </xf>
    <xf numFmtId="0" fontId="9" fillId="0" borderId="0" xfId="12" applyFont="1">
      <alignment horizontal="left" vertical="center" wrapText="1" indent="3"/>
    </xf>
    <xf numFmtId="0" fontId="9" fillId="0" borderId="0" xfId="0" applyFont="1"/>
    <xf numFmtId="0" fontId="9" fillId="0" borderId="0" xfId="11" applyFont="1" applyAlignment="1">
      <alignment horizontal="left" vertical="center" wrapText="1" indent="6"/>
    </xf>
    <xf numFmtId="0" fontId="9" fillId="0" borderId="0" xfId="11" applyFont="1">
      <alignment horizontal="left" vertical="center" wrapText="1" indent="6"/>
    </xf>
    <xf numFmtId="0" fontId="8" fillId="0" borderId="0" xfId="3">
      <alignment horizontal="left" indent="1"/>
    </xf>
    <xf numFmtId="0" fontId="5" fillId="3" borderId="2" xfId="6" applyBorder="1" applyAlignment="1">
      <alignment horizontal="center" vertical="center"/>
    </xf>
    <xf numFmtId="0" fontId="0" fillId="0" borderId="0" xfId="11" applyFont="1">
      <alignment horizontal="left" vertical="center" wrapText="1" indent="6"/>
    </xf>
    <xf numFmtId="0" fontId="10" fillId="0" borderId="0" xfId="0" applyFont="1" applyFill="1" applyBorder="1" applyAlignment="1">
      <alignment horizontal="left" indent="1"/>
    </xf>
    <xf numFmtId="4" fontId="10" fillId="0" borderId="0" xfId="0" applyNumberFormat="1" applyFont="1" applyFill="1" applyBorder="1" applyAlignment="1">
      <alignment horizontal="right" indent="1"/>
    </xf>
    <xf numFmtId="0" fontId="10" fillId="0" borderId="0" xfId="0" applyFont="1" applyFill="1" applyBorder="1"/>
    <xf numFmtId="4" fontId="9" fillId="0" borderId="0" xfId="9" applyNumberFormat="1">
      <alignment horizontal="right" indent="1"/>
    </xf>
    <xf numFmtId="165" fontId="9" fillId="0" borderId="0" xfId="10" applyNumberFormat="1">
      <alignment horizontal="left" indent="1"/>
    </xf>
    <xf numFmtId="0" fontId="9" fillId="0" borderId="0" xfId="0" applyFont="1" applyFill="1" applyBorder="1" applyAlignment="1">
      <alignment horizontal="left" indent="1"/>
    </xf>
    <xf numFmtId="4" fontId="9" fillId="0" borderId="0" xfId="0" applyNumberFormat="1" applyFont="1" applyFill="1" applyBorder="1" applyAlignment="1">
      <alignment horizontal="right" indent="1"/>
    </xf>
    <xf numFmtId="0" fontId="9" fillId="0" borderId="0" xfId="0" applyNumberFormat="1" applyFont="1" applyFill="1" applyBorder="1" applyAlignment="1">
      <alignment horizontal="left" indent="1"/>
    </xf>
    <xf numFmtId="0" fontId="0" fillId="0" borderId="0" xfId="0" applyAlignment="1">
      <alignment horizontal="left" indent="1"/>
    </xf>
    <xf numFmtId="4" fontId="0" fillId="0" borderId="0" xfId="0" applyNumberFormat="1" applyAlignment="1">
      <alignment horizontal="right" indent="1"/>
    </xf>
    <xf numFmtId="0" fontId="3" fillId="0" borderId="0" xfId="1"/>
    <xf numFmtId="0" fontId="3" fillId="0" borderId="1" xfId="1" applyBorder="1"/>
    <xf numFmtId="4" fontId="0" fillId="0" borderId="0" xfId="0" applyNumberFormat="1"/>
  </cellXfs>
  <cellStyles count="13">
    <cellStyle name="Collegamento ipertestuale" xfId="6" builtinId="8" customBuiltin="1"/>
    <cellStyle name="Collegamento ipertestuale visitato" xfId="7" builtinId="9" customBuiltin="1"/>
    <cellStyle name="Dettagli tabella" xfId="8" xr:uid="{00000000-0005-0000-0000-000002000000}"/>
    <cellStyle name="Normale" xfId="0" builtinId="0" customBuiltin="1"/>
    <cellStyle name="Numeri tabella" xfId="9" xr:uid="{00000000-0005-0000-0000-000004000000}"/>
    <cellStyle name="Tabella Data" xfId="10" xr:uid="{00000000-0005-0000-0000-000005000000}"/>
    <cellStyle name="Testo suggerimento" xfId="12" xr:uid="{00000000-0005-0000-0000-000006000000}"/>
    <cellStyle name="Testo suggerimento rientrato" xfId="11" xr:uid="{00000000-0005-0000-0000-000007000000}"/>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s>
  <dxfs count="112">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family val="2"/>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numFmt numFmtId="4" formatCode="#,##0.0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numFmt numFmtId="165" formatCode="d/m/yy;@"/>
    </dxf>
    <dxf>
      <alignment horizontal="right" vertical="bottom" textRotation="0" wrapText="0" indent="1" justifyLastLine="0" shrinkToFit="0" readingOrder="0"/>
    </dxf>
    <dxf>
      <numFmt numFmtId="4" formatCode="#,##0.00"/>
    </dxf>
    <dxf>
      <alignment horizontal="left" vertical="bottom" textRotation="0" wrapText="0" indent="1" justifyLastLine="0" shrinkToFit="0" readingOrder="0"/>
    </dxf>
    <dxf>
      <numFmt numFmtId="165" formatCode="d/m/yy;@"/>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Tabella Riepilogo" defaultPivotStyle="PivotStyleLight16">
    <tableStyle name="styleCustomSlicer" pivot="0" table="0" count="10" xr9:uid="{00000000-0011-0000-FFFF-FFFF00000000}">
      <tableStyleElement type="wholeTable" dxfId="111"/>
      <tableStyleElement type="headerRow" dxfId="110"/>
    </tableStyle>
    <tableStyle name="Tabella Riepilogo" pivot="0" count="6" xr9:uid="{00000000-0011-0000-FFFF-FFFF01000000}">
      <tableStyleElement type="wholeTable" dxfId="109"/>
      <tableStyleElement type="headerRow" dxfId="108"/>
      <tableStyleElement type="totalRow" dxfId="107"/>
      <tableStyleElement type="firstColumn" dxfId="106"/>
      <tableStyleElement type="lastColumn" dxfId="105"/>
      <tableStyleElement type="firstColumnStripe" dxfId="10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820569327472491E-2"/>
          <c:y val="1.5530188525337441E-2"/>
          <c:w val="0.76329509492100178"/>
          <c:h val="0.86012965015570497"/>
        </c:manualLayout>
      </c:layout>
      <c:barChart>
        <c:barDir val="col"/>
        <c:grouping val="clustered"/>
        <c:varyColors val="0"/>
        <c:ser>
          <c:idx val="0"/>
          <c:order val="0"/>
          <c:tx>
            <c:strRef>
              <c:f>riepilogo!$A$17</c:f>
              <c:strCache>
                <c:ptCount val="1"/>
                <c:pt idx="0">
                  <c:v>aes-cbc-256</c:v>
                </c:pt>
              </c:strCache>
            </c:strRef>
          </c:tx>
          <c:spPr>
            <a:solidFill>
              <a:schemeClr val="tx1">
                <a:lumMod val="65000"/>
                <a:lumOff val="35000"/>
              </a:schemeClr>
            </a:solidFill>
            <a:ln>
              <a:noFill/>
            </a:ln>
          </c:spPr>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riepilogo!$B$17:$O$17</c15:sqref>
                  </c15:fullRef>
                </c:ext>
              </c:extLst>
              <c:f>riepilogo!$B$17:$M$17</c:f>
              <c:numCache>
                <c:formatCode>#,##0.00</c:formatCode>
                <c:ptCount val="12"/>
                <c:pt idx="0">
                  <c:v>4.3594429999999997</c:v>
                </c:pt>
                <c:pt idx="1">
                  <c:v>4.17197</c:v>
                </c:pt>
                <c:pt idx="2">
                  <c:v>3.715735</c:v>
                </c:pt>
                <c:pt idx="3">
                  <c:v>4.6589999999999998</c:v>
                </c:pt>
                <c:pt idx="4">
                  <c:v>5.04</c:v>
                </c:pt>
                <c:pt idx="5">
                  <c:v>30.75</c:v>
                </c:pt>
              </c:numCache>
            </c:numRef>
          </c:val>
          <c:extLst>
            <c:ext xmlns:c16="http://schemas.microsoft.com/office/drawing/2014/chart" uri="{C3380CC4-5D6E-409C-BE32-E72D297353CC}">
              <c16:uniqueId val="{00000000-DFD0-4528-AE8C-51B058EA99EB}"/>
            </c:ext>
          </c:extLst>
        </c:ser>
        <c:ser>
          <c:idx val="1"/>
          <c:order val="1"/>
          <c:tx>
            <c:strRef>
              <c:f>riepilogo!$A$18</c:f>
              <c:strCache>
                <c:ptCount val="1"/>
                <c:pt idx="0">
                  <c:v>aes-ofb-256</c:v>
                </c:pt>
              </c:strCache>
            </c:strRef>
          </c:tx>
          <c:spPr>
            <a:solidFill>
              <a:schemeClr val="accent1">
                <a:lumMod val="75000"/>
              </a:schemeClr>
            </a:solidFill>
            <a:ln>
              <a:noFill/>
            </a:ln>
          </c:spPr>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riepilogo!$B$18:$O$18</c15:sqref>
                  </c15:fullRef>
                </c:ext>
              </c:extLst>
              <c:f>riepilogo!$B$18:$M$18</c:f>
              <c:numCache>
                <c:formatCode>#,##0.00</c:formatCode>
                <c:ptCount val="12"/>
                <c:pt idx="0">
                  <c:v>3.69</c:v>
                </c:pt>
                <c:pt idx="1">
                  <c:v>3.32</c:v>
                </c:pt>
                <c:pt idx="2">
                  <c:v>2.9409999999999998</c:v>
                </c:pt>
                <c:pt idx="3">
                  <c:v>3</c:v>
                </c:pt>
                <c:pt idx="4">
                  <c:v>5.2169999999999996</c:v>
                </c:pt>
                <c:pt idx="5">
                  <c:v>32.39</c:v>
                </c:pt>
              </c:numCache>
            </c:numRef>
          </c:val>
          <c:extLst>
            <c:ext xmlns:c16="http://schemas.microsoft.com/office/drawing/2014/chart" uri="{C3380CC4-5D6E-409C-BE32-E72D297353CC}">
              <c16:uniqueId val="{00000001-DFD0-4528-AE8C-51B058EA99EB}"/>
            </c:ext>
          </c:extLst>
        </c:ser>
        <c:ser>
          <c:idx val="2"/>
          <c:order val="2"/>
          <c:tx>
            <c:strRef>
              <c:f>riepilogo!$A$19</c:f>
              <c:strCache>
                <c:ptCount val="1"/>
                <c:pt idx="0">
                  <c:v>aes-ctr-256</c:v>
                </c:pt>
              </c:strCache>
            </c:strRef>
          </c:tx>
          <c:spPr>
            <a:solidFill>
              <a:schemeClr val="accent2">
                <a:lumMod val="75000"/>
              </a:schemeClr>
            </a:solidFill>
            <a:ln>
              <a:noFill/>
            </a:ln>
          </c:spPr>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riepilogo!$B$19:$O$19</c15:sqref>
                  </c15:fullRef>
                </c:ext>
              </c:extLst>
              <c:f>riepilogo!$B$19:$M$19</c:f>
              <c:numCache>
                <c:formatCode>#,##0.00</c:formatCode>
                <c:ptCount val="12"/>
                <c:pt idx="0">
                  <c:v>2.75</c:v>
                </c:pt>
                <c:pt idx="1">
                  <c:v>2.8</c:v>
                </c:pt>
                <c:pt idx="2">
                  <c:v>2.96</c:v>
                </c:pt>
                <c:pt idx="3">
                  <c:v>6.44</c:v>
                </c:pt>
                <c:pt idx="4">
                  <c:v>5.2939999999999996</c:v>
                </c:pt>
                <c:pt idx="5">
                  <c:v>32.4</c:v>
                </c:pt>
              </c:numCache>
            </c:numRef>
          </c:val>
          <c:extLst>
            <c:ext xmlns:c16="http://schemas.microsoft.com/office/drawing/2014/chart" uri="{C3380CC4-5D6E-409C-BE32-E72D297353CC}">
              <c16:uniqueId val="{00000002-DFD0-4528-AE8C-51B058EA99EB}"/>
            </c:ext>
          </c:extLst>
        </c:ser>
        <c:ser>
          <c:idx val="3"/>
          <c:order val="3"/>
          <c:tx>
            <c:strRef>
              <c:f>riepilogo!$A$20</c:f>
              <c:strCache>
                <c:ptCount val="1"/>
                <c:pt idx="0">
                  <c:v>aes-ecb-256</c:v>
                </c:pt>
              </c:strCache>
            </c:strRef>
          </c:tx>
          <c:spPr>
            <a:solidFill>
              <a:schemeClr val="accent3">
                <a:lumMod val="75000"/>
              </a:schemeClr>
            </a:solidFill>
            <a:ln>
              <a:noFill/>
            </a:ln>
          </c:spPr>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riepilogo!$B$20:$O$20</c15:sqref>
                  </c15:fullRef>
                </c:ext>
              </c:extLst>
              <c:f>riepilogo!$B$20:$M$20</c:f>
              <c:numCache>
                <c:formatCode>#,##0.00</c:formatCode>
                <c:ptCount val="12"/>
                <c:pt idx="0">
                  <c:v>3.47</c:v>
                </c:pt>
                <c:pt idx="1">
                  <c:v>3.23</c:v>
                </c:pt>
                <c:pt idx="2">
                  <c:v>2.89</c:v>
                </c:pt>
                <c:pt idx="3">
                  <c:v>3.05</c:v>
                </c:pt>
                <c:pt idx="4">
                  <c:v>4.6050000000000004</c:v>
                </c:pt>
                <c:pt idx="5">
                  <c:v>28.84</c:v>
                </c:pt>
              </c:numCache>
            </c:numRef>
          </c:val>
          <c:extLst>
            <c:ext xmlns:c16="http://schemas.microsoft.com/office/drawing/2014/chart" uri="{C3380CC4-5D6E-409C-BE32-E72D297353CC}">
              <c16:uniqueId val="{00000003-DFD0-4528-AE8C-51B058EA99EB}"/>
            </c:ext>
          </c:extLst>
        </c:ser>
        <c:ser>
          <c:idx val="4"/>
          <c:order val="4"/>
          <c:tx>
            <c:strRef>
              <c:f>riepilogo!$A$21</c:f>
              <c:strCache>
                <c:ptCount val="1"/>
                <c:pt idx="0">
                  <c:v>aes-cbc-128</c:v>
                </c:pt>
              </c:strCache>
            </c:strRef>
          </c:tx>
          <c:spPr>
            <a:solidFill>
              <a:schemeClr val="accent4">
                <a:lumMod val="75000"/>
              </a:schemeClr>
            </a:solidFill>
            <a:ln>
              <a:noFill/>
            </a:ln>
          </c:spPr>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riepilogo!$B$21:$O$21</c15:sqref>
                  </c15:fullRef>
                </c:ext>
              </c:extLst>
              <c:f>riepilogo!$B$21:$M$21</c:f>
              <c:numCache>
                <c:formatCode>#,##0.00</c:formatCode>
                <c:ptCount val="12"/>
                <c:pt idx="0">
                  <c:v>2.66</c:v>
                </c:pt>
                <c:pt idx="1">
                  <c:v>3.4870000000000001</c:v>
                </c:pt>
                <c:pt idx="2">
                  <c:v>2.6739999999999999</c:v>
                </c:pt>
                <c:pt idx="3">
                  <c:v>2.72</c:v>
                </c:pt>
                <c:pt idx="4">
                  <c:v>4.29</c:v>
                </c:pt>
                <c:pt idx="5">
                  <c:v>34.200000000000003</c:v>
                </c:pt>
              </c:numCache>
            </c:numRef>
          </c:val>
          <c:extLst>
            <c:ext xmlns:c16="http://schemas.microsoft.com/office/drawing/2014/chart" uri="{C3380CC4-5D6E-409C-BE32-E72D297353CC}">
              <c16:uniqueId val="{00000004-DFD0-4528-AE8C-51B058EA99EB}"/>
            </c:ext>
          </c:extLst>
        </c:ser>
        <c:ser>
          <c:idx val="5"/>
          <c:order val="5"/>
          <c:tx>
            <c:strRef>
              <c:f>riepilogo!$A$22</c:f>
              <c:strCache>
                <c:ptCount val="1"/>
                <c:pt idx="0">
                  <c:v>aes-ofb-128</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riepilogo!$B$22:$O$22</c15:sqref>
                  </c15:fullRef>
                </c:ext>
              </c:extLst>
              <c:f>riepilogo!$B$22:$M$22</c:f>
              <c:numCache>
                <c:formatCode>#,##0.00</c:formatCode>
                <c:ptCount val="12"/>
                <c:pt idx="0">
                  <c:v>4.38</c:v>
                </c:pt>
                <c:pt idx="1">
                  <c:v>3.76</c:v>
                </c:pt>
                <c:pt idx="2">
                  <c:v>2.54</c:v>
                </c:pt>
                <c:pt idx="3">
                  <c:v>2.81</c:v>
                </c:pt>
                <c:pt idx="4">
                  <c:v>4.32</c:v>
                </c:pt>
                <c:pt idx="5">
                  <c:v>30.155000000000001</c:v>
                </c:pt>
              </c:numCache>
            </c:numRef>
          </c:val>
          <c:extLst>
            <c:ext xmlns:c16="http://schemas.microsoft.com/office/drawing/2014/chart" uri="{C3380CC4-5D6E-409C-BE32-E72D297353CC}">
              <c16:uniqueId val="{00000000-8D15-471F-B3CC-81860029825B}"/>
            </c:ext>
          </c:extLst>
        </c:ser>
        <c:ser>
          <c:idx val="6"/>
          <c:order val="6"/>
          <c:tx>
            <c:strRef>
              <c:f>riepilogo!$A$23</c:f>
              <c:strCache>
                <c:ptCount val="1"/>
                <c:pt idx="0">
                  <c:v>aes-ctr-128</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riepilogo!$B$23:$O$23</c15:sqref>
                  </c15:fullRef>
                </c:ext>
              </c:extLst>
              <c:f>riepilogo!$B$23:$M$23</c:f>
              <c:numCache>
                <c:formatCode>#,##0.00</c:formatCode>
                <c:ptCount val="12"/>
                <c:pt idx="0">
                  <c:v>2.2599999999999998</c:v>
                </c:pt>
                <c:pt idx="1">
                  <c:v>3.98</c:v>
                </c:pt>
                <c:pt idx="2">
                  <c:v>3.1</c:v>
                </c:pt>
                <c:pt idx="3">
                  <c:v>3</c:v>
                </c:pt>
                <c:pt idx="4">
                  <c:v>2.29</c:v>
                </c:pt>
                <c:pt idx="5">
                  <c:v>27.89</c:v>
                </c:pt>
              </c:numCache>
            </c:numRef>
          </c:val>
          <c:extLst>
            <c:ext xmlns:c16="http://schemas.microsoft.com/office/drawing/2014/chart" uri="{C3380CC4-5D6E-409C-BE32-E72D297353CC}">
              <c16:uniqueId val="{00000001-8D15-471F-B3CC-81860029825B}"/>
            </c:ext>
          </c:extLst>
        </c:ser>
        <c:ser>
          <c:idx val="7"/>
          <c:order val="7"/>
          <c:tx>
            <c:strRef>
              <c:f>riepilogo!$A$24</c:f>
              <c:strCache>
                <c:ptCount val="1"/>
                <c:pt idx="0">
                  <c:v>aes-ecb-128</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riepilogo!$B$24:$O$24</c15:sqref>
                  </c15:fullRef>
                </c:ext>
              </c:extLst>
              <c:f>riepilogo!$B$24:$M$24</c:f>
              <c:numCache>
                <c:formatCode>#,##0.00</c:formatCode>
                <c:ptCount val="12"/>
                <c:pt idx="0">
                  <c:v>2.64</c:v>
                </c:pt>
                <c:pt idx="1">
                  <c:v>2.91</c:v>
                </c:pt>
                <c:pt idx="2">
                  <c:v>5.04</c:v>
                </c:pt>
                <c:pt idx="3">
                  <c:v>3.8660000000000001</c:v>
                </c:pt>
                <c:pt idx="4">
                  <c:v>4.7300000000000004</c:v>
                </c:pt>
                <c:pt idx="5">
                  <c:v>29.96</c:v>
                </c:pt>
              </c:numCache>
            </c:numRef>
          </c:val>
          <c:extLst>
            <c:ext xmlns:c16="http://schemas.microsoft.com/office/drawing/2014/chart" uri="{C3380CC4-5D6E-409C-BE32-E72D297353CC}">
              <c16:uniqueId val="{00000002-8D15-471F-B3CC-81860029825B}"/>
            </c:ext>
          </c:extLst>
        </c:ser>
        <c:ser>
          <c:idx val="8"/>
          <c:order val="8"/>
          <c:tx>
            <c:strRef>
              <c:f>riepilogo!$A$25</c:f>
              <c:strCache>
                <c:ptCount val="1"/>
                <c:pt idx="0">
                  <c:v>aes-cbc-192</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riepilogo!$B$25:$O$25</c15:sqref>
                  </c15:fullRef>
                </c:ext>
              </c:extLst>
              <c:f>riepilogo!$B$25:$M$25</c:f>
              <c:numCache>
                <c:formatCode>#,##0.00</c:formatCode>
                <c:ptCount val="12"/>
                <c:pt idx="0">
                  <c:v>2.54</c:v>
                </c:pt>
                <c:pt idx="1">
                  <c:v>3.79</c:v>
                </c:pt>
                <c:pt idx="2">
                  <c:v>3.49</c:v>
                </c:pt>
                <c:pt idx="3">
                  <c:v>2.5499999999999998</c:v>
                </c:pt>
                <c:pt idx="4">
                  <c:v>5.25</c:v>
                </c:pt>
                <c:pt idx="5">
                  <c:v>31.89</c:v>
                </c:pt>
              </c:numCache>
            </c:numRef>
          </c:val>
          <c:extLst>
            <c:ext xmlns:c16="http://schemas.microsoft.com/office/drawing/2014/chart" uri="{C3380CC4-5D6E-409C-BE32-E72D297353CC}">
              <c16:uniqueId val="{00000003-8D15-471F-B3CC-81860029825B}"/>
            </c:ext>
          </c:extLst>
        </c:ser>
        <c:ser>
          <c:idx val="9"/>
          <c:order val="9"/>
          <c:tx>
            <c:strRef>
              <c:f>riepilogo!$A$26</c:f>
              <c:strCache>
                <c:ptCount val="1"/>
                <c:pt idx="0">
                  <c:v>aes-ofb-192</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riepilogo!$B$26:$O$26</c15:sqref>
                  </c15:fullRef>
                </c:ext>
              </c:extLst>
              <c:f>riepilogo!$B$26:$M$26</c:f>
              <c:numCache>
                <c:formatCode>#,##0.00</c:formatCode>
                <c:ptCount val="12"/>
                <c:pt idx="0">
                  <c:v>6.99</c:v>
                </c:pt>
                <c:pt idx="1">
                  <c:v>7.17</c:v>
                </c:pt>
                <c:pt idx="2">
                  <c:v>2.3959999999999999</c:v>
                </c:pt>
                <c:pt idx="3">
                  <c:v>2.39</c:v>
                </c:pt>
                <c:pt idx="4">
                  <c:v>3.98</c:v>
                </c:pt>
                <c:pt idx="5">
                  <c:v>32.979999999999997</c:v>
                </c:pt>
              </c:numCache>
            </c:numRef>
          </c:val>
          <c:extLst>
            <c:ext xmlns:c16="http://schemas.microsoft.com/office/drawing/2014/chart" uri="{C3380CC4-5D6E-409C-BE32-E72D297353CC}">
              <c16:uniqueId val="{00000004-8D15-471F-B3CC-81860029825B}"/>
            </c:ext>
          </c:extLst>
        </c:ser>
        <c:ser>
          <c:idx val="10"/>
          <c:order val="10"/>
          <c:tx>
            <c:strRef>
              <c:f>riepilogo!$A$27</c:f>
              <c:strCache>
                <c:ptCount val="1"/>
                <c:pt idx="0">
                  <c:v>aes-ctr-192</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riepilogo!$B$27:$O$27</c15:sqref>
                  </c15:fullRef>
                </c:ext>
              </c:extLst>
              <c:f>riepilogo!$B$27:$M$27</c:f>
              <c:numCache>
                <c:formatCode>#,##0.00</c:formatCode>
                <c:ptCount val="12"/>
                <c:pt idx="0">
                  <c:v>2.5299999999999998</c:v>
                </c:pt>
                <c:pt idx="1">
                  <c:v>2.4900000000000002</c:v>
                </c:pt>
                <c:pt idx="2">
                  <c:v>2.58</c:v>
                </c:pt>
                <c:pt idx="3">
                  <c:v>4.1399999999999997</c:v>
                </c:pt>
                <c:pt idx="4">
                  <c:v>4.6500000000000004</c:v>
                </c:pt>
                <c:pt idx="5">
                  <c:v>30.86</c:v>
                </c:pt>
              </c:numCache>
            </c:numRef>
          </c:val>
          <c:extLst>
            <c:ext xmlns:c16="http://schemas.microsoft.com/office/drawing/2014/chart" uri="{C3380CC4-5D6E-409C-BE32-E72D297353CC}">
              <c16:uniqueId val="{00000005-8D15-471F-B3CC-81860029825B}"/>
            </c:ext>
          </c:extLst>
        </c:ser>
        <c:ser>
          <c:idx val="11"/>
          <c:order val="11"/>
          <c:tx>
            <c:strRef>
              <c:f>riepilogo!$A$28</c:f>
              <c:strCache>
                <c:ptCount val="1"/>
                <c:pt idx="0">
                  <c:v>aes-ecb-192</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riepilogo!$B$28:$O$28</c15:sqref>
                  </c15:fullRef>
                </c:ext>
              </c:extLst>
              <c:f>riepilogo!$B$28:$M$28</c:f>
              <c:numCache>
                <c:formatCode>#,##0.00</c:formatCode>
                <c:ptCount val="12"/>
                <c:pt idx="0">
                  <c:v>2.4900000000000002</c:v>
                </c:pt>
                <c:pt idx="1">
                  <c:v>3.2</c:v>
                </c:pt>
                <c:pt idx="2">
                  <c:v>3.8</c:v>
                </c:pt>
                <c:pt idx="3">
                  <c:v>3.0219999999999998</c:v>
                </c:pt>
                <c:pt idx="4">
                  <c:v>5.032</c:v>
                </c:pt>
                <c:pt idx="5">
                  <c:v>34.26</c:v>
                </c:pt>
              </c:numCache>
            </c:numRef>
          </c:val>
          <c:extLst>
            <c:ext xmlns:c16="http://schemas.microsoft.com/office/drawing/2014/chart" uri="{C3380CC4-5D6E-409C-BE32-E72D297353CC}">
              <c16:uniqueId val="{00000006-8D15-471F-B3CC-81860029825B}"/>
            </c:ext>
          </c:extLst>
        </c:ser>
        <c:ser>
          <c:idx val="12"/>
          <c:order val="12"/>
          <c:tx>
            <c:strRef>
              <c:f>riepilogo!$A$29</c:f>
              <c:strCache>
                <c:ptCount val="1"/>
                <c:pt idx="0">
                  <c:v>des-cbc</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riepilogo!$B$29:$O$29</c15:sqref>
                  </c15:fullRef>
                </c:ext>
              </c:extLst>
              <c:f>riepilogo!$B$29:$M$29</c:f>
              <c:numCache>
                <c:formatCode>#,##0.00</c:formatCode>
                <c:ptCount val="12"/>
                <c:pt idx="0">
                  <c:v>2.95</c:v>
                </c:pt>
                <c:pt idx="1">
                  <c:v>2.63</c:v>
                </c:pt>
                <c:pt idx="2">
                  <c:v>3.17</c:v>
                </c:pt>
                <c:pt idx="3">
                  <c:v>2.56</c:v>
                </c:pt>
                <c:pt idx="4">
                  <c:v>11.46</c:v>
                </c:pt>
                <c:pt idx="5">
                  <c:v>46.3</c:v>
                </c:pt>
              </c:numCache>
            </c:numRef>
          </c:val>
          <c:extLst>
            <c:ext xmlns:c16="http://schemas.microsoft.com/office/drawing/2014/chart" uri="{C3380CC4-5D6E-409C-BE32-E72D297353CC}">
              <c16:uniqueId val="{00000007-8D15-471F-B3CC-81860029825B}"/>
            </c:ext>
          </c:extLst>
        </c:ser>
        <c:ser>
          <c:idx val="13"/>
          <c:order val="13"/>
          <c:tx>
            <c:strRef>
              <c:f>riepilogo!$A$30</c:f>
              <c:strCache>
                <c:ptCount val="1"/>
                <c:pt idx="0">
                  <c:v>des-ofb</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riepilogo!$B$30:$O$30</c15:sqref>
                  </c15:fullRef>
                </c:ext>
              </c:extLst>
              <c:f>riepilogo!$B$30:$M$30</c:f>
              <c:numCache>
                <c:formatCode>#,##0.00</c:formatCode>
                <c:ptCount val="12"/>
                <c:pt idx="0">
                  <c:v>4.0199999999999996</c:v>
                </c:pt>
                <c:pt idx="1">
                  <c:v>2.23</c:v>
                </c:pt>
                <c:pt idx="2">
                  <c:v>3.11</c:v>
                </c:pt>
                <c:pt idx="3">
                  <c:v>3.58</c:v>
                </c:pt>
                <c:pt idx="4">
                  <c:v>9.6</c:v>
                </c:pt>
                <c:pt idx="5">
                  <c:v>54.04</c:v>
                </c:pt>
              </c:numCache>
            </c:numRef>
          </c:val>
          <c:extLst>
            <c:ext xmlns:c16="http://schemas.microsoft.com/office/drawing/2014/chart" uri="{C3380CC4-5D6E-409C-BE32-E72D297353CC}">
              <c16:uniqueId val="{00000008-8D15-471F-B3CC-81860029825B}"/>
            </c:ext>
          </c:extLst>
        </c:ser>
        <c:ser>
          <c:idx val="14"/>
          <c:order val="14"/>
          <c:tx>
            <c:strRef>
              <c:f>riepilogo!$A$31</c:f>
              <c:strCache>
                <c:ptCount val="1"/>
                <c:pt idx="0">
                  <c:v>des-ecb</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riepilogo!$B$31:$O$31</c15:sqref>
                  </c15:fullRef>
                </c:ext>
              </c:extLst>
              <c:f>riepilogo!$B$31:$M$31</c:f>
              <c:numCache>
                <c:formatCode>#,##0.00</c:formatCode>
                <c:ptCount val="12"/>
                <c:pt idx="0">
                  <c:v>3.91</c:v>
                </c:pt>
                <c:pt idx="1">
                  <c:v>3.04</c:v>
                </c:pt>
                <c:pt idx="2">
                  <c:v>3.08</c:v>
                </c:pt>
                <c:pt idx="3">
                  <c:v>5.79</c:v>
                </c:pt>
                <c:pt idx="4">
                  <c:v>8.41</c:v>
                </c:pt>
                <c:pt idx="5">
                  <c:v>52.84</c:v>
                </c:pt>
              </c:numCache>
            </c:numRef>
          </c:val>
          <c:extLst>
            <c:ext xmlns:c16="http://schemas.microsoft.com/office/drawing/2014/chart" uri="{C3380CC4-5D6E-409C-BE32-E72D297353CC}">
              <c16:uniqueId val="{00000009-8D15-471F-B3CC-81860029825B}"/>
            </c:ext>
          </c:extLst>
        </c:ser>
        <c:ser>
          <c:idx val="15"/>
          <c:order val="15"/>
          <c:tx>
            <c:strRef>
              <c:f>riepilogo!$A$32</c:f>
              <c:strCache>
                <c:ptCount val="1"/>
                <c:pt idx="0">
                  <c:v>b-cbc</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riepilogo!$B$32:$O$32</c15:sqref>
                  </c15:fullRef>
                </c:ext>
              </c:extLst>
              <c:f>riepilogo!$B$32:$M$32</c:f>
              <c:numCache>
                <c:formatCode>#,##0.00</c:formatCode>
                <c:ptCount val="12"/>
                <c:pt idx="0">
                  <c:v>2.2000000000000002</c:v>
                </c:pt>
                <c:pt idx="1">
                  <c:v>2.48</c:v>
                </c:pt>
                <c:pt idx="2">
                  <c:v>2.58</c:v>
                </c:pt>
                <c:pt idx="3">
                  <c:v>6.2</c:v>
                </c:pt>
                <c:pt idx="4">
                  <c:v>4.29</c:v>
                </c:pt>
                <c:pt idx="5">
                  <c:v>35.880000000000003</c:v>
                </c:pt>
              </c:numCache>
            </c:numRef>
          </c:val>
          <c:extLst>
            <c:ext xmlns:c16="http://schemas.microsoft.com/office/drawing/2014/chart" uri="{C3380CC4-5D6E-409C-BE32-E72D297353CC}">
              <c16:uniqueId val="{0000000A-8D15-471F-B3CC-81860029825B}"/>
            </c:ext>
          </c:extLst>
        </c:ser>
        <c:ser>
          <c:idx val="16"/>
          <c:order val="16"/>
          <c:tx>
            <c:strRef>
              <c:f>riepilogo!$A$33</c:f>
              <c:strCache>
                <c:ptCount val="1"/>
                <c:pt idx="0">
                  <c:v>b-ofb</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riepilogo!$B$33:$O$33</c15:sqref>
                  </c15:fullRef>
                </c:ext>
              </c:extLst>
              <c:f>riepilogo!$B$33:$M$33</c:f>
              <c:numCache>
                <c:formatCode>#,##0.00</c:formatCode>
                <c:ptCount val="12"/>
                <c:pt idx="0">
                  <c:v>2.94</c:v>
                </c:pt>
                <c:pt idx="1">
                  <c:v>3.14</c:v>
                </c:pt>
                <c:pt idx="2">
                  <c:v>3.71</c:v>
                </c:pt>
                <c:pt idx="3">
                  <c:v>3</c:v>
                </c:pt>
                <c:pt idx="4">
                  <c:v>5.83</c:v>
                </c:pt>
                <c:pt idx="5">
                  <c:v>46.418500000000002</c:v>
                </c:pt>
              </c:numCache>
            </c:numRef>
          </c:val>
          <c:extLst>
            <c:ext xmlns:c16="http://schemas.microsoft.com/office/drawing/2014/chart" uri="{C3380CC4-5D6E-409C-BE32-E72D297353CC}">
              <c16:uniqueId val="{0000000B-8D15-471F-B3CC-81860029825B}"/>
            </c:ext>
          </c:extLst>
        </c:ser>
        <c:ser>
          <c:idx val="17"/>
          <c:order val="17"/>
          <c:tx>
            <c:strRef>
              <c:f>riepilogo!$A$34</c:f>
              <c:strCache>
                <c:ptCount val="1"/>
                <c:pt idx="0">
                  <c:v>b-ecb</c:v>
                </c:pt>
              </c:strCache>
            </c:strRef>
          </c:tx>
          <c:invertIfNegative val="0"/>
          <c:cat>
            <c:strRef>
              <c:extLst>
                <c:ext xmlns:c15="http://schemas.microsoft.com/office/drawing/2012/chart" uri="{02D57815-91ED-43cb-92C2-25804820EDAC}">
                  <c15:fullRef>
                    <c15:sqref>riepilogo!$B$16:$O$16</c15:sqref>
                  </c15:fullRef>
                </c:ext>
              </c:extLst>
              <c:f>riepilogo!$B$16:$M$16</c:f>
              <c:strCache>
                <c:ptCount val="12"/>
                <c:pt idx="0">
                  <c:v>10kB</c:v>
                </c:pt>
                <c:pt idx="1">
                  <c:v>100kB</c:v>
                </c:pt>
                <c:pt idx="2">
                  <c:v>1MB</c:v>
                </c:pt>
                <c:pt idx="3">
                  <c:v>10MB</c:v>
                </c:pt>
                <c:pt idx="4">
                  <c:v>100MB</c:v>
                </c:pt>
                <c:pt idx="5">
                  <c:v>1GB</c:v>
                </c:pt>
                <c:pt idx="6">
                  <c:v>Colonna1</c:v>
                </c:pt>
                <c:pt idx="7">
                  <c:v>Colonna2</c:v>
                </c:pt>
                <c:pt idx="8">
                  <c:v>Colonna3</c:v>
                </c:pt>
                <c:pt idx="9">
                  <c:v>Colonna4</c:v>
                </c:pt>
                <c:pt idx="10">
                  <c:v>Colonna5</c:v>
                </c:pt>
                <c:pt idx="11">
                  <c:v>Colonna6</c:v>
                </c:pt>
              </c:strCache>
            </c:strRef>
          </c:cat>
          <c:val>
            <c:numRef>
              <c:extLst>
                <c:ext xmlns:c15="http://schemas.microsoft.com/office/drawing/2012/chart" uri="{02D57815-91ED-43cb-92C2-25804820EDAC}">
                  <c15:fullRef>
                    <c15:sqref>riepilogo!$B$34:$O$34</c15:sqref>
                  </c15:fullRef>
                </c:ext>
              </c:extLst>
              <c:f>riepilogo!$B$34:$M$34</c:f>
              <c:numCache>
                <c:formatCode>#,##0.00</c:formatCode>
                <c:ptCount val="12"/>
                <c:pt idx="0">
                  <c:v>2.54</c:v>
                </c:pt>
                <c:pt idx="1">
                  <c:v>3.24</c:v>
                </c:pt>
                <c:pt idx="2">
                  <c:v>5.57</c:v>
                </c:pt>
                <c:pt idx="3">
                  <c:v>3.41</c:v>
                </c:pt>
                <c:pt idx="4">
                  <c:v>4.4400000000000004</c:v>
                </c:pt>
                <c:pt idx="5">
                  <c:v>36.94</c:v>
                </c:pt>
              </c:numCache>
            </c:numRef>
          </c:val>
          <c:extLst>
            <c:ext xmlns:c16="http://schemas.microsoft.com/office/drawing/2014/chart" uri="{C3380CC4-5D6E-409C-BE32-E72D297353CC}">
              <c16:uniqueId val="{0000000C-8D15-471F-B3CC-81860029825B}"/>
            </c:ext>
          </c:extLst>
        </c:ser>
        <c:dLbls>
          <c:showLegendKey val="0"/>
          <c:showVal val="0"/>
          <c:showCatName val="0"/>
          <c:showSerName val="0"/>
          <c:showPercent val="0"/>
          <c:showBubbleSize val="0"/>
        </c:dLbls>
        <c:gapWidth val="150"/>
        <c:axId val="243593864"/>
        <c:axId val="243593472"/>
      </c:barChart>
      <c:catAx>
        <c:axId val="243593864"/>
        <c:scaling>
          <c:orientation val="minMax"/>
        </c:scaling>
        <c:delete val="1"/>
        <c:axPos val="b"/>
        <c:majorGridlines>
          <c:spPr>
            <a:ln>
              <a:solidFill>
                <a:schemeClr val="bg1">
                  <a:lumMod val="85000"/>
                </a:schemeClr>
              </a:solidFill>
            </a:ln>
          </c:spPr>
        </c:majorGridlines>
        <c:numFmt formatCode="General" sourceLinked="0"/>
        <c:majorTickMark val="out"/>
        <c:minorTickMark val="none"/>
        <c:tickLblPos val="nextTo"/>
        <c:crossAx val="243593472"/>
        <c:crosses val="autoZero"/>
        <c:auto val="1"/>
        <c:lblAlgn val="ctr"/>
        <c:lblOffset val="100"/>
        <c:noMultiLvlLbl val="0"/>
      </c:catAx>
      <c:valAx>
        <c:axId val="243593472"/>
        <c:scaling>
          <c:orientation val="minMax"/>
          <c:max val="55"/>
          <c:min val="0"/>
        </c:scaling>
        <c:delete val="0"/>
        <c:axPos val="l"/>
        <c:majorGridlines>
          <c:spPr>
            <a:ln>
              <a:solidFill>
                <a:schemeClr val="bg1">
                  <a:lumMod val="85000"/>
                  <a:alpha val="30000"/>
                </a:schemeClr>
              </a:solidFill>
            </a:ln>
          </c:spPr>
        </c:majorGridlines>
        <c:numFmt formatCode="#,##0;;" sourceLinked="0"/>
        <c:majorTickMark val="none"/>
        <c:minorTickMark val="none"/>
        <c:tickLblPos val="nextTo"/>
        <c:crossAx val="243593864"/>
        <c:crosses val="autoZero"/>
        <c:crossBetween val="between"/>
      </c:valAx>
      <c:spPr>
        <a:noFill/>
      </c:spPr>
    </c:plotArea>
    <c:legend>
      <c:legendPos val="tr"/>
      <c:layout>
        <c:manualLayout>
          <c:xMode val="edge"/>
          <c:yMode val="edge"/>
          <c:x val="0.4703929066355359"/>
          <c:y val="1.6888975834542422E-2"/>
          <c:w val="8.3695903367600979E-2"/>
          <c:h val="0.86835960139128965"/>
        </c:manualLayout>
      </c:layout>
      <c:overlay val="0"/>
      <c:txPr>
        <a:bodyPr/>
        <a:lstStyle/>
        <a:p>
          <a:pPr>
            <a:defRPr sz="1100" kern="0" spc="-10" baseline="0">
              <a:solidFill>
                <a:schemeClr val="tx1"/>
              </a:solidFill>
              <a:latin typeface="+mj-lt"/>
            </a:defRPr>
          </a:pPr>
          <a:endParaRPr lang="it-IT"/>
        </a:p>
      </c:txPr>
    </c:legend>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2</xdr:row>
      <xdr:rowOff>38100</xdr:rowOff>
    </xdr:from>
    <xdr:to>
      <xdr:col>14</xdr:col>
      <xdr:colOff>485775</xdr:colOff>
      <xdr:row>8</xdr:row>
      <xdr:rowOff>66675</xdr:rowOff>
    </xdr:to>
    <xdr:graphicFrame macro="">
      <xdr:nvGraphicFramePr>
        <xdr:cNvPr id="2" name="Trend di spesa" descr="Istogramma che mostra le spese mensili per categoria">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RiepilogoSpese" displayName="RiepilogoSpese" ref="A16:O35" totalsRowCount="1">
  <autoFilter ref="A16:O34" xr:uid="{00000000-0009-0000-0100-00000E000000}"/>
  <tableColumns count="15">
    <tableColumn id="1" xr3:uid="{00000000-0010-0000-0000-000001000000}" name="Spese" totalsRowDxfId="13"/>
    <tableColumn id="2" xr3:uid="{00000000-0010-0000-0000-000002000000}" name="10kB" dataDxfId="26" totalsRowDxfId="12">
      <calculatedColumnFormula>SUMIFS(SpeGen[Importo],SpeGen[Categoria],RiepilogoSpese[Spese])</calculatedColumnFormula>
    </tableColumn>
    <tableColumn id="3" xr3:uid="{00000000-0010-0000-0000-000003000000}" name="100kB" dataDxfId="25" totalsRowDxfId="11">
      <calculatedColumnFormula>SUMIFS(SpeFeb[Importo],SpeFeb[Categoria],RiepilogoSpese[Spese])</calculatedColumnFormula>
    </tableColumn>
    <tableColumn id="4" xr3:uid="{00000000-0010-0000-0000-000004000000}" name="1MB" dataDxfId="24" totalsRowDxfId="10">
      <calculatedColumnFormula>SUMIFS(SpeMar[Importo],SpeMar[Categoria],RiepilogoSpese[Spese])</calculatedColumnFormula>
    </tableColumn>
    <tableColumn id="5" xr3:uid="{00000000-0010-0000-0000-000005000000}" name="10MB" dataDxfId="23" totalsRowDxfId="9">
      <calculatedColumnFormula>SUMIFS(SpeApr[Importo],SpeApr[Categoria],RiepilogoSpese[Spese])</calculatedColumnFormula>
    </tableColumn>
    <tableColumn id="6" xr3:uid="{00000000-0010-0000-0000-000006000000}" name="100MB" dataDxfId="22" totalsRowDxfId="8">
      <calculatedColumnFormula>SUMIFS(SpeMag[Importo],SpeMag[Categoria],RiepilogoSpese[Spese])</calculatedColumnFormula>
    </tableColumn>
    <tableColumn id="7" xr3:uid="{00000000-0010-0000-0000-000007000000}" name="1GB" dataDxfId="21" totalsRowDxfId="7">
      <calculatedColumnFormula>SUMIFS(SpeGiu[Importo],SpeGiu[Categoria],RiepilogoSpese[Spese])</calculatedColumnFormula>
    </tableColumn>
    <tableColumn id="8" xr3:uid="{00000000-0010-0000-0000-000008000000}" name="Colonna1" dataDxfId="20" totalsRowDxfId="6"/>
    <tableColumn id="9" xr3:uid="{00000000-0010-0000-0000-000009000000}" name="Colonna2" dataDxfId="19" totalsRowDxfId="5"/>
    <tableColumn id="10" xr3:uid="{00000000-0010-0000-0000-00000A000000}" name="Colonna3" dataDxfId="18" totalsRowDxfId="4"/>
    <tableColumn id="11" xr3:uid="{00000000-0010-0000-0000-00000B000000}" name="Colonna4" dataDxfId="17" totalsRowDxfId="3"/>
    <tableColumn id="12" xr3:uid="{00000000-0010-0000-0000-00000C000000}" name="Colonna5" dataDxfId="16" totalsRowDxfId="2"/>
    <tableColumn id="13" xr3:uid="{00000000-0010-0000-0000-00000D000000}" name="Colonna6" dataDxfId="15" totalsRowDxfId="1"/>
    <tableColumn id="14" xr3:uid="{00000000-0010-0000-0000-00000E000000}" name="Totale" dataDxfId="14" totalsRowDxfId="0">
      <calculatedColumnFormula>SUM(RiepilogoSpese[[#This Row],[10kB]:[Colonna6]])</calculatedColumnFormula>
    </tableColumn>
    <tableColumn id="15" xr3:uid="{00000000-0010-0000-0000-00000F000000}" name="Tendenza"/>
  </tableColumns>
  <tableStyleInfo name="Tabella Riepilogo" showFirstColumn="0" showLastColumn="1" showRowStripes="0" showColumnStripes="1"/>
  <extLst>
    <ext xmlns:x14="http://schemas.microsoft.com/office/spreadsheetml/2009/9/main" uri="{504A1905-F514-4f6f-8877-14C23A59335A}">
      <x14:table altTextSummary="La tabella mostra le spese mensili sommate per categoria per ogni mese di un anno, a partire da gennaio.  La tabella è formattata per l'allineamento verticale, con un grafico situato direttamente al di sopra, in modo che ogni mese della tabella sia allineato con ogni raggruppamento di mesi nel grafico"/>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SpeSet" displayName="SpeSet" ref="A2:E9" totalsRowCount="1">
  <autoFilter ref="A2:E8" xr:uid="{00000000-0009-0000-0100-00000A000000}"/>
  <tableColumns count="5">
    <tableColumn id="1" xr3:uid="{00000000-0010-0000-0900-000001000000}" name="Data" totalsRowLabel="Totale" dataDxfId="54" totalsRowDxfId="53"/>
    <tableColumn id="2" xr3:uid="{00000000-0010-0000-0900-000002000000}" name="N. PO" totalsRowDxfId="52"/>
    <tableColumn id="3" xr3:uid="{00000000-0010-0000-0900-000003000000}" name="Importo" totalsRowFunction="sum" dataDxfId="51" totalsRowDxfId="50"/>
    <tableColumn id="4" xr3:uid="{00000000-0010-0000-0900-000004000000}" name="Categoria" totalsRowDxfId="49"/>
    <tableColumn id="5" xr3:uid="{00000000-0010-0000-0900-000005000000}" name="Descrizione" totalsRowDxfId="48"/>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SpeOtt" displayName="SpeOtt" ref="A2:E9" totalsRowCount="1">
  <autoFilter ref="A2:E8" xr:uid="{00000000-0009-0000-0100-00000B000000}"/>
  <tableColumns count="5">
    <tableColumn id="1" xr3:uid="{00000000-0010-0000-0A00-000001000000}" name="Data" totalsRowLabel="Totale" dataDxfId="47" totalsRowDxfId="46"/>
    <tableColumn id="2" xr3:uid="{00000000-0010-0000-0A00-000002000000}" name="N. PO" totalsRowDxfId="45"/>
    <tableColumn id="3" xr3:uid="{00000000-0010-0000-0A00-000003000000}" name="Importo" totalsRowFunction="sum" dataDxfId="44" totalsRowDxfId="43"/>
    <tableColumn id="4" xr3:uid="{00000000-0010-0000-0A00-000004000000}" name="Categoria" totalsRowDxfId="42"/>
    <tableColumn id="5" xr3:uid="{00000000-0010-0000-0A00-000005000000}" name="Descrizione" totalsRowDxfId="41"/>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SpeNov" displayName="SpeNov" ref="A2:E9" totalsRowCount="1">
  <autoFilter ref="A2:E8" xr:uid="{00000000-0009-0000-0100-00000C000000}"/>
  <tableColumns count="5">
    <tableColumn id="1" xr3:uid="{00000000-0010-0000-0B00-000001000000}" name="Data" totalsRowLabel="Totale" dataDxfId="40" totalsRowDxfId="39"/>
    <tableColumn id="2" xr3:uid="{00000000-0010-0000-0B00-000002000000}" name="N. PO" totalsRowDxfId="38"/>
    <tableColumn id="3" xr3:uid="{00000000-0010-0000-0B00-000003000000}" name="Importo" totalsRowFunction="sum" dataDxfId="37" totalsRowDxfId="36"/>
    <tableColumn id="4" xr3:uid="{00000000-0010-0000-0B00-000004000000}" name="Categoria" totalsRowDxfId="35"/>
    <tableColumn id="5" xr3:uid="{00000000-0010-0000-0B00-000005000000}" name="Descrizione" totalsRowDxfId="34"/>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SpeDic" displayName="SpeDic" ref="A2:E9" totalsRowCount="1">
  <autoFilter ref="A2:E8" xr:uid="{00000000-0009-0000-0100-00000D000000}"/>
  <tableColumns count="5">
    <tableColumn id="1" xr3:uid="{00000000-0010-0000-0C00-000001000000}" name="Data" totalsRowLabel="Totale" dataDxfId="33" totalsRowDxfId="32"/>
    <tableColumn id="2" xr3:uid="{00000000-0010-0000-0C00-000002000000}" name="N. PO" totalsRowDxfId="31"/>
    <tableColumn id="3" xr3:uid="{00000000-0010-0000-0C00-000003000000}" name="Importo" totalsRowFunction="sum" dataDxfId="30" totalsRowDxfId="29"/>
    <tableColumn id="4" xr3:uid="{00000000-0010-0000-0C00-000004000000}" name="Categoria" totalsRowDxfId="28"/>
    <tableColumn id="5" xr3:uid="{00000000-0010-0000-0C00-000005000000}" name="Descrizione" totalsRowDxfId="27"/>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peGen" displayName="SpeGen" ref="A2:E9" totalsRowCount="1">
  <autoFilter ref="A2:E8" xr:uid="{00000000-0009-0000-0100-000002000000}"/>
  <tableColumns count="5">
    <tableColumn id="1" xr3:uid="{00000000-0010-0000-0100-000001000000}" name="Data" totalsRowLabel="Totale" dataDxfId="103" totalsRowDxfId="102"/>
    <tableColumn id="2" xr3:uid="{00000000-0010-0000-0100-000002000000}" name="N. PO"/>
    <tableColumn id="3" xr3:uid="{00000000-0010-0000-0100-000003000000}" name="Importo" totalsRowFunction="sum" dataDxfId="101" totalsRowDxfId="100"/>
    <tableColumn id="4" xr3:uid="{00000000-0010-0000-0100-000004000000}" name="Categoria"/>
    <tableColumn id="5" xr3:uid="{00000000-0010-0000-0100-000005000000}" name="Descrizione"/>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peFeb" displayName="SpeFeb" ref="A2:E9" totalsRowCount="1">
  <autoFilter ref="A2:E8" xr:uid="{00000000-0009-0000-0100-000003000000}"/>
  <tableColumns count="5">
    <tableColumn id="1" xr3:uid="{00000000-0010-0000-0200-000001000000}" name="Data" totalsRowLabel="Totale" dataDxfId="99" totalsRowDxfId="98"/>
    <tableColumn id="2" xr3:uid="{00000000-0010-0000-0200-000002000000}" name="N. PO" totalsRowDxfId="97"/>
    <tableColumn id="3" xr3:uid="{00000000-0010-0000-0200-000003000000}" name="Importo" totalsRowFunction="sum" dataDxfId="96" totalsRowDxfId="95"/>
    <tableColumn id="4" xr3:uid="{00000000-0010-0000-0200-000004000000}" name="Categoria" totalsRowDxfId="94"/>
    <tableColumn id="5" xr3:uid="{00000000-0010-0000-0200-000005000000}" name="Descrizione" totalsRowDxfId="93"/>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peMar" displayName="SpeMar" ref="A2:E9" totalsRowCount="1">
  <autoFilter ref="A2:E8" xr:uid="{00000000-0009-0000-0100-000004000000}"/>
  <tableColumns count="5">
    <tableColumn id="1" xr3:uid="{00000000-0010-0000-0300-000001000000}" name="Data" totalsRowLabel="Totale" dataDxfId="92" totalsRowDxfId="91"/>
    <tableColumn id="2" xr3:uid="{00000000-0010-0000-0300-000002000000}" name="N. PO" totalsRowDxfId="90"/>
    <tableColumn id="3" xr3:uid="{00000000-0010-0000-0300-000003000000}" name="Importo" totalsRowFunction="sum" dataDxfId="89" totalsRowDxfId="88"/>
    <tableColumn id="4" xr3:uid="{00000000-0010-0000-0300-000004000000}" name="Categoria" totalsRowDxfId="87"/>
    <tableColumn id="5" xr3:uid="{00000000-0010-0000-0300-000005000000}" name="Descrizione" totalsRowDxfId="86"/>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SpeApr" displayName="SpeApr" ref="A2:E9" totalsRowCount="1">
  <autoFilter ref="A2:E8" xr:uid="{00000000-0009-0000-0100-000005000000}"/>
  <tableColumns count="5">
    <tableColumn id="1" xr3:uid="{00000000-0010-0000-0400-000001000000}" name="Data" totalsRowLabel="Totale" dataDxfId="85" totalsRowDxfId="84"/>
    <tableColumn id="2" xr3:uid="{00000000-0010-0000-0400-000002000000}" name="N. PO" totalsRowDxfId="83"/>
    <tableColumn id="3" xr3:uid="{00000000-0010-0000-0400-000003000000}" name="Importo" totalsRowFunction="sum" dataDxfId="82" totalsRowDxfId="81"/>
    <tableColumn id="4" xr3:uid="{00000000-0010-0000-0400-000004000000}" name="Categoria" totalsRowDxfId="80"/>
    <tableColumn id="5" xr3:uid="{00000000-0010-0000-0400-000005000000}" name="Descrizione" totalsRowDxfId="79"/>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SpeMag" displayName="SpeMag" ref="A2:E9" totalsRowCount="1">
  <autoFilter ref="A2:E8" xr:uid="{00000000-0009-0000-0100-000006000000}"/>
  <tableColumns count="5">
    <tableColumn id="1" xr3:uid="{00000000-0010-0000-0500-000001000000}" name="Data" totalsRowLabel="Totale" dataDxfId="78" totalsRowDxfId="77"/>
    <tableColumn id="2" xr3:uid="{00000000-0010-0000-0500-000002000000}" name="N. PO"/>
    <tableColumn id="3" xr3:uid="{00000000-0010-0000-0500-000003000000}" name="Importo" totalsRowFunction="sum" dataDxfId="76" totalsRowDxfId="75"/>
    <tableColumn id="4" xr3:uid="{00000000-0010-0000-0500-000004000000}" name="Categoria"/>
    <tableColumn id="5" xr3:uid="{00000000-0010-0000-0500-000005000000}" name="Descrizione" totalsRowDxfId="74"/>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peGiu" displayName="SpeGiu" ref="A2:E9" totalsRowCount="1">
  <autoFilter ref="A2:E8" xr:uid="{00000000-0009-0000-0100-000007000000}"/>
  <tableColumns count="5">
    <tableColumn id="1" xr3:uid="{00000000-0010-0000-0600-000001000000}" name="Data" totalsRowLabel="Totale" dataDxfId="73" totalsRowDxfId="72"/>
    <tableColumn id="2" xr3:uid="{00000000-0010-0000-0600-000002000000}" name="N. PO" totalsRowDxfId="71"/>
    <tableColumn id="3" xr3:uid="{00000000-0010-0000-0600-000003000000}" name="Importo" totalsRowFunction="sum" dataDxfId="70" totalsRowDxfId="69"/>
    <tableColumn id="4" xr3:uid="{00000000-0010-0000-0600-000004000000}" name="Categoria"/>
    <tableColumn id="5" xr3:uid="{00000000-0010-0000-0600-000005000000}" name="Descrizione"/>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SpeLug" displayName="SpeLug" ref="A2:E9" totalsRowCount="1">
  <autoFilter ref="A2:E8" xr:uid="{00000000-0009-0000-0100-000008000000}"/>
  <tableColumns count="5">
    <tableColumn id="1" xr3:uid="{00000000-0010-0000-0700-000001000000}" name="Data" totalsRowLabel="Totale" dataDxfId="68" totalsRowDxfId="67"/>
    <tableColumn id="2" xr3:uid="{00000000-0010-0000-0700-000002000000}" name="N. PO" totalsRowDxfId="66"/>
    <tableColumn id="3" xr3:uid="{00000000-0010-0000-0700-000003000000}" name="Importo" totalsRowFunction="sum" dataDxfId="65" totalsRowDxfId="64"/>
    <tableColumn id="4" xr3:uid="{00000000-0010-0000-0700-000004000000}" name="Categoria" totalsRowDxfId="63"/>
    <tableColumn id="5" xr3:uid="{00000000-0010-0000-0700-000005000000}" name="Descrizione" totalsRowDxfId="62"/>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SpeAgo" displayName="SpeAgo" ref="A2:E9" totalsRowCount="1">
  <autoFilter ref="A2:E8" xr:uid="{00000000-0009-0000-0100-000009000000}"/>
  <tableColumns count="5">
    <tableColumn id="1" xr3:uid="{00000000-0010-0000-0800-000001000000}" name="Data" totalsRowLabel="Totale" dataDxfId="61" totalsRowDxfId="60"/>
    <tableColumn id="2" xr3:uid="{00000000-0010-0000-0800-000002000000}" name="N. PO" totalsRowDxfId="59"/>
    <tableColumn id="3" xr3:uid="{00000000-0010-0000-0800-000003000000}" name="Importo" totalsRowFunction="sum" dataDxfId="58" totalsRowDxfId="57"/>
    <tableColumn id="4" xr3:uid="{00000000-0010-0000-0800-000004000000}" name="Categoria" totalsRowDxfId="56"/>
    <tableColumn id="5" xr3:uid="{00000000-0010-0000-0800-000005000000}" name="Descrizione" totalsRowDxfId="55"/>
  </tableColumns>
  <tableStyleInfo name="Tabella Riepilogo" showFirstColumn="0" showLastColumn="0" showRowStripes="0" showColumnStripes="1"/>
  <extLst>
    <ext xmlns:x14="http://schemas.microsoft.com/office/spreadsheetml/2009/9/main" uri="{504A1905-F514-4f6f-8877-14C23A59335A}">
      <x14:table altTextSummary="Elenco dei dettagli delle spese mensili, come Data, N. PO, Importo, Categoria e Descrizione"/>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autoPageBreaks="0" fitToPage="1"/>
  </sheetPr>
  <dimension ref="A1:A18"/>
  <sheetViews>
    <sheetView showGridLines="0" zoomScale="90" zoomScaleNormal="90" workbookViewId="0"/>
  </sheetViews>
  <sheetFormatPr defaultColWidth="9" defaultRowHeight="30" customHeight="1" x14ac:dyDescent="0.25"/>
  <cols>
    <col min="1" max="1" width="152.42578125" style="11" customWidth="1"/>
    <col min="2" max="16384" width="9" style="11"/>
  </cols>
  <sheetData>
    <row r="1" spans="1:1" ht="35.1" customHeight="1" x14ac:dyDescent="0.4">
      <c r="A1" s="4" t="s">
        <v>0</v>
      </c>
    </row>
    <row r="2" spans="1:1" ht="30" customHeight="1" x14ac:dyDescent="0.25">
      <c r="A2" s="6" t="s">
        <v>1</v>
      </c>
    </row>
    <row r="3" spans="1:1" ht="30" customHeight="1" x14ac:dyDescent="0.25">
      <c r="A3" s="10" t="s">
        <v>2</v>
      </c>
    </row>
    <row r="4" spans="1:1" ht="30" customHeight="1" x14ac:dyDescent="0.25">
      <c r="A4" s="10" t="s">
        <v>3</v>
      </c>
    </row>
    <row r="5" spans="1:1" ht="30" customHeight="1" x14ac:dyDescent="0.25">
      <c r="A5" s="6" t="s">
        <v>4</v>
      </c>
    </row>
    <row r="6" spans="1:1" ht="30" customHeight="1" x14ac:dyDescent="0.25">
      <c r="A6" s="10" t="s">
        <v>5</v>
      </c>
    </row>
    <row r="7" spans="1:1" ht="30" customHeight="1" x14ac:dyDescent="0.25">
      <c r="A7" s="12" t="str">
        <f>ROW(A1)&amp;". Se la tabella non include una riga Totale, iniziare a digitare sotto la tabella perché si espanda automaticamente quando si preme INVIO o TAB."</f>
        <v>1. Se la tabella non include una riga Totale, iniziare a digitare sotto la tabella perché si espanda automaticamente quando si preme INVIO o TAB.</v>
      </c>
    </row>
    <row r="8" spans="1:1" ht="30" customHeight="1" x14ac:dyDescent="0.25">
      <c r="A8" s="16" t="str">
        <f>ROW(A2)&amp;". Posizionare il puntatore di cella nell'ultima cella sopra la riga Totale, ad esempio il totale per l'ultima spesa, e quindi premere TAB."</f>
        <v>2. Posizionare il puntatore di cella nell'ultima cella sopra la riga Totale, ad esempio il totale per l'ultima spesa, e quindi premere TAB.</v>
      </c>
    </row>
    <row r="9" spans="1:1" ht="30" customHeight="1" x14ac:dyDescent="0.25">
      <c r="A9" s="16" t="str">
        <f>ROW(A3)&amp;". Fare clic con il pulsante destro del mouse nella tabella e scegliere Inserisci dal menu di scelta rapida, quindi fare clic su Righe tabella sopra o Righe tabella sotto."</f>
        <v>3. Fare clic con il pulsante destro del mouse nella tabella e scegliere Inserisci dal menu di scelta rapida, quindi fare clic su Righe tabella sopra o Righe tabella sotto.</v>
      </c>
    </row>
    <row r="10" spans="1:1" ht="30" customHeight="1" x14ac:dyDescent="0.25">
      <c r="A10" s="13" t="str">
        <f>ROW(A4)&amp;". Nell'angolo in basso a destra della tabella posizionare il mouse sul quadratino di ridimensionamento della tabella e trascinarlo verso il basso per aumentare il numero di righe di tabella disponibili."</f>
        <v>4. Nell'angolo in basso a destra della tabella posizionare il mouse sul quadratino di ridimensionamento della tabella e trascinarlo verso il basso per aumentare il numero di righe di tabella disponibili.</v>
      </c>
    </row>
    <row r="11" spans="1:1" ht="30" customHeight="1" x14ac:dyDescent="0.25">
      <c r="A11" s="10" t="s">
        <v>6</v>
      </c>
    </row>
    <row r="12" spans="1:1" ht="30" customHeight="1" x14ac:dyDescent="0.25">
      <c r="A12" s="10" t="s">
        <v>7</v>
      </c>
    </row>
    <row r="13" spans="1:1" ht="30" customHeight="1" x14ac:dyDescent="0.25">
      <c r="A13" s="7" t="s">
        <v>8</v>
      </c>
    </row>
    <row r="14" spans="1:1" ht="30" customHeight="1" x14ac:dyDescent="0.25">
      <c r="A14" s="13" t="str">
        <f>ROW(A1)&amp;". La riga Spesa 1 viene immessa nel foglio di lavoro di riepilogo sotto Spese nella tabella RiepilogoSpese (come titolo per il tipo di spesa)"</f>
        <v>1. La riga Spesa 1 viene immessa nel foglio di lavoro di riepilogo sotto Spese nella tabella RiepilogoSpese (come titolo per il tipo di spesa)</v>
      </c>
    </row>
    <row r="15" spans="1:1" ht="30" customHeight="1" x14ac:dyDescent="0.25">
      <c r="A15" s="13" t="str">
        <f>ROW(A2)&amp;". Per ogni mese in cui si verificano spese, immettere l'importo delle spese nel foglio di lavoro del mese corrispondente."</f>
        <v>2. Per ogni mese in cui si verificano spese, immettere l'importo delle spese nel foglio di lavoro del mese corrispondente.</v>
      </c>
    </row>
    <row r="16" spans="1:1" ht="30" customHeight="1" x14ac:dyDescent="0.25">
      <c r="A16" s="5" t="str">
        <f>ROW(A3)&amp;". Il tipo di spesa dal foglio di lavoro RiepilogoSpese crea un elenco di categorie per la colonna Categoria nel foglio di lavoro di ogni mese."</f>
        <v>3. Il tipo di spesa dal foglio di lavoro RiepilogoSpese crea un elenco di categorie per la colonna Categoria nel foglio di lavoro di ogni mese.</v>
      </c>
    </row>
    <row r="17" spans="1:1" ht="30" customHeight="1" x14ac:dyDescent="0.25">
      <c r="A17" s="5" t="str">
        <f>ROW(A4)&amp;". Usare l'elenco di categorie nella colonna Categoria per selezionare il tipo di spesa corrispondente per l'importo delle spese immesso"</f>
        <v>4. Usare l'elenco di categorie nella colonna Categoria per selezionare il tipo di spesa corrispondente per l'importo delle spese immesso</v>
      </c>
    </row>
    <row r="18" spans="1:1" ht="30" customHeight="1" x14ac:dyDescent="0.25">
      <c r="A18" s="5" t="str">
        <f>ROW(A5)&amp;". Per aggiungere nuove spese per qualsiasi mese, aggiungere una nuova riga alla tabella RiepilogoSpese nel foglio di lavoro di riepilogo, quindi immettere i dettagli delle spese corrispondenti nel foglio di lavoro del mese a cui si applicano."</f>
        <v>5. Per aggiungere nuove spese per qualsiasi mese, aggiungere una nuova riga alla tabella RiepilogoSpese nel foglio di lavoro di riepilogo, quindi immettere i dettagli delle spese corrispondenti nel foglio di lavoro del mese a cui si applicano.</v>
      </c>
    </row>
  </sheetData>
  <dataValidations count="1">
    <dataValidation allowBlank="1" showInputMessage="1" showErrorMessage="1" prompt="Foglio di lavoro Suggerimenti che descrive come usare la cartella di lavoro" sqref="A1" xr:uid="{00000000-0002-0000-0000-000000000000}"/>
  </dataValidations>
  <printOptions horizontalCentered="1"/>
  <pageMargins left="0.7" right="0.7" top="0.75" bottom="0.75" header="0.3" footer="0.3"/>
  <pageSetup paperSize="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pageSetUpPr autoPageBreaks="0" fitToPage="1"/>
  </sheetPr>
  <dimension ref="A1:E9"/>
  <sheetViews>
    <sheetView showGridLines="0" zoomScaleNormal="10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7" t="s">
        <v>34</v>
      </c>
      <c r="B1" s="27"/>
      <c r="C1" s="28"/>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DATE(YEAR(TODAY()),8,8)</f>
        <v>43685</v>
      </c>
      <c r="B3" s="2" t="s">
        <v>21</v>
      </c>
      <c r="C3" s="20"/>
      <c r="D3" s="2" t="s">
        <v>10</v>
      </c>
      <c r="E3" s="2" t="s">
        <v>27</v>
      </c>
    </row>
    <row r="4" spans="1:5" ht="30" customHeight="1" x14ac:dyDescent="0.25">
      <c r="A4" s="21">
        <f ca="1">DATE(YEAR(TODAY()),8,9)</f>
        <v>43686</v>
      </c>
      <c r="B4" s="2" t="s">
        <v>22</v>
      </c>
      <c r="C4" s="20"/>
      <c r="D4" s="2" t="s">
        <v>11</v>
      </c>
      <c r="E4" s="2"/>
    </row>
    <row r="5" spans="1:5" ht="30" customHeight="1" x14ac:dyDescent="0.25">
      <c r="A5" s="21"/>
      <c r="B5" s="2"/>
      <c r="C5" s="20"/>
      <c r="D5" s="2" t="s">
        <v>11</v>
      </c>
      <c r="E5" s="2"/>
    </row>
    <row r="6" spans="1:5" ht="30" customHeight="1" x14ac:dyDescent="0.25">
      <c r="A6" s="21"/>
      <c r="B6" s="2"/>
      <c r="C6" s="20"/>
      <c r="D6" s="2" t="s">
        <v>12</v>
      </c>
      <c r="E6" s="2"/>
    </row>
    <row r="7" spans="1:5" ht="30" customHeight="1" x14ac:dyDescent="0.25">
      <c r="A7" s="21"/>
      <c r="B7" s="2"/>
      <c r="C7" s="20"/>
      <c r="D7" s="2" t="s">
        <v>13</v>
      </c>
      <c r="E7" s="2"/>
    </row>
    <row r="8" spans="1:5" ht="30" customHeight="1" x14ac:dyDescent="0.25">
      <c r="A8" s="21"/>
      <c r="B8" s="2"/>
      <c r="C8" s="20"/>
      <c r="D8" s="2" t="s">
        <v>14</v>
      </c>
      <c r="E8" s="2"/>
    </row>
    <row r="9" spans="1:5" ht="30" customHeight="1" x14ac:dyDescent="0.25">
      <c r="A9" s="22" t="s">
        <v>15</v>
      </c>
      <c r="B9" s="22"/>
      <c r="C9" s="23">
        <f>SUBTOTAL(109,SpeAgo[Importo])</f>
        <v>0</v>
      </c>
      <c r="D9" s="22"/>
      <c r="E9" s="22"/>
    </row>
  </sheetData>
  <mergeCells count="1">
    <mergeCell ref="A1:C1"/>
  </mergeCells>
  <dataValidations disablePrompts="1" count="11">
    <dataValidation type="list" errorStyle="warning" allowBlank="1" showInputMessage="1" showErrorMessage="1" error="Per includere una spesa nel foglio Riepilogo, è necessario prima selezionarla nell'elenco a discesa" sqref="D3:D8" xr:uid="{00000000-0002-0000-09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900-000001000000}"/>
    <dataValidation allowBlank="1" showInputMessage="1" showErrorMessage="1" prompt="Collegamento ipertestuale al foglio di lavoro Riepilogo" sqref="D1" xr:uid="{00000000-0002-0000-0900-000002000000}"/>
    <dataValidation allowBlank="1" showInputMessage="1" showErrorMessage="1" prompt="Collegamento ipertestuale al foglio di lavoro Suggerimenti" sqref="E1" xr:uid="{00000000-0002-0000-0900-000003000000}"/>
    <dataValidation allowBlank="1" showInputMessage="1" showErrorMessage="1" prompt="Immettere la data della spesa in questa colonna" sqref="A2" xr:uid="{00000000-0002-0000-0900-000004000000}"/>
    <dataValidation allowBlank="1" showInputMessage="1" showErrorMessage="1" prompt="Immettere il n. PO in questa colonna" sqref="B2" xr:uid="{00000000-0002-0000-0900-000005000000}"/>
    <dataValidation allowBlank="1" showInputMessage="1" showErrorMessage="1" prompt="Immettere l'importo della spesa in questa colonna" sqref="C2" xr:uid="{00000000-0002-0000-09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900-000007000000}"/>
    <dataValidation allowBlank="1" showInputMessage="1" showErrorMessage="1" prompt="Immettere una descrizione della spesa in questa colonna" sqref="E2" xr:uid="{00000000-0002-0000-0900-000008000000}"/>
    <dataValidation type="custom" errorStyle="warning" allowBlank="1" showInputMessage="1" showErrorMessage="1" errorTitle="Convalida importo" error="L'importo deve essere un numero." sqref="C3:C8" xr:uid="{00000000-0002-0000-0900-000009000000}">
      <formula1>ISNUMBER($C3)</formula1>
    </dataValidation>
    <dataValidation type="custom" errorStyle="warning" allowBlank="1" showInputMessage="1" showErrorMessage="1" error="Per aggiungere questa spesa al foglio Riepilogo, è necessario immettere una data in Agosto" sqref="A3:A8" xr:uid="{00000000-0002-0000-0900-00000A000000}">
      <formula1>MONTH($A3)=8</formula1>
    </dataValidation>
  </dataValidations>
  <hyperlinks>
    <hyperlink ref="D1" location="riepilogo!A1" tooltip="Selezionare la visualizzazione Riepilogo" display="Riepilogo" xr:uid="{00000000-0004-0000-0900-000000000000}"/>
    <hyperlink ref="E1" location="suggerimenti!A1" tooltip="Selezionare per passare al foglio di lavoro Suggerimenti" display="Suggerimenti" xr:uid="{00000000-0004-0000-0900-000001000000}"/>
  </hyperlinks>
  <printOptions horizontalCentered="1"/>
  <pageMargins left="0.7" right="0.7" top="0.75" bottom="0.75" header="0.3" footer="0.3"/>
  <pageSetup paperSize="9" fitToHeight="0"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7" t="s">
        <v>35</v>
      </c>
      <c r="B1" s="27"/>
      <c r="C1" s="28"/>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DATE(YEAR(TODAY()),9,9)</f>
        <v>43717</v>
      </c>
      <c r="B3" s="2" t="s">
        <v>21</v>
      </c>
      <c r="C3" s="20"/>
      <c r="D3" s="2" t="s">
        <v>10</v>
      </c>
      <c r="E3" s="2" t="s">
        <v>27</v>
      </c>
    </row>
    <row r="4" spans="1:5" ht="30" customHeight="1" x14ac:dyDescent="0.25">
      <c r="A4" s="21">
        <f ca="1">DATE(YEAR(TODAY()),9,15)</f>
        <v>43723</v>
      </c>
      <c r="B4" s="2" t="s">
        <v>22</v>
      </c>
      <c r="C4" s="20"/>
      <c r="D4" s="2" t="s">
        <v>11</v>
      </c>
      <c r="E4" s="2"/>
    </row>
    <row r="5" spans="1:5" ht="30" customHeight="1" x14ac:dyDescent="0.25">
      <c r="A5" s="21"/>
      <c r="B5" s="2"/>
      <c r="C5" s="20"/>
      <c r="D5" s="2" t="s">
        <v>11</v>
      </c>
      <c r="E5" s="2"/>
    </row>
    <row r="6" spans="1:5" ht="30" customHeight="1" x14ac:dyDescent="0.25">
      <c r="A6" s="21"/>
      <c r="B6" s="2"/>
      <c r="C6" s="20"/>
      <c r="D6" s="2" t="s">
        <v>12</v>
      </c>
      <c r="E6" s="2"/>
    </row>
    <row r="7" spans="1:5" ht="30" customHeight="1" x14ac:dyDescent="0.25">
      <c r="A7" s="21"/>
      <c r="B7" s="2"/>
      <c r="C7" s="20"/>
      <c r="D7" s="2" t="s">
        <v>13</v>
      </c>
      <c r="E7" s="2"/>
    </row>
    <row r="8" spans="1:5" ht="30" customHeight="1" x14ac:dyDescent="0.25">
      <c r="A8" s="21"/>
      <c r="B8" s="2"/>
      <c r="C8" s="20"/>
      <c r="D8" s="2" t="s">
        <v>14</v>
      </c>
      <c r="E8" s="2"/>
    </row>
    <row r="9" spans="1:5" ht="30" customHeight="1" x14ac:dyDescent="0.25">
      <c r="A9" s="22" t="s">
        <v>15</v>
      </c>
      <c r="B9" s="22"/>
      <c r="C9" s="23">
        <f>SUBTOTAL(109,SpeSet[Importo])</f>
        <v>0</v>
      </c>
      <c r="D9" s="22"/>
      <c r="E9" s="22"/>
    </row>
  </sheetData>
  <mergeCells count="1">
    <mergeCell ref="A1:C1"/>
  </mergeCells>
  <dataValidations disablePrompts="1" count="11">
    <dataValidation type="list" errorStyle="warning" allowBlank="1" showInputMessage="1" showErrorMessage="1" error="Per includere una spesa nel foglio Riepilogo, è necessario prima selezionarla nell'elenco a discesa" sqref="D3:D8" xr:uid="{00000000-0002-0000-0A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A00-000001000000}"/>
    <dataValidation allowBlank="1" showInputMessage="1" showErrorMessage="1" prompt="Collegamento ipertestuale al foglio di lavoro Riepilogo" sqref="D1" xr:uid="{00000000-0002-0000-0A00-000002000000}"/>
    <dataValidation allowBlank="1" showInputMessage="1" showErrorMessage="1" prompt="Collegamento ipertestuale al foglio di lavoro Suggerimenti" sqref="E1" xr:uid="{00000000-0002-0000-0A00-000003000000}"/>
    <dataValidation allowBlank="1" showInputMessage="1" showErrorMessage="1" prompt="Immettere la data della spesa in questa colonna" sqref="A2" xr:uid="{00000000-0002-0000-0A00-000004000000}"/>
    <dataValidation allowBlank="1" showInputMessage="1" showErrorMessage="1" prompt="Immettere il n. PO in questa colonna" sqref="B2" xr:uid="{00000000-0002-0000-0A00-000005000000}"/>
    <dataValidation allowBlank="1" showInputMessage="1" showErrorMessage="1" prompt="Immettere l'importo della spesa in questa colonna" sqref="C2" xr:uid="{00000000-0002-0000-0A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A00-000007000000}"/>
    <dataValidation allowBlank="1" showInputMessage="1" showErrorMessage="1" prompt="Immettere una descrizione della spesa in questa colonna" sqref="E2" xr:uid="{00000000-0002-0000-0A00-000008000000}"/>
    <dataValidation type="custom" errorStyle="warning" allowBlank="1" showInputMessage="1" showErrorMessage="1" errorTitle="Convalida importo" error="L'importo deve essere un numero." sqref="C3:C8" xr:uid="{00000000-0002-0000-0A00-000009000000}">
      <formula1>ISNUMBER($C3)</formula1>
    </dataValidation>
    <dataValidation type="custom" errorStyle="warning" allowBlank="1" showInputMessage="1" showErrorMessage="1" error="Per aggiungere questa spesa al foglio Riepilogo, è necessario immettere una data in Settembre" sqref="A3:A8" xr:uid="{00000000-0002-0000-0A00-00000A000000}">
      <formula1>MONTH($A3)=9</formula1>
    </dataValidation>
  </dataValidations>
  <hyperlinks>
    <hyperlink ref="D1" location="riepilogo!A1" tooltip="Selezionare la visualizzazione Riepilogo" display="Riepilogo" xr:uid="{00000000-0004-0000-0A00-000000000000}"/>
    <hyperlink ref="E1" location="suggerimenti!A1" tooltip="Selezionare per passare al foglio di lavoro Suggerimenti" display="Suggerimenti" xr:uid="{00000000-0004-0000-0A00-000001000000}"/>
  </hyperlinks>
  <printOptions horizontalCentered="1"/>
  <pageMargins left="0.7" right="0.7" top="0.75" bottom="0.75" header="0.3" footer="0.3"/>
  <pageSetup paperSize="9" fitToHeight="0"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59999389629810485"/>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7" t="s">
        <v>36</v>
      </c>
      <c r="B1" s="27"/>
      <c r="C1" s="28"/>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DATE(YEAR(TODAY()),10,10)</f>
        <v>43748</v>
      </c>
      <c r="B3" s="2" t="s">
        <v>21</v>
      </c>
      <c r="C3" s="20"/>
      <c r="D3" s="2" t="s">
        <v>10</v>
      </c>
      <c r="E3" s="2" t="s">
        <v>27</v>
      </c>
    </row>
    <row r="4" spans="1:5" ht="30" customHeight="1" x14ac:dyDescent="0.25">
      <c r="A4" s="21">
        <f ca="1">DATE(YEAR(TODAY()),10,21)</f>
        <v>43759</v>
      </c>
      <c r="B4" s="2" t="s">
        <v>22</v>
      </c>
      <c r="C4" s="20"/>
      <c r="D4" s="2" t="s">
        <v>11</v>
      </c>
      <c r="E4" s="2"/>
    </row>
    <row r="5" spans="1:5" ht="30" customHeight="1" x14ac:dyDescent="0.25">
      <c r="A5" s="21"/>
      <c r="B5" s="2"/>
      <c r="C5" s="20"/>
      <c r="D5" s="2" t="s">
        <v>11</v>
      </c>
      <c r="E5" s="2"/>
    </row>
    <row r="6" spans="1:5" ht="30" customHeight="1" x14ac:dyDescent="0.25">
      <c r="A6" s="21"/>
      <c r="B6" s="2"/>
      <c r="C6" s="20"/>
      <c r="D6" s="2" t="s">
        <v>12</v>
      </c>
      <c r="E6" s="2"/>
    </row>
    <row r="7" spans="1:5" ht="30" customHeight="1" x14ac:dyDescent="0.25">
      <c r="A7" s="21"/>
      <c r="B7" s="2"/>
      <c r="C7" s="20"/>
      <c r="D7" s="2" t="s">
        <v>13</v>
      </c>
      <c r="E7" s="2"/>
    </row>
    <row r="8" spans="1:5" ht="30" customHeight="1" x14ac:dyDescent="0.25">
      <c r="A8" s="21"/>
      <c r="B8" s="2"/>
      <c r="C8" s="20"/>
      <c r="D8" s="2" t="s">
        <v>14</v>
      </c>
      <c r="E8" s="2"/>
    </row>
    <row r="9" spans="1:5" ht="30" customHeight="1" x14ac:dyDescent="0.25">
      <c r="A9" s="22" t="s">
        <v>15</v>
      </c>
      <c r="B9" s="22"/>
      <c r="C9" s="23">
        <f>SUBTOTAL(109,SpeOtt[Importo])</f>
        <v>0</v>
      </c>
      <c r="D9" s="22"/>
      <c r="E9" s="22"/>
    </row>
  </sheetData>
  <mergeCells count="1">
    <mergeCell ref="A1:C1"/>
  </mergeCells>
  <dataValidations disablePrompts="1" count="11">
    <dataValidation type="list" errorStyle="warning" allowBlank="1" showInputMessage="1" showErrorMessage="1" error="Per includere una spesa nel foglio Riepilogo, è necessario prima selezionarla nell'elenco a discesa" sqref="D3:D8" xr:uid="{00000000-0002-0000-0B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B00-000001000000}"/>
    <dataValidation allowBlank="1" showInputMessage="1" showErrorMessage="1" prompt="Collegamento ipertestuale al foglio di lavoro Riepilogo" sqref="D1" xr:uid="{00000000-0002-0000-0B00-000002000000}"/>
    <dataValidation allowBlank="1" showInputMessage="1" showErrorMessage="1" prompt="Collegamento ipertestuale al foglio di lavoro Suggerimenti" sqref="E1" xr:uid="{00000000-0002-0000-0B00-000003000000}"/>
    <dataValidation allowBlank="1" showInputMessage="1" showErrorMessage="1" prompt="Immettere la data della spesa in questa colonna" sqref="A2" xr:uid="{00000000-0002-0000-0B00-000004000000}"/>
    <dataValidation allowBlank="1" showInputMessage="1" showErrorMessage="1" prompt="Immettere il n. PO in questa colonna" sqref="B2" xr:uid="{00000000-0002-0000-0B00-000005000000}"/>
    <dataValidation allowBlank="1" showInputMessage="1" showErrorMessage="1" prompt="Immettere l'importo della spesa in questa colonna" sqref="C2" xr:uid="{00000000-0002-0000-0B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B00-000007000000}"/>
    <dataValidation allowBlank="1" showInputMessage="1" showErrorMessage="1" prompt="Immettere una descrizione della spesa in questa colonna" sqref="E2" xr:uid="{00000000-0002-0000-0B00-000008000000}"/>
    <dataValidation type="custom" errorStyle="warning" allowBlank="1" showInputMessage="1" showErrorMessage="1" errorTitle="Convalida importo" error="L'importo deve essere un numero." sqref="C3:C8" xr:uid="{00000000-0002-0000-0B00-000009000000}">
      <formula1>ISNUMBER($C3)</formula1>
    </dataValidation>
    <dataValidation type="custom" errorStyle="warning" allowBlank="1" showInputMessage="1" showErrorMessage="1" error="Per aggiungere questa spesa al foglio Riepilogo, è necessario immettere una data in Ottobre" sqref="A3:A8" xr:uid="{00000000-0002-0000-0B00-00000A000000}">
      <formula1>MONTH($A3)=10</formula1>
    </dataValidation>
  </dataValidations>
  <hyperlinks>
    <hyperlink ref="D1" location="riepilogo!A1" tooltip="Selezionare la visualizzazione Riepilogo" display="Riepilogo" xr:uid="{00000000-0004-0000-0B00-000000000000}"/>
    <hyperlink ref="E1" location="suggerimenti!A1" tooltip="Selezionare per passare al foglio di lavoro Suggerimenti" display="Suggerimenti" xr:uid="{00000000-0004-0000-0B00-000001000000}"/>
  </hyperlinks>
  <printOptions horizontalCentered="1"/>
  <pageMargins left="0.7" right="0.7" top="0.75" bottom="0.75" header="0.3" footer="0.3"/>
  <pageSetup paperSize="9" fitToHeight="0"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79998168889431442"/>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7" t="s">
        <v>37</v>
      </c>
      <c r="B1" s="27"/>
      <c r="C1" s="28"/>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DATE(YEAR(TODAY()),11,14)</f>
        <v>43783</v>
      </c>
      <c r="B3" s="2" t="s">
        <v>21</v>
      </c>
      <c r="C3" s="20"/>
      <c r="D3" s="2" t="s">
        <v>10</v>
      </c>
      <c r="E3" s="2" t="s">
        <v>27</v>
      </c>
    </row>
    <row r="4" spans="1:5" ht="30" customHeight="1" x14ac:dyDescent="0.25">
      <c r="A4" s="21">
        <f ca="1">DATE(YEAR(TODAY()),11,21)</f>
        <v>43790</v>
      </c>
      <c r="B4" s="2" t="s">
        <v>22</v>
      </c>
      <c r="C4" s="20"/>
      <c r="D4" s="2" t="s">
        <v>11</v>
      </c>
      <c r="E4" s="2"/>
    </row>
    <row r="5" spans="1:5" ht="30" customHeight="1" x14ac:dyDescent="0.25">
      <c r="A5" s="21"/>
      <c r="B5" s="2"/>
      <c r="C5" s="20"/>
      <c r="D5" s="2" t="s">
        <v>11</v>
      </c>
      <c r="E5" s="2"/>
    </row>
    <row r="6" spans="1:5" ht="30" customHeight="1" x14ac:dyDescent="0.25">
      <c r="A6" s="21"/>
      <c r="B6" s="2"/>
      <c r="C6" s="20"/>
      <c r="D6" s="2" t="s">
        <v>12</v>
      </c>
      <c r="E6" s="2"/>
    </row>
    <row r="7" spans="1:5" ht="30" customHeight="1" x14ac:dyDescent="0.25">
      <c r="A7" s="21"/>
      <c r="B7" s="2"/>
      <c r="C7" s="20"/>
      <c r="D7" s="2" t="s">
        <v>13</v>
      </c>
      <c r="E7" s="2"/>
    </row>
    <row r="8" spans="1:5" ht="30" customHeight="1" x14ac:dyDescent="0.25">
      <c r="A8" s="21"/>
      <c r="B8" s="2"/>
      <c r="C8" s="20"/>
      <c r="D8" s="2" t="s">
        <v>14</v>
      </c>
      <c r="E8" s="2"/>
    </row>
    <row r="9" spans="1:5" ht="30" customHeight="1" x14ac:dyDescent="0.25">
      <c r="A9" s="22" t="s">
        <v>15</v>
      </c>
      <c r="B9" s="22"/>
      <c r="C9" s="23">
        <f>SUBTOTAL(109,SpeNov[Importo])</f>
        <v>0</v>
      </c>
      <c r="D9" s="22"/>
      <c r="E9" s="22"/>
    </row>
  </sheetData>
  <mergeCells count="1">
    <mergeCell ref="A1:C1"/>
  </mergeCells>
  <dataValidations count="11">
    <dataValidation type="list" errorStyle="warning" allowBlank="1" showInputMessage="1" showErrorMessage="1" error="Per includere una spesa nel foglio Riepilogo, è necessario prima selezionarla nell'elenco a discesa" sqref="D3:D8" xr:uid="{00000000-0002-0000-0C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C00-000001000000}"/>
    <dataValidation allowBlank="1" showInputMessage="1" showErrorMessage="1" prompt="Collegamento ipertestuale al foglio di lavoro Riepilogo" sqref="D1" xr:uid="{00000000-0002-0000-0C00-000002000000}"/>
    <dataValidation allowBlank="1" showInputMessage="1" showErrorMessage="1" prompt="Collegamento ipertestuale al foglio di lavoro Suggerimenti" sqref="E1" xr:uid="{00000000-0002-0000-0C00-000003000000}"/>
    <dataValidation allowBlank="1" showInputMessage="1" showErrorMessage="1" prompt="Immettere la data della spesa in questa colonna" sqref="A2" xr:uid="{00000000-0002-0000-0C00-000004000000}"/>
    <dataValidation allowBlank="1" showInputMessage="1" showErrorMessage="1" prompt="Immettere il n. PO in questa colonna" sqref="B2" xr:uid="{00000000-0002-0000-0C00-000005000000}"/>
    <dataValidation allowBlank="1" showInputMessage="1" showErrorMessage="1" prompt="Immettere l'importo della spesa in questa colonna" sqref="C2" xr:uid="{00000000-0002-0000-0C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C00-000007000000}"/>
    <dataValidation allowBlank="1" showInputMessage="1" showErrorMessage="1" prompt="Immettere una descrizione della spesa in questa colonna" sqref="E2" xr:uid="{00000000-0002-0000-0C00-000008000000}"/>
    <dataValidation type="custom" errorStyle="warning" allowBlank="1" showInputMessage="1" showErrorMessage="1" errorTitle="Convalida importo" error="L'importo deve essere un numero." sqref="C3:C8" xr:uid="{00000000-0002-0000-0C00-000009000000}">
      <formula1>ISNUMBER($C3)</formula1>
    </dataValidation>
    <dataValidation type="custom" errorStyle="warning" allowBlank="1" showInputMessage="1" showErrorMessage="1" error="Per aggiungere questa spesa al foglio Riepilogo, è necessario immettere una data in Novembre" sqref="A3:A8" xr:uid="{00000000-0002-0000-0C00-00000A000000}">
      <formula1>MONTH($A3)=11</formula1>
    </dataValidation>
  </dataValidations>
  <hyperlinks>
    <hyperlink ref="D1" location="riepilogo!A1" tooltip="Selezionare la visualizzazione Riepilogo" display="Riepilogo" xr:uid="{00000000-0004-0000-0C00-000000000000}"/>
    <hyperlink ref="E1" location="suggerimenti!A1" tooltip="Selezionare per passare al foglio di lavoro Suggerimenti" display="Suggerimenti" xr:uid="{00000000-0004-0000-0C00-000001000000}"/>
  </hyperlinks>
  <printOptions horizontalCentered="1"/>
  <pageMargins left="0.7" right="0.7" top="0.75" bottom="0.75" header="0.3" footer="0.3"/>
  <pageSetup paperSize="9" fitToHeight="0"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6"/>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7" t="s">
        <v>38</v>
      </c>
      <c r="B1" s="27"/>
      <c r="C1" s="28"/>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DATE(YEAR(TODAY()),12,2)</f>
        <v>43801</v>
      </c>
      <c r="B3" s="2" t="s">
        <v>21</v>
      </c>
      <c r="C3" s="20">
        <v>201</v>
      </c>
      <c r="D3" s="2" t="s">
        <v>10</v>
      </c>
      <c r="E3" s="2" t="s">
        <v>27</v>
      </c>
    </row>
    <row r="4" spans="1:5" ht="30" customHeight="1" x14ac:dyDescent="0.25">
      <c r="A4" s="21">
        <f ca="1">DATE(YEAR(TODAY()),12,24)</f>
        <v>43823</v>
      </c>
      <c r="B4" s="2" t="s">
        <v>22</v>
      </c>
      <c r="C4" s="20">
        <v>98</v>
      </c>
      <c r="D4" s="2" t="s">
        <v>11</v>
      </c>
      <c r="E4" s="2"/>
    </row>
    <row r="5" spans="1:5" ht="30" customHeight="1" x14ac:dyDescent="0.25">
      <c r="A5" s="21"/>
      <c r="B5" s="2"/>
      <c r="C5" s="20">
        <v>342</v>
      </c>
      <c r="D5" s="2" t="s">
        <v>11</v>
      </c>
      <c r="E5" s="2"/>
    </row>
    <row r="6" spans="1:5" ht="30" customHeight="1" x14ac:dyDescent="0.25">
      <c r="A6" s="21"/>
      <c r="B6" s="2"/>
      <c r="C6" s="20">
        <v>122</v>
      </c>
      <c r="D6" s="2" t="s">
        <v>12</v>
      </c>
      <c r="E6" s="2"/>
    </row>
    <row r="7" spans="1:5" ht="30" customHeight="1" x14ac:dyDescent="0.25">
      <c r="A7" s="21"/>
      <c r="B7" s="2"/>
      <c r="C7" s="20">
        <v>187</v>
      </c>
      <c r="D7" s="2" t="s">
        <v>13</v>
      </c>
      <c r="E7" s="2"/>
    </row>
    <row r="8" spans="1:5" ht="30" customHeight="1" x14ac:dyDescent="0.25">
      <c r="A8" s="21"/>
      <c r="B8" s="2"/>
      <c r="C8" s="20">
        <v>99</v>
      </c>
      <c r="D8" s="2" t="s">
        <v>14</v>
      </c>
      <c r="E8" s="2"/>
    </row>
    <row r="9" spans="1:5" ht="30" customHeight="1" x14ac:dyDescent="0.25">
      <c r="A9" s="17" t="s">
        <v>15</v>
      </c>
      <c r="B9" s="17"/>
      <c r="C9" s="18">
        <f>SUBTOTAL(109,SpeDic[Importo])</f>
        <v>1049</v>
      </c>
      <c r="D9" s="17"/>
      <c r="E9" s="19"/>
    </row>
  </sheetData>
  <mergeCells count="1">
    <mergeCell ref="A1:C1"/>
  </mergeCells>
  <dataValidations disablePrompts="1" count="11">
    <dataValidation type="list" errorStyle="warning" allowBlank="1" showInputMessage="1" showErrorMessage="1" error="Per includere una spesa nel foglio Riepilogo, è necessario prima selezionarla nell'elenco a discesa" sqref="D3:D8" xr:uid="{00000000-0002-0000-0D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D00-000001000000}"/>
    <dataValidation allowBlank="1" showInputMessage="1" showErrorMessage="1" prompt="Collegamento ipertestuale al foglio di lavoro Riepilogo" sqref="D1" xr:uid="{00000000-0002-0000-0D00-000002000000}"/>
    <dataValidation allowBlank="1" showInputMessage="1" showErrorMessage="1" prompt="Collegamento ipertestuale al foglio di lavoro Suggerimenti" sqref="E1" xr:uid="{00000000-0002-0000-0D00-000003000000}"/>
    <dataValidation allowBlank="1" showInputMessage="1" showErrorMessage="1" prompt="Immettere la data della spesa in questa colonna" sqref="A2" xr:uid="{00000000-0002-0000-0D00-000004000000}"/>
    <dataValidation allowBlank="1" showInputMessage="1" showErrorMessage="1" prompt="Immettere il n. PO in questa colonna" sqref="B2" xr:uid="{00000000-0002-0000-0D00-000005000000}"/>
    <dataValidation allowBlank="1" showInputMessage="1" showErrorMessage="1" prompt="Immettere l'importo della spesa in questa colonna" sqref="C2" xr:uid="{00000000-0002-0000-0D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D00-000007000000}"/>
    <dataValidation allowBlank="1" showInputMessage="1" showErrorMessage="1" prompt="Immettere una descrizione della spesa in questa colonna" sqref="E2" xr:uid="{00000000-0002-0000-0D00-000008000000}"/>
    <dataValidation type="custom" errorStyle="warning" allowBlank="1" showInputMessage="1" showErrorMessage="1" errorTitle="Convalida importo" error="L'importo deve essere un numero." sqref="C3:C8" xr:uid="{00000000-0002-0000-0D00-000009000000}">
      <formula1>ISNUMBER($C3)</formula1>
    </dataValidation>
    <dataValidation type="custom" errorStyle="warning" allowBlank="1" showInputMessage="1" showErrorMessage="1" error="Per aggiungere questa spesa al foglio Riepilogo, è necessario immettere una data in Dicembre" sqref="A3:A8" xr:uid="{00000000-0002-0000-0D00-00000A000000}">
      <formula1>MONTH($A3)=12</formula1>
    </dataValidation>
  </dataValidations>
  <hyperlinks>
    <hyperlink ref="D1" location="riepilogo!A1" tooltip="Selezionare la visualizzazione Riepilogo" display="Riepilogo" xr:uid="{00000000-0004-0000-0D00-000000000000}"/>
    <hyperlink ref="E1" location="suggerimenti!A1" tooltip="Selezionare per passare al foglio di lavoro Suggerimenti" display="Suggerimenti" xr:uid="{00000000-0004-0000-0D00-000001000000}"/>
  </hyperlinks>
  <printOptions horizontalCentered="1"/>
  <pageMargins left="0.7" right="0.7" top="0.75" bottom="0.75" header="0.3" footer="0.3"/>
  <pageSetup paperSize="9"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autoPageBreaks="0" fitToPage="1"/>
  </sheetPr>
  <dimension ref="A1:O35"/>
  <sheetViews>
    <sheetView showGridLines="0" tabSelected="1" zoomScaleNormal="100" workbookViewId="0">
      <selection activeCell="H2" sqref="H2"/>
    </sheetView>
  </sheetViews>
  <sheetFormatPr defaultRowHeight="30" customHeight="1" x14ac:dyDescent="0.25"/>
  <cols>
    <col min="1" max="1" width="16.5703125" customWidth="1"/>
    <col min="2" max="2" width="13.140625" customWidth="1"/>
    <col min="3" max="3" width="12" customWidth="1"/>
    <col min="4" max="4" width="11.7109375" customWidth="1"/>
    <col min="5" max="5" width="12.5703125" customWidth="1"/>
    <col min="6" max="6" width="11.7109375" customWidth="1"/>
    <col min="7" max="7" width="12.5703125" customWidth="1"/>
    <col min="8" max="8" width="18.28515625" customWidth="1"/>
    <col min="9" max="13" width="12.5703125" customWidth="1"/>
    <col min="14" max="14" width="14.7109375" customWidth="1"/>
    <col min="15" max="15" width="15.85546875" customWidth="1"/>
    <col min="16" max="16" width="9.140625" customWidth="1"/>
    <col min="17" max="17" width="7.28515625" customWidth="1"/>
  </cols>
  <sheetData>
    <row r="1" spans="1:15" ht="35.1" customHeight="1" x14ac:dyDescent="0.4">
      <c r="A1" s="1" t="s">
        <v>51</v>
      </c>
      <c r="B1" s="1"/>
      <c r="C1" s="1"/>
    </row>
    <row r="2" spans="1:15" ht="17.100000000000001" customHeight="1" x14ac:dyDescent="0.25">
      <c r="B2" s="15" t="s">
        <v>39</v>
      </c>
      <c r="C2" s="15" t="s">
        <v>40</v>
      </c>
      <c r="D2" s="15" t="s">
        <v>41</v>
      </c>
      <c r="E2" s="15" t="s">
        <v>42</v>
      </c>
      <c r="F2" s="15" t="s">
        <v>43</v>
      </c>
      <c r="G2" s="15" t="s">
        <v>44</v>
      </c>
      <c r="H2" s="15" t="s">
        <v>70</v>
      </c>
      <c r="K2" s="15"/>
      <c r="L2" s="15" t="s">
        <v>16</v>
      </c>
    </row>
    <row r="3" spans="1:15" ht="224.1" customHeight="1" x14ac:dyDescent="0.25"/>
    <row r="4" spans="1:15" ht="17.100000000000001" customHeight="1" x14ac:dyDescent="0.25"/>
    <row r="16" spans="1:15" ht="30" customHeight="1" x14ac:dyDescent="0.25">
      <c r="A16" s="3" t="s">
        <v>9</v>
      </c>
      <c r="B16" s="3" t="s">
        <v>39</v>
      </c>
      <c r="C16" s="3" t="s">
        <v>40</v>
      </c>
      <c r="D16" s="3" t="s">
        <v>41</v>
      </c>
      <c r="E16" s="3" t="s">
        <v>42</v>
      </c>
      <c r="F16" s="3" t="s">
        <v>43</v>
      </c>
      <c r="G16" s="3" t="s">
        <v>44</v>
      </c>
      <c r="H16" s="3" t="s">
        <v>45</v>
      </c>
      <c r="I16" s="3" t="s">
        <v>46</v>
      </c>
      <c r="J16" s="3" t="s">
        <v>47</v>
      </c>
      <c r="K16" s="3" t="s">
        <v>48</v>
      </c>
      <c r="L16" s="3" t="s">
        <v>49</v>
      </c>
      <c r="M16" s="3" t="s">
        <v>50</v>
      </c>
      <c r="N16" s="3" t="s">
        <v>15</v>
      </c>
      <c r="O16" s="3" t="s">
        <v>17</v>
      </c>
    </row>
    <row r="17" spans="1:14" ht="30" customHeight="1" x14ac:dyDescent="0.25">
      <c r="A17" s="2" t="s">
        <v>52</v>
      </c>
      <c r="B17" s="20">
        <v>4.3594429999999997</v>
      </c>
      <c r="C17" s="20">
        <v>4.17197</v>
      </c>
      <c r="D17" s="20">
        <v>3.715735</v>
      </c>
      <c r="E17" s="20">
        <v>4.6589999999999998</v>
      </c>
      <c r="F17" s="20">
        <v>5.04</v>
      </c>
      <c r="G17" s="20">
        <v>30.75</v>
      </c>
      <c r="H17" s="20"/>
      <c r="I17" s="20"/>
      <c r="J17" s="20"/>
      <c r="K17" s="20"/>
      <c r="L17" s="20"/>
      <c r="M17" s="20"/>
      <c r="N17" s="20">
        <f>SUM(RiepilogoSpese[[#This Row],[10kB]:[Colonna6]])</f>
        <v>52.696148000000001</v>
      </c>
    </row>
    <row r="18" spans="1:14" ht="30" customHeight="1" x14ac:dyDescent="0.25">
      <c r="A18" s="2" t="s">
        <v>53</v>
      </c>
      <c r="B18" s="20">
        <v>3.69</v>
      </c>
      <c r="C18" s="20">
        <v>3.32</v>
      </c>
      <c r="D18" s="20">
        <v>2.9409999999999998</v>
      </c>
      <c r="E18" s="20">
        <v>3</v>
      </c>
      <c r="F18" s="20">
        <v>5.2169999999999996</v>
      </c>
      <c r="G18" s="20">
        <v>32.39</v>
      </c>
      <c r="H18" s="20"/>
      <c r="I18" s="20"/>
      <c r="J18" s="20"/>
      <c r="K18" s="20"/>
      <c r="L18" s="20"/>
      <c r="M18" s="20"/>
      <c r="N18" s="20">
        <f>SUM(RiepilogoSpese[[#This Row],[10kB]:[Colonna6]])</f>
        <v>50.558</v>
      </c>
    </row>
    <row r="19" spans="1:14" ht="30" customHeight="1" x14ac:dyDescent="0.25">
      <c r="A19" s="2" t="s">
        <v>54</v>
      </c>
      <c r="B19" s="20">
        <v>2.75</v>
      </c>
      <c r="C19" s="20">
        <v>2.8</v>
      </c>
      <c r="D19" s="20">
        <v>2.96</v>
      </c>
      <c r="E19" s="20">
        <v>6.44</v>
      </c>
      <c r="F19" s="20">
        <v>5.2939999999999996</v>
      </c>
      <c r="G19" s="20">
        <v>32.4</v>
      </c>
      <c r="H19" s="20"/>
      <c r="I19" s="20"/>
      <c r="J19" s="20"/>
      <c r="K19" s="20"/>
      <c r="L19" s="20"/>
      <c r="M19" s="20"/>
      <c r="N19" s="20">
        <f>SUM(RiepilogoSpese[[#This Row],[10kB]:[Colonna6]])</f>
        <v>52.643999999999998</v>
      </c>
    </row>
    <row r="20" spans="1:14" ht="30" customHeight="1" x14ac:dyDescent="0.25">
      <c r="A20" s="2" t="s">
        <v>55</v>
      </c>
      <c r="B20" s="20">
        <v>3.47</v>
      </c>
      <c r="C20" s="20">
        <v>3.23</v>
      </c>
      <c r="D20" s="20">
        <v>2.89</v>
      </c>
      <c r="E20" s="20">
        <v>3.05</v>
      </c>
      <c r="F20" s="20">
        <v>4.6050000000000004</v>
      </c>
      <c r="G20" s="20">
        <v>28.84</v>
      </c>
      <c r="H20" s="20"/>
      <c r="I20" s="20"/>
      <c r="J20" s="20"/>
      <c r="K20" s="20"/>
      <c r="L20" s="20"/>
      <c r="M20" s="20"/>
      <c r="N20" s="20">
        <f>SUM(RiepilogoSpese[[#This Row],[10kB]:[Colonna6]])</f>
        <v>46.085000000000001</v>
      </c>
    </row>
    <row r="21" spans="1:14" ht="30" customHeight="1" x14ac:dyDescent="0.25">
      <c r="A21" s="2" t="s">
        <v>56</v>
      </c>
      <c r="B21" s="20">
        <v>2.66</v>
      </c>
      <c r="C21" s="20">
        <v>3.4870000000000001</v>
      </c>
      <c r="D21" s="20">
        <v>2.6739999999999999</v>
      </c>
      <c r="E21" s="20">
        <v>2.72</v>
      </c>
      <c r="F21" s="20">
        <v>4.29</v>
      </c>
      <c r="G21" s="20">
        <v>34.200000000000003</v>
      </c>
      <c r="H21" s="20"/>
      <c r="I21" s="20"/>
      <c r="J21" s="20"/>
      <c r="K21" s="20"/>
      <c r="L21" s="20"/>
      <c r="M21" s="20"/>
      <c r="N21" s="20">
        <f>SUM(RiepilogoSpese[[#This Row],[10kB]:[Colonna6]])</f>
        <v>50.031000000000006</v>
      </c>
    </row>
    <row r="22" spans="1:14" ht="30" customHeight="1" x14ac:dyDescent="0.25">
      <c r="A22" s="2" t="s">
        <v>57</v>
      </c>
      <c r="B22" s="29">
        <v>4.38</v>
      </c>
      <c r="C22" s="29">
        <v>3.76</v>
      </c>
      <c r="D22" s="29">
        <v>2.54</v>
      </c>
      <c r="E22" s="29">
        <v>2.81</v>
      </c>
      <c r="F22" s="29">
        <v>4.32</v>
      </c>
      <c r="G22" s="29">
        <v>30.155000000000001</v>
      </c>
      <c r="H22" s="29"/>
      <c r="I22" s="29"/>
      <c r="J22" s="29"/>
      <c r="K22" s="29"/>
      <c r="L22" s="29"/>
      <c r="M22" s="29"/>
      <c r="N22" s="29">
        <f>SUM(RiepilogoSpese[[#This Row],[10kB]:[Colonna6]])</f>
        <v>47.965000000000003</v>
      </c>
    </row>
    <row r="23" spans="1:14" ht="30" customHeight="1" x14ac:dyDescent="0.25">
      <c r="A23" s="2" t="s">
        <v>58</v>
      </c>
      <c r="B23" s="29">
        <v>2.2599999999999998</v>
      </c>
      <c r="C23" s="29">
        <v>3.98</v>
      </c>
      <c r="D23" s="29">
        <v>3.1</v>
      </c>
      <c r="E23" s="29">
        <v>3</v>
      </c>
      <c r="F23" s="29">
        <v>2.29</v>
      </c>
      <c r="G23" s="29">
        <v>27.89</v>
      </c>
      <c r="H23" s="29"/>
      <c r="I23" s="29"/>
      <c r="J23" s="29"/>
      <c r="K23" s="29"/>
      <c r="L23" s="29"/>
      <c r="M23" s="29"/>
      <c r="N23" s="29">
        <f>SUM(RiepilogoSpese[[#This Row],[10kB]:[Colonna6]])</f>
        <v>42.519999999999996</v>
      </c>
    </row>
    <row r="24" spans="1:14" ht="30" customHeight="1" x14ac:dyDescent="0.25">
      <c r="A24" s="2" t="s">
        <v>59</v>
      </c>
      <c r="B24" s="29">
        <v>2.64</v>
      </c>
      <c r="C24" s="29">
        <v>2.91</v>
      </c>
      <c r="D24" s="29">
        <v>5.04</v>
      </c>
      <c r="E24" s="29">
        <v>3.8660000000000001</v>
      </c>
      <c r="F24" s="29">
        <v>4.7300000000000004</v>
      </c>
      <c r="G24" s="29">
        <v>29.96</v>
      </c>
      <c r="H24" s="29"/>
      <c r="I24" s="29"/>
      <c r="J24" s="29"/>
      <c r="K24" s="29"/>
      <c r="L24" s="29"/>
      <c r="M24" s="29"/>
      <c r="N24" s="29">
        <f>SUM(RiepilogoSpese[[#This Row],[10kB]:[Colonna6]])</f>
        <v>49.146000000000001</v>
      </c>
    </row>
    <row r="25" spans="1:14" ht="30" customHeight="1" x14ac:dyDescent="0.25">
      <c r="A25" s="2" t="s">
        <v>60</v>
      </c>
      <c r="B25" s="29">
        <v>2.54</v>
      </c>
      <c r="C25" s="29">
        <v>3.79</v>
      </c>
      <c r="D25" s="29">
        <v>3.49</v>
      </c>
      <c r="E25" s="29">
        <v>2.5499999999999998</v>
      </c>
      <c r="F25" s="29">
        <v>5.25</v>
      </c>
      <c r="G25" s="29">
        <v>31.89</v>
      </c>
      <c r="H25" s="29"/>
      <c r="I25" s="29"/>
      <c r="J25" s="29"/>
      <c r="K25" s="29"/>
      <c r="L25" s="29"/>
      <c r="M25" s="29"/>
      <c r="N25" s="29">
        <f>SUM(RiepilogoSpese[[#This Row],[10kB]:[Colonna6]])</f>
        <v>49.510000000000005</v>
      </c>
    </row>
    <row r="26" spans="1:14" ht="30" customHeight="1" x14ac:dyDescent="0.25">
      <c r="A26" s="2" t="s">
        <v>61</v>
      </c>
      <c r="B26" s="29">
        <v>6.99</v>
      </c>
      <c r="C26" s="29">
        <v>7.17</v>
      </c>
      <c r="D26" s="29">
        <v>2.3959999999999999</v>
      </c>
      <c r="E26" s="29">
        <v>2.39</v>
      </c>
      <c r="F26" s="29">
        <v>3.98</v>
      </c>
      <c r="G26" s="29">
        <v>32.979999999999997</v>
      </c>
      <c r="H26" s="29"/>
      <c r="I26" s="29"/>
      <c r="J26" s="29"/>
      <c r="K26" s="29"/>
      <c r="L26" s="29"/>
      <c r="M26" s="29"/>
      <c r="N26" s="29">
        <f>SUM(RiepilogoSpese[[#This Row],[10kB]:[Colonna6]])</f>
        <v>55.905999999999999</v>
      </c>
    </row>
    <row r="27" spans="1:14" ht="30" customHeight="1" x14ac:dyDescent="0.25">
      <c r="A27" s="2" t="s">
        <v>62</v>
      </c>
      <c r="B27" s="29">
        <v>2.5299999999999998</v>
      </c>
      <c r="C27" s="29">
        <v>2.4900000000000002</v>
      </c>
      <c r="D27" s="29">
        <v>2.58</v>
      </c>
      <c r="E27" s="29">
        <v>4.1399999999999997</v>
      </c>
      <c r="F27" s="29">
        <v>4.6500000000000004</v>
      </c>
      <c r="G27" s="29">
        <v>30.86</v>
      </c>
      <c r="H27" s="29"/>
      <c r="I27" s="29"/>
      <c r="J27" s="29"/>
      <c r="K27" s="29"/>
      <c r="L27" s="29"/>
      <c r="M27" s="29"/>
      <c r="N27" s="29">
        <f>SUM(RiepilogoSpese[[#This Row],[10kB]:[Colonna6]])</f>
        <v>47.25</v>
      </c>
    </row>
    <row r="28" spans="1:14" ht="30" customHeight="1" x14ac:dyDescent="0.25">
      <c r="A28" s="2" t="s">
        <v>63</v>
      </c>
      <c r="B28" s="29">
        <v>2.4900000000000002</v>
      </c>
      <c r="C28" s="29">
        <v>3.2</v>
      </c>
      <c r="D28" s="29">
        <v>3.8</v>
      </c>
      <c r="E28" s="29">
        <v>3.0219999999999998</v>
      </c>
      <c r="F28" s="29">
        <v>5.032</v>
      </c>
      <c r="G28" s="29">
        <v>34.26</v>
      </c>
      <c r="H28" s="29"/>
      <c r="I28" s="29"/>
      <c r="J28" s="29"/>
      <c r="K28" s="29"/>
      <c r="L28" s="29"/>
      <c r="M28" s="29"/>
      <c r="N28" s="29">
        <f>SUM(RiepilogoSpese[[#This Row],[10kB]:[Colonna6]])</f>
        <v>51.804000000000002</v>
      </c>
    </row>
    <row r="29" spans="1:14" ht="30" customHeight="1" x14ac:dyDescent="0.25">
      <c r="A29" s="2" t="s">
        <v>64</v>
      </c>
      <c r="B29" s="29">
        <v>2.95</v>
      </c>
      <c r="C29" s="29">
        <v>2.63</v>
      </c>
      <c r="D29" s="29">
        <v>3.17</v>
      </c>
      <c r="E29" s="29">
        <v>2.56</v>
      </c>
      <c r="F29" s="29">
        <v>11.46</v>
      </c>
      <c r="G29" s="29">
        <v>46.3</v>
      </c>
      <c r="H29" s="29"/>
      <c r="I29" s="29"/>
      <c r="J29" s="29"/>
      <c r="K29" s="29"/>
      <c r="L29" s="29"/>
      <c r="M29" s="29"/>
      <c r="N29" s="29">
        <f>SUM(RiepilogoSpese[[#This Row],[10kB]:[Colonna6]])</f>
        <v>69.069999999999993</v>
      </c>
    </row>
    <row r="30" spans="1:14" ht="30" customHeight="1" x14ac:dyDescent="0.25">
      <c r="A30" s="2" t="s">
        <v>66</v>
      </c>
      <c r="B30" s="29">
        <v>4.0199999999999996</v>
      </c>
      <c r="C30" s="29">
        <v>2.23</v>
      </c>
      <c r="D30" s="29">
        <v>3.11</v>
      </c>
      <c r="E30" s="29">
        <v>3.58</v>
      </c>
      <c r="F30" s="29">
        <v>9.6</v>
      </c>
      <c r="G30" s="29">
        <v>54.04</v>
      </c>
      <c r="H30" s="29"/>
      <c r="I30" s="29"/>
      <c r="J30" s="29"/>
      <c r="K30" s="29"/>
      <c r="L30" s="29"/>
      <c r="M30" s="29"/>
      <c r="N30" s="29">
        <f>SUM(RiepilogoSpese[[#This Row],[10kB]:[Colonna6]])</f>
        <v>76.58</v>
      </c>
    </row>
    <row r="31" spans="1:14" ht="30" customHeight="1" x14ac:dyDescent="0.25">
      <c r="A31" s="2" t="s">
        <v>65</v>
      </c>
      <c r="B31" s="29">
        <v>3.91</v>
      </c>
      <c r="C31" s="29">
        <v>3.04</v>
      </c>
      <c r="D31" s="29">
        <v>3.08</v>
      </c>
      <c r="E31" s="29">
        <v>5.79</v>
      </c>
      <c r="F31" s="29">
        <v>8.41</v>
      </c>
      <c r="G31" s="29">
        <v>52.84</v>
      </c>
      <c r="H31" s="29"/>
      <c r="I31" s="29"/>
      <c r="J31" s="29"/>
      <c r="K31" s="29"/>
      <c r="L31" s="29"/>
      <c r="M31" s="29"/>
      <c r="N31" s="29">
        <f>SUM(RiepilogoSpese[[#This Row],[10kB]:[Colonna6]])</f>
        <v>77.070000000000007</v>
      </c>
    </row>
    <row r="32" spans="1:14" ht="30" customHeight="1" x14ac:dyDescent="0.25">
      <c r="A32" s="2" t="s">
        <v>67</v>
      </c>
      <c r="B32" s="29">
        <v>2.2000000000000002</v>
      </c>
      <c r="C32" s="29">
        <v>2.48</v>
      </c>
      <c r="D32" s="29">
        <v>2.58</v>
      </c>
      <c r="E32" s="29">
        <v>6.2</v>
      </c>
      <c r="F32" s="29">
        <v>4.29</v>
      </c>
      <c r="G32" s="29">
        <v>35.880000000000003</v>
      </c>
      <c r="H32" s="29"/>
      <c r="I32" s="29"/>
      <c r="J32" s="29"/>
      <c r="K32" s="29"/>
      <c r="L32" s="29"/>
      <c r="M32" s="29"/>
      <c r="N32" s="29">
        <f>SUM(RiepilogoSpese[[#This Row],[10kB]:[Colonna6]])</f>
        <v>53.63</v>
      </c>
    </row>
    <row r="33" spans="1:14" ht="30" customHeight="1" x14ac:dyDescent="0.25">
      <c r="A33" s="2" t="s">
        <v>68</v>
      </c>
      <c r="B33" s="29">
        <v>2.94</v>
      </c>
      <c r="C33" s="29">
        <v>3.14</v>
      </c>
      <c r="D33" s="29">
        <v>3.71</v>
      </c>
      <c r="E33" s="29">
        <v>3</v>
      </c>
      <c r="F33" s="29">
        <v>5.83</v>
      </c>
      <c r="G33" s="29">
        <v>46.418500000000002</v>
      </c>
      <c r="H33" s="29"/>
      <c r="I33" s="29"/>
      <c r="J33" s="29"/>
      <c r="K33" s="29"/>
      <c r="L33" s="29"/>
      <c r="M33" s="29"/>
      <c r="N33" s="29">
        <f>SUM(RiepilogoSpese[[#This Row],[10kB]:[Colonna6]])</f>
        <v>65.038499999999999</v>
      </c>
    </row>
    <row r="34" spans="1:14" ht="30" customHeight="1" x14ac:dyDescent="0.25">
      <c r="A34" s="2" t="s">
        <v>69</v>
      </c>
      <c r="B34" s="29">
        <v>2.54</v>
      </c>
      <c r="C34" s="29">
        <v>3.24</v>
      </c>
      <c r="D34" s="29">
        <v>5.57</v>
      </c>
      <c r="E34" s="29">
        <v>3.41</v>
      </c>
      <c r="F34" s="29">
        <v>4.4400000000000004</v>
      </c>
      <c r="G34" s="29">
        <v>36.94</v>
      </c>
      <c r="H34" s="29"/>
      <c r="I34" s="29"/>
      <c r="J34" s="29"/>
      <c r="K34" s="29"/>
      <c r="L34" s="29"/>
      <c r="M34" s="29"/>
      <c r="N34" s="29">
        <f>SUM(RiepilogoSpese[[#This Row],[10kB]:[Colonna6]])</f>
        <v>56.14</v>
      </c>
    </row>
    <row r="35" spans="1:14" ht="30" customHeight="1" x14ac:dyDescent="0.25">
      <c r="A35" s="8"/>
      <c r="B35" s="9"/>
      <c r="C35" s="9"/>
      <c r="D35" s="9"/>
      <c r="E35" s="9"/>
      <c r="F35" s="9"/>
      <c r="G35" s="9"/>
      <c r="H35" s="9"/>
      <c r="I35" s="9"/>
      <c r="J35" s="9"/>
      <c r="K35" s="9"/>
      <c r="L35" s="9"/>
      <c r="M35" s="9"/>
      <c r="N35" s="9"/>
    </row>
  </sheetData>
  <dataConsolidate/>
  <dataValidations count="20">
    <dataValidation allowBlank="1" showInputMessage="1" showErrorMessage="1" prompt="Una cartella di lavoro di trend di spesa che tiene traccia di specifiche spese nell'arco di un periodo di 12 mesi. Questa cartella di lavoro contiene un foglio Suggerimenti, un foglio Riepilogo e un foglio per ogni mese" sqref="A1" xr:uid="{00000000-0002-0000-0100-000000000000}"/>
    <dataValidation allowBlank="1" showInputMessage="1" showErrorMessage="1" prompt="Immettere il nome di una spesa in questa colonna" sqref="A16" xr:uid="{00000000-0002-0000-0100-000001000000}"/>
    <dataValidation allowBlank="1" showInputMessage="1" showErrorMessage="1" prompt="In questa colonna viene automaticamente visualizzato il totale delle spese nei 12 mesi" sqref="N16" xr:uid="{00000000-0002-0000-0100-000002000000}"/>
    <dataValidation allowBlank="1" showInputMessage="1" showErrorMessage="1" prompt="In questa colonna viene visualizzato un grafico sparkline con la tendenza delle spese per 1 spesa in 12 mesi" sqref="O16" xr:uid="{00000000-0002-0000-0100-000003000000}"/>
    <dataValidation allowBlank="1" showInputMessage="1" showErrorMessage="1" prompt="Le celle da B2 a M2 contengono collegamenti a una struttura dettagliata delle spese per ogni mese di un anno di calendario, a partire da gennaio e fino a dicembre.  La cella N2 contiene un collegamento al foglio di lavoro Suggerimenti" sqref="A2" xr:uid="{00000000-0002-0000-0100-000004000000}"/>
    <dataValidation allowBlank="1" showInputMessage="1" showErrorMessage="1" prompt="Collegamento ipertestuale al foglio di lavoro Suggerimenti, che spiega come usare la cartella di lavoro" sqref="L2" xr:uid="{00000000-0002-0000-0100-000006000000}"/>
    <dataValidation allowBlank="1" showInputMessage="1" showErrorMessage="1" prompt="Da B3 a M3 è visualizzato un istogramma a colonne raggruppate che confronta le spese da Gen a Dic. Al di sopra, da B2 a M2, è riportato un collegamento ipertestuale a ogni mese. La tabella Riepilogo spese contiene il riepilogo delle spese di ogni mese" sqref="A3" xr:uid="{00000000-0002-0000-0100-000007000000}"/>
    <dataValidation allowBlank="1" showInputMessage="1" showErrorMessage="1" prompt="Istogramma a colonne raggruppate che confronta le spese di gennaio. Selezionare il collegamento in B2 per visualizzare i dettagli delle spese. Passare alla tabella Riepilogo spese a partire da B4 per visualizzare il riepilogo dell'importo di ogni spesa" sqref="B3" xr:uid="{00000000-0002-0000-0100-000008000000}"/>
    <dataValidation allowBlank="1" showInputMessage="1" showErrorMessage="1" prompt="Istogramma a colonne raggruppate che confronta le spese di febbraio. Selezionare il collegamento in C2 per visualizzare i dettagli delle spese. Passare alla tabella Riepilogo spese a partire da C4 per visualizzare il riepilogo dell'importo di ogni spesa" sqref="C3" xr:uid="{00000000-0002-0000-0100-000009000000}"/>
    <dataValidation allowBlank="1" showInputMessage="1" showErrorMessage="1" prompt="Istogramma a colonne raggruppate che confronta le spese di marzo. Selezionare il collegamento in D2 per visualizzare i dettagli delle spese. Passare alla tabella Riepilogo spese a partire da D4 per visualizzare il riepilogo dell'importo di ogni spesa" sqref="D3" xr:uid="{00000000-0002-0000-0100-00000A000000}"/>
    <dataValidation allowBlank="1" showInputMessage="1" showErrorMessage="1" prompt="Istogramma a colonne raggruppate che confronta le spese di aprile. Selezionare il collegamento in E2 per visualizzare i dettagli delle spese. Passare alla tabella Riepilogo spese a partire da E4 per visualizzare il riepilogo dell'importo di ogni spesa" sqref="E3" xr:uid="{00000000-0002-0000-0100-00000B000000}"/>
    <dataValidation allowBlank="1" showInputMessage="1" showErrorMessage="1" prompt="Istogramma a colonne raggruppate che confronta le spese di maggio. Selezionare il collegamento in F2 per visualizzare i dettagli delle spese. Passare alla tabella Riepilogo spese a partire da F4 per visualizzare il riepilogo dell'importo di ogni spesa" sqref="F3" xr:uid="{00000000-0002-0000-0100-00000C000000}"/>
    <dataValidation allowBlank="1" showInputMessage="1" showErrorMessage="1" prompt="Istogramma a colonne raggruppate che confronta le spese di giugno. Selezionare il collegamento in G2 per visualizzare i dettagli delle spese. Passare alla tabella Riepilogo spese a partire da G4 per visualizzare il riepilogo dell'importo di ogni spesa" sqref="G3" xr:uid="{00000000-0002-0000-0100-00000D000000}"/>
    <dataValidation allowBlank="1" showInputMessage="1" showErrorMessage="1" prompt="Istogramma a colonne raggruppate che confronta le spese di settembre. Selezionare il collegamento in J2 per visualizzare i dettagli delle spese. Passare alla tabella Riepilogo spese a partire da J4 per visualizzare il riepilogo dell'importo di ogni spesa" sqref="J3" xr:uid="{00000000-0002-0000-0100-000010000000}"/>
    <dataValidation allowBlank="1" showInputMessage="1" showErrorMessage="1" prompt="Istogramma a colonne raggruppate che confronta le spese di ottobre. Selezionare il collegamento in K2 per visualizzare i dettagli delle spese. Passare alla tabella Riepilogo spese a partire da K4 per visualizzare il riepilogo dell'importo di ogni spesa" sqref="K3" xr:uid="{00000000-0002-0000-0100-000011000000}"/>
    <dataValidation allowBlank="1" showInputMessage="1" showErrorMessage="1" prompt="Istogramma a colonne raggruppate che confronta le spese di novembre. Selezionare il collegamento in L2 per visualizzare i dettagli delle spese. Passare alla tabella Riepilogo spese a partire da L4 per visualizzare il riepilogo dell'importo di ogni spesa" sqref="L3" xr:uid="{00000000-0002-0000-0100-000012000000}"/>
    <dataValidation allowBlank="1" showInputMessage="1" showErrorMessage="1" prompt="Istogramma a colonne raggruppate che confronta le spese di dicembre. Selezionare il collegamento in M2 per visualizzare i dettagli delle spese. Passare alla tabella Riepilogo spese a partire da M4 per visualizzare il riepilogo dell'importo di ogni spesa" sqref="H3" xr:uid="{00000000-0002-0000-0100-000013000000}"/>
    <dataValidation allowBlank="1" showInputMessage="1" showErrorMessage="1" prompt="Legenda dell'istogramma a colonne raggruppate" sqref="I3" xr:uid="{00000000-0002-0000-0100-000014000000}"/>
    <dataValidation allowBlank="1" showInputMessage="1" showErrorMessage="1" prompt="In questa colonna viene automaticamente visualizzato l'importo delle spese" sqref="B16:M16" xr:uid="{00000000-0002-0000-0100-000015000000}"/>
    <dataValidation allowBlank="1" showInputMessage="1" showErrorMessage="1" prompt="Collegamento ipertestuale ai dettagli delle spese di questo mese" sqref="B2:H2 K2:L2" xr:uid="{00000000-0002-0000-0100-000005000000}"/>
  </dataValidations>
  <hyperlinks>
    <hyperlink ref="B2" location="gen!A1" tooltip="Selezionare per passare a gennaio" display="Gen" xr:uid="{00000000-0004-0000-0100-000000000000}"/>
    <hyperlink ref="C2" location="feb!A1" tooltip="Selezionare per passare a febbraio" display="Feb" xr:uid="{00000000-0004-0000-0100-000001000000}"/>
    <hyperlink ref="D2" location="mar!A1" tooltip="Selezionare per passare a marzo" display="Mar" xr:uid="{00000000-0004-0000-0100-000002000000}"/>
    <hyperlink ref="E2" location="apr!A1" tooltip="Selezionare per passare ad aprile" display="Apr" xr:uid="{00000000-0004-0000-0100-000003000000}"/>
    <hyperlink ref="F2" location="mag!A1" tooltip="Selezionare per passare a maggio" display="Mag" xr:uid="{00000000-0004-0000-0100-000004000000}"/>
    <hyperlink ref="G2" location="giu!A1" tooltip="Selezionare per passare a giugno" display="Giu" xr:uid="{00000000-0004-0000-0100-000005000000}"/>
    <hyperlink ref="L2" location="suggerimenti!A1" tooltip="Selezionare per passare ai suggerimenti" display="Suggerimenti" xr:uid="{00000000-0004-0000-0100-00000C000000}"/>
  </hyperlinks>
  <printOptions horizontalCentered="1"/>
  <pageMargins left="0.7" right="0.7" top="0.75" bottom="0.75" header="0.3" footer="0.3"/>
  <pageSetup paperSize="9" fitToHeight="0"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xr2:uid="{00000000-0003-0000-0100-000001000000}">
          <x14:colorSeries theme="0" tint="-0.499984740745262"/>
          <x14:colorNegative theme="5"/>
          <x14:colorAxis rgb="FF000000"/>
          <x14:colorMarkers theme="7"/>
          <x14:colorFirst theme="5" tint="-0.249977111117893"/>
          <x14:colorLast theme="7" tint="-0.499984740745262"/>
          <x14:colorHigh theme="5" tint="-0.249977111117893"/>
          <x14:colorLow theme="5" tint="-0.249977111117893"/>
          <x14:sparklines>
            <x14:sparkline>
              <xm:f>riepilogo!B35:M35</xm:f>
              <xm:sqref>O35</xm:sqref>
            </x14:sparkline>
          </x14:sparklines>
        </x14:sparklineGroup>
        <x14:sparklineGroup displayEmptyCellsAs="gap" markers="1" last="1" negative="1" xr2:uid="{00000000-0003-0000-0100-000000000000}">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riepilogo!B17:M17</xm:f>
              <xm:sqref>O17</xm:sqref>
            </x14:sparkline>
            <x14:sparkline>
              <xm:f>riepilogo!B18:M18</xm:f>
              <xm:sqref>O18</xm:sqref>
            </x14:sparkline>
            <x14:sparkline>
              <xm:f>riepilogo!B19:M19</xm:f>
              <xm:sqref>O19</xm:sqref>
            </x14:sparkline>
            <x14:sparkline>
              <xm:f>riepilogo!B20:M20</xm:f>
              <xm:sqref>O20</xm:sqref>
            </x14:sparkline>
            <x14:sparkline>
              <xm:f>riepilogo!B21:M21</xm:f>
              <xm:sqref>O21</xm:sqref>
            </x14:sparkline>
            <x14:sparkline>
              <xm:f>riepilogo!B22:M22</xm:f>
              <xm:sqref>O22</xm:sqref>
            </x14:sparkline>
            <x14:sparkline>
              <xm:f>riepilogo!B23:M23</xm:f>
              <xm:sqref>O23</xm:sqref>
            </x14:sparkline>
            <x14:sparkline>
              <xm:f>riepilogo!B24:M24</xm:f>
              <xm:sqref>O24</xm:sqref>
            </x14:sparkline>
            <x14:sparkline>
              <xm:f>riepilogo!B25:M25</xm:f>
              <xm:sqref>O25</xm:sqref>
            </x14:sparkline>
            <x14:sparkline>
              <xm:f>riepilogo!B26:M26</xm:f>
              <xm:sqref>O26</xm:sqref>
            </x14:sparkline>
            <x14:sparkline>
              <xm:f>riepilogo!B27:M27</xm:f>
              <xm:sqref>O27</xm:sqref>
            </x14:sparkline>
            <x14:sparkline>
              <xm:f>riepilogo!B28:M28</xm:f>
              <xm:sqref>O28</xm:sqref>
            </x14:sparkline>
            <x14:sparkline>
              <xm:f>riepilogo!B29:M29</xm:f>
              <xm:sqref>O29</xm:sqref>
            </x14:sparkline>
            <x14:sparkline>
              <xm:f>riepilogo!B30:M30</xm:f>
              <xm:sqref>O30</xm:sqref>
            </x14:sparkline>
            <x14:sparkline>
              <xm:f>riepilogo!B31:M31</xm:f>
              <xm:sqref>O31</xm:sqref>
            </x14:sparkline>
            <x14:sparkline>
              <xm:f>riepilogo!B32:M32</xm:f>
              <xm:sqref>O32</xm:sqref>
            </x14:sparkline>
            <x14:sparkline>
              <xm:f>riepilogo!B33:M33</xm:f>
              <xm:sqref>O33</xm:sqref>
            </x14:sparkline>
            <x14:sparkline>
              <xm:f>riepilogo!B34:M34</xm:f>
              <xm:sqref>O34</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249977111117893"/>
    <pageSetUpPr autoPageBreaks="0" fitToPage="1"/>
  </sheetPr>
  <dimension ref="A1:E9"/>
  <sheetViews>
    <sheetView showGridLines="0" workbookViewId="0">
      <selection activeCell="B2" sqref="B2"/>
    </sheetView>
  </sheetViews>
  <sheetFormatPr defaultRowHeight="30" customHeight="1" x14ac:dyDescent="0.25"/>
  <cols>
    <col min="1" max="3" width="15.5703125" customWidth="1"/>
    <col min="4" max="5" width="30.5703125" customWidth="1"/>
  </cols>
  <sheetData>
    <row r="1" spans="1:5" ht="35.1" customHeight="1" x14ac:dyDescent="0.4">
      <c r="A1" s="27" t="s">
        <v>18</v>
      </c>
      <c r="B1" s="27"/>
      <c r="C1" s="27"/>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DATE(YEAR(TODAY()),1,4)</f>
        <v>43469</v>
      </c>
      <c r="B3" s="2" t="s">
        <v>21</v>
      </c>
      <c r="C3" s="20">
        <v>33</v>
      </c>
      <c r="D3" s="2" t="s">
        <v>10</v>
      </c>
      <c r="E3" s="2" t="s">
        <v>27</v>
      </c>
    </row>
    <row r="4" spans="1:5" ht="30" customHeight="1" x14ac:dyDescent="0.25">
      <c r="A4" s="21">
        <f ca="1">DATE(YEAR(TODAY()),1,5)</f>
        <v>43470</v>
      </c>
      <c r="B4" s="2" t="s">
        <v>22</v>
      </c>
      <c r="C4" s="20">
        <v>238</v>
      </c>
      <c r="D4" s="2" t="s">
        <v>11</v>
      </c>
      <c r="E4" s="2"/>
    </row>
    <row r="5" spans="1:5" ht="30" customHeight="1" x14ac:dyDescent="0.25">
      <c r="A5" s="21"/>
      <c r="B5" s="2"/>
      <c r="C5" s="20">
        <v>342</v>
      </c>
      <c r="D5" s="2" t="s">
        <v>13</v>
      </c>
      <c r="E5" s="2"/>
    </row>
    <row r="6" spans="1:5" ht="30" customHeight="1" x14ac:dyDescent="0.25">
      <c r="A6" s="21"/>
      <c r="B6" s="2"/>
      <c r="C6" s="20">
        <v>110</v>
      </c>
      <c r="D6" s="2" t="s">
        <v>12</v>
      </c>
      <c r="E6" s="2"/>
    </row>
    <row r="7" spans="1:5" ht="30" customHeight="1" x14ac:dyDescent="0.25">
      <c r="A7" s="21"/>
      <c r="B7" s="2"/>
      <c r="C7" s="20">
        <v>84</v>
      </c>
      <c r="D7" s="2" t="s">
        <v>13</v>
      </c>
      <c r="E7" s="2"/>
    </row>
    <row r="8" spans="1:5" ht="30" customHeight="1" x14ac:dyDescent="0.25">
      <c r="A8" s="21"/>
      <c r="B8" s="2"/>
      <c r="C8" s="20">
        <v>54</v>
      </c>
      <c r="D8" s="2" t="s">
        <v>14</v>
      </c>
      <c r="E8" s="2"/>
    </row>
    <row r="9" spans="1:5" ht="30" customHeight="1" x14ac:dyDescent="0.25">
      <c r="A9" s="25" t="s">
        <v>15</v>
      </c>
      <c r="C9" s="26">
        <f>SUBTOTAL(109,SpeGen[Importo])</f>
        <v>861</v>
      </c>
    </row>
  </sheetData>
  <mergeCells count="1">
    <mergeCell ref="A1:C1"/>
  </mergeCells>
  <dataValidations count="11">
    <dataValidation type="list" errorStyle="warning" allowBlank="1" showInputMessage="1" showErrorMessage="1" error="Per includere una spesa nel foglio Riepilogo, è necessario prima selezionarla nell'elenco a discesa" sqref="D3:D8" xr:uid="{00000000-0002-0000-0200-000000000000}">
      <formula1>CategorieSpesa</formula1>
    </dataValidation>
    <dataValidation type="custom" errorStyle="warning" allowBlank="1" showInputMessage="1" showErrorMessage="1" errorTitle="Convalida importo" error="L'importo deve essere un numero." sqref="C3:C8" xr:uid="{00000000-0002-0000-0200-000001000000}">
      <formula1>ISNUMBER($C3)</formula1>
    </dataValidation>
    <dataValidation type="custom" errorStyle="warning" allowBlank="1" showInputMessage="1" showErrorMessage="1" error="Per aggiungere questa spesa al foglio Riepilogo, è necessario immettere una data in Gennaio" sqref="A3:A8" xr:uid="{00000000-0002-0000-0200-000002000000}">
      <formula1>MONTH($A3)=1</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200-000003000000}"/>
    <dataValidation allowBlank="1" showInputMessage="1" showErrorMessage="1" prompt="Collegamento ipertestuale al foglio di lavoro Riepilogo" sqref="D1" xr:uid="{00000000-0002-0000-0200-000004000000}"/>
    <dataValidation allowBlank="1" showInputMessage="1" showErrorMessage="1" prompt="Collegamento ipertestuale al foglio di lavoro Suggerimenti" sqref="E1" xr:uid="{00000000-0002-0000-0200-000005000000}"/>
    <dataValidation allowBlank="1" showInputMessage="1" showErrorMessage="1" prompt="Immettere la data della spesa in questa colonna" sqref="A2" xr:uid="{00000000-0002-0000-0200-000006000000}"/>
    <dataValidation allowBlank="1" showInputMessage="1" showErrorMessage="1" prompt="Immettere il n. PO in questa colonna" sqref="B2" xr:uid="{00000000-0002-0000-0200-000007000000}"/>
    <dataValidation allowBlank="1" showInputMessage="1" showErrorMessage="1" prompt="Immettere l'importo della spesa in questa colonna" sqref="C2" xr:uid="{00000000-0002-0000-0200-000008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200-000009000000}"/>
    <dataValidation allowBlank="1" showInputMessage="1" showErrorMessage="1" prompt="Immettere una descrizione della spesa in questa colonna" sqref="E2" xr:uid="{00000000-0002-0000-0200-00000A000000}"/>
  </dataValidations>
  <hyperlinks>
    <hyperlink ref="D1" location="riepilogo!A1" tooltip="Selezionare la visualizzazione Riepilogo" display="Riepilogo" xr:uid="{00000000-0004-0000-0200-000000000000}"/>
    <hyperlink ref="E1" location="suggerimenti!A1" tooltip="Selezionare per passare al foglio di lavoro Suggerimenti" display="Suggerimenti" xr:uid="{00000000-0004-0000-0200-000001000000}"/>
  </hyperlinks>
  <printOptions horizontalCentered="1"/>
  <pageMargins left="0.7" right="0.7" top="0.75" bottom="0.75" header="0.3" footer="0.3"/>
  <pageSetup paperSize="9"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7" t="s">
        <v>28</v>
      </c>
      <c r="B1" s="27"/>
      <c r="C1" s="27"/>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DATE(YEAR(TODAY()),2,3)</f>
        <v>43499</v>
      </c>
      <c r="B3" s="2" t="s">
        <v>21</v>
      </c>
      <c r="C3" s="20">
        <v>33</v>
      </c>
      <c r="D3" s="2" t="s">
        <v>10</v>
      </c>
      <c r="E3" s="2" t="s">
        <v>27</v>
      </c>
    </row>
    <row r="4" spans="1:5" ht="30" customHeight="1" x14ac:dyDescent="0.25">
      <c r="A4" s="21">
        <f ca="1">DATE(YEAR(TODAY()),2,4)</f>
        <v>43500</v>
      </c>
      <c r="B4" s="2" t="s">
        <v>22</v>
      </c>
      <c r="C4" s="20">
        <v>238</v>
      </c>
      <c r="D4" s="2" t="s">
        <v>11</v>
      </c>
      <c r="E4" s="2"/>
    </row>
    <row r="5" spans="1:5" ht="30" customHeight="1" x14ac:dyDescent="0.25">
      <c r="A5" s="21"/>
      <c r="B5" s="2"/>
      <c r="C5" s="20">
        <v>342</v>
      </c>
      <c r="D5" s="2" t="s">
        <v>10</v>
      </c>
      <c r="E5" s="2"/>
    </row>
    <row r="6" spans="1:5" ht="30" customHeight="1" x14ac:dyDescent="0.25">
      <c r="A6" s="21"/>
      <c r="B6" s="2"/>
      <c r="C6" s="20">
        <v>110</v>
      </c>
      <c r="D6" s="2" t="s">
        <v>12</v>
      </c>
      <c r="E6" s="2"/>
    </row>
    <row r="7" spans="1:5" ht="30" customHeight="1" x14ac:dyDescent="0.25">
      <c r="A7" s="21"/>
      <c r="B7" s="2"/>
      <c r="C7" s="20">
        <v>84</v>
      </c>
      <c r="D7" s="2" t="s">
        <v>13</v>
      </c>
      <c r="E7" s="2"/>
    </row>
    <row r="8" spans="1:5" ht="30" customHeight="1" x14ac:dyDescent="0.25">
      <c r="A8" s="21"/>
      <c r="B8" s="2"/>
      <c r="C8" s="20">
        <v>54</v>
      </c>
      <c r="D8" s="2" t="s">
        <v>14</v>
      </c>
      <c r="E8" s="2"/>
    </row>
    <row r="9" spans="1:5" ht="30" customHeight="1" x14ac:dyDescent="0.25">
      <c r="A9" s="24" t="s">
        <v>15</v>
      </c>
      <c r="B9" s="22"/>
      <c r="C9" s="23">
        <f>SUBTOTAL(109,SpeFeb[Importo])</f>
        <v>861</v>
      </c>
      <c r="D9" s="22"/>
      <c r="E9" s="22"/>
    </row>
  </sheetData>
  <mergeCells count="1">
    <mergeCell ref="A1:C1"/>
  </mergeCells>
  <dataValidations count="11">
    <dataValidation type="list" errorStyle="warning" allowBlank="1" showInputMessage="1" showErrorMessage="1" error="Per includere una spesa nel foglio Riepilogo, è necessario prima selezionarla nell'elenco a discesa" sqref="D3:D8" xr:uid="{00000000-0002-0000-03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300-000001000000}"/>
    <dataValidation allowBlank="1" showInputMessage="1" showErrorMessage="1" prompt="Collegamento ipertestuale al foglio di lavoro Riepilogo" sqref="D1" xr:uid="{00000000-0002-0000-0300-000002000000}"/>
    <dataValidation allowBlank="1" showInputMessage="1" showErrorMessage="1" prompt="Collegamento ipertestuale al foglio di lavoro Suggerimenti" sqref="E1" xr:uid="{00000000-0002-0000-0300-000003000000}"/>
    <dataValidation allowBlank="1" showInputMessage="1" showErrorMessage="1" prompt="Immettere la data della spesa in questa colonna" sqref="A2" xr:uid="{00000000-0002-0000-0300-000004000000}"/>
    <dataValidation allowBlank="1" showInputMessage="1" showErrorMessage="1" prompt="Immettere il n. PO in questa colonna" sqref="B2" xr:uid="{00000000-0002-0000-0300-000005000000}"/>
    <dataValidation allowBlank="1" showInputMessage="1" showErrorMessage="1" prompt="Immettere l'importo della spesa in questa colonna" sqref="C2" xr:uid="{00000000-0002-0000-03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300-000007000000}"/>
    <dataValidation allowBlank="1" showInputMessage="1" showErrorMessage="1" prompt="Immettere una descrizione della spesa in questa colonna" sqref="E2" xr:uid="{00000000-0002-0000-0300-000008000000}"/>
    <dataValidation type="custom" errorStyle="warning" allowBlank="1" showInputMessage="1" showErrorMessage="1" errorTitle="Convalida importo" error="L'importo deve essere un numero." sqref="C3:C8" xr:uid="{00000000-0002-0000-0300-000009000000}">
      <formula1>ISNUMBER($C3)</formula1>
    </dataValidation>
    <dataValidation type="custom" errorStyle="warning" allowBlank="1" showInputMessage="1" showErrorMessage="1" error="Per aggiungere questa spesa al foglio Riepilogo, è necessario immettere una data in Febbraio" sqref="A3:A8" xr:uid="{00000000-0002-0000-0300-00000A000000}">
      <formula1>MONTH($A3)=2</formula1>
    </dataValidation>
  </dataValidations>
  <hyperlinks>
    <hyperlink ref="D1" location="riepilogo!A1" tooltip="Selezionare la visualizzazione Riepilogo" display="Riepilogo" xr:uid="{00000000-0004-0000-0300-000000000000}"/>
    <hyperlink ref="E1" location="suggerimenti!A1" tooltip="Selezionare per passare al foglio di lavoro Suggerimenti" display="Suggerimenti" xr:uid="{00000000-0004-0000-0300-000001000000}"/>
  </hyperlinks>
  <printOptions horizontalCentered="1"/>
  <pageMargins left="0.7" right="0.7" top="0.75" bottom="0.75" header="0.3" footer="0.3"/>
  <pageSetup paperSize="9"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39997558519241921"/>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7" t="s">
        <v>29</v>
      </c>
      <c r="B1" s="27"/>
      <c r="C1" s="27"/>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DATE(YEAR(TODAY()),3,5)</f>
        <v>43529</v>
      </c>
      <c r="B3" s="2" t="s">
        <v>21</v>
      </c>
      <c r="C3" s="20">
        <v>33</v>
      </c>
      <c r="D3" s="2" t="s">
        <v>10</v>
      </c>
      <c r="E3" s="2" t="s">
        <v>27</v>
      </c>
    </row>
    <row r="4" spans="1:5" ht="30" customHeight="1" x14ac:dyDescent="0.25">
      <c r="A4" s="21">
        <f ca="1">DATE(YEAR(TODAY()),3,6)</f>
        <v>43530</v>
      </c>
      <c r="B4" s="2" t="s">
        <v>22</v>
      </c>
      <c r="C4" s="20">
        <v>238</v>
      </c>
      <c r="D4" s="2" t="s">
        <v>11</v>
      </c>
      <c r="E4" s="2"/>
    </row>
    <row r="5" spans="1:5" ht="30" customHeight="1" x14ac:dyDescent="0.25">
      <c r="A5" s="21"/>
      <c r="B5" s="2"/>
      <c r="C5" s="20">
        <v>55</v>
      </c>
      <c r="D5" s="2" t="s">
        <v>14</v>
      </c>
      <c r="E5" s="2"/>
    </row>
    <row r="6" spans="1:5" ht="30" customHeight="1" x14ac:dyDescent="0.25">
      <c r="A6" s="21"/>
      <c r="B6" s="2"/>
      <c r="C6" s="20">
        <v>110</v>
      </c>
      <c r="D6" s="2" t="s">
        <v>12</v>
      </c>
      <c r="E6" s="2"/>
    </row>
    <row r="7" spans="1:5" ht="30" customHeight="1" x14ac:dyDescent="0.25">
      <c r="A7" s="21"/>
      <c r="B7" s="2"/>
      <c r="C7" s="20">
        <v>84</v>
      </c>
      <c r="D7" s="2" t="s">
        <v>13</v>
      </c>
      <c r="E7" s="2"/>
    </row>
    <row r="8" spans="1:5" ht="30" customHeight="1" x14ac:dyDescent="0.25">
      <c r="A8" s="21"/>
      <c r="B8" s="2"/>
      <c r="C8" s="20">
        <v>54</v>
      </c>
      <c r="D8" s="2" t="s">
        <v>14</v>
      </c>
      <c r="E8" s="2"/>
    </row>
    <row r="9" spans="1:5" ht="30" customHeight="1" x14ac:dyDescent="0.25">
      <c r="A9" s="22" t="s">
        <v>15</v>
      </c>
      <c r="B9" s="22"/>
      <c r="C9" s="23">
        <f>SUBTOTAL(109,SpeMar[Importo])</f>
        <v>574</v>
      </c>
      <c r="D9" s="22"/>
      <c r="E9" s="22"/>
    </row>
  </sheetData>
  <mergeCells count="1">
    <mergeCell ref="A1:C1"/>
  </mergeCells>
  <dataValidations count="11">
    <dataValidation type="list" errorStyle="warning" allowBlank="1" showInputMessage="1" showErrorMessage="1" error="Per includere una spesa nel foglio Riepilogo, è necessario prima selezionarla nell'elenco a discesa" sqref="D3:D8" xr:uid="{00000000-0002-0000-04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400-000001000000}"/>
    <dataValidation allowBlank="1" showInputMessage="1" showErrorMessage="1" prompt="Collegamento ipertestuale al foglio di lavoro Riepilogo" sqref="D1" xr:uid="{00000000-0002-0000-0400-000002000000}"/>
    <dataValidation allowBlank="1" showInputMessage="1" showErrorMessage="1" prompt="Collegamento ipertestuale al foglio di lavoro Suggerimenti" sqref="E1" xr:uid="{00000000-0002-0000-0400-000003000000}"/>
    <dataValidation allowBlank="1" showInputMessage="1" showErrorMessage="1" prompt="Immettere la data della spesa in questa colonna" sqref="A2" xr:uid="{00000000-0002-0000-0400-000004000000}"/>
    <dataValidation allowBlank="1" showInputMessage="1" showErrorMessage="1" prompt="Immettere il n. PO in questa colonna" sqref="B2" xr:uid="{00000000-0002-0000-0400-000005000000}"/>
    <dataValidation allowBlank="1" showInputMessage="1" showErrorMessage="1" prompt="Immettere l'importo della spesa in questa colonna" sqref="C2" xr:uid="{00000000-0002-0000-04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400-000007000000}"/>
    <dataValidation allowBlank="1" showInputMessage="1" showErrorMessage="1" prompt="Immettere una descrizione della spesa in questa colonna" sqref="E2" xr:uid="{00000000-0002-0000-0400-000008000000}"/>
    <dataValidation type="custom" errorStyle="warning" allowBlank="1" showInputMessage="1" showErrorMessage="1" errorTitle="Convalida importo" error="L'importo deve essere un numero." sqref="C3:C8" xr:uid="{00000000-0002-0000-0400-000009000000}">
      <formula1>ISNUMBER($C3)</formula1>
    </dataValidation>
    <dataValidation type="custom" errorStyle="warning" allowBlank="1" showInputMessage="1" showErrorMessage="1" error="Per aggiungere questa spesa al foglio Riepilogo, è necessario immettere una data in Marzo" sqref="A3:A8" xr:uid="{00000000-0002-0000-0400-00000A000000}">
      <formula1>MONTH($A3)=3</formula1>
    </dataValidation>
  </dataValidations>
  <hyperlinks>
    <hyperlink ref="D1" location="riepilogo!A1" tooltip="Selezionare la visualizzazione Riepilogo" display="Riepilogo" xr:uid="{00000000-0004-0000-0400-000000000000}"/>
    <hyperlink ref="E1" location="suggerimenti!A1" tooltip="Selezionare per passare al foglio di lavoro Suggerimenti" display="Suggerimenti" xr:uid="{00000000-0004-0000-0400-000001000000}"/>
  </hyperlinks>
  <printOptions horizontalCentered="1"/>
  <pageMargins left="0.7" right="0.7" top="0.75" bottom="0.75" header="0.3" footer="0.3"/>
  <pageSetup paperSize="9" fitToHeight="0"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tint="0.59999389629810485"/>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7" t="s">
        <v>30</v>
      </c>
      <c r="B1" s="27"/>
      <c r="C1" s="28"/>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DATE(YEAR(TODAY()),4,4)</f>
        <v>43559</v>
      </c>
      <c r="B3" s="2" t="s">
        <v>21</v>
      </c>
      <c r="C3" s="20">
        <v>45</v>
      </c>
      <c r="D3" s="2" t="s">
        <v>10</v>
      </c>
      <c r="E3" s="2" t="s">
        <v>27</v>
      </c>
    </row>
    <row r="4" spans="1:5" ht="30" customHeight="1" x14ac:dyDescent="0.25">
      <c r="A4" s="21">
        <f ca="1">DATE(YEAR(TODAY()),4,8)</f>
        <v>43563</v>
      </c>
      <c r="B4" s="2" t="s">
        <v>22</v>
      </c>
      <c r="C4" s="20">
        <v>123</v>
      </c>
      <c r="D4" s="2" t="s">
        <v>11</v>
      </c>
      <c r="E4" s="2"/>
    </row>
    <row r="5" spans="1:5" ht="30" customHeight="1" x14ac:dyDescent="0.25">
      <c r="A5" s="21"/>
      <c r="B5" s="2"/>
      <c r="C5" s="20">
        <v>342</v>
      </c>
      <c r="D5" s="2" t="s">
        <v>13</v>
      </c>
      <c r="E5" s="2"/>
    </row>
    <row r="6" spans="1:5" ht="30" customHeight="1" x14ac:dyDescent="0.25">
      <c r="A6" s="21"/>
      <c r="B6" s="2"/>
      <c r="C6" s="20">
        <v>125</v>
      </c>
      <c r="D6" s="2" t="s">
        <v>12</v>
      </c>
      <c r="E6" s="2"/>
    </row>
    <row r="7" spans="1:5" ht="30" customHeight="1" x14ac:dyDescent="0.25">
      <c r="A7" s="21"/>
      <c r="B7" s="2"/>
      <c r="C7" s="20">
        <v>84</v>
      </c>
      <c r="D7" s="2" t="s">
        <v>13</v>
      </c>
      <c r="E7" s="2"/>
    </row>
    <row r="8" spans="1:5" ht="30" customHeight="1" x14ac:dyDescent="0.25">
      <c r="A8" s="21"/>
      <c r="B8" s="2"/>
      <c r="C8" s="20">
        <v>98</v>
      </c>
      <c r="D8" s="2" t="s">
        <v>14</v>
      </c>
      <c r="E8" s="2"/>
    </row>
    <row r="9" spans="1:5" ht="30" customHeight="1" x14ac:dyDescent="0.25">
      <c r="A9" s="22" t="s">
        <v>15</v>
      </c>
      <c r="B9" s="22"/>
      <c r="C9" s="23">
        <f>SUBTOTAL(109,SpeApr[Importo])</f>
        <v>817</v>
      </c>
      <c r="D9" s="22"/>
      <c r="E9" s="22"/>
    </row>
  </sheetData>
  <mergeCells count="1">
    <mergeCell ref="A1:C1"/>
  </mergeCells>
  <dataValidations count="11">
    <dataValidation type="list" errorStyle="warning" allowBlank="1" showInputMessage="1" showErrorMessage="1" error="Per includere una spesa nel foglio Riepilogo, è necessario prima selezionarla nell'elenco a discesa" sqref="D3:D8" xr:uid="{00000000-0002-0000-05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500-000001000000}"/>
    <dataValidation allowBlank="1" showInputMessage="1" showErrorMessage="1" prompt="Collegamento ipertestuale al foglio di lavoro Riepilogo" sqref="D1" xr:uid="{00000000-0002-0000-0500-000002000000}"/>
    <dataValidation allowBlank="1" showInputMessage="1" showErrorMessage="1" prompt="Collegamento ipertestuale al foglio di lavoro Suggerimenti" sqref="E1" xr:uid="{00000000-0002-0000-0500-000003000000}"/>
    <dataValidation allowBlank="1" showInputMessage="1" showErrorMessage="1" prompt="Immettere la data della spesa in questa colonna" sqref="A2" xr:uid="{00000000-0002-0000-0500-000004000000}"/>
    <dataValidation allowBlank="1" showInputMessage="1" showErrorMessage="1" prompt="Immettere il n. PO in questa colonna" sqref="B2" xr:uid="{00000000-0002-0000-0500-000005000000}"/>
    <dataValidation allowBlank="1" showInputMessage="1" showErrorMessage="1" prompt="Immettere l'importo della spesa in questa colonna" sqref="C2" xr:uid="{00000000-0002-0000-05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500-000007000000}"/>
    <dataValidation allowBlank="1" showInputMessage="1" showErrorMessage="1" prompt="Immettere una descrizione della spesa in questa colonna" sqref="E2" xr:uid="{00000000-0002-0000-0500-000008000000}"/>
    <dataValidation type="custom" errorStyle="warning" allowBlank="1" showInputMessage="1" showErrorMessage="1" errorTitle="Convalida importo" error="L'importo deve essere un numero." sqref="C3:C8" xr:uid="{00000000-0002-0000-0500-000009000000}">
      <formula1>ISNUMBER($C3)</formula1>
    </dataValidation>
    <dataValidation type="custom" errorStyle="warning" allowBlank="1" showInputMessage="1" showErrorMessage="1" error="Per aggiungere questa spesa al foglio Riepilogo, è necessario immettere una data in Aprile" sqref="A3:A8" xr:uid="{00000000-0002-0000-0500-00000A000000}">
      <formula1>MONTH($A3)=4</formula1>
    </dataValidation>
  </dataValidations>
  <hyperlinks>
    <hyperlink ref="D1" location="riepilogo!A1" tooltip="Selezionare la visualizzazione Riepilogo" display="Riepilogo" xr:uid="{00000000-0004-0000-0500-000000000000}"/>
    <hyperlink ref="E1" location="suggerimenti!A1" tooltip="Selezionare per passare al foglio di lavoro Suggerimenti" display="Suggerimenti" xr:uid="{00000000-0004-0000-0500-000001000000}"/>
  </hyperlinks>
  <printOptions horizontalCentered="1"/>
  <pageMargins left="0.7" right="0.7" top="0.75" bottom="0.75" header="0.3" footer="0.3"/>
  <pageSetup paperSize="9" fitToHeight="0"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tint="0.79998168889431442"/>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7" t="s">
        <v>31</v>
      </c>
      <c r="B1" s="27"/>
      <c r="C1" s="28"/>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DATE(YEAR(TODAY()),5,3)</f>
        <v>43588</v>
      </c>
      <c r="B3" s="2" t="s">
        <v>21</v>
      </c>
      <c r="C3" s="20">
        <v>33</v>
      </c>
      <c r="D3" s="2" t="s">
        <v>10</v>
      </c>
      <c r="E3" s="2" t="s">
        <v>27</v>
      </c>
    </row>
    <row r="4" spans="1:5" ht="30" customHeight="1" x14ac:dyDescent="0.25">
      <c r="A4" s="21">
        <f ca="1">DATE(YEAR(TODAY()),5,8)</f>
        <v>43593</v>
      </c>
      <c r="B4" s="2" t="s">
        <v>22</v>
      </c>
      <c r="C4" s="20">
        <v>111</v>
      </c>
      <c r="D4" s="2" t="s">
        <v>11</v>
      </c>
      <c r="E4" s="2"/>
    </row>
    <row r="5" spans="1:5" ht="30" customHeight="1" x14ac:dyDescent="0.25">
      <c r="A5" s="21"/>
      <c r="B5" s="2"/>
      <c r="C5" s="20">
        <v>342</v>
      </c>
      <c r="D5" s="2" t="s">
        <v>10</v>
      </c>
      <c r="E5" s="2"/>
    </row>
    <row r="6" spans="1:5" ht="30" customHeight="1" x14ac:dyDescent="0.25">
      <c r="A6" s="21"/>
      <c r="B6" s="2"/>
      <c r="C6" s="20">
        <v>333</v>
      </c>
      <c r="D6" s="2" t="s">
        <v>12</v>
      </c>
      <c r="E6" s="2"/>
    </row>
    <row r="7" spans="1:5" ht="30" customHeight="1" x14ac:dyDescent="0.25">
      <c r="A7" s="21"/>
      <c r="B7" s="2"/>
      <c r="C7" s="20">
        <v>125</v>
      </c>
      <c r="D7" s="2" t="s">
        <v>13</v>
      </c>
      <c r="E7" s="2"/>
    </row>
    <row r="8" spans="1:5" ht="30" customHeight="1" x14ac:dyDescent="0.25">
      <c r="A8" s="21"/>
      <c r="B8" s="2"/>
      <c r="C8" s="20">
        <v>33</v>
      </c>
      <c r="D8" s="2" t="s">
        <v>14</v>
      </c>
      <c r="E8" s="2"/>
    </row>
    <row r="9" spans="1:5" ht="30" customHeight="1" x14ac:dyDescent="0.25">
      <c r="A9" s="22" t="s">
        <v>15</v>
      </c>
      <c r="C9" s="23">
        <f>SUBTOTAL(109,SpeMag[Importo])</f>
        <v>977</v>
      </c>
      <c r="E9" s="22"/>
    </row>
  </sheetData>
  <mergeCells count="1">
    <mergeCell ref="A1:C1"/>
  </mergeCells>
  <dataValidations count="11">
    <dataValidation type="custom" errorStyle="warning" allowBlank="1" showInputMessage="1" showErrorMessage="1" errorTitle="Convalida importo" error="L'importo deve essere un numero." sqref="C3:C8" xr:uid="{00000000-0002-0000-0600-000000000000}">
      <formula1>ISNUMBER($C3)</formula1>
    </dataValidation>
    <dataValidation type="custom" errorStyle="warning" allowBlank="1" showInputMessage="1" showErrorMessage="1" error="Per aggiungere questa spesa al foglio Riepilogo, è necessario immettere una data in Maggio" sqref="A3:A8" xr:uid="{00000000-0002-0000-0600-000001000000}">
      <formula1>MONTH($A3)=5</formula1>
    </dataValidation>
    <dataValidation type="list" errorStyle="warning" allowBlank="1" showInputMessage="1" showErrorMessage="1" error="Per includere una spesa nel foglio Riepilogo, è necessario prima selezionarla nell'elenco a discesa" sqref="D3:D8" xr:uid="{00000000-0002-0000-0600-000002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600-000003000000}"/>
    <dataValidation allowBlank="1" showInputMessage="1" showErrorMessage="1" prompt="Collegamento ipertestuale al foglio di lavoro Riepilogo" sqref="D1" xr:uid="{00000000-0002-0000-0600-000004000000}"/>
    <dataValidation allowBlank="1" showInputMessage="1" showErrorMessage="1" prompt="Collegamento ipertestuale al foglio di lavoro Suggerimenti" sqref="E1" xr:uid="{00000000-0002-0000-0600-000005000000}"/>
    <dataValidation allowBlank="1" showInputMessage="1" showErrorMessage="1" prompt="Immettere la data della spesa in questa colonna" sqref="A2" xr:uid="{00000000-0002-0000-0600-000006000000}"/>
    <dataValidation allowBlank="1" showInputMessage="1" showErrorMessage="1" prompt="Immettere il n. PO in questa colonna" sqref="B2" xr:uid="{00000000-0002-0000-0600-000007000000}"/>
    <dataValidation allowBlank="1" showInputMessage="1" showErrorMessage="1" prompt="Immettere l'importo della spesa in questa colonna" sqref="C2" xr:uid="{00000000-0002-0000-0600-000008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600-000009000000}"/>
    <dataValidation allowBlank="1" showInputMessage="1" showErrorMessage="1" prompt="Immettere una descrizione della spesa in questa colonna" sqref="E2" xr:uid="{00000000-0002-0000-0600-00000A000000}"/>
  </dataValidations>
  <hyperlinks>
    <hyperlink ref="D1" location="riepilogo!A1" tooltip="Selezionare la visualizzazione Riepilogo" display="Riepilogo" xr:uid="{00000000-0004-0000-0600-000000000000}"/>
    <hyperlink ref="E1" location="suggerimenti!A1" tooltip="Selezionare per passare al foglio di lavoro Suggerimenti" display="Suggerimenti" xr:uid="{00000000-0004-0000-0600-000001000000}"/>
  </hyperlinks>
  <printOptions horizontalCentered="1"/>
  <pageMargins left="0.7" right="0.7" top="0.75" bottom="0.75" header="0.3" footer="0.3"/>
  <pageSetup paperSize="9" fitToHeight="0"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5" tint="-0.499984740745262"/>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7" t="s">
        <v>32</v>
      </c>
      <c r="B1" s="27"/>
      <c r="C1" s="28"/>
      <c r="D1" s="15" t="s">
        <v>24</v>
      </c>
      <c r="E1" s="15" t="s">
        <v>16</v>
      </c>
    </row>
    <row r="2" spans="1:5" ht="17.100000000000001" customHeight="1" x14ac:dyDescent="0.25">
      <c r="A2" s="3" t="s">
        <v>19</v>
      </c>
      <c r="B2" s="3" t="s">
        <v>20</v>
      </c>
      <c r="C2" s="3" t="s">
        <v>23</v>
      </c>
      <c r="D2" s="3" t="s">
        <v>25</v>
      </c>
      <c r="E2" s="3" t="s">
        <v>26</v>
      </c>
    </row>
    <row r="3" spans="1:5" ht="30" customHeight="1" x14ac:dyDescent="0.25">
      <c r="A3" s="21">
        <f ca="1">DATE(YEAR(TODAY()),6,7)</f>
        <v>43623</v>
      </c>
      <c r="B3" s="2" t="s">
        <v>21</v>
      </c>
      <c r="C3" s="20">
        <v>201</v>
      </c>
      <c r="D3" s="2" t="s">
        <v>10</v>
      </c>
      <c r="E3" s="2" t="s">
        <v>27</v>
      </c>
    </row>
    <row r="4" spans="1:5" ht="30" customHeight="1" x14ac:dyDescent="0.25">
      <c r="A4" s="21">
        <f ca="1">DATE(YEAR(TODAY()),6,8)</f>
        <v>43624</v>
      </c>
      <c r="B4" s="2" t="s">
        <v>22</v>
      </c>
      <c r="C4" s="20">
        <v>98</v>
      </c>
      <c r="D4" s="2" t="s">
        <v>11</v>
      </c>
      <c r="E4" s="2"/>
    </row>
    <row r="5" spans="1:5" ht="30" customHeight="1" x14ac:dyDescent="0.25">
      <c r="A5" s="21"/>
      <c r="B5" s="2"/>
      <c r="C5" s="20">
        <v>342</v>
      </c>
      <c r="D5" s="2" t="s">
        <v>14</v>
      </c>
      <c r="E5" s="2"/>
    </row>
    <row r="6" spans="1:5" ht="30" customHeight="1" x14ac:dyDescent="0.25">
      <c r="A6" s="21"/>
      <c r="B6" s="2"/>
      <c r="C6" s="20">
        <v>122</v>
      </c>
      <c r="D6" s="2" t="s">
        <v>12</v>
      </c>
      <c r="E6" s="2"/>
    </row>
    <row r="7" spans="1:5" ht="30" customHeight="1" x14ac:dyDescent="0.25">
      <c r="A7" s="21"/>
      <c r="B7" s="2"/>
      <c r="C7" s="20">
        <v>187</v>
      </c>
      <c r="D7" s="2" t="s">
        <v>13</v>
      </c>
      <c r="E7" s="2"/>
    </row>
    <row r="8" spans="1:5" ht="30" customHeight="1" x14ac:dyDescent="0.25">
      <c r="A8" s="21"/>
      <c r="B8" s="2"/>
      <c r="C8" s="20">
        <v>99</v>
      </c>
      <c r="D8" s="2" t="s">
        <v>14</v>
      </c>
      <c r="E8" s="2"/>
    </row>
    <row r="9" spans="1:5" ht="30" customHeight="1" x14ac:dyDescent="0.25">
      <c r="A9" s="22" t="s">
        <v>15</v>
      </c>
      <c r="B9" s="22"/>
      <c r="C9" s="23">
        <f>SUBTOTAL(109,SpeGiu[Importo])</f>
        <v>1049</v>
      </c>
    </row>
  </sheetData>
  <mergeCells count="1">
    <mergeCell ref="A1:C1"/>
  </mergeCells>
  <dataValidations count="11">
    <dataValidation type="custom" errorStyle="warning" allowBlank="1" showInputMessage="1" showErrorMessage="1" errorTitle="Convalida importo" error="L'importo deve essere un numero." sqref="C3:C8" xr:uid="{00000000-0002-0000-0700-000000000000}">
      <formula1>ISNUMBER($C3)</formula1>
    </dataValidation>
    <dataValidation type="custom" errorStyle="warning" allowBlank="1" showInputMessage="1" showErrorMessage="1" error="Per aggiungere questa spesa al foglio Riepilogo, è necessario immettere una data in Giugno" sqref="A3:A8" xr:uid="{00000000-0002-0000-0700-000001000000}">
      <formula1>MONTH($A3)=6</formula1>
    </dataValidation>
    <dataValidation type="list" errorStyle="warning" allowBlank="1" showInputMessage="1" showErrorMessage="1" error="Per includere una spesa nel foglio Riepilogo, è necessario prima selezionarla nell'elenco a discesa" sqref="D3:D8" xr:uid="{00000000-0002-0000-0700-000002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700-000003000000}"/>
    <dataValidation allowBlank="1" showInputMessage="1" showErrorMessage="1" prompt="Collegamento ipertestuale al foglio di lavoro Riepilogo" sqref="D1" xr:uid="{00000000-0002-0000-0700-000004000000}"/>
    <dataValidation allowBlank="1" showInputMessage="1" showErrorMessage="1" prompt="Collegamento ipertestuale al foglio di lavoro Suggerimenti" sqref="E1" xr:uid="{00000000-0002-0000-0700-000005000000}"/>
    <dataValidation allowBlank="1" showInputMessage="1" showErrorMessage="1" prompt="Immettere la data della spesa in questa colonna" sqref="A2" xr:uid="{00000000-0002-0000-0700-000006000000}"/>
    <dataValidation allowBlank="1" showInputMessage="1" showErrorMessage="1" prompt="Immettere il n. PO in questa colonna" sqref="B2" xr:uid="{00000000-0002-0000-0700-000007000000}"/>
    <dataValidation allowBlank="1" showInputMessage="1" showErrorMessage="1" prompt="Immettere l'importo della spesa in questa colonna" sqref="C2" xr:uid="{00000000-0002-0000-0700-000008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700-000009000000}"/>
    <dataValidation allowBlank="1" showInputMessage="1" showErrorMessage="1" prompt="Immettere una descrizione della spesa in questa colonna" sqref="E2" xr:uid="{00000000-0002-0000-0700-00000A000000}"/>
  </dataValidations>
  <hyperlinks>
    <hyperlink ref="D1" location="riepilogo!A1" tooltip="Selezionare la visualizzazione Riepilogo" display="Riepilogo" xr:uid="{00000000-0004-0000-0700-000000000000}"/>
    <hyperlink ref="E1" location="suggerimenti!A1" tooltip="Selezionare per passare al foglio di lavoro Suggerimenti" display="Suggerimenti" xr:uid="{00000000-0004-0000-0700-000001000000}"/>
  </hyperlinks>
  <printOptions horizontalCentered="1"/>
  <pageMargins left="0.7" right="0.7" top="0.75" bottom="0.75" header="0.3" footer="0.3"/>
  <pageSetup paperSize="9" fitToHeight="0"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5" tint="-0.249977111117893"/>
    <pageSetUpPr autoPageBreaks="0" fitToPage="1"/>
  </sheetPr>
  <dimension ref="A1:E9"/>
  <sheetViews>
    <sheetView showGridLines="0" zoomScaleNormal="10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7" t="s">
        <v>33</v>
      </c>
      <c r="B1" s="27"/>
      <c r="C1" s="28"/>
      <c r="D1" s="15" t="s">
        <v>24</v>
      </c>
      <c r="E1" s="15" t="s">
        <v>16</v>
      </c>
    </row>
    <row r="2" spans="1:5" ht="17.100000000000001" customHeight="1" x14ac:dyDescent="0.25">
      <c r="A2" s="14" t="s">
        <v>19</v>
      </c>
      <c r="B2" s="14" t="s">
        <v>20</v>
      </c>
      <c r="C2" s="14" t="s">
        <v>23</v>
      </c>
      <c r="D2" s="14" t="s">
        <v>25</v>
      </c>
      <c r="E2" s="14" t="s">
        <v>26</v>
      </c>
    </row>
    <row r="3" spans="1:5" ht="30" customHeight="1" x14ac:dyDescent="0.25">
      <c r="A3" s="21">
        <f ca="1">DATE(YEAR(TODAY()),7,9)</f>
        <v>43655</v>
      </c>
      <c r="B3" s="2" t="s">
        <v>21</v>
      </c>
      <c r="C3" s="20"/>
      <c r="D3" s="2" t="s">
        <v>10</v>
      </c>
      <c r="E3" s="2" t="s">
        <v>27</v>
      </c>
    </row>
    <row r="4" spans="1:5" ht="30" customHeight="1" x14ac:dyDescent="0.25">
      <c r="A4" s="21">
        <f ca="1">DATE(YEAR(TODAY()),7,14)</f>
        <v>43660</v>
      </c>
      <c r="B4" s="2" t="s">
        <v>22</v>
      </c>
      <c r="C4" s="20"/>
      <c r="D4" s="2" t="s">
        <v>11</v>
      </c>
      <c r="E4" s="2"/>
    </row>
    <row r="5" spans="1:5" ht="30" customHeight="1" x14ac:dyDescent="0.25">
      <c r="A5" s="21"/>
      <c r="B5" s="2"/>
      <c r="C5" s="20"/>
      <c r="D5" s="2" t="s">
        <v>11</v>
      </c>
      <c r="E5" s="2"/>
    </row>
    <row r="6" spans="1:5" ht="30" customHeight="1" x14ac:dyDescent="0.25">
      <c r="A6" s="21"/>
      <c r="B6" s="2"/>
      <c r="C6" s="20"/>
      <c r="D6" s="2" t="s">
        <v>12</v>
      </c>
      <c r="E6" s="2"/>
    </row>
    <row r="7" spans="1:5" ht="30" customHeight="1" x14ac:dyDescent="0.25">
      <c r="A7" s="21"/>
      <c r="B7" s="2"/>
      <c r="C7" s="20"/>
      <c r="D7" s="2" t="s">
        <v>13</v>
      </c>
      <c r="E7" s="2"/>
    </row>
    <row r="8" spans="1:5" ht="30" customHeight="1" x14ac:dyDescent="0.25">
      <c r="A8" s="21"/>
      <c r="B8" s="2"/>
      <c r="C8" s="20"/>
      <c r="D8" s="2" t="s">
        <v>14</v>
      </c>
      <c r="E8" s="2"/>
    </row>
    <row r="9" spans="1:5" ht="30" customHeight="1" x14ac:dyDescent="0.25">
      <c r="A9" s="22" t="s">
        <v>15</v>
      </c>
      <c r="B9" s="22"/>
      <c r="C9" s="23">
        <f>SUBTOTAL(109,SpeLug[Importo])</f>
        <v>0</v>
      </c>
      <c r="D9" s="22"/>
      <c r="E9" s="22"/>
    </row>
  </sheetData>
  <mergeCells count="1">
    <mergeCell ref="A1:C1"/>
  </mergeCells>
  <dataValidations disablePrompts="1" count="11">
    <dataValidation type="list" errorStyle="warning" allowBlank="1" showInputMessage="1" showErrorMessage="1" error="Per includere una spesa nel foglio Riepilogo, è necessario prima selezionarla nell'elenco a discesa" sqref="D3:D8" xr:uid="{00000000-0002-0000-0800-000000000000}">
      <formula1>CategorieSpesa</formula1>
    </dataValidation>
    <dataValidation allowBlank="1" showInputMessage="1" showErrorMessage="1" prompt="Le spese dettagliate sono riportate nella tabella di questo foglio di lavoro. I collegamenti ipertestuali al foglio di lavoro Riepilogo e al foglio di lavoro Suggerimenti si trovano rispettivamente nelle celle D1 ed E1" sqref="A1:C1" xr:uid="{00000000-0002-0000-0800-000001000000}"/>
    <dataValidation allowBlank="1" showInputMessage="1" showErrorMessage="1" prompt="Collegamento ipertestuale al foglio di lavoro Riepilogo" sqref="D1" xr:uid="{00000000-0002-0000-0800-000002000000}"/>
    <dataValidation allowBlank="1" showInputMessage="1" showErrorMessage="1" prompt="Collegamento ipertestuale al foglio di lavoro Suggerimenti" sqref="E1" xr:uid="{00000000-0002-0000-0800-000003000000}"/>
    <dataValidation allowBlank="1" showInputMessage="1" showErrorMessage="1" prompt="Immettere la data della spesa in questa colonna" sqref="A2" xr:uid="{00000000-0002-0000-0800-000004000000}"/>
    <dataValidation allowBlank="1" showInputMessage="1" showErrorMessage="1" prompt="Immettere il n. PO in questa colonna" sqref="B2" xr:uid="{00000000-0002-0000-0800-000005000000}"/>
    <dataValidation allowBlank="1" showInputMessage="1" showErrorMessage="1" prompt="Immettere l'importo della spesa in questa colonna" sqref="C2" xr:uid="{00000000-0002-0000-0800-000006000000}"/>
    <dataValidation allowBlank="1" showInputMessage="1" showErrorMessage="1" prompt="Un elenco di categorie di spesa viene automaticamente popolato dalla colonna Spese della tabella Riepilogo spese nel foglio di lavoro Riepilogo. Premere ALT+freccia GIÙ per esplorare l'elenco. Premere INVIO per selezionare una categoria" sqref="D2" xr:uid="{00000000-0002-0000-0800-000007000000}"/>
    <dataValidation allowBlank="1" showInputMessage="1" showErrorMessage="1" prompt="Immettere una descrizione della spesa in questa colonna" sqref="E2" xr:uid="{00000000-0002-0000-0800-000008000000}"/>
    <dataValidation type="custom" errorStyle="warning" allowBlank="1" showInputMessage="1" showErrorMessage="1" errorTitle="Convalida importo" error="L'importo deve essere un numero." sqref="C3:C8" xr:uid="{00000000-0002-0000-0800-000009000000}">
      <formula1>ISNUMBER($C3)</formula1>
    </dataValidation>
    <dataValidation type="custom" errorStyle="warning" allowBlank="1" showInputMessage="1" showErrorMessage="1" error="Per aggiungere questa spesa al foglio Riepilogo, è necessario immettere una data in Luglio" sqref="A3:A8" xr:uid="{00000000-0002-0000-0800-00000A000000}">
      <formula1>MONTH($A3)=7</formula1>
    </dataValidation>
  </dataValidations>
  <hyperlinks>
    <hyperlink ref="D1" location="riepilogo!A1" tooltip="Selezionare la visualizzazione Riepilogo" display="Riepilogo" xr:uid="{00000000-0004-0000-0800-000000000000}"/>
    <hyperlink ref="E1" location="suggerimenti!A1" tooltip="Selezionare per passare al foglio di lavoro Suggerimenti" display="Suggerimenti" xr:uid="{00000000-0004-0000-0800-000001000000}"/>
  </hyperlinks>
  <printOptions horizontalCentered="1"/>
  <pageMargins left="0.7" right="0.7" top="0.75" bottom="0.75" header="0.3" footer="0.3"/>
  <pageSetup paperSize="9"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14</vt:i4>
      </vt:variant>
      <vt:variant>
        <vt:lpstr>Intervalli denominati</vt:lpstr>
      </vt:variant>
      <vt:variant>
        <vt:i4>27</vt:i4>
      </vt:variant>
    </vt:vector>
  </HeadingPairs>
  <TitlesOfParts>
    <vt:vector size="41" baseType="lpstr">
      <vt:lpstr>suggerimenti</vt:lpstr>
      <vt:lpstr>riepilogo</vt:lpstr>
      <vt:lpstr>gen</vt:lpstr>
      <vt:lpstr>feb</vt:lpstr>
      <vt:lpstr>mar</vt:lpstr>
      <vt:lpstr>apr</vt:lpstr>
      <vt:lpstr>mag</vt:lpstr>
      <vt:lpstr>giu</vt:lpstr>
      <vt:lpstr>lug</vt:lpstr>
      <vt:lpstr>ago</vt:lpstr>
      <vt:lpstr>set</vt:lpstr>
      <vt:lpstr>ott</vt:lpstr>
      <vt:lpstr>nov</vt:lpstr>
      <vt:lpstr>dic</vt:lpstr>
      <vt:lpstr>CategorieSpesa</vt:lpstr>
      <vt:lpstr>ago!Titoli_stampa</vt:lpstr>
      <vt:lpstr>apr!Titoli_stampa</vt:lpstr>
      <vt:lpstr>dic!Titoli_stampa</vt:lpstr>
      <vt:lpstr>feb!Titoli_stampa</vt:lpstr>
      <vt:lpstr>gen!Titoli_stampa</vt:lpstr>
      <vt:lpstr>giu!Titoli_stampa</vt:lpstr>
      <vt:lpstr>lug!Titoli_stampa</vt:lpstr>
      <vt:lpstr>mag!Titoli_stampa</vt:lpstr>
      <vt:lpstr>mar!Titoli_stampa</vt:lpstr>
      <vt:lpstr>nov!Titoli_stampa</vt:lpstr>
      <vt:lpstr>ott!Titoli_stampa</vt:lpstr>
      <vt:lpstr>riepilogo!Titoli_stampa</vt:lpstr>
      <vt:lpstr>set!Titoli_stampa</vt:lpstr>
      <vt:lpstr>TitoloColonna10</vt:lpstr>
      <vt:lpstr>TitoloColonna11</vt:lpstr>
      <vt:lpstr>TitoloColonna12</vt:lpstr>
      <vt:lpstr>TitoloColonna13</vt:lpstr>
      <vt:lpstr>TitoloColonna14</vt:lpstr>
      <vt:lpstr>TitoloColonna2</vt:lpstr>
      <vt:lpstr>TitoloColonna3</vt:lpstr>
      <vt:lpstr>TitoloColonna4</vt:lpstr>
      <vt:lpstr>TitoloColonna5</vt:lpstr>
      <vt:lpstr>TitoloColonna6</vt:lpstr>
      <vt:lpstr>TitoloColonna7</vt:lpstr>
      <vt:lpstr>TitoloColonna8</vt:lpstr>
      <vt:lpstr>TitoloColonna9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andrea lombardo</dc:creator>
  <cp:lastModifiedBy>andrea lombardo</cp:lastModifiedBy>
  <dcterms:created xsi:type="dcterms:W3CDTF">2016-09-19T01:00:44Z</dcterms:created>
  <dcterms:modified xsi:type="dcterms:W3CDTF">2019-11-01T16:49:07Z</dcterms:modified>
</cp:coreProperties>
</file>