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shit\Module 1 Challenge\Instructions\"/>
    </mc:Choice>
  </mc:AlternateContent>
  <xr:revisionPtr revIDLastSave="0" documentId="13_ncr:1_{01D89B8C-278A-4027-9272-F42E3B674CF0}" xr6:coauthVersionLast="47" xr6:coauthVersionMax="47" xr10:uidLastSave="{00000000-0000-0000-0000-000000000000}"/>
  <bookViews>
    <workbookView xWindow="-120" yWindow="-120" windowWidth="51840" windowHeight="21840" activeTab="5" xr2:uid="{CB04DEBD-B6BC-481A-854F-9FD7A2C9048C}"/>
  </bookViews>
  <sheets>
    <sheet name="Crowd Funding" sheetId="1" r:id="rId1"/>
    <sheet name="Category Pivot" sheetId="2" r:id="rId2"/>
    <sheet name="Sub-Category Pivot" sheetId="5" r:id="rId3"/>
    <sheet name="Pivot Chart By Date" sheetId="6" r:id="rId4"/>
    <sheet name="Goal Analysis" sheetId="7" r:id="rId5"/>
    <sheet name="Statistical Analysis" sheetId="8" r:id="rId6"/>
  </sheets>
  <definedNames>
    <definedName name="_xlnm._FilterDatabase" localSheetId="1" hidden="1">'Category Pivot'!$A$1:$B$1</definedName>
    <definedName name="_xlnm._FilterDatabase" localSheetId="0" hidden="1">'Crowd Funding'!$A$1:$T$1001</definedName>
    <definedName name="Category">'Crowd Funding'!$Q:$Q</definedName>
    <definedName name="Outcome">'Crowd Funding'!$F:$F</definedName>
  </definedNames>
  <calcPr calcId="191029"/>
  <pivotCaches>
    <pivotCache cacheId="8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8" i="8"/>
  <c r="K7" i="8"/>
  <c r="K6" i="8"/>
  <c r="K5" i="8"/>
  <c r="K4" i="8"/>
  <c r="H8" i="8"/>
  <c r="H7" i="8"/>
  <c r="H3" i="8"/>
  <c r="H4" i="8"/>
  <c r="H5" i="8"/>
  <c r="H6" i="8"/>
  <c r="C13" i="7"/>
  <c r="D13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E9" i="7" s="1"/>
  <c r="B8" i="7"/>
  <c r="B7" i="7"/>
  <c r="B6" i="7"/>
  <c r="E6" i="7" s="1"/>
  <c r="B5" i="7"/>
  <c r="E5" i="7" s="1"/>
  <c r="B4" i="7"/>
  <c r="E4" i="7" s="1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8" i="7" l="1"/>
  <c r="H4" i="7"/>
  <c r="H5" i="7"/>
  <c r="H6" i="7"/>
  <c r="G4" i="7"/>
  <c r="G5" i="7"/>
  <c r="E3" i="7"/>
  <c r="H3" i="7" s="1"/>
  <c r="E7" i="7"/>
  <c r="G7" i="7" s="1"/>
  <c r="G11" i="7"/>
  <c r="H8" i="7"/>
  <c r="H9" i="7"/>
  <c r="G6" i="7"/>
  <c r="H11" i="7"/>
  <c r="G8" i="7"/>
  <c r="G9" i="7"/>
  <c r="G10" i="7"/>
  <c r="F9" i="7"/>
  <c r="F8" i="7"/>
  <c r="E2" i="7"/>
  <c r="G2" i="7" s="1"/>
  <c r="E12" i="7"/>
  <c r="G12" i="7" s="1"/>
  <c r="F6" i="7"/>
  <c r="E13" i="7"/>
  <c r="G13" i="7" s="1"/>
  <c r="E11" i="7"/>
  <c r="F11" i="7" s="1"/>
  <c r="F5" i="7"/>
  <c r="E10" i="7"/>
  <c r="H10" i="7" s="1"/>
  <c r="F4" i="7"/>
  <c r="G3" i="7" l="1"/>
  <c r="F12" i="7"/>
  <c r="H13" i="7"/>
  <c r="H7" i="7"/>
  <c r="F13" i="7"/>
  <c r="H12" i="7"/>
  <c r="F3" i="7"/>
  <c r="F2" i="7"/>
  <c r="F7" i="7"/>
  <c r="F10" i="7"/>
  <c r="H2" i="7"/>
</calcChain>
</file>

<file path=xl/sharedStrings.xml><?xml version="1.0" encoding="utf-8"?>
<sst xmlns="http://schemas.openxmlformats.org/spreadsheetml/2006/main" count="7070" uniqueCount="2115">
  <si>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</si>
  <si>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</si>
  <si>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</si>
  <si>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</si>
  <si>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</si>
  <si>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</si>
  <si>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</si>
  <si>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</si>
  <si>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</si>
  <si>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</si>
  <si>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</si>
  <si>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</si>
  <si>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</si>
  <si>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</si>
  <si>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</si>
  <si>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</si>
  <si>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</si>
  <si>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</si>
  <si>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</si>
  <si>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</si>
  <si>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</si>
  <si>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</si>
  <si>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</si>
  <si>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</si>
  <si>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</si>
  <si>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</si>
  <si>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</si>
  <si>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</si>
  <si>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</si>
  <si>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</si>
  <si>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</si>
  <si>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</si>
  <si>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</si>
  <si>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</si>
  <si>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</si>
  <si>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</si>
  <si>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</si>
  <si>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</si>
  <si>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</si>
  <si>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</si>
  <si>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</si>
  <si>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</si>
  <si>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</si>
  <si>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</si>
  <si>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</si>
  <si>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</si>
  <si>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</si>
  <si>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</si>
  <si>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</si>
  <si>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</si>
  <si>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</si>
  <si>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</si>
  <si>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</si>
  <si>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</si>
  <si>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</si>
  <si>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</si>
  <si>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</si>
  <si>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</si>
  <si>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</si>
  <si>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</si>
  <si>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</si>
  <si>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</si>
  <si>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</si>
  <si>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</si>
  <si>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</si>
  <si>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</si>
  <si>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</si>
  <si>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</si>
  <si>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</si>
  <si>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</si>
  <si>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</si>
  <si>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</si>
  <si>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</si>
  <si>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</si>
  <si>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</si>
  <si>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</si>
  <si>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</si>
  <si>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</si>
  <si>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</si>
  <si>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</si>
  <si>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</si>
  <si>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</si>
  <si>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</si>
  <si>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</si>
  <si>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</si>
  <si>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</si>
  <si>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</si>
  <si>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</si>
  <si>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</si>
  <si>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</si>
  <si>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</si>
  <si>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</si>
  <si>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</si>
  <si>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</si>
  <si>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</si>
  <si>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</si>
  <si>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</si>
  <si>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</si>
  <si>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</si>
  <si>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</si>
  <si>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</si>
  <si>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</si>
  <si>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</si>
  <si>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</si>
  <si>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</si>
  <si>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</si>
  <si>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</si>
  <si>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</si>
  <si>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</si>
  <si>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</si>
  <si>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</si>
  <si>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</si>
  <si>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</si>
  <si>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</si>
  <si>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</si>
  <si>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</si>
  <si>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</si>
  <si>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</si>
  <si>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</si>
  <si>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</si>
  <si>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</si>
  <si>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</si>
  <si>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</si>
  <si>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</si>
  <si>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</si>
  <si>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</si>
  <si>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</si>
  <si>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</si>
  <si>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</si>
  <si>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</si>
  <si>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</si>
  <si>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</si>
  <si>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</si>
  <si>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</si>
  <si>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</si>
  <si>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</si>
  <si>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</si>
  <si>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</si>
  <si>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</si>
  <si>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</si>
  <si>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</si>
  <si>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</si>
  <si>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</si>
  <si>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</si>
  <si>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</si>
  <si>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</si>
  <si>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</si>
  <si>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</si>
  <si>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</si>
  <si>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</si>
  <si>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</si>
  <si>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</si>
  <si>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</si>
  <si>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</si>
  <si>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</si>
  <si>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</si>
  <si>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</si>
  <si>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</si>
  <si>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</si>
  <si>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</si>
  <si>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</si>
  <si>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</si>
  <si>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</si>
  <si>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</si>
  <si>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</si>
  <si>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</si>
  <si>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</si>
  <si>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</si>
  <si>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</si>
  <si>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</si>
  <si>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</si>
  <si>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</si>
  <si>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</si>
  <si>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</si>
  <si>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</si>
  <si>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</si>
  <si>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</si>
  <si>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</si>
  <si>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</si>
  <si>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</si>
  <si>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</si>
  <si>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</si>
  <si>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</si>
  <si>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</si>
  <si>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</si>
  <si>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</si>
  <si>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</si>
  <si>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</si>
  <si>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</si>
  <si>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</si>
  <si>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</si>
  <si>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</si>
  <si>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</si>
  <si>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</si>
  <si>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</si>
  <si>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</si>
  <si>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</si>
  <si>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</si>
  <si>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</si>
  <si>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</si>
  <si>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</si>
  <si>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</si>
  <si>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</si>
  <si>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</si>
  <si>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</si>
  <si>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</si>
  <si>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</si>
  <si>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</si>
  <si>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</si>
  <si>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</si>
  <si>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</si>
  <si>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</si>
  <si>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</si>
  <si>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</si>
  <si>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</si>
  <si>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</si>
  <si>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</si>
  <si>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</si>
  <si>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</si>
  <si>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</si>
  <si>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</si>
  <si>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</si>
  <si>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</si>
  <si>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</si>
  <si>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</si>
  <si>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</si>
  <si>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</si>
  <si>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</si>
  <si>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</si>
  <si>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</si>
  <si>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</si>
  <si>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</si>
  <si>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</si>
  <si>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</si>
  <si>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</si>
  <si>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</si>
  <si>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</si>
  <si>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</si>
  <si>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</si>
  <si>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</si>
  <si>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</si>
  <si>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</si>
  <si>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</si>
  <si>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</si>
  <si>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</si>
  <si>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</si>
  <si>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</si>
  <si>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</si>
  <si>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</si>
  <si>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</si>
  <si>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</si>
  <si>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</si>
  <si>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</si>
  <si>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</si>
  <si>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</si>
  <si>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</si>
  <si>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</si>
  <si>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</si>
  <si>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</si>
  <si>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</si>
  <si>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</si>
  <si>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</si>
  <si>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</si>
  <si>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</si>
  <si>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</si>
  <si>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</si>
  <si>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</si>
  <si>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</si>
  <si>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</si>
  <si>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</si>
  <si>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</si>
  <si>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</si>
  <si>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</si>
  <si>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</si>
  <si>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</si>
  <si>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</si>
  <si>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</si>
  <si>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</si>
  <si>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</si>
  <si>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</si>
  <si>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</si>
  <si>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</si>
  <si>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</si>
  <si>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</si>
  <si>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</si>
  <si>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</si>
  <si>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</si>
  <si>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</si>
  <si>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</si>
  <si>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</si>
  <si>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</si>
  <si>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</si>
  <si>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</si>
  <si>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</si>
  <si>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</si>
  <si>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</si>
  <si>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</si>
  <si>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</si>
  <si>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</si>
  <si>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</si>
  <si>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</si>
  <si>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</si>
  <si>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</si>
  <si>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</si>
  <si>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</si>
  <si>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</si>
  <si>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</si>
  <si>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</si>
  <si>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</si>
  <si>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</si>
  <si>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</si>
  <si>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</si>
  <si>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</si>
  <si>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</si>
  <si>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</si>
  <si>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</si>
  <si>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</si>
  <si>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</si>
  <si>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</si>
  <si>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</si>
  <si>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</si>
  <si>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</si>
  <si>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</si>
  <si>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</si>
  <si>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</si>
  <si>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</si>
  <si>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</si>
  <si>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</si>
  <si>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</si>
  <si>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</si>
  <si>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</si>
  <si>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</si>
  <si>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</si>
  <si>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</si>
  <si>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</si>
  <si>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</si>
  <si>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</si>
  <si>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</si>
  <si>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</si>
  <si>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</si>
  <si>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</si>
  <si>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</si>
  <si>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</si>
  <si>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</si>
  <si>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</si>
  <si>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</si>
  <si>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</si>
  <si>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</si>
  <si>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</si>
  <si>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</si>
  <si>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</si>
  <si>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</si>
  <si>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</si>
  <si>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</si>
  <si>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</si>
  <si>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</si>
  <si>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</si>
  <si>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</si>
  <si>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</si>
  <si>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</si>
  <si>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</si>
  <si>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</si>
  <si>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</si>
  <si>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</si>
  <si>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</si>
  <si>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</si>
  <si>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</si>
  <si>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</si>
  <si>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</si>
  <si>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</si>
  <si>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</si>
  <si>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</si>
  <si>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</si>
  <si>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</si>
  <si>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</si>
  <si>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</si>
  <si>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</si>
  <si>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</si>
  <si>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</si>
  <si>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</si>
  <si>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</si>
  <si>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</si>
  <si>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</si>
  <si>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</si>
  <si>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</si>
  <si>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</si>
  <si>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</si>
  <si>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</si>
  <si>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</si>
  <si>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</si>
  <si>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</si>
  <si>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</si>
  <si>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</si>
  <si>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</si>
  <si>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</si>
  <si>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</si>
  <si>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</si>
  <si>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</si>
  <si>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</si>
  <si>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</si>
  <si>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</si>
  <si>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</si>
  <si>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</si>
  <si>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</si>
  <si>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</si>
  <si>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</si>
  <si>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</si>
  <si>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</si>
  <si>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</si>
  <si>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</si>
  <si>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</si>
  <si>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</si>
  <si>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</si>
  <si>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</si>
  <si>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</si>
  <si>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</si>
  <si>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</si>
  <si>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</si>
  <si>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</si>
  <si>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</si>
  <si>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</si>
  <si>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</si>
  <si>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</si>
  <si>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</si>
  <si>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</si>
  <si>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</si>
  <si>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</si>
  <si>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</si>
  <si>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</si>
  <si>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</si>
  <si>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</si>
  <si>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</si>
  <si>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</si>
  <si>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</si>
  <si>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</si>
  <si>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</si>
  <si>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</si>
  <si>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</si>
  <si>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</si>
  <si>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</si>
  <si>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</si>
  <si>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</si>
  <si>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</si>
  <si>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</si>
  <si>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</si>
  <si>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</si>
  <si>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</si>
  <si>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</si>
  <si>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</si>
  <si>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</si>
  <si>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</si>
  <si>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</si>
  <si>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</si>
  <si>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</si>
  <si>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</si>
  <si>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</si>
  <si>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</si>
  <si>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</si>
  <si>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</si>
  <si>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</si>
  <si>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</si>
  <si>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</si>
  <si>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</si>
  <si>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</si>
  <si>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</si>
  <si>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</si>
  <si>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</si>
  <si>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</si>
  <si>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</si>
  <si>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</si>
  <si>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</si>
  <si>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</si>
  <si>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</si>
  <si>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</si>
  <si>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</si>
  <si>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</si>
  <si>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</si>
  <si>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</si>
  <si>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</si>
  <si>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</si>
  <si>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</si>
  <si>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</si>
  <si>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</si>
  <si>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</si>
  <si>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</si>
  <si>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</si>
  <si>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</si>
  <si>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</si>
  <si>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</si>
  <si>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</si>
  <si>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</si>
  <si>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</si>
  <si>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</si>
  <si>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</si>
  <si>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</si>
  <si>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</si>
  <si>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</si>
  <si>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</si>
  <si>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</si>
  <si>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</si>
  <si>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</si>
  <si>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</si>
  <si>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</si>
  <si>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</si>
  <si>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</si>
  <si>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</si>
  <si>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</si>
  <si>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</si>
  <si>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</si>
  <si>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</si>
  <si>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</si>
  <si>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</si>
  <si>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</si>
  <si>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</si>
  <si>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</si>
  <si>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</si>
  <si>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</si>
  <si>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</si>
  <si>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</si>
  <si>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</si>
  <si>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</si>
  <si>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</si>
  <si>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</si>
  <si>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</si>
  <si>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</si>
  <si>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</si>
  <si>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</si>
  <si>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</si>
  <si>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</si>
  <si>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</si>
  <si>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</si>
  <si>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</si>
  <si>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</si>
  <si>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</si>
  <si>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</si>
  <si>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</si>
  <si>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</si>
  <si>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</si>
  <si>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</si>
  <si>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</si>
  <si>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</si>
  <si>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</si>
  <si>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</si>
  <si>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</si>
  <si>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</si>
  <si>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</si>
  <si>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</si>
  <si>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</si>
  <si>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</si>
  <si>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</si>
  <si>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</si>
  <si>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</si>
  <si>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</si>
  <si>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</si>
  <si>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</si>
  <si>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</si>
  <si>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</si>
  <si>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</si>
  <si>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</si>
  <si>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</si>
  <si>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</si>
  <si>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</si>
  <si>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</si>
  <si>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</si>
  <si>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</si>
  <si>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</si>
  <si>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</si>
  <si>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</si>
  <si>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</si>
  <si>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</si>
  <si>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</si>
  <si>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</si>
  <si>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</si>
  <si>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</si>
  <si>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</si>
  <si>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</si>
  <si>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</si>
  <si>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</si>
  <si>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</si>
  <si>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</si>
  <si>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</si>
  <si>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</si>
  <si>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</si>
  <si>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</si>
  <si>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</si>
  <si>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</si>
  <si>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</si>
  <si>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</si>
  <si>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</si>
  <si>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</si>
  <si>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</si>
  <si>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</si>
  <si>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</si>
  <si>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</si>
  <si>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</si>
  <si>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</si>
  <si>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</si>
  <si>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</si>
  <si>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</si>
  <si>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</si>
  <si>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</si>
  <si>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</si>
  <si>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</si>
  <si>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</si>
  <si>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</si>
  <si>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</si>
  <si>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</si>
  <si>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</si>
  <si>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</si>
  <si>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</si>
  <si>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</si>
  <si>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</si>
  <si>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</si>
  <si>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</si>
  <si>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</si>
  <si>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</si>
  <si>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</si>
  <si>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</si>
  <si>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</si>
  <si>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</si>
  <si>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</si>
  <si>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</si>
  <si>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</si>
  <si>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</si>
  <si>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</si>
  <si>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</si>
  <si>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</si>
  <si>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</si>
  <si>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</si>
  <si>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</si>
  <si>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</si>
  <si>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</si>
  <si>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</si>
  <si>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</si>
  <si>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</si>
  <si>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</si>
  <si>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</si>
  <si>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</si>
  <si>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</si>
  <si>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</si>
  <si>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</si>
  <si>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</si>
  <si>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</si>
  <si>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</si>
  <si>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</si>
  <si>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</si>
  <si>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</si>
  <si>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</si>
  <si>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</si>
  <si>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</si>
  <si>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</si>
  <si>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</si>
  <si>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</si>
  <si>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</si>
  <si>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</si>
  <si>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</si>
  <si>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</si>
  <si>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</si>
  <si>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</si>
  <si>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</si>
  <si>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</si>
  <si>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</si>
  <si>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</si>
  <si>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</si>
  <si>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</si>
  <si>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</si>
  <si>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</si>
  <si>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</si>
  <si>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</si>
  <si>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</si>
  <si>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</si>
  <si>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</si>
  <si>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</si>
  <si>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</si>
  <si>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</si>
  <si>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</si>
  <si>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</si>
  <si>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</si>
  <si>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</si>
  <si>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</si>
  <si>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</si>
  <si>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</si>
  <si>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</si>
  <si>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</si>
  <si>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</si>
  <si>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</si>
  <si>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</si>
  <si>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</si>
  <si>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</si>
  <si>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</si>
  <si>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</si>
  <si>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</si>
  <si>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</si>
  <si>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</si>
  <si>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</si>
  <si>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</si>
  <si>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</si>
  <si>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</si>
  <si>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</si>
  <si>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</si>
  <si>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</si>
  <si>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</si>
  <si>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</si>
  <si>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</si>
  <si>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</si>
  <si>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</si>
  <si>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</si>
  <si>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</si>
  <si>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</si>
  <si>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</si>
  <si>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</si>
  <si>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</si>
  <si>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</si>
  <si>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</si>
  <si>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</si>
  <si>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</si>
  <si>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</si>
  <si>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</si>
  <si>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</si>
  <si>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</si>
  <si>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</si>
  <si>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</si>
  <si>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</si>
  <si>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</si>
  <si>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</si>
  <si>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</si>
  <si>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</si>
  <si>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</si>
  <si>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</si>
  <si>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</si>
  <si>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</si>
  <si>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</si>
  <si>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</si>
  <si>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</si>
  <si>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</si>
  <si>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</si>
  <si>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</si>
  <si>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</si>
  <si>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</si>
  <si>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</si>
  <si>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</si>
  <si>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</si>
  <si>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</si>
  <si>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</si>
  <si>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</si>
  <si>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</si>
  <si>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</si>
  <si>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</si>
  <si>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</si>
  <si>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</si>
  <si>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</si>
  <si>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</si>
  <si>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</si>
  <si>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</si>
  <si>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</si>
  <si>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</si>
  <si>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</si>
  <si>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</si>
  <si>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</si>
  <si>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</si>
  <si>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</si>
  <si>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</si>
  <si>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</si>
  <si>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</si>
  <si>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</si>
  <si>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</si>
  <si>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</si>
  <si>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</si>
  <si>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</si>
  <si>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</si>
  <si>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</si>
  <si>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</si>
  <si>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</si>
  <si>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</si>
  <si>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</si>
  <si>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</si>
  <si>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</si>
  <si>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</si>
  <si>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</si>
  <si>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</si>
  <si>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</si>
  <si>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</si>
  <si>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</si>
  <si>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</si>
  <si>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</si>
  <si>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</si>
  <si>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</si>
  <si>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</si>
  <si>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</si>
  <si>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</si>
  <si>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</si>
  <si>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</si>
  <si>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</si>
  <si>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</si>
  <si>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</si>
  <si>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</si>
  <si>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</si>
  <si>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</si>
  <si>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</si>
  <si>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</si>
  <si>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</si>
  <si>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</si>
  <si>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</si>
  <si>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</si>
  <si>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</si>
  <si>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</si>
  <si>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</si>
  <si>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</si>
  <si>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</si>
  <si>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</si>
  <si>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</si>
  <si>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</si>
  <si>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</si>
  <si>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</si>
  <si>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</si>
  <si>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</si>
  <si>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</si>
  <si>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</si>
  <si>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</si>
  <si>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</si>
  <si>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</si>
  <si>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</si>
  <si>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</si>
  <si>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</si>
  <si>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</si>
  <si>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</si>
  <si>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</si>
  <si>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</si>
  <si>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</si>
  <si>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</si>
  <si>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</si>
  <si>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</si>
  <si>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</si>
  <si>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</si>
  <si>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</si>
  <si>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</si>
  <si>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</si>
  <si>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</si>
  <si>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</si>
  <si>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</si>
  <si>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</si>
  <si>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</si>
  <si>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</si>
  <si>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</si>
  <si>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</si>
  <si>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</si>
  <si>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</si>
  <si>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</si>
  <si>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</si>
  <si>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</si>
  <si>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</si>
  <si>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</si>
  <si>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</si>
  <si>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</si>
  <si>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</si>
  <si>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</si>
  <si>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</si>
  <si>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</si>
  <si>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</si>
  <si>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</si>
  <si>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</si>
  <si>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</si>
  <si>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</si>
  <si>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</si>
  <si>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</si>
  <si>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</si>
  <si>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</si>
  <si>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</si>
  <si>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</si>
  <si>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</si>
  <si>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</si>
  <si>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</si>
  <si>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</si>
  <si>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</si>
  <si>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</si>
  <si>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</si>
  <si>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</si>
  <si>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</si>
  <si>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</si>
  <si>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</si>
  <si>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</si>
  <si>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</si>
  <si>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</si>
  <si>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</si>
  <si>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</si>
  <si>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</si>
  <si>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</si>
  <si>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</si>
  <si>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</si>
  <si>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</si>
  <si>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</si>
  <si>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</si>
  <si>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</si>
  <si>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</si>
  <si>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</si>
  <si>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</si>
  <si>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</si>
  <si>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</si>
  <si>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</si>
  <si>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</si>
  <si>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</si>
  <si>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</si>
  <si>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</si>
  <si>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</si>
  <si>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</si>
  <si>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</si>
  <si>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</si>
  <si>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</si>
  <si>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</si>
  <si>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</si>
  <si>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</si>
  <si>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</si>
  <si>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</si>
  <si>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</si>
  <si>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</si>
  <si>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</si>
  <si>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</si>
  <si>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</si>
  <si>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</si>
  <si>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</si>
  <si>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</si>
  <si>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</si>
  <si>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</si>
  <si>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</si>
  <si>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</si>
  <si>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</si>
  <si>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</si>
  <si>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</si>
  <si>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</si>
  <si>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</si>
  <si>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</si>
  <si>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</si>
  <si>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</si>
  <si>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</si>
  <si>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</si>
  <si>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</si>
  <si>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</si>
  <si>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</si>
  <si>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</si>
  <si>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</si>
  <si>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</si>
  <si>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</si>
  <si>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</si>
  <si>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</si>
  <si>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</si>
  <si>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</si>
  <si>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</si>
  <si>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</si>
  <si>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</si>
  <si>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</si>
  <si>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</si>
  <si>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</si>
  <si>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</si>
  <si>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</si>
  <si>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</si>
  <si>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</si>
  <si>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</si>
  <si>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</si>
  <si>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</si>
  <si>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</si>
  <si>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</si>
  <si>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</si>
  <si>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</si>
  <si>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</si>
  <si>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</si>
  <si>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</si>
  <si>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</si>
  <si>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</si>
  <si>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</si>
  <si>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</si>
  <si>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</si>
  <si>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</si>
  <si>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</si>
  <si>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</si>
  <si>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</si>
  <si>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</si>
  <si>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</si>
  <si>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</si>
  <si>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</si>
  <si>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</si>
  <si>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</si>
  <si>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</si>
  <si>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</si>
  <si>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</si>
  <si>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</si>
  <si>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</si>
  <si>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</si>
  <si>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</si>
  <si>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</si>
  <si>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</si>
  <si>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</si>
  <si>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</si>
  <si>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</si>
  <si>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</si>
  <si>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</si>
  <si>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</si>
  <si>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</si>
  <si>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</si>
  <si>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</si>
  <si>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</si>
  <si>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</si>
  <si>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</si>
  <si>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</si>
  <si>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</si>
  <si>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</si>
  <si>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</si>
  <si>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</si>
  <si>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</si>
  <si>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</si>
  <si>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</si>
  <si>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</si>
  <si>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</si>
  <si>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</si>
  <si>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</si>
  <si>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</si>
  <si>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</si>
  <si>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</si>
  <si>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</si>
  <si>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</si>
  <si>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</si>
  <si>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</si>
  <si>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</si>
  <si>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</si>
  <si>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</si>
  <si>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</si>
  <si>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</si>
  <si>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</si>
  <si>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</si>
  <si>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</si>
  <si>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</si>
  <si>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</si>
  <si>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</si>
  <si>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</si>
  <si>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</si>
  <si>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</si>
  <si>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</si>
  <si>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</si>
  <si>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</si>
  <si>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</si>
  <si>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</si>
  <si>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</si>
  <si>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</si>
  <si>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</si>
  <si>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</si>
  <si>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</si>
  <si>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</si>
  <si>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</si>
  <si>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</si>
  <si>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</si>
  <si>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</si>
  <si>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</si>
  <si>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</si>
  <si>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</si>
  <si>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</si>
  <si>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</si>
  <si>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</si>
  <si>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</si>
  <si>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</si>
  <si>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</si>
  <si>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</si>
  <si>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</si>
  <si>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</si>
  <si>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</si>
  <si>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</si>
  <si>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</si>
  <si>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</si>
  <si>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</si>
  <si>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</si>
  <si>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</si>
  <si>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</si>
  <si>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</si>
  <si>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</si>
  <si>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</si>
  <si>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</si>
  <si>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</si>
  <si>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</si>
  <si>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</si>
  <si>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</si>
  <si>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</si>
  <si>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</si>
  <si>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</si>
  <si>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</si>
  <si>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</si>
  <si>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</si>
  <si>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</si>
  <si>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</si>
  <si>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</si>
  <si>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</si>
  <si>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</si>
  <si>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</si>
  <si>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</si>
  <si>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</si>
  <si>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</si>
  <si>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</si>
  <si>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</si>
  <si>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</si>
  <si>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</si>
  <si>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</si>
  <si>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</si>
  <si>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</si>
  <si>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</si>
  <si>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</si>
  <si>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</si>
  <si>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</si>
  <si>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</si>
  <si>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</si>
  <si>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</si>
  <si>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</si>
  <si>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</si>
  <si>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</si>
  <si>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</si>
  <si>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</si>
  <si>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</si>
  <si>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</si>
  <si>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</si>
  <si>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</si>
  <si>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</si>
  <si>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</si>
  <si>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</si>
  <si>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</si>
  <si>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</si>
  <si>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</si>
  <si>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</si>
  <si>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</si>
  <si>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</si>
  <si>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</si>
  <si>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</si>
  <si>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</si>
  <si>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</si>
  <si>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</si>
  <si>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</si>
  <si>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</si>
  <si>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</si>
  <si>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</si>
  <si>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</si>
  <si>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</si>
  <si>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</si>
  <si>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</si>
  <si>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</si>
  <si>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</si>
  <si>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</si>
  <si>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</si>
  <si>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</si>
  <si>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</si>
  <si>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</si>
  <si>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</si>
  <si>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</si>
  <si>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</si>
  <si>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</si>
  <si>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</si>
  <si>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</si>
  <si>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</si>
  <si>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</si>
  <si>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</si>
  <si>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</si>
  <si>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</si>
  <si>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</si>
  <si>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</si>
  <si>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</si>
  <si>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</si>
  <si>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</si>
  <si>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</si>
  <si>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</si>
  <si>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</si>
  <si>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</si>
  <si>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</si>
  <si>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</si>
  <si>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</si>
  <si>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</si>
  <si>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</si>
  <si>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</si>
  <si>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</si>
  <si>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</si>
  <si>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</si>
  <si>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</si>
  <si>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</si>
  <si>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</si>
  <si>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</si>
  <si>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</si>
  <si>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</si>
  <si>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</si>
  <si>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</si>
  <si>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</si>
  <si>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</si>
  <si>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</si>
  <si>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</si>
  <si>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</si>
  <si>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</si>
  <si>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</si>
  <si>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</si>
  <si>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</si>
  <si>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</si>
  <si>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</si>
  <si>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</si>
  <si>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</si>
  <si>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</si>
  <si>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</si>
  <si>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</si>
  <si>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</si>
  <si>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</si>
  <si>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</si>
  <si>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</si>
  <si>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</si>
  <si>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</si>
  <si>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</si>
  <si>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</si>
  <si>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</si>
  <si>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</si>
  <si>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</si>
  <si>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</si>
  <si>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</si>
  <si>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</si>
  <si>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</si>
  <si>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</si>
  <si>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</si>
  <si>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</si>
  <si>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</si>
  <si>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</si>
  <si>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</si>
  <si>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</si>
  <si>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</si>
  <si>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</si>
  <si>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</si>
  <si>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</si>
  <si>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</si>
  <si>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</si>
  <si>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</si>
  <si>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</si>
  <si>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</si>
  <si>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</si>
  <si>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</si>
  <si>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</si>
  <si>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</si>
  <si>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</si>
  <si>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</si>
  <si>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</si>
  <si>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</si>
  <si>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</si>
  <si>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</si>
  <si>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</si>
  <si>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</si>
  <si>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</si>
  <si>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</si>
  <si>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</si>
  <si>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</si>
  <si>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</si>
  <si>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</si>
  <si>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</si>
  <si>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</si>
  <si>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</si>
  <si>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</si>
  <si>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</si>
  <si>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</si>
  <si>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</si>
  <si>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</si>
  <si>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</si>
  <si>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</si>
  <si>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</si>
  <si>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</si>
  <si>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</si>
  <si>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</si>
  <si>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</si>
  <si>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</si>
  <si>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</si>
  <si>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</si>
  <si>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</si>
  <si>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</si>
  <si>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</si>
  <si>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</si>
  <si>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</si>
  <si>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</si>
  <si>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</si>
  <si>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</si>
  <si>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</si>
  <si>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</si>
  <si>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</si>
  <si>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</si>
  <si>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</si>
  <si>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</si>
  <si>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</si>
  <si>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</si>
  <si>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</si>
  <si>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</si>
  <si>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</si>
  <si>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</si>
  <si>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</si>
  <si>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</si>
  <si>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</si>
  <si>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</si>
  <si>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</si>
  <si>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</si>
  <si>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</si>
  <si>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</si>
  <si>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</si>
  <si>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</si>
  <si>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</si>
  <si>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</si>
  <si>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</si>
  <si>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</si>
  <si>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</si>
  <si>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</si>
  <si>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</si>
  <si>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</si>
  <si>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</si>
  <si>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</si>
  <si>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</si>
  <si>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</si>
  <si>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</si>
  <si>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</si>
  <si>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</si>
  <si>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</si>
  <si>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</si>
  <si>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</si>
  <si>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</si>
  <si>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</si>
  <si>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</si>
  <si>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</si>
  <si>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</si>
  <si>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</si>
  <si>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</si>
  <si>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</si>
  <si>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</si>
  <si>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</si>
  <si>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</si>
  <si>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</si>
  <si>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</si>
  <si>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</si>
  <si>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</si>
  <si>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</si>
  <si>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</si>
  <si>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</si>
  <si>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</si>
  <si>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</si>
  <si>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</si>
  <si>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</si>
  <si>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</si>
  <si>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</si>
  <si>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</si>
  <si>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</si>
  <si>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</si>
  <si>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</si>
  <si>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</si>
  <si>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</si>
  <si>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</si>
  <si>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</si>
  <si>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</si>
  <si>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</si>
  <si>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</si>
  <si>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</si>
  <si>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</si>
  <si>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</si>
  <si>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</si>
  <si>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</si>
  <si>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</si>
  <si>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</si>
  <si>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</si>
  <si>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</si>
  <si>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</si>
  <si>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</si>
  <si>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</si>
  <si>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</si>
  <si>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</si>
  <si>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</si>
  <si>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</si>
  <si>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</si>
  <si>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</si>
  <si>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</si>
  <si>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</si>
  <si>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</si>
  <si>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</si>
  <si>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</si>
  <si>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</si>
  <si>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</si>
  <si>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</si>
  <si>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</si>
  <si>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</si>
  <si>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</si>
  <si>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</si>
  <si>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</si>
  <si>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</si>
  <si>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</si>
  <si>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</si>
  <si>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</si>
  <si>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</si>
  <si>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</si>
  <si>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</si>
  <si>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</si>
  <si>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</si>
  <si>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</si>
  <si>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</si>
  <si>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</si>
  <si>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</si>
  <si>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</si>
  <si>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</si>
  <si>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</si>
  <si>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</si>
  <si>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</si>
  <si>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</si>
  <si>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</si>
  <si>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</si>
  <si>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</si>
  <si>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</si>
  <si>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</si>
  <si>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</si>
  <si>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</si>
  <si>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</si>
  <si>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</si>
  <si>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</si>
  <si>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</si>
  <si>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</si>
  <si>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</si>
  <si>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</si>
  <si>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</si>
  <si>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</si>
  <si>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</si>
  <si>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</si>
  <si>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</si>
  <si>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</si>
  <si>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</si>
  <si>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</si>
  <si>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</si>
  <si>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</si>
  <si>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</si>
  <si>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</si>
  <si>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</si>
  <si>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</si>
  <si>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</si>
  <si>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</si>
  <si>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</si>
  <si>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</si>
  <si>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</si>
  <si>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</si>
  <si>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</si>
  <si>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</si>
  <si>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</si>
  <si>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</si>
  <si>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</si>
  <si>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</si>
  <si>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</si>
  <si>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</si>
  <si>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</si>
  <si>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</si>
  <si>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</si>
  <si>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</si>
  <si>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</si>
  <si>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</si>
  <si>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</si>
  <si>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</si>
  <si>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</si>
  <si>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</si>
  <si>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</si>
  <si>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</si>
  <si>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</si>
  <si>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</si>
  <si>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</si>
  <si>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</si>
  <si>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</si>
  <si>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</si>
  <si>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</si>
  <si>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</si>
  <si>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</si>
  <si>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</si>
  <si>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</si>
  <si>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</si>
  <si>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</si>
  <si>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</si>
  <si>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</si>
  <si>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</si>
  <si>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</si>
  <si>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</si>
  <si>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</si>
  <si>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</si>
  <si>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</si>
  <si>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</si>
  <si>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</si>
  <si>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</si>
  <si>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</si>
  <si>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</si>
  <si>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</si>
  <si>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</si>
  <si>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</si>
  <si>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</si>
  <si>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</si>
  <si>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</si>
  <si>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</si>
  <si>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</si>
  <si>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</si>
  <si>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</si>
  <si>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</si>
  <si>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</si>
  <si>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</si>
  <si>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</si>
  <si>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</si>
  <si>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</si>
  <si>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</si>
  <si>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</si>
  <si>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</si>
  <si>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</si>
  <si>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</si>
  <si>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</si>
  <si>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</si>
  <si>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</si>
  <si>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</si>
  <si>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</si>
  <si>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</si>
  <si>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</si>
  <si>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</si>
  <si>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</si>
  <si>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</si>
  <si>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</si>
  <si>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</si>
  <si>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</si>
  <si>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</si>
  <si>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</si>
  <si>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</si>
  <si>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</si>
  <si>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</si>
  <si>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</si>
  <si>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</si>
  <si>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</si>
  <si>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</si>
  <si>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</si>
  <si>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</si>
  <si>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</si>
  <si>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</si>
  <si>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</si>
  <si>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</si>
  <si>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</si>
  <si>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</si>
  <si>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</si>
  <si>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</si>
  <si>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</si>
  <si>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</si>
  <si>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</si>
  <si>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</si>
  <si>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</si>
  <si>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</si>
  <si>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</si>
  <si>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</si>
  <si>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</si>
  <si>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</si>
  <si>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</si>
  <si>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</si>
  <si>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</si>
  <si>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</si>
  <si>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</si>
  <si>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</si>
  <si>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</si>
  <si>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</si>
  <si>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</si>
  <si>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</si>
  <si>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</si>
  <si>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</si>
  <si>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</si>
  <si>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</si>
  <si>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</si>
  <si>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</si>
  <si>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</si>
  <si>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</si>
  <si>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</si>
  <si>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</si>
  <si>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</si>
  <si>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</si>
  <si>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</si>
  <si>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</si>
  <si>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</si>
  <si>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</si>
  <si>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</si>
  <si>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</si>
  <si>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</si>
  <si>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</si>
  <si>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</si>
  <si>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</si>
  <si>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</si>
  <si>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</si>
  <si>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</si>
  <si>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</si>
  <si>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</si>
  <si>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</si>
  <si>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</si>
  <si>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</si>
  <si>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</si>
  <si>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</si>
  <si>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</si>
  <si>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</si>
  <si>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</si>
  <si>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</si>
  <si>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</si>
  <si>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</si>
  <si>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</si>
  <si>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</si>
  <si>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</si>
  <si>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</si>
  <si>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</si>
  <si>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</si>
  <si>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</si>
  <si>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</si>
  <si>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</si>
  <si>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</si>
  <si>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</si>
  <si>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</si>
  <si>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</si>
  <si>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</si>
  <si>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</si>
  <si>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</si>
  <si>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</si>
  <si>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</si>
  <si>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</si>
  <si>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</si>
  <si>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</si>
  <si>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</si>
  <si>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</si>
  <si>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</si>
  <si>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</si>
  <si>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</si>
  <si>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</si>
  <si>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</si>
  <si>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</si>
  <si>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</si>
  <si>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</si>
  <si>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</si>
  <si>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</si>
  <si>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</si>
  <si>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</si>
  <si>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</si>
  <si>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</si>
  <si>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</si>
  <si>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</si>
  <si>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</si>
  <si>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</si>
  <si>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</si>
  <si>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</si>
  <si>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</si>
  <si>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</si>
  <si>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</si>
  <si>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</si>
  <si>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</si>
  <si>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</si>
  <si>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</si>
  <si>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</si>
  <si>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</si>
  <si>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</si>
  <si>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</si>
  <si>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</si>
  <si>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</si>
  <si>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</si>
  <si>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</si>
  <si>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</si>
  <si>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</si>
  <si>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</si>
  <si>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</si>
  <si>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</si>
  <si>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</si>
  <si>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</si>
  <si>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</si>
  <si>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</si>
  <si>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</si>
  <si>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</si>
  <si>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</si>
  <si>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</si>
  <si>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</si>
  <si>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</si>
  <si>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</si>
  <si>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</si>
  <si>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</si>
  <si>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</si>
  <si>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</si>
  <si>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</si>
  <si>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</si>
  <si>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</si>
  <si>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</si>
  <si>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</si>
  <si>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</si>
  <si>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</si>
  <si>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</si>
  <si>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</si>
  <si>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</si>
  <si>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</si>
  <si>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</si>
  <si>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</si>
  <si>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</si>
  <si>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</si>
  <si>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</si>
  <si>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</si>
  <si>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</si>
  <si>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</si>
  <si>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</si>
  <si>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</si>
  <si>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</si>
  <si>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</si>
  <si>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</si>
  <si>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</si>
  <si>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</si>
  <si>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</si>
  <si>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</si>
  <si>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</si>
  <si>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</si>
  <si>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</si>
  <si>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</si>
  <si>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</si>
  <si>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</si>
  <si>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</si>
  <si>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</si>
  <si>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</si>
  <si>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</si>
  <si>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</si>
  <si>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</si>
  <si>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</si>
  <si>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</si>
  <si>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</si>
  <si>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</si>
  <si>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</si>
  <si>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</si>
  <si>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</si>
  <si>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</si>
  <si>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</si>
  <si>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</si>
  <si>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</si>
  <si>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</si>
  <si>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</si>
  <si>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</si>
  <si>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</si>
  <si>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</si>
  <si>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</si>
  <si>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</si>
  <si>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</si>
  <si>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</si>
  <si>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</si>
  <si>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</si>
  <si>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</si>
  <si>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</si>
  <si>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</si>
  <si>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</si>
  <si>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</si>
  <si>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</si>
  <si>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</si>
  <si>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</si>
  <si>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</si>
  <si>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</si>
  <si>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</si>
  <si>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</si>
  <si>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</si>
  <si>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</si>
  <si>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</si>
  <si>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</si>
  <si>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</si>
  <si>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</si>
  <si>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</si>
  <si>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</si>
  <si>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</si>
  <si>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</si>
  <si>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</si>
  <si>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</si>
  <si>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</si>
  <si>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</si>
  <si>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</si>
  <si>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</si>
  <si>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</si>
  <si>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</si>
  <si>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</si>
  <si>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</si>
  <si>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</si>
  <si>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</si>
  <si>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</si>
  <si>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</si>
  <si>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</si>
  <si>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</si>
  <si>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</si>
  <si>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</si>
  <si>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</si>
  <si>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</si>
  <si>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</si>
  <si>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</si>
  <si>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</si>
  <si>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</si>
  <si>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</si>
  <si>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</si>
  <si>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</si>
  <si>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</si>
  <si>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</si>
  <si>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</si>
  <si>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</si>
  <si>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</si>
  <si>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</si>
  <si>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</si>
  <si>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</si>
  <si>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</si>
  <si>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</si>
  <si>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</si>
  <si>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</si>
  <si>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</si>
  <si>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</si>
  <si>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</si>
  <si>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</si>
  <si>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</si>
  <si>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</si>
  <si>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</si>
  <si>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</si>
  <si>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</si>
  <si>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</si>
  <si>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</si>
  <si>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</si>
  <si>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</si>
  <si>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</si>
  <si>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</si>
  <si>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</si>
  <si>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</si>
  <si>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</si>
  <si>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</si>
  <si>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</si>
  <si>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</si>
  <si>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</si>
  <si>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</si>
  <si>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</si>
  <si>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</si>
  <si>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</si>
  <si>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</si>
  <si>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</si>
  <si>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</si>
  <si>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</si>
  <si>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</si>
  <si>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</si>
  <si>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</si>
  <si>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</si>
  <si>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</si>
  <si>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</si>
  <si>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</si>
  <si>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</si>
  <si>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</si>
  <si>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</si>
  <si>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</si>
  <si>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</si>
  <si>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</si>
  <si>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</si>
  <si>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</si>
  <si>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</si>
  <si>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</si>
  <si>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</si>
  <si>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</si>
  <si>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</si>
  <si>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</si>
  <si>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</si>
  <si>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</si>
  <si>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</si>
  <si>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</si>
  <si>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</si>
  <si>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</si>
  <si>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</si>
  <si>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</si>
  <si>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</si>
  <si>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</si>
  <si>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</si>
  <si>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</si>
  <si>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</si>
  <si>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</si>
  <si>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</si>
  <si>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</si>
  <si>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</si>
  <si>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</si>
  <si>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</si>
  <si>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</si>
  <si>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</si>
  <si>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</si>
  <si>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</si>
  <si>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</si>
  <si>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</si>
  <si>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</si>
  <si>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</si>
  <si>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</si>
  <si>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</si>
  <si>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</si>
  <si>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</si>
  <si>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</si>
  <si>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</si>
  <si>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</si>
  <si>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</si>
  <si>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</si>
  <si>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</si>
  <si>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</si>
  <si>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</si>
  <si>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</si>
  <si>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</si>
  <si>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</si>
  <si>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</si>
  <si>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</si>
  <si>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</si>
  <si>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</si>
  <si>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</si>
  <si>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</si>
  <si>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</si>
  <si>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</si>
  <si>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</si>
  <si>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</si>
  <si>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</si>
  <si>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</si>
  <si>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</si>
  <si>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</si>
  <si>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</si>
  <si>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</si>
  <si>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</si>
  <si>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</si>
  <si>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</si>
  <si>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</si>
  <si>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</si>
  <si>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</si>
  <si>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</si>
  <si>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</si>
  <si>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</si>
  <si>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</si>
  <si>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</si>
  <si>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</si>
  <si>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</si>
  <si>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</si>
  <si>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</si>
  <si>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</si>
  <si>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</si>
  <si>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</si>
  <si>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</si>
  <si>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</si>
  <si>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</si>
  <si>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</si>
  <si>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</si>
  <si>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</si>
  <si>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</si>
  <si>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</si>
  <si>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</si>
  <si>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</si>
  <si>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</si>
  <si>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</si>
  <si>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</si>
  <si>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</si>
  <si>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</si>
  <si>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</si>
  <si>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</si>
  <si>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</si>
  <si>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</si>
  <si>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</si>
  <si>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</si>
  <si>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</si>
  <si>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</si>
  <si>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</si>
  <si>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</si>
  <si>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</si>
  <si>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</si>
  <si>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</si>
  <si>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</si>
  <si>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</si>
  <si>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</si>
  <si>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</si>
  <si>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</si>
  <si>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</si>
  <si>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</si>
  <si>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</si>
  <si>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</si>
  <si>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</si>
  <si>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</si>
  <si>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</si>
  <si>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</si>
  <si>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</si>
  <si>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</si>
  <si>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</si>
  <si>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</si>
  <si>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</si>
  <si>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</si>
  <si>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</si>
  <si>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</si>
  <si>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</si>
  <si>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</si>
  <si>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</si>
  <si>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</si>
  <si>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</si>
  <si>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</si>
  <si>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</si>
  <si>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</si>
  <si>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</si>
  <si>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</si>
  <si>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</si>
  <si>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</si>
  <si>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</si>
  <si>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</si>
  <si>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</si>
  <si>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</si>
  <si>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</si>
  <si>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</si>
  <si>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</si>
  <si>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</si>
  <si>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</si>
  <si>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</si>
  <si>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</si>
  <si>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</si>
  <si>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</si>
  <si>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</si>
  <si>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</si>
  <si>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</si>
  <si>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</si>
  <si>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</si>
  <si>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</si>
  <si>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</si>
  <si>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</si>
  <si>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</si>
  <si>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</si>
  <si>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</si>
  <si>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</si>
  <si>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</si>
  <si>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</si>
  <si>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</si>
  <si>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</si>
  <si>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</si>
  <si>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</si>
  <si>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</si>
  <si>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</si>
  <si>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</si>
  <si>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</si>
  <si>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</si>
  <si>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</si>
  <si>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</si>
  <si>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</si>
  <si>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</si>
  <si>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</si>
  <si>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</si>
  <si>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</si>
  <si>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</si>
  <si>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</si>
  <si>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</si>
  <si>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</si>
  <si>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</si>
  <si>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</si>
  <si>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</si>
  <si>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</si>
  <si>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</si>
  <si>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</si>
  <si>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Category</t>
  </si>
  <si>
    <t>Sub-Category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</si>
  <si>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</si>
  <si>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</si>
  <si>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</si>
  <si>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</si>
  <si>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</si>
  <si>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</si>
  <si>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</si>
  <si>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</si>
  <si>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</si>
  <si>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</si>
  <si>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</si>
  <si>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</si>
  <si>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</si>
  <si>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</si>
  <si>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</si>
  <si>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</si>
  <si>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</si>
  <si>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</si>
  <si>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</si>
  <si>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</si>
  <si>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</si>
  <si>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</si>
  <si>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</si>
  <si>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</si>
  <si>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</si>
  <si>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</si>
  <si>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</si>
  <si>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</si>
  <si>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</si>
  <si>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</si>
  <si>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</si>
  <si>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</si>
  <si>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</si>
  <si>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</si>
  <si>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</si>
  <si>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</si>
  <si>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</si>
  <si>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</si>
  <si>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</si>
  <si>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</si>
  <si>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</si>
  <si>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</si>
  <si>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</si>
  <si>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</si>
  <si>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</si>
  <si>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</si>
  <si>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</si>
  <si>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</si>
  <si>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</si>
  <si>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</si>
  <si>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</si>
  <si>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</si>
  <si>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</si>
  <si>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</si>
  <si>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</si>
  <si>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</si>
  <si>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</si>
  <si>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</si>
  <si>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</si>
  <si>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</si>
  <si>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</si>
  <si>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</si>
  <si>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</si>
  <si>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</si>
  <si>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</si>
  <si>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</si>
  <si>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</si>
  <si>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</si>
  <si>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</si>
  <si>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</si>
  <si>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</si>
  <si>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30000 to 34999</t>
  </si>
  <si>
    <t>50000 or Greater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</si>
  <si>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</si>
  <si>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</si>
  <si>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</si>
  <si>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</si>
  <si>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</si>
  <si>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</si>
  <si>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</si>
  <si>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</si>
  <si>
    <t>Mean is a better method for summarizing the data. This lines up with the fact that, on average, more people backed successful campains.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</si>
</sst>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96868004560471E-2"/>
          <c:y val="5.6954990770063434E-2"/>
          <c:w val="0.83900075175651878"/>
          <c:h val="0.872632150031525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Pivot'!$B$4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8-44F8-BF78-4984D717F4D7}"/>
            </c:ext>
          </c:extLst>
        </c:ser>
        <c:ser>
          <c:idx val="1"/>
          <c:order val="1"/>
          <c:tx>
            <c:strRef>
              <c:f>'Category Pivot'!$C$4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'Category Pivot'!$C$5:$C$13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8-44F8-BF78-4984D717F4D7}"/>
            </c:ext>
          </c:extLst>
        </c:ser>
        <c:ser>
          <c:idx val="2"/>
          <c:order val="2"/>
          <c:tx>
            <c:strRef>
              <c:f>'Category Pivot'!$D$4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'Category Pivot'!$D$5:$D$13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F8-44F8-BF78-4984D717F4D7}"/>
            </c:ext>
          </c:extLst>
        </c:ser>
        <c:ser>
          <c:idx val="3"/>
          <c:order val="3"/>
          <c:tx>
            <c:strRef>
              <c:f>'Category Pivot'!$E$4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'Category Pivot'!$E$5:$E$13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8-44F8-BF78-4984D717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200832"/>
        <c:axId val="227573248"/>
      </c:barChart>
      <c:catAx>
        <c:axId val="5302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73248"/>
        <c:crosses val="autoZero"/>
        <c:auto val="1"/>
        <c:lblAlgn val="ctr"/>
        <c:lblOffset val="100"/>
        <c:noMultiLvlLbl val="0"/>
      </c:catAx>
      <c:valAx>
        <c:axId val="227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[CrodwFunding.xlsx]Sub-Category 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6-4107-AB4F-094E8786F80F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6-4107-AB4F-094E8786F80F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6-4107-AB4F-094E8786F80F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6-4107-AB4F-094E8786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005199"/>
        <c:axId val="1634183151"/>
      </c:barChart>
      <c:catAx>
        <c:axId val="18420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83151"/>
        <c:crosses val="autoZero"/>
        <c:auto val="1"/>
        <c:lblAlgn val="ctr"/>
        <c:lblOffset val="100"/>
        <c:noMultiLvlLbl val="0"/>
      </c:catAx>
      <c:valAx>
        <c:axId val="16341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[CrodwFunding.xlsx]Pivot Chart By Date!PivotTable4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985808496626988E-2"/>
          <c:y val="0.13169618165545399"/>
          <c:w val="0.82490709669694651"/>
          <c:h val="0.76108084190625602"/>
        </c:manualLayout>
      </c:layout>
      <c:lineChart>
        <c:grouping val="standard"/>
        <c:varyColors val="0"/>
        <c:ser>
          <c:idx val="0"/>
          <c:order val="0"/>
          <c:tx>
            <c:strRef>
              <c:f>'Pivot Chart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5-4BAC-8248-F062999AAFF0}"/>
            </c:ext>
          </c:extLst>
        </c:ser>
        <c:ser>
          <c:idx val="1"/>
          <c:order val="1"/>
          <c:tx>
            <c:strRef>
              <c:f>'Pivot Chart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5-4BAC-8248-F062999AAFF0}"/>
            </c:ext>
          </c:extLst>
        </c:ser>
        <c:ser>
          <c:idx val="3"/>
          <c:order val="2"/>
          <c:tx>
            <c:strRef>
              <c:f>'Pivot Chart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5-4BAC-8248-F062999AAFF0}"/>
            </c:ext>
          </c:extLst>
        </c:ser>
        <c:ser>
          <c:idx val="2"/>
          <c:order val="3"/>
          <c:tx>
            <c:strRef>
              <c:f>'Pivot Chart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5-4BAC-8248-F062999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47215"/>
        <c:axId val="1634187471"/>
      </c:lineChart>
      <c:catAx>
        <c:axId val="16843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87471"/>
        <c:crosses val="autoZero"/>
        <c:auto val="1"/>
        <c:lblAlgn val="ctr"/>
        <c:lblOffset val="100"/>
        <c:noMultiLvlLbl val="0"/>
      </c:catAx>
      <c:valAx>
        <c:axId val="16341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300901182124E-2"/>
          <c:y val="0.12794612794612795"/>
          <c:w val="0.91665152414617923"/>
          <c:h val="0.67993796230016701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F-426F-82C7-3BD23B33474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F-426F-82C7-3BD23B33474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F-426F-82C7-3BD23B33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00655"/>
        <c:axId val="1631120367"/>
      </c:lineChart>
      <c:catAx>
        <c:axId val="16237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20367"/>
        <c:crosses val="autoZero"/>
        <c:auto val="1"/>
        <c:lblAlgn val="ctr"/>
        <c:lblOffset val="100"/>
        <c:noMultiLvlLbl val="0"/>
      </c:catAx>
      <c:valAx>
        <c:axId val="1631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1500186</xdr:colOff>
      <xdr:row>2</xdr:row>
      <xdr:rowOff>47624</xdr:rowOff>
    </xdr:from>
    <xdr:to>
      <xdr:col>22</xdr:col>
      <xdr:colOff>276225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EBE86-01BA-C6C7-7973-3F1DBE82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104775</xdr:rowOff>
    </xdr:from>
    <xdr:to>
      <xdr:col>26</xdr:col>
      <xdr:colOff>285750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6074A-4428-FD46-F0FA-F8DD63266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47625</xdr:rowOff>
    </xdr:from>
    <xdr:to>
      <xdr:col>19</xdr:col>
      <xdr:colOff>371475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AA1DA-5780-BE70-D070-CB573885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13</xdr:row>
      <xdr:rowOff>171450</xdr:rowOff>
    </xdr:from>
    <xdr:to>
      <xdr:col>7</xdr:col>
      <xdr:colOff>1152525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9B554-C13D-6E7B-879C-6A8EE9E2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" refreshedDate="45007.958774305553" createdVersion="8" refreshedVersion="8" minRefreshableVersion="3" recordCount="1001" xr:uid="{8F127258-BF83-41BE-B779-E9B8C5498852}">
  <cacheSource type="worksheet">
    <worksheetSource ref="A1:R1048576" sheet="Crowd 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164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0629905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" refreshedDate="45008.568033680553" createdVersion="8" refreshedVersion="8" minRefreshableVersion="3" recordCount="1001" xr:uid="{6EF20F62-F7A2-4763-A613-E28CF3E74641}">
  <cacheSource type="worksheet">
    <worksheetSource ref="A1:T1048576" sheet="Crowd 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164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 CAD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s v="92.15 USD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s v="100.02 AUD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s v="103.21 USD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s v="99.34 USD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s v="75.83 DKK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s v="60.56 GBP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s v="64.94 DKK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s v="31.00 DKK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s v="72.91 USD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s v="62.90 USD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s v="112.22 USD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s v="102.35 USD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s v="105.05 USD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s v="94.15 USD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s v="84.99 USD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s v="110.41 USD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s v="107.96 USD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s v="45.10 USD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s v="45.00 USD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s v="105.97 USD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s v="69.06 USD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s v="85.04 USD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s v="105.23 GBP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s v="39.00 USD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s v="73.03 USD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s v="35.01 USD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s v="106.60 USD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s v="62.00 USD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s v="94.00 CHF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s v="112.05 USD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s v="48.01 GBP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s v="38.00 EUR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s v="35.00 USD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s v="85.00 USD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s v="95.99 DKK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s v="68.81 USD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s v="105.97 USD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s v="75.26 USD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s v="57.13 DKK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s v="75.14 USD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s v="107.42 EUR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s v="36.00 USD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s v="27.00 USD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s v="107.56 DKK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s v="94.38 USD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s v="46.16 USD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s v="47.85 USD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s v="53.01 USD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s v="45.06 USD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s v="2.00 EUR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s v="99.01 GBP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s v="32.79 USD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s v="59.12 USD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s v="44.93 USD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s v="89.66 USD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s v="70.08 USD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s v="31.06 USD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s v="29.06 USD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s v="30.09 USD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s v="85.00 CAD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s v="82.00 CAD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s v="58.04 USD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s v="111.40 USD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s v="71.95 USD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s v="61.04 USD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s v="108.92 USD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s v="29.00 GBP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s v="58.98 EUR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s v="111.82 USD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s v="64.00 EUR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s v="85.32 USD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s v="74.48 USD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s v="105.15 USD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s v="56.19 GBP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s v="85.92 USD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s v="57.00 USD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s v="79.64 USD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s v="41.02 USD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s v="48.00 USD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s v="55.21 USD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s v="92.11 USD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s v="83.18 GBP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s v="40.00 USD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s v="111.13 USD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s v="90.56 AUD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s v="61.11 USD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s v="83.02 AUD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s v="110.76 USD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s v="89.46 USD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s v="57.85 USD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s v="110.00 EUR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s v="103.97 CHF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s v="108.00 USD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s v="48.93 GBP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s v="37.67 USD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s v="65.00 USD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s v="106.61 USD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s v="27.01 AUD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s v="91.16 USD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s v="1.00 USD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s v="56.05 USD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s v="31.02 USD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s v="66.51 EUR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s v="89.01 USD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s v="103.46 USD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s v="95.28 USD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s v="75.90 USD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s v="107.58 USD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s v="51.32 USD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s v="71.98 USD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s v="108.95 USD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s v="35.00 AUD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s v="94.94 USD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s v="109.65 USD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s v="44.00 EUR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s v="86.79 USD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s v="30.99 USD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s v="94.79 USD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s v="69.79 USD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s v="63.00 USD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s v="110.03 USD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s v="26.00 USD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s v="49.99 CAD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s v="101.72 EUR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s v="47.08 USD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s v="89.94 USD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s v="78.97 CAD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s v="80.07 USD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s v="86.47 AUD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s v="28.00 DKK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s v="68.00 GBP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s v="43.08 USD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s v="87.96 USD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s v="94.99 CHF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s v="46.91 USD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s v="46.91 USD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s v="94.24 USD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s v="80.14 USD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s v="59.04 USD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s v="65.99 USD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s v="60.99 USD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s v="98.31 USD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s v="104.60 USD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s v="86.07 USD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s v="76.99 CHF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s v="29.76 USD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s v="46.92 USD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s v="105.19 USD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s v="69.91 USD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s v="1.00 USD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s v="60.01 USD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s v="52.01 USD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s v="31.00 USD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s v="95.04 USD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s v="75.97 USD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s v="71.01 AUD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s v="73.73 AUD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s v="113.17 USD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s v="105.01 USD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s v="79.18 USD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s v="57.33 USD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s v="58.18 CHF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s v="36.03 USD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s v="107.99 USD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s v="44.01 USD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s v="55.08 USD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s v="74.00 AUD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s v="42.00 DKK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s v="77.99 USD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s v="82.51 USD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s v="104.20 USD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s v="25.50 USD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s v="100.98 USD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s v="111.83 USD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s v="42.00 USD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s v="110.05 USD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s v="59.00 USD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s v="32.99 USD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s v="45.01 CAD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s v="81.98 AUD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s v="39.08 USD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s v="59.00 DKK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s v="40.99 CAD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s v="31.03 USD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s v="37.79 USD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s v="32.01 USD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s v="95.97 CAD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s v="75.00 EUR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s v="102.05 USD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s v="105.75 USD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s v="37.07 EUR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s v="35.05 USD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s v="46.34 USD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s v="69.17 USD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s v="109.08 USD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s v="51.78 DKK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s v="82.01 USD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s v="35.96 USD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s v="74.46 USD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s v="2.00 CAD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s v="91.11 USD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s v="79.79 USD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s v="43.00 AUD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s v="63.23 USD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s v="70.18 USD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s v="61.33 USD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s v="99.00 USD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s v="96.98 USD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s v="51.00 AUD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s v="28.04 DKK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s v="60.98 USD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s v="73.21 USD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s v="40.00 USD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s v="86.81 USD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s v="42.13 USD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s v="103.98 USD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s v="62.00 USD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s v="31.01 GBP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s v="89.99 USD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s v="39.24 USD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s v="54.99 USD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s v="47.99 USD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s v="87.97 USD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s v="52.00 USD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s v="30.00 USD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s v="98.21 USD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s v="108.96 USD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s v="67.00 USD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s v="64.99 USD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s v="99.84 USD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s v="82.43 USD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s v="63.29 USD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s v="96.77 USD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s v="54.91 EUR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s v="39.01 USD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s v="75.84 AUD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s v="45.05 USD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s v="104.52 DKK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s v="76.27 USD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s v="69.02 USD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s v="101.98 AUD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s v="42.92 USD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s v="43.03 USD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s v="75.25 USD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s v="69.02 USD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s v="65.99 USD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s v="98.01 USD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s v="60.11 AUD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s v="26.00 USD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s v="3.00 USD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s v="38.02 USD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s v="106.15 USD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s v="81.02 CAD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s v="96.65 USD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s v="57.00 USD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s v="63.93 GBP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s v="90.46 USD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s v="72.17 USD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s v="77.93 USD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s v="38.07 USD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s v="57.94 USD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s v="49.79 USD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s v="54.05 USD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s v="30.00 USD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s v="70.13 USD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s v="27.00 EUR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s v="51.99 AUD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s v="56.42 USD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s v="101.63 USD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s v="25.01 USD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s v="32.02 USD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s v="82.02 USD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s v="37.96 CAD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s v="51.53 USD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s v="81.20 USD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s v="40.03 USD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s v="89.94 USD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s v="96.69 USD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s v="25.01 USD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s v="36.99 USD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s v="73.01 USD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s v="68.24 USD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s v="52.31 DKK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s v="61.77 USD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s v="25.03 USD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s v="106.29 USD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s v="75.07 USD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s v="39.97 DKK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s v="39.98 CAD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s v="101.02 USD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s v="76.81 USD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s v="71.70 USD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s v="33.28 EUR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s v="43.92 USD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s v="36.00 CHF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s v="88.21 AUD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s v="65.24 AUD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s v="69.96 USD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s v="39.88 USD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s v="5.00 DKK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s v="41.02 USD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s v="98.91 USD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s v="87.78 USD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s v="80.77 USD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s v="94.28 USD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s v="73.43 USD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s v="65.97 DKK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s v="109.04 USD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s v="41.16 USD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s v="99.13 USD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s v="105.88 USD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s v="49.00 USD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s v="39.00 USD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s v="31.02 USD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s v="103.87 USD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s v="59.27 EUR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s v="42.30 USD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s v="53.12 USD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s v="50.80 USD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s v="101.15 USD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s v="65.00 USD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s v="38.00 USD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s v="82.62 GBP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s v="37.94 USD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s v="80.78 USD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s v="25.98 USD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s v="30.36 USD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s v="54.00 USD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s v="101.79 USD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s v="45.00 GBP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s v="77.07 USD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s v="88.08 USD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s v="47.04 USD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s v="111.00 USD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s v="87.00 USD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s v="63.99 USD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s v="105.99 USD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s v="73.99 USD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s v="84.02 CAD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s v="88.97 USD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s v="76.99 USD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s v="97.15 USD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s v="33.01 USD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s v="99.95 USD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s v="69.97 GBP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s v="110.32 USD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s v="66.01 USD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s v="41.01 USD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s v="103.96 USD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s v="5.00 USD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s v="47.01 USD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s v="29.61 CAD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s v="81.01 USD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s v="94.35 DKK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s v="26.06 USD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s v="85.78 EUR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s v="103.73 USD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s v="49.83 CAD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s v="63.89 USD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s v="47.00 GBP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s v="108.48 USD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s v="72.02 USD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s v="59.93 USD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s v="78.21 USD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s v="104.78 AUD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s v="105.52 USD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s v="24.93 USD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s v="69.87 GBP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s v="95.73 USD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s v="30.00 USD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s v="59.01 USD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s v="84.76 USD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s v="78.01 USD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s v="50.05 USD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s v="59.16 USD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s v="93.70 USD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s v="40.14 USD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s v="70.09 USD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s v="66.18 GBP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s v="47.71 USD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s v="62.90 USD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s v="86.61 USD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s v="75.13 USD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s v="41.00 USD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s v="50.01 USD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s v="96.96 USD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s v="100.93 USD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s v="89.23 CHF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s v="87.98 USD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s v="89.54 USD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s v="29.09 USD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s v="42.01 USD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s v="47.00 CAD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s v="110.44 USD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s v="41.99 USD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s v="48.01 AUD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s v="31.02 USD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s v="99.20 EUR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s v="66.02 USD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s v="2.00 USD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s v="46.06 USD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s v="73.65 USD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s v="55.99 CAD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s v="68.99 USD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s v="60.98 USD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s v="110.98 USD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s v="25.00 DKK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s v="78.76 CAD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s v="87.96 USD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s v="49.99 USD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s v="99.52 USD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s v="104.82 USD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s v="108.01 USD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s v="29.00 USD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s v="30.03 USD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s v="41.01 USD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s v="62.87 USD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s v="47.01 CAD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s v="27.00 USD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s v="68.33 USD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s v="50.97 USD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s v="54.02 USD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s v="97.06 USD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s v="24.87 USD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s v="84.42 USD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s v="47.09 USD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s v="78.00 USD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s v="62.97 USD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s v="81.01 USD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s v="65.32 USD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s v="104.44 USD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s v="69.99 USD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s v="83.02 USD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s v="90.30 CAD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s v="103.98 EUR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s v="54.93 USD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s v="51.92 USD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s v="60.03 USD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s v="44.00 USD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s v="53.00 USD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s v="54.50 USD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s v="75.04 EUR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s v="35.91 USD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s v="36.95 USD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s v="63.17 USD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s v="29.99 USD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s v="86.00 GBP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s v="75.01 USD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s v="101.20 DKK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s v="4.00 CAD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s v="29.00 USD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s v="98.23 USD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s v="87.00 USD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s v="45.21 USD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s v="37.00 USD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s v="94.98 USD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s v="28.96 USD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s v="55.99 USD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s v="54.04 USD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s v="82.38 USD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s v="67.00 USD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s v="107.91 USD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s v="69.01 USD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s v="39.01 USD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s v="110.36 USD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s v="94.86 USD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s v="57.94 CAD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s v="101.25 USD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s v="64.96 USD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s v="27.01 USD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s v="50.97 GBP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s v="104.94 USD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s v="84.03 USD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s v="102.86 USD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s v="39.96 USD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s v="51.00 USD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s v="40.82 USD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s v="59.00 USD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s v="71.16 GBP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s v="99.49 USD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s v="103.99 USD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s v="76.56 USD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s v="87.07 USD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s v="49.00 GBP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s v="42.97 GBP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s v="33.43 GBP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s v="83.98 USD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s v="101.42 USD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s v="109.87 EUR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s v="31.92 USD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s v="70.99 USD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s v="77.03 USD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s v="101.78 USD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s v="51.06 USD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s v="68.02 DKK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s v="30.87 USD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s v="27.91 USD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s v="79.99 DKK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s v="38.00 USD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s v="0 USD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s v="59.99 USD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s v="37.04 AUD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s v="99.96 USD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s v="111.68 EUR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s v="36.01 USD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s v="66.01 USD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s v="44.05 USD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s v="53.00 USD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s v="95.00 USD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s v="70.91 AUD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s v="98.06 USD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s v="53.05 USD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s v="93.14 USD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s v="58.95 CHF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s v="36.07 CAD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s v="63.03 USD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s v="84.72 USD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s v="62.20 USD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s v="101.98 USD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s v="106.44 USD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s v="29.98 USD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s v="85.81 USD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s v="70.82 USD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s v="41.00 USD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s v="28.06 USD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s v="88.05 USD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s v="31.00 CAD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s v="90.34 GBP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s v="63.78 USD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s v="54.00 USD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s v="48.99 CHF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s v="63.86 CAD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s v="83.00 GBP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s v="55.08 USD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s v="62.04 EUR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s v="104.98 EUR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s v="94.04 DKK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s v="44.01 USD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s v="92.47 USD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s v="57.07 USD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s v="109.08 EUR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s v="39.39 GBP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s v="77.02 USD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s v="92.17 USD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s v="61.01 USD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s v="78.07 USD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s v="80.75 USD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s v="59.99 USD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s v="110.03 USD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s v="4.00 CHF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s v="38.00 AUD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s v="96.37 USD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s v="72.98 USD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s v="26.01 CAD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s v="104.36 DKK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s v="102.19 USD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s v="54.12 USD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s v="63.22 USD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s v="104.03 USD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s v="49.99 USD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s v="56.02 CHF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s v="48.81 CHF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s v="60.08 AUD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s v="78.99 USD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s v="53.99 USD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s v="111.46 USD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s v="60.92 USD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s v="26.00 USD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s v="80.99 EUR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s v="35.00 USD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s v="94.14 EUR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s v="52.09 USD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s v="24.99 USD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s v="69.22 USD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s v="93.94 USD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s v="98.41 USD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s v="41.78 USD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s v="65.99 USD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s v="72.06 USD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s v="48.00 USD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s v="54.10 USD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s v="107.88 USD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s v="67.03 USD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s v="64.01 USD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s v="96.07 USD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s v="51.18 USD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s v="43.92 CAD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s v="91.02 GBP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s v="50.13 USD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s v="67.72 AUD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s v="61.04 USD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s v="80.01 USD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s v="47.00 USD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s v="71.13 USD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s v="89.99 USD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s v="43.03 USD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s v="68.00 USD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s v="73.00 EUR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s v="62.34 DKK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s v="5.00 GBP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s v="67.10 USD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s v="79.98 USD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s v="62.18 USD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s v="53.01 USD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s v="57.74 USD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s v="40.03 GBP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s v="81.02 USD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s v="35.05 USD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s v="102.92 USD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s v="28.00 USD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s v="75.73 USD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s v="45.03 USD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s v="73.62 CAD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s v="56.99 USD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s v="85.22 EUR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s v="50.96 GBP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s v="63.56 USD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s v="81.00 USD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s v="86.04 USD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s v="90.04 AUD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s v="74.01 USD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s v="92.44 USD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s v="56.00 GBP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s v="32.98 USD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s v="93.60 USD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s v="69.87 USD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s v="72.13 GBP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s v="30.04 USD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s v="73.97 USD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s v="68.66 USD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s v="59.99 USD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s v="111.16 USD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s v="53.04 USD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s v="55.99 USD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s v="69.99 USD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s v="49.00 DKK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s v="103.85 USD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s v="99.13 USD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s v="107.38 USD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s v="76.92 USD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s v="58.13 CHF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s v="103.74 CAD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s v="87.96 USD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s v="28.00 CAD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s v="38.00 USD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s v="30.00 USD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s v="103.50 USD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s v="85.99 USD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s v="98.01 CHF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s v="2.00 USD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s v="44.99 EUR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s v="31.01 USD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s v="59.97 USD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s v="59.00 USD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s v="50.05 USD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s v="98.97 AUD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s v="58.86 USD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s v="81.01 USD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s v="76.01 GBP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s v="96.60 USD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s v="76.96 DKK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s v="67.98 USD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s v="88.78 USD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s v="25.00 USD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s v="44.92 USD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s v="79.40 USD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s v="29.01 USD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s v="73.59 USD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s v="107.97 EUR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s v="68.99 USD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s v="111.02 USD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s v="25.00 AUD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s v="42.16 EUR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s v="47.00 USD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s v="36.04 USD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s v="101.04 USD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s v="39.93 USD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s v="83.16 USD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s v="39.98 USD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s v="47.99 USD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s v="95.98 USD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s v="78.73 USD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s v="56.08 USD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s v="69.09 CAD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s v="102.05 CAD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s v="107.32 USD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s v="51.97 USD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s v="71.14 USD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s v="106.49 USD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s v="42.94 USD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s v="30.04 USD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s v="70.62 GBP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s v="66.02 USD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s v="96.91 USD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s v="62.87 EUR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s v="108.99 USD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s v="27.00 USD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s v="65.00 CAD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s v="111.52 USD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s v="3.00 USD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s v="110.99 USD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s v="56.75 USD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s v="97.02 USD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s v="92.09 USD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s v="82.99 GBP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s v="103.04 AUD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s v="68.92 USD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s v="87.74 CHF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s v="75.02 EUR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s v="50.86 USD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s v="90.00 EUR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s v="72.90 USD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s v="108.49 USD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s v="101.98 USD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s v="44.01 USD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s v="65.94 USD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s v="24.99 USD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s v="28.00 USD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s v="85.83 USD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s v="84.92 DKK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s v="90.48 USD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s v="25.00 USD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s v="92.01 AUD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s v="93.07 GBP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s v="61.01 USD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s v="92.04 USD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s v="81.13 USD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s v="73.50 USD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s v="85.22 USD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s v="110.97 CAD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s v="32.97 USD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s v="96.01 USD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s v="84.97 USD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s v="25.01 USD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s v="66.00 USD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s v="87.34 USD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s v="27.93 USD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s v="103.80 USD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s v="31.94 USD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s v="99.50 USD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s v="108.85 USD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s v="110.76 USD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s v="29.65 USD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s v="101.71 USD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s v="61.50 USD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s v="35.00 USD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s v="40.05 USD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s v="110.97 USD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s v="36.96 EUR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s v="1.00 GBP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s v="30.97 USD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s v="47.04 USD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s v="88.07 USD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s v="37.01 USD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s v="26.03 DKK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s v="67.82 USD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s v="49.96 USD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s v="110.02 CAD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s v="89.96 USD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s v="79.01 EUR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s v="86.87 USD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s v="62.04 AUD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s v="26.97 USD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s v="54.12 USD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s v="41.04 USD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s v="55.05 AUD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s v="107.94 USD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s v="73.92 USD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s v="32.00 USD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s v="53.90 EUR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s v="106.50 USD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s v="33.00 USD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s v="43.00 USD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s v="86.86 EUR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s v="96.80 USD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s v="33.00 USD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s v="68.03 USD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s v="58.87 CHF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s v="105.05 USD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s v="33.05 USD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s v="78.82 CHF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s v="68.20 USD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s v="75.73 USD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s v="31.00 USD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s v="101.88 AUD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s v="52.88 EUR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s v="71.01 CAD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s v="102.39 USD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s v="74.47 USD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s v="51.01 USD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s v="90.00 USD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s v="97.14 USD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s v="72.07 CHF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s v="75.24 USD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s v="32.97 USD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s v="54.81 USD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s v="45.04 USD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s v="52.96 USD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s v="60.02 GBP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s v="1.00 CHF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s v="44.03 USD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s v="86.03 USD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s v="28.01 USD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s v="32.05 USD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s v="73.61 AUD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s v="108.71 USD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s v="42.98 USD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s v="83.32 USD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s v="42.00 CHF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s v="55.93 USD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s v="105.04 USD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s v="48.00 CAD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s v="112.66 USD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s v="81.94 DKK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s v="64.05 CAD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s v="106.39 USD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s v="76.01 EUR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s v="111.07 USD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s v="95.94 USD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s v="43.04 GBP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s v="67.97 USD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s v="89.99 USD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s v="58.10 USD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s v="84.00 USD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s v="88.85 GBP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s v="65.96 USD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s v="74.80 AUD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s v="69.99 USD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s v="32.01 USD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s v="64.73 USD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s v="25.00 USD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s v="104.98 DKK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s v="64.99 DKK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s v="94.35 USD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s v="44.00 USD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s v="64.74 USD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s v="84.01 USD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s v="34.06 USD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s v="93.27 USD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s v="33.00 USD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s v="83.81 USD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s v="63.99 EUR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s v="81.91 USD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s v="93.05 USD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s v="101.98 GBP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s v="105.94 USD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s v="101.58 USD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s v="62.97 USD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s v="29.05 USD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s v="1.00 USD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s v="77.93 USD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s v="80.81 USD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s v="76.01 CAD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s v="72.99 CAD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s v="53.00 AUD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s v="54.16 USD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s v="32.95 CHF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s v="79.37 USD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s v="41.17 USD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s v="77.43 USD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s v="57.16 USD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s v="77.18 USD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s v="24.95 USD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s v="97.18 USD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s v="46.00 USD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s v="88.02 USD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s v="25.99 USD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s v="102.69 USD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s v="72.96 USD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s v="57.19 USD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s v="84.01 USD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s v="98.67 AUD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s v="42.01 USD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s v="32.00 USD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s v="81.57 USD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s v="37.04 CAD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s v="103.03 USD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s v="84.33 EUR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s v="102.60 USD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s v="79.99 USD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s v="70.06 USD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s v="37.00 USD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s v="41.91 USD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s v="57.99 USD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s v="40.94 USD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s v="70.00 USD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s v="73.84 USD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s v="41.98 USD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s v="77.93 USD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s v="106.02 USD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s v="47.02 CAD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s v="76.02 USD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s v="54.12 EUR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s v="57.29 GBP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s v="103.81 USD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s v="105.03 AUD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s v="90.26 USD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s v="76.98 USD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s v="102.60 CHF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s v="2.00 USD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s v="55.01 USD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s v="32.13 USD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s v="50.64 USD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s v="49.69 USD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s v="54.89 USD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s v="46.93 USD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s v="44.95 USD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s v="31.00 USD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s v="107.76 CAD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s v="102.08 USD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s v="24.98 USD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s v="79.94 USD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s v="67.95 AUD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s v="26.07 GBP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s v="105.00 GBP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s v="25.83 USD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s v="77.67 GBP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s v="57.83 CHF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s v="92.96 AUD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s v="37.95 USD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s v="31.84 USD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s v="40.00 USD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s v="101.10 USD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s v="84.01 EUR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s v="103.42 USD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s v="105.13 USD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s v="89.22 USD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s v="52.00 EUR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s v="64.96 GBP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s v="46.24 USD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s v="51.15 USD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s v="33.91 USD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s v="92.02 USD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s v="107.43 USD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s v="75.85 USD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s v="80.48 USD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s v="86.98 USD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s v="105.14 USD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s v="57.30 USD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s v="93.35 CAD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s v="71.99 USD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s v="92.61 AUD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s v="104.99 USD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s v="30.96 AUD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s v="33.00 USD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s v="84.19 USD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s v="73.92 USD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s v="36.99 USD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s v="46.90 USD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s v="5.00 USD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s v="102.02 USD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s v="45.01 USD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s v="94.29 USD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s v="101.02 AUD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s v="97.04 USD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s v="43.01 USD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s v="94.92 USD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s v="72.15 USD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s v="51.01 USD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s v="85.05 USD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s v="43.87 USD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s v="40.06 USD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s v="43.83 EUR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s v="84.93 USD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s v="41.07 GBP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s v="54.97 USD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s v="77.01 USD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s v="71.20 USD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s v="91.94 USD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s v="97.07 USD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s v="58.92 USD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s v="58.02 USD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s v="103.87 USD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s v="93.47 USD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s v="61.97 USD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s v="92.04 USD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s v="77.27 USD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s v="93.92 USD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s v="84.97 GBP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s v="105.97 USD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s v="36.97 USD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s v="81.53 USD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s v="81.00 USD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s v="26.01 USD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s v="26.00 USD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s v="34.17 USD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s v="28.00 USD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s v="76.55 USD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s v="53.05 USD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s v="106.86 USD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s v="46.02 USD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s v="100.17 USD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s v="101.44 EUR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s v="87.97 USD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s v="75.00 USD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s v="42.98 USD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s v="33.12 EUR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s v="101.13 USD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s v="55.99 USD"/>
    <x v="0"/>
    <x v="0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 CAD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s v="92.15 USD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s v="100.02 AUD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s v="103.21 USD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s v="99.34 USD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s v="75.83 DKK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s v="60.56 GBP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s v="64.94 DKK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s v="31.00 DKK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s v="72.91 USD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s v="62.90 USD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s v="112.22 USD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s v="102.35 USD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s v="105.05 USD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s v="94.15 USD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s v="84.99 USD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s v="110.41 USD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s v="107.96 USD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s v="45.10 USD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s v="45.00 USD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s v="105.97 USD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s v="69.06 USD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s v="85.04 USD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s v="105.23 GBP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s v="39.00 USD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s v="73.03 USD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s v="35.01 USD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s v="106.60 USD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s v="62.00 USD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s v="94.00 CHF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s v="112.05 USD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s v="48.01 GBP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s v="38.00 EUR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s v="35.00 USD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s v="85.00 USD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s v="95.99 DKK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s v="68.81 USD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s v="105.97 USD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s v="75.26 USD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s v="57.13 DKK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s v="75.14 USD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s v="107.42 EUR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s v="36.00 USD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s v="27.00 USD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s v="107.56 DKK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s v="94.38 USD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s v="46.16 USD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s v="47.85 USD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s v="53.01 USD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s v="45.06 USD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s v="2.00 EUR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s v="99.01 GBP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s v="32.79 USD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s v="59.12 USD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s v="44.93 USD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s v="89.66 USD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s v="70.08 USD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s v="31.06 USD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s v="29.06 USD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s v="30.09 USD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s v="85.00 CAD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s v="82.00 CAD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s v="58.04 USD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s v="111.40 USD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s v="71.95 USD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s v="61.04 USD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s v="108.92 USD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s v="29.00 GBP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s v="58.98 EUR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s v="111.82 USD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s v="64.00 EUR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s v="85.32 USD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s v="74.48 USD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s v="105.15 USD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s v="56.19 GBP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s v="85.92 USD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s v="57.00 USD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s v="79.64 USD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s v="41.02 USD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s v="48.00 USD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s v="55.21 USD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s v="92.11 USD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s v="83.18 GBP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s v="40.00 USD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s v="111.13 USD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s v="90.56 AUD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s v="61.11 USD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s v="83.02 AUD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s v="110.76 USD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s v="89.46 USD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s v="57.85 USD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s v="110.00 EUR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s v="103.97 CHF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s v="108.00 USD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s v="48.93 GBP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s v="37.67 USD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s v="65.00 USD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s v="106.61 USD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s v="27.01 AUD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s v="91.16 USD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s v="1.00 USD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s v="56.05 USD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s v="31.02 USD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s v="66.51 EUR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s v="89.01 USD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s v="103.46 USD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s v="95.28 USD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s v="75.90 USD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s v="107.58 USD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s v="51.32 USD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s v="71.98 USD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s v="108.95 USD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s v="35.00 AUD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s v="94.94 USD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s v="109.65 USD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s v="44.00 EUR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s v="86.79 USD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s v="30.99 USD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s v="94.79 USD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s v="69.79 USD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s v="63.00 USD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s v="110.03 USD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s v="26.00 USD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s v="49.99 CAD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s v="101.72 EUR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s v="47.08 USD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s v="89.94 USD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s v="78.97 CAD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s v="80.07 USD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s v="86.47 AUD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s v="28.00 DKK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s v="68.00 GBP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s v="43.08 USD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s v="87.96 USD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s v="94.99 CHF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s v="46.91 USD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s v="46.91 USD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s v="94.24 USD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s v="80.14 USD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s v="59.04 USD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s v="65.99 USD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s v="60.99 USD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s v="98.31 USD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s v="104.60 USD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s v="86.07 USD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s v="76.99 CHF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s v="29.76 USD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s v="46.92 USD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s v="105.19 USD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s v="69.91 USD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s v="1.00 USD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s v="60.01 USD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s v="52.01 USD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s v="31.00 USD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s v="95.04 USD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s v="75.97 USD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s v="71.01 AUD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s v="73.73 AUD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s v="113.17 USD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s v="105.01 USD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s v="79.18 USD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s v="57.33 USD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s v="58.18 CHF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s v="36.03 USD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s v="107.99 USD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s v="44.01 USD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s v="55.08 USD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s v="74.00 AUD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s v="42.00 DKK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s v="77.99 USD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s v="82.51 USD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s v="104.20 USD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s v="25.50 USD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s v="100.98 USD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s v="111.83 USD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s v="42.00 USD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s v="110.05 USD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s v="59.00 USD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s v="32.99 USD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s v="45.01 CAD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s v="81.98 AUD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s v="39.08 USD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s v="59.00 DKK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s v="40.99 CAD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s v="31.03 USD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s v="37.79 USD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s v="32.01 USD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s v="95.97 CAD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s v="75.00 EUR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s v="102.05 USD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s v="105.75 USD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s v="37.07 EUR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s v="35.05 USD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s v="46.34 USD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s v="69.17 USD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s v="109.08 USD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s v="51.78 DKK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s v="82.01 USD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s v="35.96 USD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s v="74.46 USD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s v="2.00 CAD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s v="91.11 USD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s v="79.79 USD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s v="43.00 AUD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s v="63.23 USD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s v="70.18 USD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s v="61.33 USD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s v="99.00 USD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s v="96.98 USD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s v="51.00 AUD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s v="28.04 DKK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s v="60.98 USD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s v="73.21 USD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s v="40.00 USD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s v="86.81 USD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s v="42.13 USD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s v="103.98 USD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s v="62.00 USD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s v="31.01 GBP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s v="89.99 USD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s v="39.24 USD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s v="54.99 USD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s v="47.99 USD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s v="87.97 USD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s v="52.00 USD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s v="30.00 USD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s v="98.21 USD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s v="108.96 USD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s v="67.00 USD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s v="64.99 USD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s v="99.84 USD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s v="82.43 USD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s v="63.29 USD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s v="96.77 USD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s v="54.91 EUR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s v="39.01 USD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s v="75.84 AUD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s v="45.05 USD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s v="104.52 DKK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s v="76.27 USD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s v="69.02 USD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s v="101.98 AUD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s v="42.92 USD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s v="43.03 USD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s v="75.25 USD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s v="69.02 USD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s v="65.99 USD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s v="98.01 USD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s v="60.11 AUD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s v="26.00 USD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s v="3.00 USD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s v="38.02 USD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s v="106.15 USD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s v="81.02 CAD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s v="96.65 USD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s v="57.00 USD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s v="63.93 GBP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s v="90.46 USD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s v="72.17 USD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s v="77.93 USD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s v="38.07 USD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s v="57.94 USD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s v="49.79 USD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s v="54.05 USD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s v="30.00 USD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s v="70.13 USD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s v="27.00 EUR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s v="51.99 AUD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s v="56.42 USD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s v="101.63 USD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s v="25.01 USD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s v="32.02 USD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s v="82.02 USD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s v="37.96 CAD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s v="51.53 USD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s v="81.20 USD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s v="40.03 USD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s v="89.94 USD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s v="96.69 USD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s v="25.01 USD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s v="36.99 USD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s v="73.01 USD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s v="68.24 USD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s v="52.31 DKK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s v="61.77 USD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s v="25.03 USD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s v="106.29 USD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s v="75.07 USD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s v="39.97 DKK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s v="39.98 CAD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s v="101.02 USD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s v="76.81 USD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s v="71.70 USD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s v="33.28 EUR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s v="43.92 USD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s v="36.00 CHF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s v="88.21 AUD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s v="65.24 AUD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s v="69.96 USD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s v="39.88 USD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s v="5.00 DKK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s v="41.02 USD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s v="98.91 USD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s v="87.78 USD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s v="80.77 USD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s v="94.28 USD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s v="73.43 USD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s v="65.97 DKK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s v="109.04 USD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s v="41.16 USD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s v="99.13 USD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s v="105.88 USD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s v="49.00 USD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s v="39.00 USD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s v="31.02 USD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s v="103.87 USD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s v="59.27 EUR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s v="42.30 USD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s v="53.12 USD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s v="50.80 USD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s v="101.15 USD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s v="65.00 USD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s v="38.00 USD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s v="82.62 GBP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s v="37.94 USD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s v="80.78 USD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s v="25.98 USD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s v="30.36 USD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s v="54.00 USD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s v="101.79 USD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s v="45.00 GBP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s v="77.07 USD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s v="88.08 USD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s v="47.04 USD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s v="111.00 USD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s v="87.00 USD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s v="63.99 USD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s v="105.99 USD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s v="73.99 USD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s v="84.02 CAD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s v="88.97 USD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s v="76.99 USD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s v="97.15 USD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s v="33.01 USD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s v="99.95 USD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s v="69.97 GBP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s v="110.32 USD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s v="66.01 USD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s v="41.01 USD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s v="103.96 USD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s v="5.00 USD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s v="47.01 USD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s v="29.61 CAD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s v="81.01 USD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s v="94.35 DKK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s v="26.06 USD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s v="85.78 EUR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s v="103.73 USD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s v="49.83 CAD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s v="63.89 USD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s v="47.00 GBP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s v="108.48 USD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s v="72.02 USD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s v="59.93 USD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s v="78.21 USD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s v="104.78 AUD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s v="105.52 USD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s v="24.93 USD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s v="69.87 GBP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s v="95.73 USD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s v="30.00 USD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s v="59.01 USD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s v="84.76 USD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s v="78.01 USD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s v="50.05 USD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s v="59.16 USD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s v="93.70 USD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s v="40.14 USD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s v="70.09 USD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s v="66.18 GBP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s v="47.71 USD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s v="62.90 USD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s v="86.61 USD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s v="75.13 USD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s v="41.00 USD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s v="50.01 USD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s v="96.96 USD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s v="100.93 USD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s v="89.23 CHF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s v="87.98 USD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s v="89.54 USD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s v="29.09 USD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s v="42.01 USD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s v="47.00 CAD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s v="110.44 USD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s v="41.99 USD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s v="48.01 AUD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s v="31.02 USD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s v="99.20 EUR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s v="66.02 USD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s v="2.00 USD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s v="46.06 USD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s v="73.65 USD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s v="55.99 CAD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s v="68.99 USD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s v="60.98 USD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s v="110.98 USD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s v="25.00 DKK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s v="78.76 CAD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s v="87.96 USD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s v="49.99 USD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s v="99.52 USD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s v="104.82 USD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s v="108.01 USD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s v="29.00 USD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s v="30.03 USD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s v="41.01 USD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s v="62.87 USD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s v="47.01 CAD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s v="27.00 USD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s v="68.33 USD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s v="50.97 USD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s v="54.02 USD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s v="97.06 USD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s v="24.87 USD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s v="84.42 USD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s v="47.09 USD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s v="78.00 USD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s v="62.97 USD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s v="81.01 USD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s v="65.32 USD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s v="104.44 USD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s v="69.99 USD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s v="83.02 USD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s v="90.30 CAD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s v="103.98 EUR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s v="54.93 USD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s v="51.92 USD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s v="60.03 USD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s v="44.00 USD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s v="53.00 USD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s v="54.50 USD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s v="75.04 EUR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s v="35.91 USD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s v="36.95 USD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s v="63.17 USD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s v="29.99 USD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s v="86.00 GBP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s v="75.01 USD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s v="101.20 DKK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s v="4.00 CAD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s v="29.00 USD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s v="98.23 USD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s v="87.00 USD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s v="45.21 USD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s v="37.00 USD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s v="94.98 USD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s v="28.96 USD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s v="55.99 USD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s v="54.04 USD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s v="82.38 USD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s v="67.00 USD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s v="107.91 USD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s v="69.01 USD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s v="39.01 USD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s v="110.36 USD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s v="94.86 USD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s v="57.94 CAD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s v="101.25 USD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s v="64.96 USD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s v="27.01 USD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s v="50.97 GBP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s v="104.94 USD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s v="84.03 USD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s v="102.86 USD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s v="39.96 USD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s v="51.00 USD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s v="40.82 USD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s v="59.00 USD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s v="71.16 GBP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s v="99.49 USD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s v="103.99 USD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s v="76.56 USD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s v="87.07 USD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s v="49.00 GBP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s v="42.97 GBP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s v="33.43 GBP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s v="83.98 USD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s v="101.42 USD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s v="109.87 EUR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s v="31.92 USD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s v="70.99 USD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s v="77.03 USD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s v="101.78 USD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s v="51.06 USD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s v="68.02 DKK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s v="30.87 USD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s v="27.91 USD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s v="79.99 DKK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s v="38.00 USD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 USD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s v="59.99 USD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s v="37.04 AUD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s v="99.96 USD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s v="111.68 EUR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s v="36.01 USD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s v="66.01 USD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s v="44.05 USD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s v="53.00 USD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s v="95.00 USD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s v="70.91 AUD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s v="98.06 USD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s v="53.05 USD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s v="93.14 USD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s v="58.95 CHF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s v="36.07 CAD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s v="63.03 USD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s v="84.72 USD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s v="62.20 USD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s v="101.98 USD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s v="106.44 USD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s v="29.98 USD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s v="85.81 USD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s v="70.82 USD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s v="41.00 USD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s v="28.06 USD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s v="88.05 USD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s v="31.00 CAD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s v="90.34 GBP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s v="63.78 USD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s v="54.00 USD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s v="48.99 CHF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s v="63.86 CAD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s v="83.00 GBP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s v="55.08 USD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s v="62.04 EUR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s v="104.98 EUR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s v="94.04 DKK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s v="44.01 USD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s v="92.47 USD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s v="57.07 USD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s v="109.08 EUR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s v="39.39 GBP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s v="77.02 USD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s v="92.17 USD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s v="61.01 USD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s v="78.07 USD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s v="80.75 USD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s v="59.99 USD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s v="110.03 USD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s v="4.00 CHF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s v="38.00 AUD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s v="96.37 USD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s v="72.98 USD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s v="26.01 CAD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s v="104.36 DKK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s v="102.19 USD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s v="54.12 USD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s v="63.22 USD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s v="104.03 USD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s v="49.99 USD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s v="56.02 CHF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s v="48.81 CHF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s v="60.08 AUD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s v="78.99 USD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s v="53.99 USD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s v="111.46 USD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s v="60.92 USD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s v="26.00 USD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s v="80.99 EUR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s v="35.00 USD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s v="94.14 EUR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s v="52.09 USD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s v="24.99 USD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s v="69.22 USD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s v="93.94 USD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s v="98.41 USD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s v="41.78 USD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s v="65.99 USD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s v="72.06 USD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s v="48.00 USD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s v="54.10 USD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s v="107.88 USD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s v="67.03 USD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s v="64.01 USD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s v="96.07 USD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s v="51.18 USD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s v="43.92 CAD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s v="91.02 GBP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s v="50.13 USD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s v="67.72 AUD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s v="61.04 USD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s v="80.01 USD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s v="47.00 USD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s v="71.13 USD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s v="89.99 USD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s v="43.03 USD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s v="68.00 USD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s v="73.00 EUR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s v="62.34 DKK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s v="5.00 GBP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s v="67.10 USD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s v="79.98 USD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s v="62.18 USD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s v="53.01 USD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s v="57.74 USD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s v="40.03 GBP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s v="81.02 USD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s v="35.05 USD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s v="102.92 USD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s v="28.00 USD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s v="75.73 USD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s v="45.03 USD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s v="73.62 CAD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s v="56.99 USD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s v="85.22 EUR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s v="50.96 GBP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s v="63.56 USD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s v="81.00 USD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s v="86.04 USD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s v="90.04 AUD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s v="74.01 USD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s v="92.44 USD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s v="56.00 GBP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s v="32.98 USD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s v="93.60 USD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s v="69.87 USD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s v="72.13 GBP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s v="30.04 USD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s v="73.97 USD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s v="68.66 USD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s v="59.99 USD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s v="111.16 USD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s v="53.04 USD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s v="55.99 USD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s v="69.99 USD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s v="49.00 DKK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s v="103.85 USD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s v="99.13 USD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s v="107.38 USD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s v="76.92 USD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s v="58.13 CHF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s v="103.74 CAD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s v="87.96 USD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s v="28.00 CAD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s v="38.00 USD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s v="30.00 USD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s v="103.50 USD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s v="85.99 USD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s v="98.01 CHF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s v="2.00 USD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s v="44.99 EUR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s v="31.01 USD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s v="59.97 USD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s v="59.00 USD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s v="50.05 USD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s v="98.97 AUD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s v="58.86 USD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s v="81.01 USD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s v="76.01 GBP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s v="96.60 USD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s v="76.96 DKK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s v="67.98 USD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s v="88.78 USD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s v="25.00 USD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s v="44.92 USD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s v="79.40 USD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s v="29.01 USD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s v="73.59 USD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s v="107.97 EUR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s v="68.99 USD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s v="111.02 USD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s v="25.00 AUD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s v="42.16 EUR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s v="47.00 USD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s v="36.04 USD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s v="101.04 USD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s v="39.93 USD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s v="83.16 USD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s v="39.98 USD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s v="47.99 USD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s v="95.98 USD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s v="78.73 USD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s v="56.08 USD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s v="69.09 CAD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s v="102.05 CAD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s v="107.32 USD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s v="51.97 USD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s v="71.14 USD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s v="106.49 USD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s v="42.94 USD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s v="30.04 USD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s v="70.62 GBP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s v="66.02 USD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s v="96.91 USD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s v="62.87 EUR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s v="108.99 USD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s v="27.00 USD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s v="65.00 CAD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s v="111.52 USD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s v="3.00 USD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s v="110.99 USD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s v="56.75 USD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s v="97.02 USD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s v="92.09 USD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s v="82.99 GBP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s v="103.04 AUD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s v="68.92 USD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s v="87.74 CHF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s v="75.02 EUR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s v="50.86 USD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s v="90.00 EUR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s v="72.90 USD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s v="108.49 USD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s v="101.98 USD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s v="44.01 USD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s v="65.94 USD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s v="24.99 USD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s v="28.00 USD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s v="85.83 USD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s v="84.92 DKK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s v="90.48 USD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s v="25.00 USD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s v="92.01 AUD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s v="93.07 GBP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s v="61.01 USD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s v="92.04 USD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s v="81.13 USD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s v="73.50 USD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s v="85.22 USD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s v="110.97 CAD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s v="32.97 USD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s v="96.01 USD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s v="84.97 USD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s v="25.01 USD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s v="66.00 USD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s v="87.34 USD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s v="27.93 USD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s v="103.80 USD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s v="31.94 USD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s v="99.50 USD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s v="108.85 USD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s v="110.76 USD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s v="29.65 USD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s v="101.71 USD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s v="61.50 USD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s v="35.00 USD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s v="40.05 USD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s v="110.97 USD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s v="36.96 EUR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s v="1.00 GBP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s v="30.97 USD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s v="47.04 USD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s v="88.07 USD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s v="37.01 USD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s v="26.03 DKK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s v="67.82 USD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s v="49.96 USD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s v="110.02 CAD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s v="89.96 USD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s v="79.01 EUR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s v="86.87 USD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s v="62.04 AUD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s v="26.97 USD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s v="54.12 USD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s v="41.04 USD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s v="55.05 AUD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s v="107.94 USD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s v="73.92 USD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s v="32.00 USD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s v="53.90 EUR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s v="106.50 USD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s v="33.00 USD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s v="43.00 USD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s v="86.86 EUR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s v="96.80 USD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s v="33.00 USD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s v="68.03 USD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s v="58.87 CHF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s v="105.05 USD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s v="33.05 USD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s v="78.82 CHF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s v="68.20 USD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s v="75.73 USD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s v="31.00 USD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s v="101.88 AUD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s v="52.88 EUR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s v="71.01 CAD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s v="102.39 USD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s v="74.47 USD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s v="51.01 USD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s v="90.00 USD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s v="97.14 USD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s v="72.07 CHF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s v="75.24 USD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s v="32.97 USD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s v="54.81 USD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s v="45.04 USD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s v="52.96 USD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s v="60.02 GBP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s v="1.00 CHF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s v="44.03 USD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s v="86.03 USD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s v="28.01 USD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s v="32.05 USD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s v="73.61 AUD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s v="108.71 USD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s v="42.98 USD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s v="83.32 USD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s v="42.00 CHF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s v="55.93 USD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s v="105.04 USD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s v="48.00 CAD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s v="112.66 USD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s v="81.94 DKK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s v="64.05 CAD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s v="106.39 USD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s v="76.01 EUR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s v="111.07 USD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s v="95.94 USD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s v="43.04 GBP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s v="67.97 USD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s v="89.99 USD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s v="58.10 USD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s v="84.00 USD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s v="88.85 GBP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s v="65.96 USD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s v="74.80 AUD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s v="69.99 USD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s v="32.01 USD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s v="64.73 USD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s v="25.00 USD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s v="104.98 DKK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s v="64.99 DKK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s v="94.35 USD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s v="44.00 USD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s v="64.74 USD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s v="84.01 USD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s v="34.06 USD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s v="93.27 USD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s v="33.00 USD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s v="83.81 USD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s v="63.99 EUR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s v="81.91 USD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s v="93.05 USD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s v="101.98 GBP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s v="105.94 USD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s v="101.58 USD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s v="62.97 USD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s v="29.05 USD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s v="1.00 USD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s v="77.93 USD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s v="80.81 USD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s v="76.01 CAD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s v="72.99 CAD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s v="53.00 AUD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s v="54.16 USD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s v="32.95 CHF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s v="79.37 USD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s v="41.17 USD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s v="77.43 USD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s v="57.16 USD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s v="77.18 USD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s v="24.95 USD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s v="97.18 USD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s v="46.00 USD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s v="88.02 USD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s v="25.99 USD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s v="102.69 USD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s v="72.96 USD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s v="57.19 USD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s v="84.01 USD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s v="98.67 AUD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s v="42.01 USD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s v="32.00 USD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s v="81.57 USD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s v="37.04 CAD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s v="103.03 USD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s v="84.33 EUR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s v="102.60 USD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s v="79.99 USD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s v="70.06 USD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s v="37.00 USD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s v="41.91 USD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s v="57.99 USD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s v="40.94 USD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s v="70.00 USD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s v="73.84 USD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s v="41.98 USD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s v="77.93 USD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s v="106.02 USD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s v="47.02 CAD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s v="76.02 USD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s v="54.12 EUR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s v="57.29 GBP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s v="103.81 USD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s v="105.03 AUD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s v="90.26 USD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s v="76.98 USD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s v="102.60 CHF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s v="2.00 USD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s v="55.01 USD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s v="32.13 USD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s v="50.64 USD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s v="49.69 USD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s v="54.89 USD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s v="46.93 USD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s v="44.95 USD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s v="31.00 USD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s v="107.76 CAD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s v="102.08 USD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s v="24.98 USD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s v="79.94 USD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s v="67.95 AUD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s v="26.07 GBP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s v="105.00 GBP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s v="25.83 USD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s v="77.67 GBP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s v="57.83 CHF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s v="92.96 AUD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s v="37.95 USD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s v="31.84 USD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s v="40.00 USD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s v="101.10 USD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s v="84.01 EUR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s v="103.42 USD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s v="105.13 USD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s v="89.22 USD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s v="52.00 EUR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s v="64.96 GBP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s v="46.24 USD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s v="51.15 USD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s v="33.91 USD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s v="92.02 USD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s v="107.43 USD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s v="75.85 USD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s v="80.48 USD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s v="86.98 USD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s v="105.14 USD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s v="57.30 USD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s v="93.35 CAD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s v="71.99 USD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s v="92.61 AUD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s v="104.99 USD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s v="30.96 AUD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s v="33.00 USD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s v="84.19 USD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s v="73.92 USD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s v="36.99 USD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s v="46.90 USD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s v="5.00 USD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s v="102.02 USD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s v="45.01 USD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s v="94.29 USD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s v="101.02 AUD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s v="97.04 USD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s v="43.01 USD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s v="94.92 USD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s v="72.15 USD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s v="51.01 USD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s v="85.05 USD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s v="43.87 USD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s v="40.06 USD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s v="43.83 EUR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s v="84.93 USD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s v="41.07 GBP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s v="54.97 USD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s v="77.01 USD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s v="71.20 USD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s v="91.94 USD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s v="97.07 USD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s v="58.92 USD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s v="58.02 USD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s v="103.87 USD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s v="93.47 USD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s v="61.97 USD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s v="92.04 USD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s v="77.27 USD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s v="93.92 USD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s v="84.97 GBP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s v="105.97 USD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s v="36.97 USD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s v="81.53 USD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s v="81.00 USD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s v="26.01 USD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s v="26.00 USD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s v="34.17 USD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s v="28.00 USD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s v="76.55 USD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s v="53.05 USD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s v="106.86 USD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s v="46.02 USD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s v="100.17 USD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s v="101.44 EUR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s v="87.97 USD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s v="75.00 USD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s v="42.98 USD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s v="33.12 EUR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s v="101.13 USD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s v="55.99 USD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2BD6B-5F39-42A2-A495-D7732C9B6F3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2D8BA-D207-475A-9DEF-1829C5AEFE1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A95AD-410C-47AF-85D6-8EFFCB6754A8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F361-5214-45CF-962C-0AD0AD7F8010}">
  <sheetPr filterMode="1"/>
  <dimension ref="A1:T1001"/>
  <sheetViews>
    <sheetView topLeftCell="A897" workbookViewId="0">
      <selection activeCell="F1" sqref="F1:G1000"/>
    </sheetView>
  </sheetViews>
  <sheetFormatPr defaultColWidth="12.5703125" defaultRowHeight="15" x14ac:dyDescent="0.25"/>
  <cols>
    <col min="1" max="1" width="4.7109375" bestFit="1" customWidth="1"/>
    <col min="2" max="2" width="35" bestFit="1" customWidth="1"/>
    <col min="3" max="3" width="38.28515625" style="3" customWidth="1"/>
    <col min="4" max="4" width="7" bestFit="1" customWidth="1"/>
    <col min="5" max="5" width="8.85546875" bestFit="1" customWidth="1"/>
    <col min="6" max="6" width="10" bestFit="1" customWidth="1"/>
    <col min="7" max="7" width="15.42578125" bestFit="1" customWidth="1"/>
    <col min="8" max="8" width="8.7109375" bestFit="1" customWidth="1"/>
    <col min="9" max="9" width="9.5703125" bestFit="1" customWidth="1"/>
    <col min="10" max="10" width="13.28515625" bestFit="1" customWidth="1"/>
    <col min="11" max="11" width="11" bestFit="1" customWidth="1"/>
    <col min="12" max="12" width="10.42578125" bestFit="1" customWidth="1"/>
    <col min="13" max="13" width="9.7109375" bestFit="1" customWidth="1"/>
    <col min="14" max="14" width="30.85546875" bestFit="1" customWidth="1"/>
    <col min="15" max="15" width="16.5703125" style="5" bestFit="1" customWidth="1"/>
    <col min="16" max="16" width="19" style="7" bestFit="1" customWidth="1"/>
    <col min="17" max="17" width="12.28515625" bestFit="1" customWidth="1"/>
    <col min="18" max="18" width="18.28515625" bestFit="1" customWidth="1"/>
    <col min="19" max="19" width="25.7109375" bestFit="1" customWidth="1"/>
    <col min="20" max="20" width="24.140625" bestFit="1" customWidth="1"/>
  </cols>
  <sheetData>
    <row r="1" spans="1:20" s="1" customFormat="1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14</v>
      </c>
      <c r="C2" s="3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 t="b">
        <v>0</v>
      </c>
      <c r="M2" t="b">
        <v>0</v>
      </c>
      <c r="N2" t="s">
        <v>19</v>
      </c>
      <c r="O2" s="5">
        <f>E2/D2</f>
        <v>0</v>
      </c>
      <c r="P2" s="7" t="str">
        <f>_xlfn.CONCAT(IF(G2=0,0,TEXT(E2/G2, "#,###.00"))," " &amp;I2)</f>
        <v>0 CAD</v>
      </c>
      <c r="Q2" t="str">
        <f>_xlfn.TEXTBEFORE(N2,"/")</f>
        <v>food</v>
      </c>
      <c r="R2" t="str">
        <f>_xlfn.TEXTAFTER(N2,"/")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hidden="1" x14ac:dyDescent="0.25">
      <c r="A3">
        <v>1</v>
      </c>
      <c r="B3" t="s">
        <v>20</v>
      </c>
      <c r="C3" s="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 t="b">
        <v>0</v>
      </c>
      <c r="M3" t="b">
        <v>1</v>
      </c>
      <c r="N3" t="s">
        <v>25</v>
      </c>
      <c r="O3" s="5">
        <f t="shared" ref="O3" si="0">E3/D3</f>
        <v>10.4</v>
      </c>
      <c r="P3" s="7" t="str">
        <f t="shared" ref="P3:P66" si="1">_xlfn.CONCAT(IF(G3=0,0,TEXT(E3/G3, "#,###.00"))," " &amp;I3)</f>
        <v>92.15 USD</v>
      </c>
      <c r="Q3" t="str">
        <f t="shared" ref="Q3:Q66" si="2">_xlfn.TEXTBEFORE(N3,"/")</f>
        <v>music</v>
      </c>
      <c r="R3" t="str">
        <f t="shared" ref="R3:R66" si="3">_xlfn.TEXTAFTER(N3,"/")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0" hidden="1" x14ac:dyDescent="0.25">
      <c r="A4">
        <v>2</v>
      </c>
      <c r="B4" t="s">
        <v>26</v>
      </c>
      <c r="C4" s="3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 t="b">
        <v>0</v>
      </c>
      <c r="M4" t="b">
        <v>0</v>
      </c>
      <c r="N4" t="s">
        <v>30</v>
      </c>
      <c r="O4" s="5">
        <f>E4/D4</f>
        <v>1.3147878228782288</v>
      </c>
      <c r="P4" s="7" t="str">
        <f t="shared" si="1"/>
        <v>100.02 AUD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0" x14ac:dyDescent="0.25">
      <c r="A5">
        <v>3</v>
      </c>
      <c r="B5" t="s">
        <v>31</v>
      </c>
      <c r="C5" s="3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 t="b">
        <v>0</v>
      </c>
      <c r="M5" t="b">
        <v>0</v>
      </c>
      <c r="N5" t="s">
        <v>25</v>
      </c>
      <c r="O5" s="5">
        <f t="shared" ref="O5:O68" si="6">E5/D5</f>
        <v>0.58976190476190471</v>
      </c>
      <c r="P5" s="7" t="str">
        <f t="shared" si="1"/>
        <v>103.21 USD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25">
      <c r="A6">
        <v>4</v>
      </c>
      <c r="B6" t="s">
        <v>33</v>
      </c>
      <c r="C6" s="3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 t="b">
        <v>0</v>
      </c>
      <c r="M6" t="b">
        <v>0</v>
      </c>
      <c r="N6" t="s">
        <v>35</v>
      </c>
      <c r="O6" s="5">
        <f t="shared" si="6"/>
        <v>0.69276315789473686</v>
      </c>
      <c r="P6" s="7" t="str">
        <f t="shared" si="1"/>
        <v>99.34 USD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hidden="1" x14ac:dyDescent="0.25">
      <c r="A7">
        <v>5</v>
      </c>
      <c r="B7" t="s">
        <v>36</v>
      </c>
      <c r="C7" s="3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 t="b">
        <v>0</v>
      </c>
      <c r="M7" t="b">
        <v>0</v>
      </c>
      <c r="N7" t="s">
        <v>35</v>
      </c>
      <c r="O7" s="5">
        <f t="shared" si="6"/>
        <v>1.7361842105263159</v>
      </c>
      <c r="P7" s="7" t="str">
        <f t="shared" si="1"/>
        <v>75.83 DKK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25">
      <c r="A8">
        <v>6</v>
      </c>
      <c r="B8" t="s">
        <v>40</v>
      </c>
      <c r="C8" s="3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 t="b">
        <v>0</v>
      </c>
      <c r="M8" t="b">
        <v>0</v>
      </c>
      <c r="N8" t="s">
        <v>44</v>
      </c>
      <c r="O8" s="5">
        <f t="shared" si="6"/>
        <v>0.20961538461538462</v>
      </c>
      <c r="P8" s="7" t="str">
        <f t="shared" si="1"/>
        <v>60.56 GBP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hidden="1" x14ac:dyDescent="0.25">
      <c r="A9">
        <v>7</v>
      </c>
      <c r="B9" t="s">
        <v>45</v>
      </c>
      <c r="C9" s="3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 t="b">
        <v>0</v>
      </c>
      <c r="M9" t="b">
        <v>0</v>
      </c>
      <c r="N9" t="s">
        <v>35</v>
      </c>
      <c r="O9" s="5">
        <f t="shared" si="6"/>
        <v>3.2757777777777779</v>
      </c>
      <c r="P9" s="7" t="str">
        <f t="shared" si="1"/>
        <v>64.94 DKK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idden="1" x14ac:dyDescent="0.2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 t="b">
        <v>0</v>
      </c>
      <c r="M10" t="b">
        <v>0</v>
      </c>
      <c r="N10" t="s">
        <v>35</v>
      </c>
      <c r="O10" s="5">
        <f t="shared" si="6"/>
        <v>0.19932788374205268</v>
      </c>
      <c r="P10" s="7" t="str">
        <f t="shared" si="1"/>
        <v>31.00 DKK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25">
      <c r="A11">
        <v>9</v>
      </c>
      <c r="B11" t="s">
        <v>50</v>
      </c>
      <c r="C11" s="3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 t="b">
        <v>0</v>
      </c>
      <c r="M11" t="b">
        <v>0</v>
      </c>
      <c r="N11" t="s">
        <v>52</v>
      </c>
      <c r="O11" s="5">
        <f t="shared" si="6"/>
        <v>0.51741935483870971</v>
      </c>
      <c r="P11" s="7" t="str">
        <f t="shared" si="1"/>
        <v>72.91 USD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hidden="1" x14ac:dyDescent="0.25">
      <c r="A12">
        <v>10</v>
      </c>
      <c r="B12" t="s">
        <v>53</v>
      </c>
      <c r="C12" s="3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 t="b">
        <v>0</v>
      </c>
      <c r="M12" t="b">
        <v>0</v>
      </c>
      <c r="N12" t="s">
        <v>55</v>
      </c>
      <c r="O12" s="5">
        <f t="shared" si="6"/>
        <v>2.6611538461538462</v>
      </c>
      <c r="P12" s="7" t="str">
        <f t="shared" si="1"/>
        <v>62.90 USD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0" x14ac:dyDescent="0.25">
      <c r="A13">
        <v>11</v>
      </c>
      <c r="B13" t="s">
        <v>56</v>
      </c>
      <c r="C13" s="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 t="b">
        <v>0</v>
      </c>
      <c r="M13" t="b">
        <v>1</v>
      </c>
      <c r="N13" t="s">
        <v>35</v>
      </c>
      <c r="O13" s="5">
        <f t="shared" si="6"/>
        <v>0.48095238095238096</v>
      </c>
      <c r="P13" s="7" t="str">
        <f t="shared" si="1"/>
        <v>112.22 USD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25">
      <c r="A14">
        <v>12</v>
      </c>
      <c r="B14" t="s">
        <v>58</v>
      </c>
      <c r="C14" s="3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 t="b">
        <v>0</v>
      </c>
      <c r="M14" t="b">
        <v>0</v>
      </c>
      <c r="N14" t="s">
        <v>55</v>
      </c>
      <c r="O14" s="5">
        <f t="shared" si="6"/>
        <v>0.89349206349206345</v>
      </c>
      <c r="P14" s="7" t="str">
        <f t="shared" si="1"/>
        <v>102.35 USD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0" hidden="1" x14ac:dyDescent="0.25">
      <c r="A15">
        <v>13</v>
      </c>
      <c r="B15" t="s">
        <v>60</v>
      </c>
      <c r="C15" s="3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 t="b">
        <v>0</v>
      </c>
      <c r="M15" t="b">
        <v>0</v>
      </c>
      <c r="N15" t="s">
        <v>62</v>
      </c>
      <c r="O15" s="5">
        <f t="shared" si="6"/>
        <v>2.4511904761904764</v>
      </c>
      <c r="P15" s="7" t="str">
        <f t="shared" si="1"/>
        <v>105.05 USD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2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 t="b">
        <v>0</v>
      </c>
      <c r="M16" t="b">
        <v>0</v>
      </c>
      <c r="N16" t="s">
        <v>62</v>
      </c>
      <c r="O16" s="5">
        <f t="shared" si="6"/>
        <v>0.66769503546099296</v>
      </c>
      <c r="P16" s="7" t="str">
        <f t="shared" si="1"/>
        <v>94.15 USD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2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 t="b">
        <v>0</v>
      </c>
      <c r="M17" t="b">
        <v>0</v>
      </c>
      <c r="N17" t="s">
        <v>67</v>
      </c>
      <c r="O17" s="5">
        <f t="shared" si="6"/>
        <v>0.47307881773399013</v>
      </c>
      <c r="P17" s="7" t="str">
        <f t="shared" si="1"/>
        <v>84.99 USD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hidden="1" x14ac:dyDescent="0.25">
      <c r="A18">
        <v>16</v>
      </c>
      <c r="B18" t="s">
        <v>68</v>
      </c>
      <c r="C18" s="3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 t="b">
        <v>0</v>
      </c>
      <c r="M18" t="b">
        <v>0</v>
      </c>
      <c r="N18" t="s">
        <v>70</v>
      </c>
      <c r="O18" s="5">
        <f t="shared" si="6"/>
        <v>6.4947058823529416</v>
      </c>
      <c r="P18" s="7" t="str">
        <f t="shared" si="1"/>
        <v>110.41 USD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hidden="1" x14ac:dyDescent="0.2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 t="b">
        <v>0</v>
      </c>
      <c r="M19" t="b">
        <v>0</v>
      </c>
      <c r="N19" t="s">
        <v>73</v>
      </c>
      <c r="O19" s="5">
        <f t="shared" si="6"/>
        <v>1.5939125295508274</v>
      </c>
      <c r="P19" s="7" t="str">
        <f t="shared" si="1"/>
        <v>107.96 USD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idden="1" x14ac:dyDescent="0.25">
      <c r="A20">
        <v>18</v>
      </c>
      <c r="B20" t="s">
        <v>74</v>
      </c>
      <c r="C20" s="3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 t="b">
        <v>0</v>
      </c>
      <c r="M20" t="b">
        <v>0</v>
      </c>
      <c r="N20" t="s">
        <v>35</v>
      </c>
      <c r="O20" s="5">
        <f t="shared" si="6"/>
        <v>0.66912087912087914</v>
      </c>
      <c r="P20" s="7" t="str">
        <f t="shared" si="1"/>
        <v>45.10 USD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2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 t="b">
        <v>0</v>
      </c>
      <c r="M21" t="b">
        <v>1</v>
      </c>
      <c r="N21" t="s">
        <v>35</v>
      </c>
      <c r="O21" s="5">
        <f t="shared" si="6"/>
        <v>0.48529600000000001</v>
      </c>
      <c r="P21" s="7" t="str">
        <f t="shared" si="1"/>
        <v>45.00 USD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hidden="1" x14ac:dyDescent="0.2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 t="b">
        <v>0</v>
      </c>
      <c r="M22" t="b">
        <v>0</v>
      </c>
      <c r="N22" t="s">
        <v>55</v>
      </c>
      <c r="O22" s="5">
        <f t="shared" si="6"/>
        <v>1.1224279210925645</v>
      </c>
      <c r="P22" s="7" t="str">
        <f t="shared" si="1"/>
        <v>105.97 USD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2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 t="b">
        <v>0</v>
      </c>
      <c r="M23" t="b">
        <v>0</v>
      </c>
      <c r="N23" t="s">
        <v>35</v>
      </c>
      <c r="O23" s="5">
        <f t="shared" si="6"/>
        <v>0.40992553191489361</v>
      </c>
      <c r="P23" s="7" t="str">
        <f t="shared" si="1"/>
        <v>69.06 USD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hidden="1" x14ac:dyDescent="0.2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 t="b">
        <v>0</v>
      </c>
      <c r="M24" t="b">
        <v>0</v>
      </c>
      <c r="N24" t="s">
        <v>35</v>
      </c>
      <c r="O24" s="5">
        <f t="shared" si="6"/>
        <v>1.2807106598984772</v>
      </c>
      <c r="P24" s="7" t="str">
        <f t="shared" si="1"/>
        <v>85.04 USD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hidden="1" x14ac:dyDescent="0.25">
      <c r="A25">
        <v>23</v>
      </c>
      <c r="B25" t="s">
        <v>85</v>
      </c>
      <c r="C25" s="3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 t="b">
        <v>0</v>
      </c>
      <c r="M25" t="b">
        <v>0</v>
      </c>
      <c r="N25" t="s">
        <v>44</v>
      </c>
      <c r="O25" s="5">
        <f t="shared" si="6"/>
        <v>3.3204444444444445</v>
      </c>
      <c r="P25" s="7" t="str">
        <f t="shared" si="1"/>
        <v>105.23 GBP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hidden="1" x14ac:dyDescent="0.2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 t="b">
        <v>0</v>
      </c>
      <c r="M26" t="b">
        <v>0</v>
      </c>
      <c r="N26" t="s">
        <v>67</v>
      </c>
      <c r="O26" s="5">
        <f t="shared" si="6"/>
        <v>1.1283225108225108</v>
      </c>
      <c r="P26" s="7" t="str">
        <f t="shared" si="1"/>
        <v>39.00 USD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hidden="1" x14ac:dyDescent="0.25">
      <c r="A27">
        <v>25</v>
      </c>
      <c r="B27" t="s">
        <v>89</v>
      </c>
      <c r="C27" s="3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 t="b">
        <v>0</v>
      </c>
      <c r="M27" t="b">
        <v>1</v>
      </c>
      <c r="N27" t="s">
        <v>91</v>
      </c>
      <c r="O27" s="5">
        <f t="shared" si="6"/>
        <v>2.1643636363636363</v>
      </c>
      <c r="P27" s="7" t="str">
        <f t="shared" si="1"/>
        <v>73.03 USD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idden="1" x14ac:dyDescent="0.2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 t="b">
        <v>0</v>
      </c>
      <c r="M28" t="b">
        <v>0</v>
      </c>
      <c r="N28" t="s">
        <v>35</v>
      </c>
      <c r="O28" s="5">
        <f t="shared" si="6"/>
        <v>0.4819906976744186</v>
      </c>
      <c r="P28" s="7" t="str">
        <f t="shared" si="1"/>
        <v>35.01 USD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25">
      <c r="A29">
        <v>27</v>
      </c>
      <c r="B29" t="s">
        <v>94</v>
      </c>
      <c r="C29" s="3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 t="b">
        <v>0</v>
      </c>
      <c r="M29" t="b">
        <v>0</v>
      </c>
      <c r="N29" t="s">
        <v>25</v>
      </c>
      <c r="O29" s="5">
        <f t="shared" si="6"/>
        <v>0.79949999999999999</v>
      </c>
      <c r="P29" s="7" t="str">
        <f t="shared" si="1"/>
        <v>106.60 USD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hidden="1" x14ac:dyDescent="0.2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 t="b">
        <v>0</v>
      </c>
      <c r="M30" t="b">
        <v>1</v>
      </c>
      <c r="N30" t="s">
        <v>35</v>
      </c>
      <c r="O30" s="5">
        <f t="shared" si="6"/>
        <v>1.0522553516819573</v>
      </c>
      <c r="P30" s="7" t="str">
        <f t="shared" si="1"/>
        <v>62.00 USD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hidden="1" x14ac:dyDescent="0.2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 t="b">
        <v>0</v>
      </c>
      <c r="M31" t="b">
        <v>0</v>
      </c>
      <c r="N31" t="s">
        <v>102</v>
      </c>
      <c r="O31" s="5">
        <f t="shared" si="6"/>
        <v>3.2889978213507627</v>
      </c>
      <c r="P31" s="7" t="str">
        <f t="shared" si="1"/>
        <v>94.00 CHF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hidden="1" x14ac:dyDescent="0.2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 t="b">
        <v>0</v>
      </c>
      <c r="M32" t="b">
        <v>0</v>
      </c>
      <c r="N32" t="s">
        <v>73</v>
      </c>
      <c r="O32" s="5">
        <f t="shared" si="6"/>
        <v>1.606111111111111</v>
      </c>
      <c r="P32" s="7" t="str">
        <f t="shared" si="1"/>
        <v>112.05 USD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hidden="1" x14ac:dyDescent="0.2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 t="b">
        <v>0</v>
      </c>
      <c r="M33" t="b">
        <v>0</v>
      </c>
      <c r="N33" t="s">
        <v>91</v>
      </c>
      <c r="O33" s="5">
        <f t="shared" si="6"/>
        <v>3.1</v>
      </c>
      <c r="P33" s="7" t="str">
        <f t="shared" si="1"/>
        <v>48.01 GBP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2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 t="b">
        <v>0</v>
      </c>
      <c r="M34" t="b">
        <v>0</v>
      </c>
      <c r="N34" t="s">
        <v>44</v>
      </c>
      <c r="O34" s="5">
        <f t="shared" si="6"/>
        <v>0.86807920792079207</v>
      </c>
      <c r="P34" s="7" t="str">
        <f t="shared" si="1"/>
        <v>38.00 EUR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hidden="1" x14ac:dyDescent="0.2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 t="b">
        <v>0</v>
      </c>
      <c r="M35" t="b">
        <v>0</v>
      </c>
      <c r="N35" t="s">
        <v>35</v>
      </c>
      <c r="O35" s="5">
        <f t="shared" si="6"/>
        <v>3.7782071713147412</v>
      </c>
      <c r="P35" s="7" t="str">
        <f t="shared" si="1"/>
        <v>35.00 USD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0" hidden="1" x14ac:dyDescent="0.2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 t="b">
        <v>0</v>
      </c>
      <c r="M36" t="b">
        <v>0</v>
      </c>
      <c r="N36" t="s">
        <v>44</v>
      </c>
      <c r="O36" s="5">
        <f t="shared" si="6"/>
        <v>1.5080645161290323</v>
      </c>
      <c r="P36" s="7" t="str">
        <f t="shared" si="1"/>
        <v>85.00 USD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hidden="1" x14ac:dyDescent="0.2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 t="b">
        <v>0</v>
      </c>
      <c r="M37" t="b">
        <v>1</v>
      </c>
      <c r="N37" t="s">
        <v>55</v>
      </c>
      <c r="O37" s="5">
        <f t="shared" si="6"/>
        <v>1.5030119521912351</v>
      </c>
      <c r="P37" s="7" t="str">
        <f t="shared" si="1"/>
        <v>95.99 DKK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hidden="1" x14ac:dyDescent="0.25">
      <c r="A38">
        <v>36</v>
      </c>
      <c r="B38" t="s">
        <v>117</v>
      </c>
      <c r="C38" s="3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 t="b">
        <v>0</v>
      </c>
      <c r="M38" t="b">
        <v>0</v>
      </c>
      <c r="N38" t="s">
        <v>35</v>
      </c>
      <c r="O38" s="5">
        <f t="shared" si="6"/>
        <v>1.572857142857143</v>
      </c>
      <c r="P38" s="7" t="str">
        <f t="shared" si="1"/>
        <v>68.81 USD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0" hidden="1" x14ac:dyDescent="0.2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 t="b">
        <v>0</v>
      </c>
      <c r="M39" t="b">
        <v>1</v>
      </c>
      <c r="N39" t="s">
        <v>121</v>
      </c>
      <c r="O39" s="5">
        <f t="shared" si="6"/>
        <v>1.3998765432098765</v>
      </c>
      <c r="P39" s="7" t="str">
        <f t="shared" si="1"/>
        <v>105.97 USD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hidden="1" x14ac:dyDescent="0.2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 t="b">
        <v>0</v>
      </c>
      <c r="M40" t="b">
        <v>0</v>
      </c>
      <c r="N40" t="s">
        <v>124</v>
      </c>
      <c r="O40" s="5">
        <f t="shared" si="6"/>
        <v>3.2532258064516131</v>
      </c>
      <c r="P40" s="7" t="str">
        <f t="shared" si="1"/>
        <v>75.26 USD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2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 t="b">
        <v>0</v>
      </c>
      <c r="M41" t="b">
        <v>0</v>
      </c>
      <c r="N41" t="s">
        <v>35</v>
      </c>
      <c r="O41" s="5">
        <f t="shared" si="6"/>
        <v>0.50777777777777777</v>
      </c>
      <c r="P41" s="7" t="str">
        <f t="shared" si="1"/>
        <v>57.13 DKK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hidden="1" x14ac:dyDescent="0.2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 t="b">
        <v>0</v>
      </c>
      <c r="M42" t="b">
        <v>1</v>
      </c>
      <c r="N42" t="s">
        <v>67</v>
      </c>
      <c r="O42" s="5">
        <f t="shared" si="6"/>
        <v>1.6906818181818182</v>
      </c>
      <c r="P42" s="7" t="str">
        <f t="shared" si="1"/>
        <v>75.14 USD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hidden="1" x14ac:dyDescent="0.2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 t="b">
        <v>0</v>
      </c>
      <c r="M43" t="b">
        <v>1</v>
      </c>
      <c r="N43" t="s">
        <v>25</v>
      </c>
      <c r="O43" s="5">
        <f t="shared" si="6"/>
        <v>2.1292857142857144</v>
      </c>
      <c r="P43" s="7" t="str">
        <f t="shared" si="1"/>
        <v>107.42 EUR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hidden="1" x14ac:dyDescent="0.2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 t="b">
        <v>0</v>
      </c>
      <c r="M44" t="b">
        <v>0</v>
      </c>
      <c r="N44" t="s">
        <v>19</v>
      </c>
      <c r="O44" s="5">
        <f t="shared" si="6"/>
        <v>4.4394444444444447</v>
      </c>
      <c r="P44" s="7" t="str">
        <f t="shared" si="1"/>
        <v>36.00 USD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hidden="1" x14ac:dyDescent="0.2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 t="b">
        <v>0</v>
      </c>
      <c r="M45" t="b">
        <v>0</v>
      </c>
      <c r="N45" t="s">
        <v>135</v>
      </c>
      <c r="O45" s="5">
        <f t="shared" si="6"/>
        <v>1.859390243902439</v>
      </c>
      <c r="P45" s="7" t="str">
        <f t="shared" si="1"/>
        <v>27.00 USD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hidden="1" x14ac:dyDescent="0.2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 t="b">
        <v>0</v>
      </c>
      <c r="M46" t="b">
        <v>0</v>
      </c>
      <c r="N46" t="s">
        <v>121</v>
      </c>
      <c r="O46" s="5">
        <f t="shared" si="6"/>
        <v>6.5881249999999998</v>
      </c>
      <c r="P46" s="7" t="str">
        <f t="shared" si="1"/>
        <v>107.56 DKK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0" x14ac:dyDescent="0.2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 t="b">
        <v>0</v>
      </c>
      <c r="M47" t="b">
        <v>1</v>
      </c>
      <c r="N47" t="s">
        <v>35</v>
      </c>
      <c r="O47" s="5">
        <f t="shared" si="6"/>
        <v>0.4768421052631579</v>
      </c>
      <c r="P47" s="7" t="str">
        <f t="shared" si="1"/>
        <v>94.38 USD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hidden="1" x14ac:dyDescent="0.2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 t="b">
        <v>0</v>
      </c>
      <c r="M48" t="b">
        <v>0</v>
      </c>
      <c r="N48" t="s">
        <v>25</v>
      </c>
      <c r="O48" s="5">
        <f t="shared" si="6"/>
        <v>1.1478378378378378</v>
      </c>
      <c r="P48" s="7" t="str">
        <f t="shared" si="1"/>
        <v>46.16 USD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hidden="1" x14ac:dyDescent="0.2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 t="b">
        <v>0</v>
      </c>
      <c r="M49" t="b">
        <v>0</v>
      </c>
      <c r="N49" t="s">
        <v>35</v>
      </c>
      <c r="O49" s="5">
        <f t="shared" si="6"/>
        <v>4.7526666666666664</v>
      </c>
      <c r="P49" s="7" t="str">
        <f t="shared" si="1"/>
        <v>47.85 USD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hidden="1" x14ac:dyDescent="0.2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 t="b">
        <v>0</v>
      </c>
      <c r="M50" t="b">
        <v>0</v>
      </c>
      <c r="N50" t="s">
        <v>35</v>
      </c>
      <c r="O50" s="5">
        <f t="shared" si="6"/>
        <v>3.86972972972973</v>
      </c>
      <c r="P50" s="7" t="str">
        <f t="shared" si="1"/>
        <v>53.01 USD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hidden="1" x14ac:dyDescent="0.2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 t="b">
        <v>0</v>
      </c>
      <c r="M51" t="b">
        <v>0</v>
      </c>
      <c r="N51" t="s">
        <v>25</v>
      </c>
      <c r="O51" s="5">
        <f t="shared" si="6"/>
        <v>1.89625</v>
      </c>
      <c r="P51" s="7" t="str">
        <f t="shared" si="1"/>
        <v>45.06 USD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x14ac:dyDescent="0.25">
      <c r="A52">
        <v>50</v>
      </c>
      <c r="B52" t="s">
        <v>148</v>
      </c>
      <c r="C52" s="3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 t="b">
        <v>0</v>
      </c>
      <c r="M52" t="b">
        <v>0</v>
      </c>
      <c r="N52" t="s">
        <v>150</v>
      </c>
      <c r="O52" s="5">
        <f t="shared" si="6"/>
        <v>0.02</v>
      </c>
      <c r="P52" s="7" t="str">
        <f t="shared" si="1"/>
        <v>2.00 EUR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2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 t="b">
        <v>0</v>
      </c>
      <c r="M53" t="b">
        <v>1</v>
      </c>
      <c r="N53" t="s">
        <v>67</v>
      </c>
      <c r="O53" s="5">
        <f t="shared" si="6"/>
        <v>0.91867805186590767</v>
      </c>
      <c r="P53" s="7" t="str">
        <f t="shared" si="1"/>
        <v>99.01 GBP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2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 t="b">
        <v>0</v>
      </c>
      <c r="M54" t="b">
        <v>0</v>
      </c>
      <c r="N54" t="s">
        <v>35</v>
      </c>
      <c r="O54" s="5">
        <f t="shared" si="6"/>
        <v>0.34152777777777776</v>
      </c>
      <c r="P54" s="7" t="str">
        <f t="shared" si="1"/>
        <v>32.79 USD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hidden="1" x14ac:dyDescent="0.2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 t="b">
        <v>0</v>
      </c>
      <c r="M55" t="b">
        <v>0</v>
      </c>
      <c r="N55" t="s">
        <v>55</v>
      </c>
      <c r="O55" s="5">
        <f t="shared" si="6"/>
        <v>1.4040909090909091</v>
      </c>
      <c r="P55" s="7" t="str">
        <f t="shared" si="1"/>
        <v>59.12 USD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0" x14ac:dyDescent="0.2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 t="b">
        <v>0</v>
      </c>
      <c r="M56" t="b">
        <v>0</v>
      </c>
      <c r="N56" t="s">
        <v>67</v>
      </c>
      <c r="O56" s="5">
        <f t="shared" si="6"/>
        <v>0.89866666666666661</v>
      </c>
      <c r="P56" s="7" t="str">
        <f t="shared" si="1"/>
        <v>44.93 USD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idden="1" x14ac:dyDescent="0.2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 t="b">
        <v>0</v>
      </c>
      <c r="M57" t="b">
        <v>0</v>
      </c>
      <c r="N57" t="s">
        <v>161</v>
      </c>
      <c r="O57" s="5">
        <f t="shared" si="6"/>
        <v>1.7796969696969698</v>
      </c>
      <c r="P57" s="7" t="str">
        <f t="shared" si="1"/>
        <v>89.66 USD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0" hidden="1" x14ac:dyDescent="0.2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 t="b">
        <v>0</v>
      </c>
      <c r="M58" t="b">
        <v>0</v>
      </c>
      <c r="N58" t="s">
        <v>67</v>
      </c>
      <c r="O58" s="5">
        <f t="shared" si="6"/>
        <v>1.436625</v>
      </c>
      <c r="P58" s="7" t="str">
        <f t="shared" si="1"/>
        <v>70.08 USD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hidden="1" x14ac:dyDescent="0.2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 t="b">
        <v>0</v>
      </c>
      <c r="M59" t="b">
        <v>0</v>
      </c>
      <c r="N59" t="s">
        <v>91</v>
      </c>
      <c r="O59" s="5">
        <f t="shared" si="6"/>
        <v>2.1527586206896552</v>
      </c>
      <c r="P59" s="7" t="str">
        <f t="shared" si="1"/>
        <v>31.06 USD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hidden="1" x14ac:dyDescent="0.2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 t="b">
        <v>0</v>
      </c>
      <c r="M60" t="b">
        <v>0</v>
      </c>
      <c r="N60" t="s">
        <v>35</v>
      </c>
      <c r="O60" s="5">
        <f t="shared" si="6"/>
        <v>2.2711111111111113</v>
      </c>
      <c r="P60" s="7" t="str">
        <f t="shared" si="1"/>
        <v>29.06 USD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hidden="1" x14ac:dyDescent="0.2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 t="b">
        <v>0</v>
      </c>
      <c r="M61" t="b">
        <v>1</v>
      </c>
      <c r="N61" t="s">
        <v>35</v>
      </c>
      <c r="O61" s="5">
        <f t="shared" si="6"/>
        <v>2.7507142857142859</v>
      </c>
      <c r="P61" s="7" t="str">
        <f t="shared" si="1"/>
        <v>30.09 USD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hidden="1" x14ac:dyDescent="0.2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 t="b">
        <v>0</v>
      </c>
      <c r="M62" t="b">
        <v>0</v>
      </c>
      <c r="N62" t="s">
        <v>35</v>
      </c>
      <c r="O62" s="5">
        <f t="shared" si="6"/>
        <v>1.4437048832271762</v>
      </c>
      <c r="P62" s="7" t="str">
        <f t="shared" si="1"/>
        <v>85.00 CAD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0" x14ac:dyDescent="0.2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 t="b">
        <v>0</v>
      </c>
      <c r="M63" t="b">
        <v>0</v>
      </c>
      <c r="N63" t="s">
        <v>35</v>
      </c>
      <c r="O63" s="5">
        <f t="shared" si="6"/>
        <v>0.92745983935742971</v>
      </c>
      <c r="P63" s="7" t="str">
        <f t="shared" si="1"/>
        <v>82.00 CAD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idden="1" x14ac:dyDescent="0.2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 t="b">
        <v>0</v>
      </c>
      <c r="M64" t="b">
        <v>0</v>
      </c>
      <c r="N64" t="s">
        <v>30</v>
      </c>
      <c r="O64" s="5">
        <f t="shared" si="6"/>
        <v>7.226</v>
      </c>
      <c r="P64" s="7" t="str">
        <f t="shared" si="1"/>
        <v>58.04 USD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25">
      <c r="A65">
        <v>63</v>
      </c>
      <c r="B65" t="s">
        <v>176</v>
      </c>
      <c r="C65" s="3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 t="b">
        <v>0</v>
      </c>
      <c r="M65" t="b">
        <v>0</v>
      </c>
      <c r="N65" t="s">
        <v>35</v>
      </c>
      <c r="O65" s="5">
        <f t="shared" si="6"/>
        <v>0.11851063829787234</v>
      </c>
      <c r="P65" s="7" t="str">
        <f t="shared" si="1"/>
        <v>111.40 USD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2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 t="b">
        <v>0</v>
      </c>
      <c r="M66" t="b">
        <v>1</v>
      </c>
      <c r="N66" t="s">
        <v>30</v>
      </c>
      <c r="O66" s="5">
        <f t="shared" si="6"/>
        <v>0.97642857142857142</v>
      </c>
      <c r="P66" s="7" t="str">
        <f t="shared" si="1"/>
        <v>71.95 USD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hidden="1" x14ac:dyDescent="0.2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 t="b">
        <v>0</v>
      </c>
      <c r="M67" t="b">
        <v>0</v>
      </c>
      <c r="N67" t="s">
        <v>35</v>
      </c>
      <c r="O67" s="5">
        <f t="shared" si="6"/>
        <v>2.3614754098360655</v>
      </c>
      <c r="P67" s="7" t="str">
        <f t="shared" ref="P67:P130" si="7">_xlfn.CONCAT(IF(G67=0,0,TEXT(E67/G67, "#,###.00"))," " &amp;I67)</f>
        <v>61.04 USD</v>
      </c>
      <c r="Q67" t="str">
        <f t="shared" ref="Q67:Q130" si="8">_xlfn.TEXTBEFORE(N67,"/")</f>
        <v>theater</v>
      </c>
      <c r="R67" t="str">
        <f t="shared" ref="R67:R130" si="9">_xlfn.TEXTAFTER(N67,"/")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x14ac:dyDescent="0.2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 t="b">
        <v>0</v>
      </c>
      <c r="M68" t="b">
        <v>1</v>
      </c>
      <c r="N68" t="s">
        <v>35</v>
      </c>
      <c r="O68" s="5">
        <f t="shared" si="6"/>
        <v>0.45068965517241377</v>
      </c>
      <c r="P68" s="7" t="str">
        <f t="shared" si="7"/>
        <v>108.92 USD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0" hidden="1" x14ac:dyDescent="0.2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 t="b">
        <v>0</v>
      </c>
      <c r="M69" t="b">
        <v>1</v>
      </c>
      <c r="N69" t="s">
        <v>67</v>
      </c>
      <c r="O69" s="5">
        <f t="shared" ref="O69:O132" si="12">E69/D69</f>
        <v>1.6238567493112948</v>
      </c>
      <c r="P69" s="7" t="str">
        <f t="shared" si="7"/>
        <v>29.00 GBP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idden="1" x14ac:dyDescent="0.2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 t="b">
        <v>0</v>
      </c>
      <c r="M70" t="b">
        <v>1</v>
      </c>
      <c r="N70" t="s">
        <v>35</v>
      </c>
      <c r="O70" s="5">
        <f t="shared" si="12"/>
        <v>2.5452631578947367</v>
      </c>
      <c r="P70" s="7" t="str">
        <f t="shared" si="7"/>
        <v>58.98 EUR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idden="1" x14ac:dyDescent="0.2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 t="b">
        <v>0</v>
      </c>
      <c r="M71" t="b">
        <v>0</v>
      </c>
      <c r="N71" t="s">
        <v>35</v>
      </c>
      <c r="O71" s="5">
        <f t="shared" si="12"/>
        <v>0.24063291139240506</v>
      </c>
      <c r="P71" s="7" t="str">
        <f t="shared" si="7"/>
        <v>111.82 USD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idden="1" x14ac:dyDescent="0.2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 t="b">
        <v>0</v>
      </c>
      <c r="M72" t="b">
        <v>1</v>
      </c>
      <c r="N72" t="s">
        <v>35</v>
      </c>
      <c r="O72" s="5">
        <f t="shared" si="12"/>
        <v>1.2374140625000001</v>
      </c>
      <c r="P72" s="7" t="str">
        <f t="shared" si="7"/>
        <v>64.00 EUR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0" hidden="1" x14ac:dyDescent="0.2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 t="b">
        <v>0</v>
      </c>
      <c r="M73" t="b">
        <v>0</v>
      </c>
      <c r="N73" t="s">
        <v>35</v>
      </c>
      <c r="O73" s="5">
        <f t="shared" si="12"/>
        <v>1.0806666666666667</v>
      </c>
      <c r="P73" s="7" t="str">
        <f t="shared" si="7"/>
        <v>85.32 USD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idden="1" x14ac:dyDescent="0.25">
      <c r="A74">
        <v>72</v>
      </c>
      <c r="B74" t="s">
        <v>194</v>
      </c>
      <c r="C74" s="3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 t="b">
        <v>0</v>
      </c>
      <c r="M74" t="b">
        <v>0</v>
      </c>
      <c r="N74" t="s">
        <v>73</v>
      </c>
      <c r="O74" s="5">
        <f t="shared" si="12"/>
        <v>6.7033333333333331</v>
      </c>
      <c r="P74" s="7" t="str">
        <f t="shared" si="7"/>
        <v>74.48 USD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idden="1" x14ac:dyDescent="0.2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 t="b">
        <v>0</v>
      </c>
      <c r="M75" t="b">
        <v>0</v>
      </c>
      <c r="N75" t="s">
        <v>161</v>
      </c>
      <c r="O75" s="5">
        <f t="shared" si="12"/>
        <v>6.609285714285714</v>
      </c>
      <c r="P75" s="7" t="str">
        <f t="shared" si="7"/>
        <v>105.15 USD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idden="1" x14ac:dyDescent="0.2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 t="b">
        <v>0</v>
      </c>
      <c r="M76" t="b">
        <v>0</v>
      </c>
      <c r="N76" t="s">
        <v>150</v>
      </c>
      <c r="O76" s="5">
        <f t="shared" si="12"/>
        <v>1.2246153846153847</v>
      </c>
      <c r="P76" s="7" t="str">
        <f t="shared" si="7"/>
        <v>56.19 GBP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idden="1" x14ac:dyDescent="0.2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 t="b">
        <v>0</v>
      </c>
      <c r="M77" t="b">
        <v>0</v>
      </c>
      <c r="N77" t="s">
        <v>124</v>
      </c>
      <c r="O77" s="5">
        <f t="shared" si="12"/>
        <v>1.5057731958762886</v>
      </c>
      <c r="P77" s="7" t="str">
        <f t="shared" si="7"/>
        <v>85.92 USD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2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 t="b">
        <v>1</v>
      </c>
      <c r="M78" t="b">
        <v>1</v>
      </c>
      <c r="N78" t="s">
        <v>35</v>
      </c>
      <c r="O78" s="5">
        <f t="shared" si="12"/>
        <v>0.78106590724165992</v>
      </c>
      <c r="P78" s="7" t="str">
        <f t="shared" si="7"/>
        <v>57.00 USD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2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 t="b">
        <v>0</v>
      </c>
      <c r="M79" t="b">
        <v>1</v>
      </c>
      <c r="N79" t="s">
        <v>73</v>
      </c>
      <c r="O79" s="5">
        <f t="shared" si="12"/>
        <v>0.46947368421052632</v>
      </c>
      <c r="P79" s="7" t="str">
        <f t="shared" si="7"/>
        <v>79.64 USD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idden="1" x14ac:dyDescent="0.2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 t="b">
        <v>0</v>
      </c>
      <c r="M80" t="b">
        <v>0</v>
      </c>
      <c r="N80" t="s">
        <v>208</v>
      </c>
      <c r="O80" s="5">
        <f t="shared" si="12"/>
        <v>3.008</v>
      </c>
      <c r="P80" s="7" t="str">
        <f t="shared" si="7"/>
        <v>41.02 USD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2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 t="b">
        <v>0</v>
      </c>
      <c r="M81" t="b">
        <v>0</v>
      </c>
      <c r="N81" t="s">
        <v>35</v>
      </c>
      <c r="O81" s="5">
        <f t="shared" si="12"/>
        <v>0.6959861591695502</v>
      </c>
      <c r="P81" s="7" t="str">
        <f t="shared" si="7"/>
        <v>48.00 USD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idden="1" x14ac:dyDescent="0.2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 t="b">
        <v>0</v>
      </c>
      <c r="M82" t="b">
        <v>0</v>
      </c>
      <c r="N82" t="s">
        <v>91</v>
      </c>
      <c r="O82" s="5">
        <f t="shared" si="12"/>
        <v>6.374545454545455</v>
      </c>
      <c r="P82" s="7" t="str">
        <f t="shared" si="7"/>
        <v>55.21 USD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idden="1" x14ac:dyDescent="0.2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 t="b">
        <v>0</v>
      </c>
      <c r="M83" t="b">
        <v>0</v>
      </c>
      <c r="N83" t="s">
        <v>25</v>
      </c>
      <c r="O83" s="5">
        <f t="shared" si="12"/>
        <v>2.253392857142857</v>
      </c>
      <c r="P83" s="7" t="str">
        <f t="shared" si="7"/>
        <v>92.11 USD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idden="1" x14ac:dyDescent="0.2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 t="b">
        <v>0</v>
      </c>
      <c r="M84" t="b">
        <v>1</v>
      </c>
      <c r="N84" t="s">
        <v>91</v>
      </c>
      <c r="O84" s="5">
        <f t="shared" si="12"/>
        <v>14.973000000000001</v>
      </c>
      <c r="P84" s="7" t="str">
        <f t="shared" si="7"/>
        <v>83.18 GBP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2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 t="b">
        <v>0</v>
      </c>
      <c r="M85" t="b">
        <v>0</v>
      </c>
      <c r="N85" t="s">
        <v>52</v>
      </c>
      <c r="O85" s="5">
        <f t="shared" si="12"/>
        <v>0.37590225563909774</v>
      </c>
      <c r="P85" s="7" t="str">
        <f t="shared" si="7"/>
        <v>40.00 USD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idden="1" x14ac:dyDescent="0.2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 t="b">
        <v>0</v>
      </c>
      <c r="M86" t="b">
        <v>0</v>
      </c>
      <c r="N86" t="s">
        <v>67</v>
      </c>
      <c r="O86" s="5">
        <f t="shared" si="12"/>
        <v>1.3236942675159236</v>
      </c>
      <c r="P86" s="7" t="str">
        <f t="shared" si="7"/>
        <v>111.13 USD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idden="1" x14ac:dyDescent="0.2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 t="b">
        <v>0</v>
      </c>
      <c r="M87" t="b">
        <v>0</v>
      </c>
      <c r="N87" t="s">
        <v>62</v>
      </c>
      <c r="O87" s="5">
        <f t="shared" si="12"/>
        <v>1.3122448979591836</v>
      </c>
      <c r="P87" s="7" t="str">
        <f t="shared" si="7"/>
        <v>90.56 AUD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idden="1" x14ac:dyDescent="0.2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 t="b">
        <v>1</v>
      </c>
      <c r="M88" t="b">
        <v>0</v>
      </c>
      <c r="N88" t="s">
        <v>35</v>
      </c>
      <c r="O88" s="5">
        <f t="shared" si="12"/>
        <v>1.6763513513513513</v>
      </c>
      <c r="P88" s="7" t="str">
        <f t="shared" si="7"/>
        <v>61.11 USD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0" x14ac:dyDescent="0.2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 t="b">
        <v>0</v>
      </c>
      <c r="M89" t="b">
        <v>1</v>
      </c>
      <c r="N89" t="s">
        <v>25</v>
      </c>
      <c r="O89" s="5">
        <f t="shared" si="12"/>
        <v>0.6198488664987406</v>
      </c>
      <c r="P89" s="7" t="str">
        <f t="shared" si="7"/>
        <v>83.02 AUD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idden="1" x14ac:dyDescent="0.2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 t="b">
        <v>0</v>
      </c>
      <c r="M90" t="b">
        <v>0</v>
      </c>
      <c r="N90" t="s">
        <v>208</v>
      </c>
      <c r="O90" s="5">
        <f t="shared" si="12"/>
        <v>2.6074999999999999</v>
      </c>
      <c r="P90" s="7" t="str">
        <f t="shared" si="7"/>
        <v>110.76 USD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idden="1" x14ac:dyDescent="0.2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 t="b">
        <v>0</v>
      </c>
      <c r="M91" t="b">
        <v>0</v>
      </c>
      <c r="N91" t="s">
        <v>35</v>
      </c>
      <c r="O91" s="5">
        <f t="shared" si="12"/>
        <v>2.5258823529411765</v>
      </c>
      <c r="P91" s="7" t="str">
        <f t="shared" si="7"/>
        <v>89.46 USD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2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 t="b">
        <v>0</v>
      </c>
      <c r="M92" t="b">
        <v>1</v>
      </c>
      <c r="N92" t="s">
        <v>35</v>
      </c>
      <c r="O92" s="5">
        <f t="shared" si="12"/>
        <v>0.7861538461538462</v>
      </c>
      <c r="P92" s="7" t="str">
        <f t="shared" si="7"/>
        <v>57.85 USD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2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 t="b">
        <v>0</v>
      </c>
      <c r="M93" t="b">
        <v>0</v>
      </c>
      <c r="N93" t="s">
        <v>208</v>
      </c>
      <c r="O93" s="5">
        <f t="shared" si="12"/>
        <v>0.48404406999351912</v>
      </c>
      <c r="P93" s="7" t="str">
        <f t="shared" si="7"/>
        <v>110.00 EUR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idden="1" x14ac:dyDescent="0.2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 t="b">
        <v>0</v>
      </c>
      <c r="M94" t="b">
        <v>1</v>
      </c>
      <c r="N94" t="s">
        <v>91</v>
      </c>
      <c r="O94" s="5">
        <f t="shared" si="12"/>
        <v>2.5887500000000001</v>
      </c>
      <c r="P94" s="7" t="str">
        <f t="shared" si="7"/>
        <v>103.97 CHF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idden="1" x14ac:dyDescent="0.2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 t="b">
        <v>0</v>
      </c>
      <c r="M95" t="b">
        <v>1</v>
      </c>
      <c r="N95" t="s">
        <v>35</v>
      </c>
      <c r="O95" s="5">
        <f t="shared" si="12"/>
        <v>0.60548713235294116</v>
      </c>
      <c r="P95" s="7" t="str">
        <f t="shared" si="7"/>
        <v>108.00 USD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idden="1" x14ac:dyDescent="0.2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 t="b">
        <v>0</v>
      </c>
      <c r="M96" t="b">
        <v>0</v>
      </c>
      <c r="N96" t="s">
        <v>30</v>
      </c>
      <c r="O96" s="5">
        <f t="shared" si="12"/>
        <v>3.036896551724138</v>
      </c>
      <c r="P96" s="7" t="str">
        <f t="shared" si="7"/>
        <v>48.93 GBP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0" hidden="1" x14ac:dyDescent="0.25">
      <c r="A97">
        <v>95</v>
      </c>
      <c r="B97" t="s">
        <v>241</v>
      </c>
      <c r="C97" s="3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 t="b">
        <v>0</v>
      </c>
      <c r="M97" t="b">
        <v>0</v>
      </c>
      <c r="N97" t="s">
        <v>44</v>
      </c>
      <c r="O97" s="5">
        <f t="shared" si="12"/>
        <v>1.1299999999999999</v>
      </c>
      <c r="P97" s="7" t="str">
        <f t="shared" si="7"/>
        <v>37.67 USD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idden="1" x14ac:dyDescent="0.2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 t="b">
        <v>0</v>
      </c>
      <c r="M98" t="b">
        <v>0</v>
      </c>
      <c r="N98" t="s">
        <v>35</v>
      </c>
      <c r="O98" s="5">
        <f t="shared" si="12"/>
        <v>2.1737876614060259</v>
      </c>
      <c r="P98" s="7" t="str">
        <f t="shared" si="7"/>
        <v>65.00 USD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idden="1" x14ac:dyDescent="0.2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 t="b">
        <v>0</v>
      </c>
      <c r="M99" t="b">
        <v>0</v>
      </c>
      <c r="N99" t="s">
        <v>19</v>
      </c>
      <c r="O99" s="5">
        <f t="shared" si="12"/>
        <v>9.2669230769230762</v>
      </c>
      <c r="P99" s="7" t="str">
        <f t="shared" si="7"/>
        <v>106.61 USD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2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 t="b">
        <v>0</v>
      </c>
      <c r="M100" t="b">
        <v>0</v>
      </c>
      <c r="N100" t="s">
        <v>91</v>
      </c>
      <c r="O100" s="5">
        <f t="shared" si="12"/>
        <v>0.33692229038854804</v>
      </c>
      <c r="P100" s="7" t="str">
        <f t="shared" si="7"/>
        <v>27.01 AUD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idden="1" x14ac:dyDescent="0.2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 t="b">
        <v>0</v>
      </c>
      <c r="M101" t="b">
        <v>0</v>
      </c>
      <c r="N101" t="s">
        <v>35</v>
      </c>
      <c r="O101" s="5">
        <f t="shared" si="12"/>
        <v>1.9672368421052631</v>
      </c>
      <c r="P101" s="7" t="str">
        <f t="shared" si="7"/>
        <v>91.16 USD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2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 t="b">
        <v>0</v>
      </c>
      <c r="M102" t="b">
        <v>0</v>
      </c>
      <c r="N102" t="s">
        <v>35</v>
      </c>
      <c r="O102" s="5">
        <f t="shared" si="12"/>
        <v>0.01</v>
      </c>
      <c r="P102" s="7" t="str">
        <f t="shared" si="7"/>
        <v>1.00 USD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idden="1" x14ac:dyDescent="0.2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 t="b">
        <v>0</v>
      </c>
      <c r="M103" t="b">
        <v>1</v>
      </c>
      <c r="N103" t="s">
        <v>52</v>
      </c>
      <c r="O103" s="5">
        <f t="shared" si="12"/>
        <v>10.214444444444444</v>
      </c>
      <c r="P103" s="7" t="str">
        <f t="shared" si="7"/>
        <v>56.05 USD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idden="1" x14ac:dyDescent="0.2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 t="b">
        <v>0</v>
      </c>
      <c r="M104" t="b">
        <v>1</v>
      </c>
      <c r="N104" t="s">
        <v>67</v>
      </c>
      <c r="O104" s="5">
        <f t="shared" si="12"/>
        <v>2.8167567567567566</v>
      </c>
      <c r="P104" s="7" t="str">
        <f t="shared" si="7"/>
        <v>31.02 USD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2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 t="b">
        <v>0</v>
      </c>
      <c r="M105" t="b">
        <v>0</v>
      </c>
      <c r="N105" t="s">
        <v>52</v>
      </c>
      <c r="O105" s="5">
        <f t="shared" si="12"/>
        <v>0.24610000000000001</v>
      </c>
      <c r="P105" s="7" t="str">
        <f t="shared" si="7"/>
        <v>66.51 EUR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idden="1" x14ac:dyDescent="0.2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 t="b">
        <v>0</v>
      </c>
      <c r="M106" t="b">
        <v>0</v>
      </c>
      <c r="N106" t="s">
        <v>62</v>
      </c>
      <c r="O106" s="5">
        <f t="shared" si="12"/>
        <v>1.4314010067114094</v>
      </c>
      <c r="P106" s="7" t="str">
        <f t="shared" si="7"/>
        <v>89.01 USD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idden="1" x14ac:dyDescent="0.2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 t="b">
        <v>0</v>
      </c>
      <c r="M107" t="b">
        <v>0</v>
      </c>
      <c r="N107" t="s">
        <v>30</v>
      </c>
      <c r="O107" s="5">
        <f t="shared" si="12"/>
        <v>1.4454411764705883</v>
      </c>
      <c r="P107" s="7" t="str">
        <f t="shared" si="7"/>
        <v>103.46 USD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idden="1" x14ac:dyDescent="0.2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 t="b">
        <v>0</v>
      </c>
      <c r="M108" t="b">
        <v>0</v>
      </c>
      <c r="N108" t="s">
        <v>35</v>
      </c>
      <c r="O108" s="5">
        <f t="shared" si="12"/>
        <v>3.5912820512820511</v>
      </c>
      <c r="P108" s="7" t="str">
        <f t="shared" si="7"/>
        <v>95.28 USD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idden="1" x14ac:dyDescent="0.2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 t="b">
        <v>0</v>
      </c>
      <c r="M109" t="b">
        <v>1</v>
      </c>
      <c r="N109" t="s">
        <v>35</v>
      </c>
      <c r="O109" s="5">
        <f t="shared" si="12"/>
        <v>1.8648571428571428</v>
      </c>
      <c r="P109" s="7" t="str">
        <f t="shared" si="7"/>
        <v>75.90 USD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idden="1" x14ac:dyDescent="0.2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 t="b">
        <v>0</v>
      </c>
      <c r="M110" t="b">
        <v>0</v>
      </c>
      <c r="N110" t="s">
        <v>44</v>
      </c>
      <c r="O110" s="5">
        <f t="shared" si="12"/>
        <v>5.9526666666666666</v>
      </c>
      <c r="P110" s="7" t="str">
        <f t="shared" si="7"/>
        <v>107.58 USD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2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 t="b">
        <v>0</v>
      </c>
      <c r="M111" t="b">
        <v>0</v>
      </c>
      <c r="N111" t="s">
        <v>271</v>
      </c>
      <c r="O111" s="5">
        <f t="shared" si="12"/>
        <v>0.5921153846153846</v>
      </c>
      <c r="P111" s="7" t="str">
        <f t="shared" si="7"/>
        <v>51.32 USD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0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 t="b">
        <v>0</v>
      </c>
      <c r="M112" t="b">
        <v>0</v>
      </c>
      <c r="N112" t="s">
        <v>19</v>
      </c>
      <c r="O112" s="5">
        <f t="shared" si="12"/>
        <v>0.14962780898876404</v>
      </c>
      <c r="P112" s="7" t="str">
        <f t="shared" si="7"/>
        <v>71.98 USD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idden="1" x14ac:dyDescent="0.2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 t="b">
        <v>0</v>
      </c>
      <c r="M113" t="b">
        <v>0</v>
      </c>
      <c r="N113" t="s">
        <v>135</v>
      </c>
      <c r="O113" s="5">
        <f t="shared" si="12"/>
        <v>1.1995602605863191</v>
      </c>
      <c r="P113" s="7" t="str">
        <f t="shared" si="7"/>
        <v>108.95 USD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idden="1" x14ac:dyDescent="0.2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 t="b">
        <v>0</v>
      </c>
      <c r="M114" t="b">
        <v>0</v>
      </c>
      <c r="N114" t="s">
        <v>30</v>
      </c>
      <c r="O114" s="5">
        <f t="shared" si="12"/>
        <v>2.6882978723404256</v>
      </c>
      <c r="P114" s="7" t="str">
        <f t="shared" si="7"/>
        <v>35.00 AUD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idden="1" x14ac:dyDescent="0.2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 t="b">
        <v>0</v>
      </c>
      <c r="M115" t="b">
        <v>0</v>
      </c>
      <c r="N115" t="s">
        <v>19</v>
      </c>
      <c r="O115" s="5">
        <f t="shared" si="12"/>
        <v>3.7687878787878786</v>
      </c>
      <c r="P115" s="7" t="str">
        <f t="shared" si="7"/>
        <v>94.94 USD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idden="1" x14ac:dyDescent="0.2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 t="b">
        <v>0</v>
      </c>
      <c r="M116" t="b">
        <v>1</v>
      </c>
      <c r="N116" t="s">
        <v>67</v>
      </c>
      <c r="O116" s="5">
        <f t="shared" si="12"/>
        <v>7.2715789473684209</v>
      </c>
      <c r="P116" s="7" t="str">
        <f t="shared" si="7"/>
        <v>109.65 USD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2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 t="b">
        <v>0</v>
      </c>
      <c r="M117" t="b">
        <v>0</v>
      </c>
      <c r="N117" t="s">
        <v>121</v>
      </c>
      <c r="O117" s="5">
        <f t="shared" si="12"/>
        <v>0.87211757648470301</v>
      </c>
      <c r="P117" s="7" t="str">
        <f t="shared" si="7"/>
        <v>44.00 EUR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0" x14ac:dyDescent="0.2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 t="b">
        <v>0</v>
      </c>
      <c r="M118" t="b">
        <v>0</v>
      </c>
      <c r="N118" t="s">
        <v>35</v>
      </c>
      <c r="O118" s="5">
        <f t="shared" si="12"/>
        <v>0.88</v>
      </c>
      <c r="P118" s="7" t="str">
        <f t="shared" si="7"/>
        <v>86.79 USD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idden="1" x14ac:dyDescent="0.2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 t="b">
        <v>0</v>
      </c>
      <c r="M119" t="b">
        <v>0</v>
      </c>
      <c r="N119" t="s">
        <v>271</v>
      </c>
      <c r="O119" s="5">
        <f t="shared" si="12"/>
        <v>1.7393877551020409</v>
      </c>
      <c r="P119" s="7" t="str">
        <f t="shared" si="7"/>
        <v>30.99 USD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idden="1" x14ac:dyDescent="0.2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 t="b">
        <v>0</v>
      </c>
      <c r="M120" t="b">
        <v>0</v>
      </c>
      <c r="N120" t="s">
        <v>124</v>
      </c>
      <c r="O120" s="5">
        <f t="shared" si="12"/>
        <v>1.1761111111111111</v>
      </c>
      <c r="P120" s="7" t="str">
        <f t="shared" si="7"/>
        <v>94.79 USD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0" hidden="1" x14ac:dyDescent="0.2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 t="b">
        <v>0</v>
      </c>
      <c r="M121" t="b">
        <v>1</v>
      </c>
      <c r="N121" t="s">
        <v>44</v>
      </c>
      <c r="O121" s="5">
        <f t="shared" si="12"/>
        <v>2.1496</v>
      </c>
      <c r="P121" s="7" t="str">
        <f t="shared" si="7"/>
        <v>69.79 USD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idden="1" x14ac:dyDescent="0.2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 t="b">
        <v>0</v>
      </c>
      <c r="M122" t="b">
        <v>1</v>
      </c>
      <c r="N122" t="s">
        <v>294</v>
      </c>
      <c r="O122" s="5">
        <f t="shared" si="12"/>
        <v>1.4949667110519307</v>
      </c>
      <c r="P122" s="7" t="str">
        <f t="shared" si="7"/>
        <v>63.00 USD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idden="1" x14ac:dyDescent="0.2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 t="b">
        <v>0</v>
      </c>
      <c r="M123" t="b">
        <v>0</v>
      </c>
      <c r="N123" t="s">
        <v>91</v>
      </c>
      <c r="O123" s="5">
        <f t="shared" si="12"/>
        <v>2.1933995584988963</v>
      </c>
      <c r="P123" s="7" t="str">
        <f t="shared" si="7"/>
        <v>110.03 USD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2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 t="b">
        <v>0</v>
      </c>
      <c r="M124" t="b">
        <v>0</v>
      </c>
      <c r="N124" t="s">
        <v>121</v>
      </c>
      <c r="O124" s="5">
        <f t="shared" si="12"/>
        <v>0.64367690058479532</v>
      </c>
      <c r="P124" s="7" t="str">
        <f t="shared" si="7"/>
        <v>26.00 USD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2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 t="b">
        <v>1</v>
      </c>
      <c r="M125" t="b">
        <v>0</v>
      </c>
      <c r="N125" t="s">
        <v>35</v>
      </c>
      <c r="O125" s="5">
        <f t="shared" si="12"/>
        <v>0.18622397298818233</v>
      </c>
      <c r="P125" s="7" t="str">
        <f t="shared" si="7"/>
        <v>49.99 CAD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idden="1" x14ac:dyDescent="0.2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 t="b">
        <v>0</v>
      </c>
      <c r="M126" t="b">
        <v>0</v>
      </c>
      <c r="N126" t="s">
        <v>124</v>
      </c>
      <c r="O126" s="5">
        <f t="shared" si="12"/>
        <v>3.6776923076923076</v>
      </c>
      <c r="P126" s="7" t="str">
        <f t="shared" si="7"/>
        <v>101.72 EUR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idden="1" x14ac:dyDescent="0.2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 t="b">
        <v>0</v>
      </c>
      <c r="M127" t="b">
        <v>0</v>
      </c>
      <c r="N127" t="s">
        <v>35</v>
      </c>
      <c r="O127" s="5">
        <f t="shared" si="12"/>
        <v>1.5990566037735849</v>
      </c>
      <c r="P127" s="7" t="str">
        <f t="shared" si="7"/>
        <v>47.08 USD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2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 t="b">
        <v>0</v>
      </c>
      <c r="M128" t="b">
        <v>1</v>
      </c>
      <c r="N128" t="s">
        <v>35</v>
      </c>
      <c r="O128" s="5">
        <f t="shared" si="12"/>
        <v>0.38633185349611543</v>
      </c>
      <c r="P128" s="7" t="str">
        <f t="shared" si="7"/>
        <v>89.94 USD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2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 t="b">
        <v>0</v>
      </c>
      <c r="M129" t="b">
        <v>0</v>
      </c>
      <c r="N129" t="s">
        <v>35</v>
      </c>
      <c r="O129" s="5">
        <f t="shared" si="12"/>
        <v>0.51421511627906979</v>
      </c>
      <c r="P129" s="7" t="str">
        <f t="shared" si="7"/>
        <v>78.97 CAD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idden="1" x14ac:dyDescent="0.2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 t="b">
        <v>0</v>
      </c>
      <c r="M130" t="b">
        <v>0</v>
      </c>
      <c r="N130" t="s">
        <v>25</v>
      </c>
      <c r="O130" s="5">
        <f t="shared" si="12"/>
        <v>0.60334277620396604</v>
      </c>
      <c r="P130" s="7" t="str">
        <f t="shared" si="7"/>
        <v>80.07 USD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idden="1" x14ac:dyDescent="0.2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 t="b">
        <v>0</v>
      </c>
      <c r="M131" t="b">
        <v>0</v>
      </c>
      <c r="N131" t="s">
        <v>19</v>
      </c>
      <c r="O131" s="5">
        <f t="shared" si="12"/>
        <v>3.2026936026936029E-2</v>
      </c>
      <c r="P131" s="7" t="str">
        <f t="shared" ref="P131:P194" si="13">_xlfn.CONCAT(IF(G131=0,0,TEXT(E131/G131, "#,###.00"))," " &amp;I131)</f>
        <v>86.47 AUD</v>
      </c>
      <c r="Q131" t="str">
        <f t="shared" ref="Q131:Q194" si="14">_xlfn.TEXTBEFORE(N131,"/")</f>
        <v>food</v>
      </c>
      <c r="R131" t="str">
        <f t="shared" ref="R131:R194" si="15">_xlfn.TEXTAFTER(N131,"/")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hidden="1" x14ac:dyDescent="0.2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 t="b">
        <v>0</v>
      </c>
      <c r="M132" t="b">
        <v>0</v>
      </c>
      <c r="N132" t="s">
        <v>55</v>
      </c>
      <c r="O132" s="5">
        <f t="shared" si="12"/>
        <v>1.5546875</v>
      </c>
      <c r="P132" s="7" t="str">
        <f t="shared" si="13"/>
        <v>28.00 DKK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0" hidden="1" x14ac:dyDescent="0.2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 t="b">
        <v>0</v>
      </c>
      <c r="M133" t="b">
        <v>0</v>
      </c>
      <c r="N133" t="s">
        <v>30</v>
      </c>
      <c r="O133" s="5">
        <f t="shared" ref="O133:O196" si="18">E133/D133</f>
        <v>1.0085974499089254</v>
      </c>
      <c r="P133" s="7" t="str">
        <f t="shared" si="13"/>
        <v>68.00 GBP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idden="1" x14ac:dyDescent="0.2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 t="b">
        <v>0</v>
      </c>
      <c r="M134" t="b">
        <v>1</v>
      </c>
      <c r="N134" t="s">
        <v>35</v>
      </c>
      <c r="O134" s="5">
        <f t="shared" si="18"/>
        <v>1.1618181818181819</v>
      </c>
      <c r="P134" s="7" t="str">
        <f t="shared" si="13"/>
        <v>43.08 USD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idden="1" x14ac:dyDescent="0.2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 t="b">
        <v>0</v>
      </c>
      <c r="M135" t="b">
        <v>0</v>
      </c>
      <c r="N135" t="s">
        <v>321</v>
      </c>
      <c r="O135" s="5">
        <f t="shared" si="18"/>
        <v>3.1077777777777778</v>
      </c>
      <c r="P135" s="7" t="str">
        <f t="shared" si="13"/>
        <v>87.96 USD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2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 t="b">
        <v>0</v>
      </c>
      <c r="M136" t="b">
        <v>1</v>
      </c>
      <c r="N136" t="s">
        <v>44</v>
      </c>
      <c r="O136" s="5">
        <f t="shared" si="18"/>
        <v>0.89736683417085428</v>
      </c>
      <c r="P136" s="7" t="str">
        <f t="shared" si="13"/>
        <v>94.99 CHF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2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 t="b">
        <v>0</v>
      </c>
      <c r="M137" t="b">
        <v>1</v>
      </c>
      <c r="N137" t="s">
        <v>35</v>
      </c>
      <c r="O137" s="5">
        <f t="shared" si="18"/>
        <v>0.71272727272727276</v>
      </c>
      <c r="P137" s="7" t="str">
        <f t="shared" si="13"/>
        <v>46.91 USD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idden="1" x14ac:dyDescent="0.2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 t="b">
        <v>0</v>
      </c>
      <c r="M138" t="b">
        <v>1</v>
      </c>
      <c r="N138" t="s">
        <v>55</v>
      </c>
      <c r="O138" s="5">
        <f t="shared" si="18"/>
        <v>3.2862318840579711E-2</v>
      </c>
      <c r="P138" s="7" t="str">
        <f t="shared" si="13"/>
        <v>46.91 USD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idden="1" x14ac:dyDescent="0.2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 t="b">
        <v>0</v>
      </c>
      <c r="M139" t="b">
        <v>0</v>
      </c>
      <c r="N139" t="s">
        <v>70</v>
      </c>
      <c r="O139" s="5">
        <f t="shared" si="18"/>
        <v>2.617777777777778</v>
      </c>
      <c r="P139" s="7" t="str">
        <f t="shared" si="13"/>
        <v>94.24 USD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x14ac:dyDescent="0.2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 t="b">
        <v>0</v>
      </c>
      <c r="M140" t="b">
        <v>0</v>
      </c>
      <c r="N140" t="s">
        <v>294</v>
      </c>
      <c r="O140" s="5">
        <f t="shared" si="18"/>
        <v>0.96</v>
      </c>
      <c r="P140" s="7" t="str">
        <f t="shared" si="13"/>
        <v>80.14 USD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2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 t="b">
        <v>0</v>
      </c>
      <c r="M141" t="b">
        <v>1</v>
      </c>
      <c r="N141" t="s">
        <v>67</v>
      </c>
      <c r="O141" s="5">
        <f t="shared" si="18"/>
        <v>0.20896851248642778</v>
      </c>
      <c r="P141" s="7" t="str">
        <f t="shared" si="13"/>
        <v>59.04 USD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0" hidden="1" x14ac:dyDescent="0.2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 t="b">
        <v>0</v>
      </c>
      <c r="M142" t="b">
        <v>0</v>
      </c>
      <c r="N142" t="s">
        <v>44</v>
      </c>
      <c r="O142" s="5">
        <f t="shared" si="18"/>
        <v>2.2316363636363636</v>
      </c>
      <c r="P142" s="7" t="str">
        <f t="shared" si="13"/>
        <v>65.99 USD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idden="1" x14ac:dyDescent="0.2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 t="b">
        <v>0</v>
      </c>
      <c r="M143" t="b">
        <v>0</v>
      </c>
      <c r="N143" t="s">
        <v>30</v>
      </c>
      <c r="O143" s="5">
        <f t="shared" si="18"/>
        <v>1.0159097978227061</v>
      </c>
      <c r="P143" s="7" t="str">
        <f t="shared" si="13"/>
        <v>60.99 USD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idden="1" x14ac:dyDescent="0.2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 t="b">
        <v>0</v>
      </c>
      <c r="M144" t="b">
        <v>0</v>
      </c>
      <c r="N144" t="s">
        <v>30</v>
      </c>
      <c r="O144" s="5">
        <f t="shared" si="18"/>
        <v>2.3003999999999998</v>
      </c>
      <c r="P144" s="7" t="str">
        <f t="shared" si="13"/>
        <v>98.31 USD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idden="1" x14ac:dyDescent="0.2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 t="b">
        <v>0</v>
      </c>
      <c r="M145" t="b">
        <v>0</v>
      </c>
      <c r="N145" t="s">
        <v>62</v>
      </c>
      <c r="O145" s="5">
        <f t="shared" si="18"/>
        <v>1.355925925925926</v>
      </c>
      <c r="P145" s="7" t="str">
        <f t="shared" si="13"/>
        <v>104.60 USD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idden="1" x14ac:dyDescent="0.2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 t="b">
        <v>0</v>
      </c>
      <c r="M146" t="b">
        <v>0</v>
      </c>
      <c r="N146" t="s">
        <v>35</v>
      </c>
      <c r="O146" s="5">
        <f t="shared" si="18"/>
        <v>1.2909999999999999</v>
      </c>
      <c r="P146" s="7" t="str">
        <f t="shared" si="13"/>
        <v>86.07 USD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idden="1" x14ac:dyDescent="0.2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 t="b">
        <v>0</v>
      </c>
      <c r="M147" t="b">
        <v>0</v>
      </c>
      <c r="N147" t="s">
        <v>67</v>
      </c>
      <c r="O147" s="5">
        <f t="shared" si="18"/>
        <v>2.3651200000000001</v>
      </c>
      <c r="P147" s="7" t="str">
        <f t="shared" si="13"/>
        <v>76.99 CHF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0" hidden="1" x14ac:dyDescent="0.2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 t="b">
        <v>0</v>
      </c>
      <c r="M148" t="b">
        <v>0</v>
      </c>
      <c r="N148" t="s">
        <v>35</v>
      </c>
      <c r="O148" s="5">
        <f t="shared" si="18"/>
        <v>0.17249999999999999</v>
      </c>
      <c r="P148" s="7" t="str">
        <f t="shared" si="13"/>
        <v>29.76 USD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idden="1" x14ac:dyDescent="0.2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 t="b">
        <v>0</v>
      </c>
      <c r="M149" t="b">
        <v>1</v>
      </c>
      <c r="N149" t="s">
        <v>35</v>
      </c>
      <c r="O149" s="5">
        <f t="shared" si="18"/>
        <v>1.1249397590361445</v>
      </c>
      <c r="P149" s="7" t="str">
        <f t="shared" si="13"/>
        <v>46.92 USD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idden="1" x14ac:dyDescent="0.2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 t="b">
        <v>0</v>
      </c>
      <c r="M150" t="b">
        <v>0</v>
      </c>
      <c r="N150" t="s">
        <v>67</v>
      </c>
      <c r="O150" s="5">
        <f t="shared" si="18"/>
        <v>1.2102150537634409</v>
      </c>
      <c r="P150" s="7" t="str">
        <f t="shared" si="13"/>
        <v>105.19 USD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idden="1" x14ac:dyDescent="0.2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 t="b">
        <v>0</v>
      </c>
      <c r="M151" t="b">
        <v>0</v>
      </c>
      <c r="N151" t="s">
        <v>62</v>
      </c>
      <c r="O151" s="5">
        <f t="shared" si="18"/>
        <v>2.1987096774193549</v>
      </c>
      <c r="P151" s="7" t="str">
        <f t="shared" si="13"/>
        <v>69.91 USD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2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 t="b">
        <v>0</v>
      </c>
      <c r="M152" t="b">
        <v>0</v>
      </c>
      <c r="N152" t="s">
        <v>25</v>
      </c>
      <c r="O152" s="5">
        <f t="shared" si="18"/>
        <v>0.01</v>
      </c>
      <c r="P152" s="7" t="str">
        <f t="shared" si="13"/>
        <v>1.00 USD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2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 t="b">
        <v>0</v>
      </c>
      <c r="M153" t="b">
        <v>0</v>
      </c>
      <c r="N153" t="s">
        <v>52</v>
      </c>
      <c r="O153" s="5">
        <f t="shared" si="18"/>
        <v>0.64166909620991253</v>
      </c>
      <c r="P153" s="7" t="str">
        <f t="shared" si="13"/>
        <v>60.01 USD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idden="1" x14ac:dyDescent="0.2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 t="b">
        <v>0</v>
      </c>
      <c r="M154" t="b">
        <v>0</v>
      </c>
      <c r="N154" t="s">
        <v>62</v>
      </c>
      <c r="O154" s="5">
        <f t="shared" si="18"/>
        <v>4.2306746987951804</v>
      </c>
      <c r="P154" s="7" t="str">
        <f t="shared" si="13"/>
        <v>52.01 USD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2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 t="b">
        <v>0</v>
      </c>
      <c r="M155" t="b">
        <v>0</v>
      </c>
      <c r="N155" t="s">
        <v>35</v>
      </c>
      <c r="O155" s="5">
        <f t="shared" si="18"/>
        <v>0.92984160506863778</v>
      </c>
      <c r="P155" s="7" t="str">
        <f t="shared" si="13"/>
        <v>31.00 USD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2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 t="b">
        <v>0</v>
      </c>
      <c r="M156" t="b">
        <v>1</v>
      </c>
      <c r="N156" t="s">
        <v>62</v>
      </c>
      <c r="O156" s="5">
        <f t="shared" si="18"/>
        <v>0.58756567425569173</v>
      </c>
      <c r="P156" s="7" t="str">
        <f t="shared" si="13"/>
        <v>95.04 USD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2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 t="b">
        <v>0</v>
      </c>
      <c r="M157" t="b">
        <v>0</v>
      </c>
      <c r="N157" t="s">
        <v>35</v>
      </c>
      <c r="O157" s="5">
        <f t="shared" si="18"/>
        <v>0.65022222222222226</v>
      </c>
      <c r="P157" s="7" t="str">
        <f t="shared" si="13"/>
        <v>75.97 USD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idden="1" x14ac:dyDescent="0.2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 t="b">
        <v>0</v>
      </c>
      <c r="M158" t="b">
        <v>0</v>
      </c>
      <c r="N158" t="s">
        <v>25</v>
      </c>
      <c r="O158" s="5">
        <f t="shared" si="18"/>
        <v>0.73939560439560437</v>
      </c>
      <c r="P158" s="7" t="str">
        <f t="shared" si="13"/>
        <v>71.01 AUD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2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 t="b">
        <v>0</v>
      </c>
      <c r="M159" t="b">
        <v>0</v>
      </c>
      <c r="N159" t="s">
        <v>124</v>
      </c>
      <c r="O159" s="5">
        <f t="shared" si="18"/>
        <v>0.52666666666666662</v>
      </c>
      <c r="P159" s="7" t="str">
        <f t="shared" si="13"/>
        <v>73.73 AUD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idden="1" x14ac:dyDescent="0.2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 t="b">
        <v>0</v>
      </c>
      <c r="M160" t="b">
        <v>0</v>
      </c>
      <c r="N160" t="s">
        <v>25</v>
      </c>
      <c r="O160" s="5">
        <f t="shared" si="18"/>
        <v>2.2095238095238097</v>
      </c>
      <c r="P160" s="7" t="str">
        <f t="shared" si="13"/>
        <v>113.17 USD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idden="1" x14ac:dyDescent="0.2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 t="b">
        <v>0</v>
      </c>
      <c r="M161" t="b">
        <v>1</v>
      </c>
      <c r="N161" t="s">
        <v>35</v>
      </c>
      <c r="O161" s="5">
        <f t="shared" si="18"/>
        <v>1.0001150627615063</v>
      </c>
      <c r="P161" s="7" t="str">
        <f t="shared" si="13"/>
        <v>105.01 USD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idden="1" x14ac:dyDescent="0.2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 t="b">
        <v>0</v>
      </c>
      <c r="M162" t="b">
        <v>0</v>
      </c>
      <c r="N162" t="s">
        <v>67</v>
      </c>
      <c r="O162" s="5">
        <f t="shared" si="18"/>
        <v>1.6231249999999999</v>
      </c>
      <c r="P162" s="7" t="str">
        <f t="shared" si="13"/>
        <v>79.18 USD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0" x14ac:dyDescent="0.2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 t="b">
        <v>0</v>
      </c>
      <c r="M163" t="b">
        <v>1</v>
      </c>
      <c r="N163" t="s">
        <v>30</v>
      </c>
      <c r="O163" s="5">
        <f t="shared" si="18"/>
        <v>0.78181818181818186</v>
      </c>
      <c r="P163" s="7" t="str">
        <f t="shared" si="13"/>
        <v>57.33 USD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idden="1" x14ac:dyDescent="0.2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 t="b">
        <v>0</v>
      </c>
      <c r="M164" t="b">
        <v>0</v>
      </c>
      <c r="N164" t="s">
        <v>25</v>
      </c>
      <c r="O164" s="5">
        <f t="shared" si="18"/>
        <v>1.4973770491803278</v>
      </c>
      <c r="P164" s="7" t="str">
        <f t="shared" si="13"/>
        <v>58.18 CHF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idden="1" x14ac:dyDescent="0.2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 t="b">
        <v>0</v>
      </c>
      <c r="M165" t="b">
        <v>1</v>
      </c>
      <c r="N165" t="s">
        <v>124</v>
      </c>
      <c r="O165" s="5">
        <f t="shared" si="18"/>
        <v>2.5325714285714285</v>
      </c>
      <c r="P165" s="7" t="str">
        <f t="shared" si="13"/>
        <v>36.03 USD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idden="1" x14ac:dyDescent="0.2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 t="b">
        <v>0</v>
      </c>
      <c r="M166" t="b">
        <v>0</v>
      </c>
      <c r="N166" t="s">
        <v>35</v>
      </c>
      <c r="O166" s="5">
        <f t="shared" si="18"/>
        <v>1.0016943521594683</v>
      </c>
      <c r="P166" s="7" t="str">
        <f t="shared" si="13"/>
        <v>107.99 USD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idden="1" x14ac:dyDescent="0.2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 t="b">
        <v>0</v>
      </c>
      <c r="M167" t="b">
        <v>0</v>
      </c>
      <c r="N167" t="s">
        <v>30</v>
      </c>
      <c r="O167" s="5">
        <f t="shared" si="18"/>
        <v>1.2199004424778761</v>
      </c>
      <c r="P167" s="7" t="str">
        <f t="shared" si="13"/>
        <v>44.01 USD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idden="1" x14ac:dyDescent="0.2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 t="b">
        <v>0</v>
      </c>
      <c r="M168" t="b">
        <v>0</v>
      </c>
      <c r="N168" t="s">
        <v>124</v>
      </c>
      <c r="O168" s="5">
        <f t="shared" si="18"/>
        <v>1.3713265306122449</v>
      </c>
      <c r="P168" s="7" t="str">
        <f t="shared" si="13"/>
        <v>55.08 USD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idden="1" x14ac:dyDescent="0.2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 t="b">
        <v>0</v>
      </c>
      <c r="M169" t="b">
        <v>0</v>
      </c>
      <c r="N169" t="s">
        <v>35</v>
      </c>
      <c r="O169" s="5">
        <f t="shared" si="18"/>
        <v>4.155384615384615</v>
      </c>
      <c r="P169" s="7" t="str">
        <f t="shared" si="13"/>
        <v>74.00 AUD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2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 t="b">
        <v>0</v>
      </c>
      <c r="M170" t="b">
        <v>1</v>
      </c>
      <c r="N170" t="s">
        <v>62</v>
      </c>
      <c r="O170" s="5">
        <f t="shared" si="18"/>
        <v>0.3130913348946136</v>
      </c>
      <c r="P170" s="7" t="str">
        <f t="shared" si="13"/>
        <v>42.00 DKK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idden="1" x14ac:dyDescent="0.2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 t="b">
        <v>0</v>
      </c>
      <c r="M171" t="b">
        <v>1</v>
      </c>
      <c r="N171" t="s">
        <v>102</v>
      </c>
      <c r="O171" s="5">
        <f t="shared" si="18"/>
        <v>4.240815450643777</v>
      </c>
      <c r="P171" s="7" t="str">
        <f t="shared" si="13"/>
        <v>77.99 USD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2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 t="b">
        <v>0</v>
      </c>
      <c r="M172" t="b">
        <v>0</v>
      </c>
      <c r="N172" t="s">
        <v>62</v>
      </c>
      <c r="O172" s="5">
        <f t="shared" si="18"/>
        <v>2.9388623072833599E-2</v>
      </c>
      <c r="P172" s="7" t="str">
        <f t="shared" si="13"/>
        <v>82.51 USD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0" x14ac:dyDescent="0.2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 t="b">
        <v>0</v>
      </c>
      <c r="M173" t="b">
        <v>0</v>
      </c>
      <c r="N173" t="s">
        <v>208</v>
      </c>
      <c r="O173" s="5">
        <f t="shared" si="18"/>
        <v>0.1063265306122449</v>
      </c>
      <c r="P173" s="7" t="str">
        <f t="shared" si="13"/>
        <v>104.20 USD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2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 t="b">
        <v>0</v>
      </c>
      <c r="M174" t="b">
        <v>1</v>
      </c>
      <c r="N174" t="s">
        <v>44</v>
      </c>
      <c r="O174" s="5">
        <f t="shared" si="18"/>
        <v>0.82874999999999999</v>
      </c>
      <c r="P174" s="7" t="str">
        <f t="shared" si="13"/>
        <v>25.50 USD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idden="1" x14ac:dyDescent="0.2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 t="b">
        <v>0</v>
      </c>
      <c r="M175" t="b">
        <v>0</v>
      </c>
      <c r="N175" t="s">
        <v>35</v>
      </c>
      <c r="O175" s="5">
        <f t="shared" si="18"/>
        <v>1.6301447776628748</v>
      </c>
      <c r="P175" s="7" t="str">
        <f t="shared" si="13"/>
        <v>100.98 USD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idden="1" x14ac:dyDescent="0.2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 t="b">
        <v>0</v>
      </c>
      <c r="M176" t="b">
        <v>1</v>
      </c>
      <c r="N176" t="s">
        <v>67</v>
      </c>
      <c r="O176" s="5">
        <f t="shared" si="18"/>
        <v>8.9466666666666672</v>
      </c>
      <c r="P176" s="7" t="str">
        <f t="shared" si="13"/>
        <v>111.83 USD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2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 t="b">
        <v>0</v>
      </c>
      <c r="M177" t="b">
        <v>0</v>
      </c>
      <c r="N177" t="s">
        <v>35</v>
      </c>
      <c r="O177" s="5">
        <f t="shared" si="18"/>
        <v>0.26191501103752757</v>
      </c>
      <c r="P177" s="7" t="str">
        <f t="shared" si="13"/>
        <v>42.00 USD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0" x14ac:dyDescent="0.2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 t="b">
        <v>0</v>
      </c>
      <c r="M178" t="b">
        <v>0</v>
      </c>
      <c r="N178" t="s">
        <v>35</v>
      </c>
      <c r="O178" s="5">
        <f t="shared" si="18"/>
        <v>0.74834782608695649</v>
      </c>
      <c r="P178" s="7" t="str">
        <f t="shared" si="13"/>
        <v>110.05 USD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idden="1" x14ac:dyDescent="0.2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 t="b">
        <v>0</v>
      </c>
      <c r="M179" t="b">
        <v>0</v>
      </c>
      <c r="N179" t="s">
        <v>35</v>
      </c>
      <c r="O179" s="5">
        <f t="shared" si="18"/>
        <v>4.1647680412371137</v>
      </c>
      <c r="P179" s="7" t="str">
        <f t="shared" si="13"/>
        <v>59.00 USD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2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 t="b">
        <v>0</v>
      </c>
      <c r="M180" t="b">
        <v>0</v>
      </c>
      <c r="N180" t="s">
        <v>19</v>
      </c>
      <c r="O180" s="5">
        <f t="shared" si="18"/>
        <v>0.96208333333333329</v>
      </c>
      <c r="P180" s="7" t="str">
        <f t="shared" si="13"/>
        <v>32.99 USD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idden="1" x14ac:dyDescent="0.2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 t="b">
        <v>0</v>
      </c>
      <c r="M181" t="b">
        <v>1</v>
      </c>
      <c r="N181" t="s">
        <v>35</v>
      </c>
      <c r="O181" s="5">
        <f t="shared" si="18"/>
        <v>3.5771910112359548</v>
      </c>
      <c r="P181" s="7" t="str">
        <f t="shared" si="13"/>
        <v>45.01 CAD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idden="1" x14ac:dyDescent="0.2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 t="b">
        <v>0</v>
      </c>
      <c r="M182" t="b">
        <v>0</v>
      </c>
      <c r="N182" t="s">
        <v>67</v>
      </c>
      <c r="O182" s="5">
        <f t="shared" si="18"/>
        <v>3.0845714285714285</v>
      </c>
      <c r="P182" s="7" t="str">
        <f t="shared" si="13"/>
        <v>81.98 AUD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2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 t="b">
        <v>0</v>
      </c>
      <c r="M183" t="b">
        <v>0</v>
      </c>
      <c r="N183" t="s">
        <v>30</v>
      </c>
      <c r="O183" s="5">
        <f t="shared" si="18"/>
        <v>0.61802325581395345</v>
      </c>
      <c r="P183" s="7" t="str">
        <f t="shared" si="13"/>
        <v>39.08 USD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0" hidden="1" x14ac:dyDescent="0.2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 t="b">
        <v>0</v>
      </c>
      <c r="M184" t="b">
        <v>0</v>
      </c>
      <c r="N184" t="s">
        <v>35</v>
      </c>
      <c r="O184" s="5">
        <f t="shared" si="18"/>
        <v>7.2232472324723247</v>
      </c>
      <c r="P184" s="7" t="str">
        <f t="shared" si="13"/>
        <v>59.00 DKK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0" x14ac:dyDescent="0.2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 t="b">
        <v>0</v>
      </c>
      <c r="M185" t="b">
        <v>0</v>
      </c>
      <c r="N185" t="s">
        <v>25</v>
      </c>
      <c r="O185" s="5">
        <f t="shared" si="18"/>
        <v>0.69117647058823528</v>
      </c>
      <c r="P185" s="7" t="str">
        <f t="shared" si="13"/>
        <v>40.99 CAD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idden="1" x14ac:dyDescent="0.2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 t="b">
        <v>0</v>
      </c>
      <c r="M186" t="b">
        <v>0</v>
      </c>
      <c r="N186" t="s">
        <v>35</v>
      </c>
      <c r="O186" s="5">
        <f t="shared" si="18"/>
        <v>2.9305555555555554</v>
      </c>
      <c r="P186" s="7" t="str">
        <f t="shared" si="13"/>
        <v>31.03 USD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2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 t="b">
        <v>0</v>
      </c>
      <c r="M187" t="b">
        <v>0</v>
      </c>
      <c r="N187" t="s">
        <v>271</v>
      </c>
      <c r="O187" s="5">
        <f t="shared" si="18"/>
        <v>0.71799999999999997</v>
      </c>
      <c r="P187" s="7" t="str">
        <f t="shared" si="13"/>
        <v>37.79 USD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2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 t="b">
        <v>0</v>
      </c>
      <c r="M188" t="b">
        <v>0</v>
      </c>
      <c r="N188" t="s">
        <v>35</v>
      </c>
      <c r="O188" s="5">
        <f t="shared" si="18"/>
        <v>0.31934684684684683</v>
      </c>
      <c r="P188" s="7" t="str">
        <f t="shared" si="13"/>
        <v>32.01 USD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idden="1" x14ac:dyDescent="0.2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 t="b">
        <v>0</v>
      </c>
      <c r="M189" t="b">
        <v>1</v>
      </c>
      <c r="N189" t="s">
        <v>102</v>
      </c>
      <c r="O189" s="5">
        <f t="shared" si="18"/>
        <v>2.2987375415282392</v>
      </c>
      <c r="P189" s="7" t="str">
        <f t="shared" si="13"/>
        <v>95.97 CAD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2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 t="b">
        <v>0</v>
      </c>
      <c r="M190" t="b">
        <v>0</v>
      </c>
      <c r="N190" t="s">
        <v>35</v>
      </c>
      <c r="O190" s="5">
        <f t="shared" si="18"/>
        <v>0.3201219512195122</v>
      </c>
      <c r="P190" s="7" t="str">
        <f t="shared" si="13"/>
        <v>75.00 EUR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idden="1" x14ac:dyDescent="0.2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 t="b">
        <v>0</v>
      </c>
      <c r="M191" t="b">
        <v>0</v>
      </c>
      <c r="N191" t="s">
        <v>35</v>
      </c>
      <c r="O191" s="5">
        <f t="shared" si="18"/>
        <v>0.23525352848928385</v>
      </c>
      <c r="P191" s="7" t="str">
        <f t="shared" si="13"/>
        <v>102.05 USD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2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 t="b">
        <v>0</v>
      </c>
      <c r="M192" t="b">
        <v>1</v>
      </c>
      <c r="N192" t="s">
        <v>35</v>
      </c>
      <c r="O192" s="5">
        <f t="shared" si="18"/>
        <v>0.68594594594594593</v>
      </c>
      <c r="P192" s="7" t="str">
        <f t="shared" si="13"/>
        <v>105.75 USD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2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 t="b">
        <v>0</v>
      </c>
      <c r="M193" t="b">
        <v>0</v>
      </c>
      <c r="N193" t="s">
        <v>35</v>
      </c>
      <c r="O193" s="5">
        <f t="shared" si="18"/>
        <v>0.37952380952380954</v>
      </c>
      <c r="P193" s="7" t="str">
        <f t="shared" si="13"/>
        <v>37.07 EUR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x14ac:dyDescent="0.2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 t="b">
        <v>0</v>
      </c>
      <c r="M194" t="b">
        <v>0</v>
      </c>
      <c r="N194" t="s">
        <v>25</v>
      </c>
      <c r="O194" s="5">
        <f t="shared" si="18"/>
        <v>0.19992957746478873</v>
      </c>
      <c r="P194" s="7" t="str">
        <f t="shared" si="13"/>
        <v>35.05 USD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2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 t="b">
        <v>1</v>
      </c>
      <c r="M195" t="b">
        <v>0</v>
      </c>
      <c r="N195" t="s">
        <v>62</v>
      </c>
      <c r="O195" s="5">
        <f t="shared" si="18"/>
        <v>0.45636363636363636</v>
      </c>
      <c r="P195" s="7" t="str">
        <f t="shared" ref="P195:P258" si="19">_xlfn.CONCAT(IF(G195=0,0,TEXT(E195/G195, "#,###.00"))," " &amp;I195)</f>
        <v>46.34 USD</v>
      </c>
      <c r="Q195" t="str">
        <f t="shared" ref="Q195:Q258" si="20">_xlfn.TEXTBEFORE(N195,"/")</f>
        <v>music</v>
      </c>
      <c r="R195" t="str">
        <f t="shared" ref="R195:R258" si="21">_xlfn.TEXTAFTER(N195,"/")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hidden="1" x14ac:dyDescent="0.2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 t="b">
        <v>0</v>
      </c>
      <c r="M196" t="b">
        <v>0</v>
      </c>
      <c r="N196" t="s">
        <v>150</v>
      </c>
      <c r="O196" s="5">
        <f t="shared" si="18"/>
        <v>1.227605633802817</v>
      </c>
      <c r="P196" s="7" t="str">
        <f t="shared" si="19"/>
        <v>69.17 USD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idden="1" x14ac:dyDescent="0.2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 t="b">
        <v>0</v>
      </c>
      <c r="M197" t="b">
        <v>0</v>
      </c>
      <c r="N197" t="s">
        <v>52</v>
      </c>
      <c r="O197" s="5">
        <f t="shared" ref="O197:O260" si="24">E197/D197</f>
        <v>3.61753164556962</v>
      </c>
      <c r="P197" s="7" t="str">
        <f t="shared" si="19"/>
        <v>109.08 USD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2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 t="b">
        <v>0</v>
      </c>
      <c r="M198" t="b">
        <v>0</v>
      </c>
      <c r="N198" t="s">
        <v>67</v>
      </c>
      <c r="O198" s="5">
        <f t="shared" si="24"/>
        <v>0.63146341463414635</v>
      </c>
      <c r="P198" s="7" t="str">
        <f t="shared" si="19"/>
        <v>51.78 DKK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idden="1" x14ac:dyDescent="0.2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 t="b">
        <v>0</v>
      </c>
      <c r="M199" t="b">
        <v>0</v>
      </c>
      <c r="N199" t="s">
        <v>55</v>
      </c>
      <c r="O199" s="5">
        <f t="shared" si="24"/>
        <v>2.9820475319926874</v>
      </c>
      <c r="P199" s="7" t="str">
        <f t="shared" si="19"/>
        <v>82.01 USD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2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 t="b">
        <v>0</v>
      </c>
      <c r="M200" t="b">
        <v>0</v>
      </c>
      <c r="N200" t="s">
        <v>52</v>
      </c>
      <c r="O200" s="5">
        <f t="shared" si="24"/>
        <v>9.5585443037974685E-2</v>
      </c>
      <c r="P200" s="7" t="str">
        <f t="shared" si="19"/>
        <v>35.96 USD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2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 t="b">
        <v>0</v>
      </c>
      <c r="M201" t="b">
        <v>0</v>
      </c>
      <c r="N201" t="s">
        <v>25</v>
      </c>
      <c r="O201" s="5">
        <f t="shared" si="24"/>
        <v>0.5377777777777778</v>
      </c>
      <c r="P201" s="7" t="str">
        <f t="shared" si="19"/>
        <v>74.46 USD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2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 t="b">
        <v>0</v>
      </c>
      <c r="M202" t="b">
        <v>0</v>
      </c>
      <c r="N202" t="s">
        <v>35</v>
      </c>
      <c r="O202" s="5">
        <f t="shared" si="24"/>
        <v>0.02</v>
      </c>
      <c r="P202" s="7" t="str">
        <f t="shared" si="19"/>
        <v>2.00 CAD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idden="1" x14ac:dyDescent="0.2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 t="b">
        <v>0</v>
      </c>
      <c r="M203" t="b">
        <v>0</v>
      </c>
      <c r="N203" t="s">
        <v>30</v>
      </c>
      <c r="O203" s="5">
        <f t="shared" si="24"/>
        <v>6.8119047619047617</v>
      </c>
      <c r="P203" s="7" t="str">
        <f t="shared" si="19"/>
        <v>91.11 USD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idden="1" x14ac:dyDescent="0.2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 t="b">
        <v>0</v>
      </c>
      <c r="M204" t="b">
        <v>0</v>
      </c>
      <c r="N204" t="s">
        <v>19</v>
      </c>
      <c r="O204" s="5">
        <f t="shared" si="24"/>
        <v>0.78831325301204824</v>
      </c>
      <c r="P204" s="7" t="str">
        <f t="shared" si="19"/>
        <v>79.79 USD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0" hidden="1" x14ac:dyDescent="0.2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 t="b">
        <v>0</v>
      </c>
      <c r="M205" t="b">
        <v>0</v>
      </c>
      <c r="N205" t="s">
        <v>35</v>
      </c>
      <c r="O205" s="5">
        <f t="shared" si="24"/>
        <v>1.3440792216817234</v>
      </c>
      <c r="P205" s="7" t="str">
        <f t="shared" si="19"/>
        <v>43.00 AUD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2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 t="b">
        <v>0</v>
      </c>
      <c r="M206" t="b">
        <v>0</v>
      </c>
      <c r="N206" t="s">
        <v>161</v>
      </c>
      <c r="O206" s="5">
        <f t="shared" si="24"/>
        <v>3.372E-2</v>
      </c>
      <c r="P206" s="7" t="str">
        <f t="shared" si="19"/>
        <v>63.23 USD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idden="1" x14ac:dyDescent="0.2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 t="b">
        <v>1</v>
      </c>
      <c r="M207" t="b">
        <v>0</v>
      </c>
      <c r="N207" t="s">
        <v>35</v>
      </c>
      <c r="O207" s="5">
        <f t="shared" si="24"/>
        <v>4.3184615384615386</v>
      </c>
      <c r="P207" s="7" t="str">
        <f t="shared" si="19"/>
        <v>70.18 USD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idden="1" x14ac:dyDescent="0.2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 t="b">
        <v>0</v>
      </c>
      <c r="M208" t="b">
        <v>0</v>
      </c>
      <c r="N208" t="s">
        <v>121</v>
      </c>
      <c r="O208" s="5">
        <f t="shared" si="24"/>
        <v>0.38844444444444443</v>
      </c>
      <c r="P208" s="7" t="str">
        <f t="shared" si="19"/>
        <v>61.33 USD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idden="1" x14ac:dyDescent="0.2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 t="b">
        <v>0</v>
      </c>
      <c r="M209" t="b">
        <v>1</v>
      </c>
      <c r="N209" t="s">
        <v>25</v>
      </c>
      <c r="O209" s="5">
        <f t="shared" si="24"/>
        <v>4.2569999999999997</v>
      </c>
      <c r="P209" s="7" t="str">
        <f t="shared" si="19"/>
        <v>99.00 USD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idden="1" x14ac:dyDescent="0.2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 t="b">
        <v>0</v>
      </c>
      <c r="M210" t="b">
        <v>0</v>
      </c>
      <c r="N210" t="s">
        <v>44</v>
      </c>
      <c r="O210" s="5">
        <f t="shared" si="24"/>
        <v>1.0112239715591671</v>
      </c>
      <c r="P210" s="7" t="str">
        <f t="shared" si="19"/>
        <v>96.98 USD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idden="1" x14ac:dyDescent="0.2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 t="b">
        <v>0</v>
      </c>
      <c r="M211" t="b">
        <v>0</v>
      </c>
      <c r="N211" t="s">
        <v>44</v>
      </c>
      <c r="O211" s="5">
        <f t="shared" si="24"/>
        <v>0.21188688946015424</v>
      </c>
      <c r="P211" s="7" t="str">
        <f t="shared" si="19"/>
        <v>51.00 AUD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2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 t="b">
        <v>0</v>
      </c>
      <c r="M212" t="b">
        <v>0</v>
      </c>
      <c r="N212" t="s">
        <v>476</v>
      </c>
      <c r="O212" s="5">
        <f t="shared" si="24"/>
        <v>0.67425531914893622</v>
      </c>
      <c r="P212" s="7" t="str">
        <f t="shared" si="19"/>
        <v>28.04 DKK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x14ac:dyDescent="0.2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 t="b">
        <v>0</v>
      </c>
      <c r="M213" t="b">
        <v>0</v>
      </c>
      <c r="N213" t="s">
        <v>35</v>
      </c>
      <c r="O213" s="5">
        <f t="shared" si="24"/>
        <v>0.9492337164750958</v>
      </c>
      <c r="P213" s="7" t="str">
        <f t="shared" si="19"/>
        <v>60.98 USD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idden="1" x14ac:dyDescent="0.2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 t="b">
        <v>0</v>
      </c>
      <c r="M214" t="b">
        <v>0</v>
      </c>
      <c r="N214" t="s">
        <v>35</v>
      </c>
      <c r="O214" s="5">
        <f t="shared" si="24"/>
        <v>1.5185185185185186</v>
      </c>
      <c r="P214" s="7" t="str">
        <f t="shared" si="19"/>
        <v>73.21 USD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0" hidden="1" x14ac:dyDescent="0.2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 t="b">
        <v>0</v>
      </c>
      <c r="M215" t="b">
        <v>1</v>
      </c>
      <c r="N215" t="s">
        <v>62</v>
      </c>
      <c r="O215" s="5">
        <f t="shared" si="24"/>
        <v>1.9516382252559727</v>
      </c>
      <c r="P215" s="7" t="str">
        <f t="shared" si="19"/>
        <v>40.00 USD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idden="1" x14ac:dyDescent="0.2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 t="b">
        <v>0</v>
      </c>
      <c r="M216" t="b">
        <v>0</v>
      </c>
      <c r="N216" t="s">
        <v>25</v>
      </c>
      <c r="O216" s="5">
        <f t="shared" si="24"/>
        <v>10.231428571428571</v>
      </c>
      <c r="P216" s="7" t="str">
        <f t="shared" si="19"/>
        <v>86.81 USD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2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 t="b">
        <v>0</v>
      </c>
      <c r="M217" t="b">
        <v>0</v>
      </c>
      <c r="N217" t="s">
        <v>35</v>
      </c>
      <c r="O217" s="5">
        <f t="shared" si="24"/>
        <v>3.8418367346938778E-2</v>
      </c>
      <c r="P217" s="7" t="str">
        <f t="shared" si="19"/>
        <v>42.13 USD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idden="1" x14ac:dyDescent="0.2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 t="b">
        <v>0</v>
      </c>
      <c r="M218" t="b">
        <v>0</v>
      </c>
      <c r="N218" t="s">
        <v>35</v>
      </c>
      <c r="O218" s="5">
        <f t="shared" si="24"/>
        <v>1.5507066557107643</v>
      </c>
      <c r="P218" s="7" t="str">
        <f t="shared" si="19"/>
        <v>103.98 USD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2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 t="b">
        <v>0</v>
      </c>
      <c r="M219" t="b">
        <v>0</v>
      </c>
      <c r="N219" t="s">
        <v>476</v>
      </c>
      <c r="O219" s="5">
        <f t="shared" si="24"/>
        <v>0.44753477588871715</v>
      </c>
      <c r="P219" s="7" t="str">
        <f t="shared" si="19"/>
        <v>62.00 USD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idden="1" x14ac:dyDescent="0.2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 t="b">
        <v>0</v>
      </c>
      <c r="M220" t="b">
        <v>1</v>
      </c>
      <c r="N220" t="s">
        <v>102</v>
      </c>
      <c r="O220" s="5">
        <f t="shared" si="24"/>
        <v>2.1594736842105262</v>
      </c>
      <c r="P220" s="7" t="str">
        <f t="shared" si="19"/>
        <v>31.01 GBP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idden="1" x14ac:dyDescent="0.2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 t="b">
        <v>0</v>
      </c>
      <c r="M221" t="b">
        <v>0</v>
      </c>
      <c r="N221" t="s">
        <v>73</v>
      </c>
      <c r="O221" s="5">
        <f t="shared" si="24"/>
        <v>3.3212709832134291</v>
      </c>
      <c r="P221" s="7" t="str">
        <f t="shared" si="19"/>
        <v>89.99 USD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2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 t="b">
        <v>1</v>
      </c>
      <c r="M222" t="b">
        <v>0</v>
      </c>
      <c r="N222" t="s">
        <v>35</v>
      </c>
      <c r="O222" s="5">
        <f t="shared" si="24"/>
        <v>8.4430379746835441E-2</v>
      </c>
      <c r="P222" s="7" t="str">
        <f t="shared" si="19"/>
        <v>39.24 USD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0" x14ac:dyDescent="0.2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 t="b">
        <v>1</v>
      </c>
      <c r="M223" t="b">
        <v>0</v>
      </c>
      <c r="N223" t="s">
        <v>19</v>
      </c>
      <c r="O223" s="5">
        <f t="shared" si="24"/>
        <v>0.9862551440329218</v>
      </c>
      <c r="P223" s="7" t="str">
        <f t="shared" si="19"/>
        <v>54.99 USD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idden="1" x14ac:dyDescent="0.2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 t="b">
        <v>0</v>
      </c>
      <c r="M224" t="b">
        <v>0</v>
      </c>
      <c r="N224" t="s">
        <v>124</v>
      </c>
      <c r="O224" s="5">
        <f t="shared" si="24"/>
        <v>1.3797916666666667</v>
      </c>
      <c r="P224" s="7" t="str">
        <f t="shared" si="19"/>
        <v>47.99 USD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2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 t="b">
        <v>0</v>
      </c>
      <c r="M225" t="b">
        <v>0</v>
      </c>
      <c r="N225" t="s">
        <v>35</v>
      </c>
      <c r="O225" s="5">
        <f t="shared" si="24"/>
        <v>0.93810996563573879</v>
      </c>
      <c r="P225" s="7" t="str">
        <f t="shared" si="19"/>
        <v>87.97 USD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idden="1" x14ac:dyDescent="0.2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 t="b">
        <v>0</v>
      </c>
      <c r="M226" t="b">
        <v>0</v>
      </c>
      <c r="N226" t="s">
        <v>476</v>
      </c>
      <c r="O226" s="5">
        <f t="shared" si="24"/>
        <v>4.0363930885529156</v>
      </c>
      <c r="P226" s="7" t="str">
        <f t="shared" si="19"/>
        <v>52.00 USD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idden="1" x14ac:dyDescent="0.2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 t="b">
        <v>1</v>
      </c>
      <c r="M227" t="b">
        <v>0</v>
      </c>
      <c r="N227" t="s">
        <v>25</v>
      </c>
      <c r="O227" s="5">
        <f t="shared" si="24"/>
        <v>2.6017404129793511</v>
      </c>
      <c r="P227" s="7" t="str">
        <f t="shared" si="19"/>
        <v>30.00 USD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idden="1" x14ac:dyDescent="0.2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 t="b">
        <v>0</v>
      </c>
      <c r="M228" t="b">
        <v>0</v>
      </c>
      <c r="N228" t="s">
        <v>124</v>
      </c>
      <c r="O228" s="5">
        <f t="shared" si="24"/>
        <v>3.6663333333333332</v>
      </c>
      <c r="P228" s="7" t="str">
        <f t="shared" si="19"/>
        <v>98.21 USD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idden="1" x14ac:dyDescent="0.2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 t="b">
        <v>0</v>
      </c>
      <c r="M229" t="b">
        <v>0</v>
      </c>
      <c r="N229" t="s">
        <v>294</v>
      </c>
      <c r="O229" s="5">
        <f t="shared" si="24"/>
        <v>1.687208538587849</v>
      </c>
      <c r="P229" s="7" t="str">
        <f t="shared" si="19"/>
        <v>108.96 USD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idden="1" x14ac:dyDescent="0.2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 t="b">
        <v>0</v>
      </c>
      <c r="M230" t="b">
        <v>0</v>
      </c>
      <c r="N230" t="s">
        <v>73</v>
      </c>
      <c r="O230" s="5">
        <f t="shared" si="24"/>
        <v>1.1990717911530093</v>
      </c>
      <c r="P230" s="7" t="str">
        <f t="shared" si="19"/>
        <v>67.00 USD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idden="1" x14ac:dyDescent="0.2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 t="b">
        <v>0</v>
      </c>
      <c r="M231" t="b">
        <v>1</v>
      </c>
      <c r="N231" t="s">
        <v>294</v>
      </c>
      <c r="O231" s="5">
        <f t="shared" si="24"/>
        <v>1.936892523364486</v>
      </c>
      <c r="P231" s="7" t="str">
        <f t="shared" si="19"/>
        <v>64.99 USD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idden="1" x14ac:dyDescent="0.2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 t="b">
        <v>0</v>
      </c>
      <c r="M232" t="b">
        <v>0</v>
      </c>
      <c r="N232" t="s">
        <v>91</v>
      </c>
      <c r="O232" s="5">
        <f t="shared" si="24"/>
        <v>4.2016666666666671</v>
      </c>
      <c r="P232" s="7" t="str">
        <f t="shared" si="19"/>
        <v>99.84 USD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idden="1" x14ac:dyDescent="0.2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 t="b">
        <v>0</v>
      </c>
      <c r="M233" t="b">
        <v>0</v>
      </c>
      <c r="N233" t="s">
        <v>35</v>
      </c>
      <c r="O233" s="5">
        <f t="shared" si="24"/>
        <v>0.76708333333333334</v>
      </c>
      <c r="P233" s="7" t="str">
        <f t="shared" si="19"/>
        <v>82.43 USD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idden="1" x14ac:dyDescent="0.2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 t="b">
        <v>0</v>
      </c>
      <c r="M234" t="b">
        <v>0</v>
      </c>
      <c r="N234" t="s">
        <v>35</v>
      </c>
      <c r="O234" s="5">
        <f t="shared" si="24"/>
        <v>1.7126470588235294</v>
      </c>
      <c r="P234" s="7" t="str">
        <f t="shared" si="19"/>
        <v>63.29 USD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idden="1" x14ac:dyDescent="0.2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 t="b">
        <v>0</v>
      </c>
      <c r="M235" t="b">
        <v>0</v>
      </c>
      <c r="N235" t="s">
        <v>73</v>
      </c>
      <c r="O235" s="5">
        <f t="shared" si="24"/>
        <v>1.5789473684210527</v>
      </c>
      <c r="P235" s="7" t="str">
        <f t="shared" si="19"/>
        <v>96.77 USD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idden="1" x14ac:dyDescent="0.2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 t="b">
        <v>0</v>
      </c>
      <c r="M236" t="b">
        <v>1</v>
      </c>
      <c r="N236" t="s">
        <v>91</v>
      </c>
      <c r="O236" s="5">
        <f t="shared" si="24"/>
        <v>1.0908</v>
      </c>
      <c r="P236" s="7" t="str">
        <f t="shared" si="19"/>
        <v>54.91 EUR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0" x14ac:dyDescent="0.2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 t="b">
        <v>0</v>
      </c>
      <c r="M237" t="b">
        <v>0</v>
      </c>
      <c r="N237" t="s">
        <v>73</v>
      </c>
      <c r="O237" s="5">
        <f t="shared" si="24"/>
        <v>0.41732558139534881</v>
      </c>
      <c r="P237" s="7" t="str">
        <f t="shared" si="19"/>
        <v>39.01 USD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2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 t="b">
        <v>0</v>
      </c>
      <c r="M238" t="b">
        <v>1</v>
      </c>
      <c r="N238" t="s">
        <v>25</v>
      </c>
      <c r="O238" s="5">
        <f t="shared" si="24"/>
        <v>0.10944303797468355</v>
      </c>
      <c r="P238" s="7" t="str">
        <f t="shared" si="19"/>
        <v>75.84 AUD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0" hidden="1" x14ac:dyDescent="0.2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 t="b">
        <v>0</v>
      </c>
      <c r="M239" t="b">
        <v>0</v>
      </c>
      <c r="N239" t="s">
        <v>73</v>
      </c>
      <c r="O239" s="5">
        <f t="shared" si="24"/>
        <v>1.593763440860215</v>
      </c>
      <c r="P239" s="7" t="str">
        <f t="shared" si="19"/>
        <v>45.05 USD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idden="1" x14ac:dyDescent="0.2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 t="b">
        <v>0</v>
      </c>
      <c r="M240" t="b">
        <v>1</v>
      </c>
      <c r="N240" t="s">
        <v>35</v>
      </c>
      <c r="O240" s="5">
        <f t="shared" si="24"/>
        <v>4.2241666666666671</v>
      </c>
      <c r="P240" s="7" t="str">
        <f t="shared" si="19"/>
        <v>104.52 DKK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x14ac:dyDescent="0.2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 t="b">
        <v>0</v>
      </c>
      <c r="M241" t="b">
        <v>0</v>
      </c>
      <c r="N241" t="s">
        <v>67</v>
      </c>
      <c r="O241" s="5">
        <f t="shared" si="24"/>
        <v>0.97718749999999999</v>
      </c>
      <c r="P241" s="7" t="str">
        <f t="shared" si="19"/>
        <v>76.27 USD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idden="1" x14ac:dyDescent="0.2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 t="b">
        <v>0</v>
      </c>
      <c r="M242" t="b">
        <v>0</v>
      </c>
      <c r="N242" t="s">
        <v>35</v>
      </c>
      <c r="O242" s="5">
        <f t="shared" si="24"/>
        <v>4.1878911564625847</v>
      </c>
      <c r="P242" s="7" t="str">
        <f t="shared" si="19"/>
        <v>69.02 USD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idden="1" x14ac:dyDescent="0.2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 t="b">
        <v>0</v>
      </c>
      <c r="M243" t="b">
        <v>1</v>
      </c>
      <c r="N243" t="s">
        <v>70</v>
      </c>
      <c r="O243" s="5">
        <f t="shared" si="24"/>
        <v>1.0191632047477746</v>
      </c>
      <c r="P243" s="7" t="str">
        <f t="shared" si="19"/>
        <v>101.98 AUD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idden="1" x14ac:dyDescent="0.2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 t="b">
        <v>0</v>
      </c>
      <c r="M244" t="b">
        <v>1</v>
      </c>
      <c r="N244" t="s">
        <v>25</v>
      </c>
      <c r="O244" s="5">
        <f t="shared" si="24"/>
        <v>1.2772619047619047</v>
      </c>
      <c r="P244" s="7" t="str">
        <f t="shared" si="19"/>
        <v>42.92 USD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0" hidden="1" x14ac:dyDescent="0.2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 t="b">
        <v>0</v>
      </c>
      <c r="M245" t="b">
        <v>0</v>
      </c>
      <c r="N245" t="s">
        <v>35</v>
      </c>
      <c r="O245" s="5">
        <f t="shared" si="24"/>
        <v>4.4521739130434783</v>
      </c>
      <c r="P245" s="7" t="str">
        <f t="shared" si="19"/>
        <v>43.03 USD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0" hidden="1" x14ac:dyDescent="0.2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 t="b">
        <v>0</v>
      </c>
      <c r="M246" t="b">
        <v>0</v>
      </c>
      <c r="N246" t="s">
        <v>35</v>
      </c>
      <c r="O246" s="5">
        <f t="shared" si="24"/>
        <v>5.6971428571428575</v>
      </c>
      <c r="P246" s="7" t="str">
        <f t="shared" si="19"/>
        <v>75.25 USD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idden="1" x14ac:dyDescent="0.2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 t="b">
        <v>0</v>
      </c>
      <c r="M247" t="b">
        <v>0</v>
      </c>
      <c r="N247" t="s">
        <v>35</v>
      </c>
      <c r="O247" s="5">
        <f t="shared" si="24"/>
        <v>5.0934482758620687</v>
      </c>
      <c r="P247" s="7" t="str">
        <f t="shared" si="19"/>
        <v>69.02 USD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idden="1" x14ac:dyDescent="0.2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 t="b">
        <v>0</v>
      </c>
      <c r="M248" t="b">
        <v>0</v>
      </c>
      <c r="N248" t="s">
        <v>30</v>
      </c>
      <c r="O248" s="5">
        <f t="shared" si="24"/>
        <v>3.2553333333333332</v>
      </c>
      <c r="P248" s="7" t="str">
        <f t="shared" si="19"/>
        <v>65.99 USD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idden="1" x14ac:dyDescent="0.2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 t="b">
        <v>0</v>
      </c>
      <c r="M249" t="b">
        <v>1</v>
      </c>
      <c r="N249" t="s">
        <v>121</v>
      </c>
      <c r="O249" s="5">
        <f t="shared" si="24"/>
        <v>9.3261616161616168</v>
      </c>
      <c r="P249" s="7" t="str">
        <f t="shared" si="19"/>
        <v>98.01 USD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idden="1" x14ac:dyDescent="0.2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 t="b">
        <v>0</v>
      </c>
      <c r="M250" t="b">
        <v>0</v>
      </c>
      <c r="N250" t="s">
        <v>294</v>
      </c>
      <c r="O250" s="5">
        <f t="shared" si="24"/>
        <v>2.1133870967741935</v>
      </c>
      <c r="P250" s="7" t="str">
        <f t="shared" si="19"/>
        <v>60.11 AUD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idden="1" x14ac:dyDescent="0.2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 t="b">
        <v>0</v>
      </c>
      <c r="M251" t="b">
        <v>0</v>
      </c>
      <c r="N251" t="s">
        <v>208</v>
      </c>
      <c r="O251" s="5">
        <f t="shared" si="24"/>
        <v>2.7332520325203253</v>
      </c>
      <c r="P251" s="7" t="str">
        <f t="shared" si="19"/>
        <v>26.00 USD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2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 t="b">
        <v>0</v>
      </c>
      <c r="M252" t="b">
        <v>0</v>
      </c>
      <c r="N252" t="s">
        <v>25</v>
      </c>
      <c r="O252" s="5">
        <f t="shared" si="24"/>
        <v>0.03</v>
      </c>
      <c r="P252" s="7" t="str">
        <f t="shared" si="19"/>
        <v>3.00 USD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2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 t="b">
        <v>0</v>
      </c>
      <c r="M253" t="b">
        <v>0</v>
      </c>
      <c r="N253" t="s">
        <v>35</v>
      </c>
      <c r="O253" s="5">
        <f t="shared" si="24"/>
        <v>0.54084507042253516</v>
      </c>
      <c r="P253" s="7" t="str">
        <f t="shared" si="19"/>
        <v>38.02 USD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0" hidden="1" x14ac:dyDescent="0.2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 t="b">
        <v>0</v>
      </c>
      <c r="M254" t="b">
        <v>0</v>
      </c>
      <c r="N254" t="s">
        <v>35</v>
      </c>
      <c r="O254" s="5">
        <f t="shared" si="24"/>
        <v>6.2629999999999999</v>
      </c>
      <c r="P254" s="7" t="str">
        <f t="shared" si="19"/>
        <v>106.15 USD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2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 t="b">
        <v>0</v>
      </c>
      <c r="M255" t="b">
        <v>0</v>
      </c>
      <c r="N255" t="s">
        <v>55</v>
      </c>
      <c r="O255" s="5">
        <f t="shared" si="24"/>
        <v>0.8902139917695473</v>
      </c>
      <c r="P255" s="7" t="str">
        <f t="shared" si="19"/>
        <v>81.02 CAD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idden="1" x14ac:dyDescent="0.2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 t="b">
        <v>0</v>
      </c>
      <c r="M256" t="b">
        <v>0</v>
      </c>
      <c r="N256" t="s">
        <v>70</v>
      </c>
      <c r="O256" s="5">
        <f t="shared" si="24"/>
        <v>1.8489130434782608</v>
      </c>
      <c r="P256" s="7" t="str">
        <f t="shared" si="19"/>
        <v>96.65 USD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idden="1" x14ac:dyDescent="0.2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 t="b">
        <v>0</v>
      </c>
      <c r="M257" t="b">
        <v>1</v>
      </c>
      <c r="N257" t="s">
        <v>25</v>
      </c>
      <c r="O257" s="5">
        <f t="shared" si="24"/>
        <v>1.2016770186335404</v>
      </c>
      <c r="P257" s="7" t="str">
        <f t="shared" si="19"/>
        <v>57.00 USD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2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 t="b">
        <v>0</v>
      </c>
      <c r="M258" t="b">
        <v>0</v>
      </c>
      <c r="N258" t="s">
        <v>25</v>
      </c>
      <c r="O258" s="5">
        <f t="shared" si="24"/>
        <v>0.23390243902439026</v>
      </c>
      <c r="P258" s="7" t="str">
        <f t="shared" si="19"/>
        <v>63.93 GBP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idden="1" x14ac:dyDescent="0.2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 t="b">
        <v>0</v>
      </c>
      <c r="M259" t="b">
        <v>0</v>
      </c>
      <c r="N259" t="s">
        <v>35</v>
      </c>
      <c r="O259" s="5">
        <f t="shared" si="24"/>
        <v>1.46</v>
      </c>
      <c r="P259" s="7" t="str">
        <f t="shared" ref="P259:P322" si="25">_xlfn.CONCAT(IF(G259=0,0,TEXT(E259/G259, "#,###.00"))," " &amp;I259)</f>
        <v>90.46 USD</v>
      </c>
      <c r="Q259" t="str">
        <f t="shared" ref="Q259:Q322" si="26">_xlfn.TEXTBEFORE(N259,"/")</f>
        <v>theater</v>
      </c>
      <c r="R259" t="str">
        <f t="shared" ref="R259:R322" si="27">_xlfn.TEXTAFTER(N259,"/")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hidden="1" x14ac:dyDescent="0.2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 t="b">
        <v>0</v>
      </c>
      <c r="M260" t="b">
        <v>1</v>
      </c>
      <c r="N260" t="s">
        <v>35</v>
      </c>
      <c r="O260" s="5">
        <f t="shared" si="24"/>
        <v>2.6848000000000001</v>
      </c>
      <c r="P260" s="7" t="str">
        <f t="shared" si="25"/>
        <v>72.17 USD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0" hidden="1" x14ac:dyDescent="0.2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 t="b">
        <v>1</v>
      </c>
      <c r="M261" t="b">
        <v>0</v>
      </c>
      <c r="N261" t="s">
        <v>124</v>
      </c>
      <c r="O261" s="5">
        <f t="shared" ref="O261:O324" si="30">E261/D261</f>
        <v>5.9749999999999996</v>
      </c>
      <c r="P261" s="7" t="str">
        <f t="shared" si="25"/>
        <v>77.93 USD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idden="1" x14ac:dyDescent="0.2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 t="b">
        <v>0</v>
      </c>
      <c r="M262" t="b">
        <v>0</v>
      </c>
      <c r="N262" t="s">
        <v>25</v>
      </c>
      <c r="O262" s="5">
        <f t="shared" si="30"/>
        <v>1.5769841269841269</v>
      </c>
      <c r="P262" s="7" t="str">
        <f t="shared" si="25"/>
        <v>38.07 USD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x14ac:dyDescent="0.2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 t="b">
        <v>0</v>
      </c>
      <c r="M263" t="b">
        <v>1</v>
      </c>
      <c r="N263" t="s">
        <v>25</v>
      </c>
      <c r="O263" s="5">
        <f t="shared" si="30"/>
        <v>0.31201660735468567</v>
      </c>
      <c r="P263" s="7" t="str">
        <f t="shared" si="25"/>
        <v>57.94 USD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idden="1" x14ac:dyDescent="0.2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 t="b">
        <v>0</v>
      </c>
      <c r="M264" t="b">
        <v>1</v>
      </c>
      <c r="N264" t="s">
        <v>62</v>
      </c>
      <c r="O264" s="5">
        <f t="shared" si="30"/>
        <v>3.1341176470588237</v>
      </c>
      <c r="P264" s="7" t="str">
        <f t="shared" si="25"/>
        <v>49.79 USD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idden="1" x14ac:dyDescent="0.2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 t="b">
        <v>0</v>
      </c>
      <c r="M265" t="b">
        <v>0</v>
      </c>
      <c r="N265" t="s">
        <v>124</v>
      </c>
      <c r="O265" s="5">
        <f t="shared" si="30"/>
        <v>3.7089655172413791</v>
      </c>
      <c r="P265" s="7" t="str">
        <f t="shared" si="25"/>
        <v>54.05 USD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idden="1" x14ac:dyDescent="0.2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 t="b">
        <v>0</v>
      </c>
      <c r="M266" t="b">
        <v>0</v>
      </c>
      <c r="N266" t="s">
        <v>35</v>
      </c>
      <c r="O266" s="5">
        <f t="shared" si="30"/>
        <v>3.6266447368421053</v>
      </c>
      <c r="P266" s="7" t="str">
        <f t="shared" si="25"/>
        <v>30.00 USD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idden="1" x14ac:dyDescent="0.2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 t="b">
        <v>0</v>
      </c>
      <c r="M267" t="b">
        <v>0</v>
      </c>
      <c r="N267" t="s">
        <v>35</v>
      </c>
      <c r="O267" s="5">
        <f t="shared" si="30"/>
        <v>1.2308163265306122</v>
      </c>
      <c r="P267" s="7" t="str">
        <f t="shared" si="25"/>
        <v>70.13 USD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2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 t="b">
        <v>0</v>
      </c>
      <c r="M268" t="b">
        <v>1</v>
      </c>
      <c r="N268" t="s">
        <v>161</v>
      </c>
      <c r="O268" s="5">
        <f t="shared" si="30"/>
        <v>0.76766756032171579</v>
      </c>
      <c r="P268" s="7" t="str">
        <f t="shared" si="25"/>
        <v>27.00 EUR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idden="1" x14ac:dyDescent="0.2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 t="b">
        <v>0</v>
      </c>
      <c r="M269" t="b">
        <v>0</v>
      </c>
      <c r="N269" t="s">
        <v>35</v>
      </c>
      <c r="O269" s="5">
        <f t="shared" si="30"/>
        <v>2.3362012987012988</v>
      </c>
      <c r="P269" s="7" t="str">
        <f t="shared" si="25"/>
        <v>51.99 AUD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idden="1" x14ac:dyDescent="0.2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 t="b">
        <v>0</v>
      </c>
      <c r="M270" t="b">
        <v>0</v>
      </c>
      <c r="N270" t="s">
        <v>44</v>
      </c>
      <c r="O270" s="5">
        <f t="shared" si="30"/>
        <v>1.8053333333333332</v>
      </c>
      <c r="P270" s="7" t="str">
        <f t="shared" si="25"/>
        <v>56.42 USD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idden="1" x14ac:dyDescent="0.2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 t="b">
        <v>0</v>
      </c>
      <c r="M271" t="b">
        <v>0</v>
      </c>
      <c r="N271" t="s">
        <v>271</v>
      </c>
      <c r="O271" s="5">
        <f t="shared" si="30"/>
        <v>2.5262857142857142</v>
      </c>
      <c r="P271" s="7" t="str">
        <f t="shared" si="25"/>
        <v>101.63 USD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idden="1" x14ac:dyDescent="0.2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 t="b">
        <v>0</v>
      </c>
      <c r="M272" t="b">
        <v>0</v>
      </c>
      <c r="N272" t="s">
        <v>91</v>
      </c>
      <c r="O272" s="5">
        <f t="shared" si="30"/>
        <v>0.27176538240368026</v>
      </c>
      <c r="P272" s="7" t="str">
        <f t="shared" si="25"/>
        <v>25.01 USD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idden="1" x14ac:dyDescent="0.2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 t="b">
        <v>0</v>
      </c>
      <c r="M273" t="b">
        <v>0</v>
      </c>
      <c r="N273" t="s">
        <v>124</v>
      </c>
      <c r="O273" s="5">
        <f t="shared" si="30"/>
        <v>1.2706571242680547E-2</v>
      </c>
      <c r="P273" s="7" t="str">
        <f t="shared" si="25"/>
        <v>32.02 USD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idden="1" x14ac:dyDescent="0.2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 t="b">
        <v>0</v>
      </c>
      <c r="M274" t="b">
        <v>1</v>
      </c>
      <c r="N274" t="s">
        <v>35</v>
      </c>
      <c r="O274" s="5">
        <f t="shared" si="30"/>
        <v>3.0400978473581213</v>
      </c>
      <c r="P274" s="7" t="str">
        <f t="shared" si="25"/>
        <v>82.02 USD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idden="1" x14ac:dyDescent="0.2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 t="b">
        <v>0</v>
      </c>
      <c r="M275" t="b">
        <v>0</v>
      </c>
      <c r="N275" t="s">
        <v>35</v>
      </c>
      <c r="O275" s="5">
        <f t="shared" si="30"/>
        <v>1.3723076923076922</v>
      </c>
      <c r="P275" s="7" t="str">
        <f t="shared" si="25"/>
        <v>37.96 CAD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x14ac:dyDescent="0.2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 t="b">
        <v>0</v>
      </c>
      <c r="M276" t="b">
        <v>0</v>
      </c>
      <c r="N276" t="s">
        <v>35</v>
      </c>
      <c r="O276" s="5">
        <f t="shared" si="30"/>
        <v>0.32208333333333333</v>
      </c>
      <c r="P276" s="7" t="str">
        <f t="shared" si="25"/>
        <v>51.53 USD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0" hidden="1" x14ac:dyDescent="0.2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 t="b">
        <v>0</v>
      </c>
      <c r="M277" t="b">
        <v>0</v>
      </c>
      <c r="N277" t="s">
        <v>208</v>
      </c>
      <c r="O277" s="5">
        <f t="shared" si="30"/>
        <v>2.4151282051282053</v>
      </c>
      <c r="P277" s="7" t="str">
        <f t="shared" si="25"/>
        <v>81.20 USD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2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 t="b">
        <v>0</v>
      </c>
      <c r="M278" t="b">
        <v>1</v>
      </c>
      <c r="N278" t="s">
        <v>91</v>
      </c>
      <c r="O278" s="5">
        <f t="shared" si="30"/>
        <v>0.96799999999999997</v>
      </c>
      <c r="P278" s="7" t="str">
        <f t="shared" si="25"/>
        <v>40.03 USD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0" hidden="1" x14ac:dyDescent="0.2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 t="b">
        <v>0</v>
      </c>
      <c r="M279" t="b">
        <v>0</v>
      </c>
      <c r="N279" t="s">
        <v>35</v>
      </c>
      <c r="O279" s="5">
        <f t="shared" si="30"/>
        <v>10.664285714285715</v>
      </c>
      <c r="P279" s="7" t="str">
        <f t="shared" si="25"/>
        <v>89.94 USD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idden="1" x14ac:dyDescent="0.2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 t="b">
        <v>0</v>
      </c>
      <c r="M280" t="b">
        <v>0</v>
      </c>
      <c r="N280" t="s">
        <v>30</v>
      </c>
      <c r="O280" s="5">
        <f t="shared" si="30"/>
        <v>3.2588888888888889</v>
      </c>
      <c r="P280" s="7" t="str">
        <f t="shared" si="25"/>
        <v>96.69 USD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idden="1" x14ac:dyDescent="0.2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 t="b">
        <v>0</v>
      </c>
      <c r="M281" t="b">
        <v>0</v>
      </c>
      <c r="N281" t="s">
        <v>35</v>
      </c>
      <c r="O281" s="5">
        <f t="shared" si="30"/>
        <v>1.7070000000000001</v>
      </c>
      <c r="P281" s="7" t="str">
        <f t="shared" si="25"/>
        <v>25.01 USD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idden="1" x14ac:dyDescent="0.2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 t="b">
        <v>0</v>
      </c>
      <c r="M282" t="b">
        <v>0</v>
      </c>
      <c r="N282" t="s">
        <v>73</v>
      </c>
      <c r="O282" s="5">
        <f t="shared" si="30"/>
        <v>5.8144</v>
      </c>
      <c r="P282" s="7" t="str">
        <f t="shared" si="25"/>
        <v>36.99 USD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2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 t="b">
        <v>0</v>
      </c>
      <c r="M283" t="b">
        <v>1</v>
      </c>
      <c r="N283" t="s">
        <v>35</v>
      </c>
      <c r="O283" s="5">
        <f t="shared" si="30"/>
        <v>0.91520972644376897</v>
      </c>
      <c r="P283" s="7" t="str">
        <f t="shared" si="25"/>
        <v>73.01 USD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idden="1" x14ac:dyDescent="0.2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 t="b">
        <v>0</v>
      </c>
      <c r="M284" t="b">
        <v>1</v>
      </c>
      <c r="N284" t="s">
        <v>271</v>
      </c>
      <c r="O284" s="5">
        <f t="shared" si="30"/>
        <v>1.0804761904761904</v>
      </c>
      <c r="P284" s="7" t="str">
        <f t="shared" si="25"/>
        <v>68.24 USD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0" x14ac:dyDescent="0.2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 t="b">
        <v>0</v>
      </c>
      <c r="M285" t="b">
        <v>0</v>
      </c>
      <c r="N285" t="s">
        <v>25</v>
      </c>
      <c r="O285" s="5">
        <f t="shared" si="30"/>
        <v>0.18728395061728395</v>
      </c>
      <c r="P285" s="7" t="str">
        <f t="shared" si="25"/>
        <v>52.31 DKK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2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 t="b">
        <v>0</v>
      </c>
      <c r="M286" t="b">
        <v>0</v>
      </c>
      <c r="N286" t="s">
        <v>30</v>
      </c>
      <c r="O286" s="5">
        <f t="shared" si="30"/>
        <v>0.83193877551020412</v>
      </c>
      <c r="P286" s="7" t="str">
        <f t="shared" si="25"/>
        <v>61.77 USD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idden="1" x14ac:dyDescent="0.2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 t="b">
        <v>0</v>
      </c>
      <c r="M287" t="b">
        <v>0</v>
      </c>
      <c r="N287" t="s">
        <v>35</v>
      </c>
      <c r="O287" s="5">
        <f t="shared" si="30"/>
        <v>7.0633333333333335</v>
      </c>
      <c r="P287" s="7" t="str">
        <f t="shared" si="25"/>
        <v>25.03 USD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idden="1" x14ac:dyDescent="0.2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 t="b">
        <v>0</v>
      </c>
      <c r="M288" t="b">
        <v>0</v>
      </c>
      <c r="N288" t="s">
        <v>35</v>
      </c>
      <c r="O288" s="5">
        <f t="shared" si="30"/>
        <v>0.17446030330062445</v>
      </c>
      <c r="P288" s="7" t="str">
        <f t="shared" si="25"/>
        <v>106.29 USD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idden="1" x14ac:dyDescent="0.2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 t="b">
        <v>0</v>
      </c>
      <c r="M289" t="b">
        <v>0</v>
      </c>
      <c r="N289" t="s">
        <v>52</v>
      </c>
      <c r="O289" s="5">
        <f t="shared" si="30"/>
        <v>2.0973015873015872</v>
      </c>
      <c r="P289" s="7" t="str">
        <f t="shared" si="25"/>
        <v>75.07 USD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2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 t="b">
        <v>0</v>
      </c>
      <c r="M290" t="b">
        <v>1</v>
      </c>
      <c r="N290" t="s">
        <v>150</v>
      </c>
      <c r="O290" s="5">
        <f t="shared" si="30"/>
        <v>0.97785714285714287</v>
      </c>
      <c r="P290" s="7" t="str">
        <f t="shared" si="25"/>
        <v>39.97 DKK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idden="1" x14ac:dyDescent="0.2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 t="b">
        <v>0</v>
      </c>
      <c r="M291" t="b">
        <v>0</v>
      </c>
      <c r="N291" t="s">
        <v>35</v>
      </c>
      <c r="O291" s="5">
        <f t="shared" si="30"/>
        <v>16.842500000000001</v>
      </c>
      <c r="P291" s="7" t="str">
        <f t="shared" si="25"/>
        <v>39.98 CAD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2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 t="b">
        <v>0</v>
      </c>
      <c r="M292" t="b">
        <v>1</v>
      </c>
      <c r="N292" t="s">
        <v>44</v>
      </c>
      <c r="O292" s="5">
        <f t="shared" si="30"/>
        <v>0.54402135231316728</v>
      </c>
      <c r="P292" s="7" t="str">
        <f t="shared" si="25"/>
        <v>101.02 USD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idden="1" x14ac:dyDescent="0.2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 t="b">
        <v>1</v>
      </c>
      <c r="M293" t="b">
        <v>0</v>
      </c>
      <c r="N293" t="s">
        <v>30</v>
      </c>
      <c r="O293" s="5">
        <f t="shared" si="30"/>
        <v>4.5661111111111108</v>
      </c>
      <c r="P293" s="7" t="str">
        <f t="shared" si="25"/>
        <v>76.81 USD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2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 t="b">
        <v>0</v>
      </c>
      <c r="M294" t="b">
        <v>0</v>
      </c>
      <c r="N294" t="s">
        <v>19</v>
      </c>
      <c r="O294" s="5">
        <f t="shared" si="30"/>
        <v>9.8219178082191785E-2</v>
      </c>
      <c r="P294" s="7" t="str">
        <f t="shared" si="25"/>
        <v>71.70 USD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idden="1" x14ac:dyDescent="0.2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 t="b">
        <v>0</v>
      </c>
      <c r="M295" t="b">
        <v>0</v>
      </c>
      <c r="N295" t="s">
        <v>35</v>
      </c>
      <c r="O295" s="5">
        <f t="shared" si="30"/>
        <v>0.16384615384615384</v>
      </c>
      <c r="P295" s="7" t="str">
        <f t="shared" si="25"/>
        <v>33.28 EUR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idden="1" x14ac:dyDescent="0.2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 t="b">
        <v>0</v>
      </c>
      <c r="M296" t="b">
        <v>0</v>
      </c>
      <c r="N296" t="s">
        <v>35</v>
      </c>
      <c r="O296" s="5">
        <f t="shared" si="30"/>
        <v>13.396666666666667</v>
      </c>
      <c r="P296" s="7" t="str">
        <f t="shared" si="25"/>
        <v>43.92 USD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0" x14ac:dyDescent="0.2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 t="b">
        <v>0</v>
      </c>
      <c r="M297" t="b">
        <v>0</v>
      </c>
      <c r="N297" t="s">
        <v>35</v>
      </c>
      <c r="O297" s="5">
        <f t="shared" si="30"/>
        <v>0.35650077760497667</v>
      </c>
      <c r="P297" s="7" t="str">
        <f t="shared" si="25"/>
        <v>36.00 CHF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x14ac:dyDescent="0.2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 t="b">
        <v>0</v>
      </c>
      <c r="M298" t="b">
        <v>0</v>
      </c>
      <c r="N298" t="s">
        <v>35</v>
      </c>
      <c r="O298" s="5">
        <f t="shared" si="30"/>
        <v>0.54950819672131146</v>
      </c>
      <c r="P298" s="7" t="str">
        <f t="shared" si="25"/>
        <v>88.21 AUD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2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 t="b">
        <v>0</v>
      </c>
      <c r="M299" t="b">
        <v>1</v>
      </c>
      <c r="N299" t="s">
        <v>35</v>
      </c>
      <c r="O299" s="5">
        <f t="shared" si="30"/>
        <v>0.94236111111111109</v>
      </c>
      <c r="P299" s="7" t="str">
        <f t="shared" si="25"/>
        <v>65.24 AUD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idden="1" x14ac:dyDescent="0.2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 t="b">
        <v>0</v>
      </c>
      <c r="M300" t="b">
        <v>1</v>
      </c>
      <c r="N300" t="s">
        <v>25</v>
      </c>
      <c r="O300" s="5">
        <f t="shared" si="30"/>
        <v>1.4391428571428571</v>
      </c>
      <c r="P300" s="7" t="str">
        <f t="shared" si="25"/>
        <v>69.96 USD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0" x14ac:dyDescent="0.2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 t="b">
        <v>0</v>
      </c>
      <c r="M301" t="b">
        <v>0</v>
      </c>
      <c r="N301" t="s">
        <v>19</v>
      </c>
      <c r="O301" s="5">
        <f t="shared" si="30"/>
        <v>0.51421052631578945</v>
      </c>
      <c r="P301" s="7" t="str">
        <f t="shared" si="25"/>
        <v>39.88 USD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2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 t="b">
        <v>0</v>
      </c>
      <c r="M302" t="b">
        <v>1</v>
      </c>
      <c r="N302" t="s">
        <v>70</v>
      </c>
      <c r="O302" s="5">
        <f t="shared" si="30"/>
        <v>0.05</v>
      </c>
      <c r="P302" s="7" t="str">
        <f t="shared" si="25"/>
        <v>5.00 DKK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idden="1" x14ac:dyDescent="0.2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 t="b">
        <v>0</v>
      </c>
      <c r="M303" t="b">
        <v>0</v>
      </c>
      <c r="N303" t="s">
        <v>44</v>
      </c>
      <c r="O303" s="5">
        <f t="shared" si="30"/>
        <v>13.446666666666667</v>
      </c>
      <c r="P303" s="7" t="str">
        <f t="shared" si="25"/>
        <v>41.02 USD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2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 t="b">
        <v>0</v>
      </c>
      <c r="M304" t="b">
        <v>0</v>
      </c>
      <c r="N304" t="s">
        <v>35</v>
      </c>
      <c r="O304" s="5">
        <f t="shared" si="30"/>
        <v>0.31844940867279897</v>
      </c>
      <c r="P304" s="7" t="str">
        <f t="shared" si="25"/>
        <v>98.91 USD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2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 t="b">
        <v>0</v>
      </c>
      <c r="M305" t="b">
        <v>0</v>
      </c>
      <c r="N305" t="s">
        <v>62</v>
      </c>
      <c r="O305" s="5">
        <f t="shared" si="30"/>
        <v>0.82617647058823529</v>
      </c>
      <c r="P305" s="7" t="str">
        <f t="shared" si="25"/>
        <v>87.78 USD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idden="1" x14ac:dyDescent="0.2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 t="b">
        <v>0</v>
      </c>
      <c r="M306" t="b">
        <v>0</v>
      </c>
      <c r="N306" t="s">
        <v>44</v>
      </c>
      <c r="O306" s="5">
        <f t="shared" si="30"/>
        <v>5.4614285714285717</v>
      </c>
      <c r="P306" s="7" t="str">
        <f t="shared" si="25"/>
        <v>80.77 USD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idden="1" x14ac:dyDescent="0.2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 t="b">
        <v>0</v>
      </c>
      <c r="M307" t="b">
        <v>0</v>
      </c>
      <c r="N307" t="s">
        <v>35</v>
      </c>
      <c r="O307" s="5">
        <f t="shared" si="30"/>
        <v>2.8621428571428571</v>
      </c>
      <c r="P307" s="7" t="str">
        <f t="shared" si="25"/>
        <v>94.28 USD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0" x14ac:dyDescent="0.2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 t="b">
        <v>0</v>
      </c>
      <c r="M308" t="b">
        <v>1</v>
      </c>
      <c r="N308" t="s">
        <v>35</v>
      </c>
      <c r="O308" s="5">
        <f t="shared" si="30"/>
        <v>7.9076923076923072E-2</v>
      </c>
      <c r="P308" s="7" t="str">
        <f t="shared" si="25"/>
        <v>73.43 USD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idden="1" x14ac:dyDescent="0.2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 t="b">
        <v>0</v>
      </c>
      <c r="M309" t="b">
        <v>1</v>
      </c>
      <c r="N309" t="s">
        <v>121</v>
      </c>
      <c r="O309" s="5">
        <f t="shared" si="30"/>
        <v>1.3213677811550153</v>
      </c>
      <c r="P309" s="7" t="str">
        <f t="shared" si="25"/>
        <v>65.97 DKK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2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 t="b">
        <v>0</v>
      </c>
      <c r="M310" t="b">
        <v>0</v>
      </c>
      <c r="N310" t="s">
        <v>35</v>
      </c>
      <c r="O310" s="5">
        <f t="shared" si="30"/>
        <v>0.74077834179357027</v>
      </c>
      <c r="P310" s="7" t="str">
        <f t="shared" si="25"/>
        <v>109.04 USD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idden="1" x14ac:dyDescent="0.2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 t="b">
        <v>0</v>
      </c>
      <c r="M311" t="b">
        <v>1</v>
      </c>
      <c r="N311" t="s">
        <v>62</v>
      </c>
      <c r="O311" s="5">
        <f t="shared" si="30"/>
        <v>0.75292682926829269</v>
      </c>
      <c r="P311" s="7" t="str">
        <f t="shared" si="25"/>
        <v>41.16 USD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2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 t="b">
        <v>0</v>
      </c>
      <c r="M312" t="b">
        <v>0</v>
      </c>
      <c r="N312" t="s">
        <v>91</v>
      </c>
      <c r="O312" s="5">
        <f t="shared" si="30"/>
        <v>0.20333333333333334</v>
      </c>
      <c r="P312" s="7" t="str">
        <f t="shared" si="25"/>
        <v>99.13 USD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idden="1" x14ac:dyDescent="0.2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 t="b">
        <v>0</v>
      </c>
      <c r="M313" t="b">
        <v>0</v>
      </c>
      <c r="N313" t="s">
        <v>35</v>
      </c>
      <c r="O313" s="5">
        <f t="shared" si="30"/>
        <v>2.0336507936507937</v>
      </c>
      <c r="P313" s="7" t="str">
        <f t="shared" si="25"/>
        <v>105.88 USD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idden="1" x14ac:dyDescent="0.2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 t="b">
        <v>0</v>
      </c>
      <c r="M314" t="b">
        <v>0</v>
      </c>
      <c r="N314" t="s">
        <v>35</v>
      </c>
      <c r="O314" s="5">
        <f t="shared" si="30"/>
        <v>3.1022842639593908</v>
      </c>
      <c r="P314" s="7" t="str">
        <f t="shared" si="25"/>
        <v>49.00 USD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idden="1" x14ac:dyDescent="0.2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 t="b">
        <v>0</v>
      </c>
      <c r="M315" t="b">
        <v>0</v>
      </c>
      <c r="N315" t="s">
        <v>25</v>
      </c>
      <c r="O315" s="5">
        <f t="shared" si="30"/>
        <v>3.9531818181818181</v>
      </c>
      <c r="P315" s="7" t="str">
        <f t="shared" si="25"/>
        <v>39.00 USD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idden="1" x14ac:dyDescent="0.2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 t="b">
        <v>0</v>
      </c>
      <c r="M316" t="b">
        <v>1</v>
      </c>
      <c r="N316" t="s">
        <v>44</v>
      </c>
      <c r="O316" s="5">
        <f t="shared" si="30"/>
        <v>2.9471428571428571</v>
      </c>
      <c r="P316" s="7" t="str">
        <f t="shared" si="25"/>
        <v>31.02 USD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x14ac:dyDescent="0.2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 t="b">
        <v>0</v>
      </c>
      <c r="M317" t="b">
        <v>0</v>
      </c>
      <c r="N317" t="s">
        <v>35</v>
      </c>
      <c r="O317" s="5">
        <f t="shared" si="30"/>
        <v>0.33894736842105261</v>
      </c>
      <c r="P317" s="7" t="str">
        <f t="shared" si="25"/>
        <v>103.87 USD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2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 t="b">
        <v>0</v>
      </c>
      <c r="M318" t="b">
        <v>1</v>
      </c>
      <c r="N318" t="s">
        <v>19</v>
      </c>
      <c r="O318" s="5">
        <f t="shared" si="30"/>
        <v>0.66677083333333331</v>
      </c>
      <c r="P318" s="7" t="str">
        <f t="shared" si="25"/>
        <v>59.27 EUR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2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 t="b">
        <v>0</v>
      </c>
      <c r="M319" t="b">
        <v>0</v>
      </c>
      <c r="N319" t="s">
        <v>35</v>
      </c>
      <c r="O319" s="5">
        <f t="shared" si="30"/>
        <v>0.19227272727272726</v>
      </c>
      <c r="P319" s="7" t="str">
        <f t="shared" si="25"/>
        <v>42.30 USD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0" x14ac:dyDescent="0.2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 t="b">
        <v>0</v>
      </c>
      <c r="M320" t="b">
        <v>0</v>
      </c>
      <c r="N320" t="s">
        <v>25</v>
      </c>
      <c r="O320" s="5">
        <f t="shared" si="30"/>
        <v>0.15842105263157893</v>
      </c>
      <c r="P320" s="7" t="str">
        <f t="shared" si="25"/>
        <v>53.12 USD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idden="1" x14ac:dyDescent="0.2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 t="b">
        <v>0</v>
      </c>
      <c r="M321" t="b">
        <v>0</v>
      </c>
      <c r="N321" t="s">
        <v>30</v>
      </c>
      <c r="O321" s="5">
        <f t="shared" si="30"/>
        <v>0.38702380952380955</v>
      </c>
      <c r="P321" s="7" t="str">
        <f t="shared" si="25"/>
        <v>50.80 USD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2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 t="b">
        <v>0</v>
      </c>
      <c r="M322" t="b">
        <v>0</v>
      </c>
      <c r="N322" t="s">
        <v>121</v>
      </c>
      <c r="O322" s="5">
        <f t="shared" si="30"/>
        <v>9.5876777251184833E-2</v>
      </c>
      <c r="P322" s="7" t="str">
        <f t="shared" si="25"/>
        <v>101.15 USD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0" x14ac:dyDescent="0.2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 t="b">
        <v>0</v>
      </c>
      <c r="M323" t="b">
        <v>0</v>
      </c>
      <c r="N323" t="s">
        <v>102</v>
      </c>
      <c r="O323" s="5">
        <f t="shared" si="30"/>
        <v>0.94144366197183094</v>
      </c>
      <c r="P323" s="7" t="str">
        <f t="shared" ref="P323:P386" si="31">_xlfn.CONCAT(IF(G323=0,0,TEXT(E323/G323, "#,###.00"))," " &amp;I323)</f>
        <v>65.00 USD</v>
      </c>
      <c r="Q323" t="str">
        <f t="shared" ref="Q323:Q386" si="32">_xlfn.TEXTBEFORE(N323,"/")</f>
        <v>film &amp; video</v>
      </c>
      <c r="R323" t="str">
        <f t="shared" ref="R323:R386" si="33">_xlfn.TEXTAFTER(N323,"/")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0" hidden="1" x14ac:dyDescent="0.2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 t="b">
        <v>0</v>
      </c>
      <c r="M324" t="b">
        <v>0</v>
      </c>
      <c r="N324" t="s">
        <v>35</v>
      </c>
      <c r="O324" s="5">
        <f t="shared" si="30"/>
        <v>1.6656234096692113</v>
      </c>
      <c r="P324" s="7" t="str">
        <f t="shared" si="31"/>
        <v>38.00 USD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2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 t="b">
        <v>0</v>
      </c>
      <c r="M325" t="b">
        <v>0</v>
      </c>
      <c r="N325" t="s">
        <v>44</v>
      </c>
      <c r="O325" s="5">
        <f t="shared" ref="O325:O388" si="36">E325/D325</f>
        <v>0.24134831460674158</v>
      </c>
      <c r="P325" s="7" t="str">
        <f t="shared" si="31"/>
        <v>82.62 GBP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idden="1" x14ac:dyDescent="0.2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 t="b">
        <v>0</v>
      </c>
      <c r="M326" t="b">
        <v>1</v>
      </c>
      <c r="N326" t="s">
        <v>35</v>
      </c>
      <c r="O326" s="5">
        <f t="shared" si="36"/>
        <v>1.6405633802816901</v>
      </c>
      <c r="P326" s="7" t="str">
        <f t="shared" si="31"/>
        <v>37.94 USD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x14ac:dyDescent="0.2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 t="b">
        <v>0</v>
      </c>
      <c r="M327" t="b">
        <v>1</v>
      </c>
      <c r="N327" t="s">
        <v>35</v>
      </c>
      <c r="O327" s="5">
        <f t="shared" si="36"/>
        <v>0.90723076923076929</v>
      </c>
      <c r="P327" s="7" t="str">
        <f t="shared" si="31"/>
        <v>80.78 USD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0" x14ac:dyDescent="0.2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 t="b">
        <v>0</v>
      </c>
      <c r="M328" t="b">
        <v>0</v>
      </c>
      <c r="N328" t="s">
        <v>73</v>
      </c>
      <c r="O328" s="5">
        <f t="shared" si="36"/>
        <v>0.46194444444444444</v>
      </c>
      <c r="P328" s="7" t="str">
        <f t="shared" si="31"/>
        <v>25.98 USD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2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 t="b">
        <v>0</v>
      </c>
      <c r="M329" t="b">
        <v>1</v>
      </c>
      <c r="N329" t="s">
        <v>35</v>
      </c>
      <c r="O329" s="5">
        <f t="shared" si="36"/>
        <v>0.38538461538461538</v>
      </c>
      <c r="P329" s="7" t="str">
        <f t="shared" si="31"/>
        <v>30.36 USD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0" hidden="1" x14ac:dyDescent="0.2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 t="b">
        <v>0</v>
      </c>
      <c r="M330" t="b">
        <v>0</v>
      </c>
      <c r="N330" t="s">
        <v>25</v>
      </c>
      <c r="O330" s="5">
        <f t="shared" si="36"/>
        <v>1.3356231003039514</v>
      </c>
      <c r="P330" s="7" t="str">
        <f t="shared" si="31"/>
        <v>54.00 USD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idden="1" x14ac:dyDescent="0.2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 t="b">
        <v>0</v>
      </c>
      <c r="M331" t="b">
        <v>0</v>
      </c>
      <c r="N331" t="s">
        <v>91</v>
      </c>
      <c r="O331" s="5">
        <f t="shared" si="36"/>
        <v>0.22896588486140726</v>
      </c>
      <c r="P331" s="7" t="str">
        <f t="shared" si="31"/>
        <v>101.79 USD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0" hidden="1" x14ac:dyDescent="0.2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 t="b">
        <v>0</v>
      </c>
      <c r="M332" t="b">
        <v>0</v>
      </c>
      <c r="N332" t="s">
        <v>44</v>
      </c>
      <c r="O332" s="5">
        <f t="shared" si="36"/>
        <v>1.8495548961424333</v>
      </c>
      <c r="P332" s="7" t="str">
        <f t="shared" si="31"/>
        <v>45.00 GBP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idden="1" x14ac:dyDescent="0.2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 t="b">
        <v>0</v>
      </c>
      <c r="M333" t="b">
        <v>0</v>
      </c>
      <c r="N333" t="s">
        <v>19</v>
      </c>
      <c r="O333" s="5">
        <f t="shared" si="36"/>
        <v>4.4372727272727275</v>
      </c>
      <c r="P333" s="7" t="str">
        <f t="shared" si="31"/>
        <v>77.07 USD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0" hidden="1" x14ac:dyDescent="0.2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 t="b">
        <v>0</v>
      </c>
      <c r="M334" t="b">
        <v>0</v>
      </c>
      <c r="N334" t="s">
        <v>67</v>
      </c>
      <c r="O334" s="5">
        <f t="shared" si="36"/>
        <v>1.999806763285024</v>
      </c>
      <c r="P334" s="7" t="str">
        <f t="shared" si="31"/>
        <v>88.08 USD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idden="1" x14ac:dyDescent="0.2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 t="b">
        <v>0</v>
      </c>
      <c r="M335" t="b">
        <v>0</v>
      </c>
      <c r="N335" t="s">
        <v>35</v>
      </c>
      <c r="O335" s="5">
        <f t="shared" si="36"/>
        <v>1.2395833333333333</v>
      </c>
      <c r="P335" s="7" t="str">
        <f t="shared" si="31"/>
        <v>47.04 USD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idden="1" x14ac:dyDescent="0.2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 t="b">
        <v>0</v>
      </c>
      <c r="M336" t="b">
        <v>0</v>
      </c>
      <c r="N336" t="s">
        <v>25</v>
      </c>
      <c r="O336" s="5">
        <f t="shared" si="36"/>
        <v>1.8661329305135952</v>
      </c>
      <c r="P336" s="7" t="str">
        <f t="shared" si="31"/>
        <v>111.00 USD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idden="1" x14ac:dyDescent="0.2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 t="b">
        <v>0</v>
      </c>
      <c r="M337" t="b">
        <v>0</v>
      </c>
      <c r="N337" t="s">
        <v>25</v>
      </c>
      <c r="O337" s="5">
        <f t="shared" si="36"/>
        <v>1.1428538550057536</v>
      </c>
      <c r="P337" s="7" t="str">
        <f t="shared" si="31"/>
        <v>87.00 USD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2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 t="b">
        <v>0</v>
      </c>
      <c r="M338" t="b">
        <v>1</v>
      </c>
      <c r="N338" t="s">
        <v>25</v>
      </c>
      <c r="O338" s="5">
        <f t="shared" si="36"/>
        <v>0.97032531824611035</v>
      </c>
      <c r="P338" s="7" t="str">
        <f t="shared" si="31"/>
        <v>63.99 USD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idden="1" x14ac:dyDescent="0.2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 t="b">
        <v>0</v>
      </c>
      <c r="M339" t="b">
        <v>0</v>
      </c>
      <c r="N339" t="s">
        <v>35</v>
      </c>
      <c r="O339" s="5">
        <f t="shared" si="36"/>
        <v>1.2281904761904763</v>
      </c>
      <c r="P339" s="7" t="str">
        <f t="shared" si="31"/>
        <v>105.99 USD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idden="1" x14ac:dyDescent="0.2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 t="b">
        <v>0</v>
      </c>
      <c r="M340" t="b">
        <v>0</v>
      </c>
      <c r="N340" t="s">
        <v>35</v>
      </c>
      <c r="O340" s="5">
        <f t="shared" si="36"/>
        <v>1.7914326647564469</v>
      </c>
      <c r="P340" s="7" t="str">
        <f t="shared" si="31"/>
        <v>73.99 USD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idden="1" x14ac:dyDescent="0.2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 t="b">
        <v>0</v>
      </c>
      <c r="M341" t="b">
        <v>0</v>
      </c>
      <c r="N341" t="s">
        <v>35</v>
      </c>
      <c r="O341" s="5">
        <f t="shared" si="36"/>
        <v>0.79951577402787966</v>
      </c>
      <c r="P341" s="7" t="str">
        <f t="shared" si="31"/>
        <v>84.02 CAD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2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 t="b">
        <v>0</v>
      </c>
      <c r="M342" t="b">
        <v>0</v>
      </c>
      <c r="N342" t="s">
        <v>124</v>
      </c>
      <c r="O342" s="5">
        <f t="shared" si="36"/>
        <v>0.94242587601078165</v>
      </c>
      <c r="P342" s="7" t="str">
        <f t="shared" si="31"/>
        <v>88.97 USD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x14ac:dyDescent="0.2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 t="b">
        <v>0</v>
      </c>
      <c r="M343" t="b">
        <v>0</v>
      </c>
      <c r="N343" t="s">
        <v>62</v>
      </c>
      <c r="O343" s="5">
        <f t="shared" si="36"/>
        <v>0.84669291338582675</v>
      </c>
      <c r="P343" s="7" t="str">
        <f t="shared" si="31"/>
        <v>76.99 USD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2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 t="b">
        <v>0</v>
      </c>
      <c r="M344" t="b">
        <v>0</v>
      </c>
      <c r="N344" t="s">
        <v>35</v>
      </c>
      <c r="O344" s="5">
        <f t="shared" si="36"/>
        <v>0.66521920668058454</v>
      </c>
      <c r="P344" s="7" t="str">
        <f t="shared" si="31"/>
        <v>97.15 USD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2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 t="b">
        <v>0</v>
      </c>
      <c r="M345" t="b">
        <v>0</v>
      </c>
      <c r="N345" t="s">
        <v>35</v>
      </c>
      <c r="O345" s="5">
        <f t="shared" si="36"/>
        <v>0.53922222222222227</v>
      </c>
      <c r="P345" s="7" t="str">
        <f t="shared" si="31"/>
        <v>33.01 USD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2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 t="b">
        <v>0</v>
      </c>
      <c r="M346" t="b">
        <v>0</v>
      </c>
      <c r="N346" t="s">
        <v>91</v>
      </c>
      <c r="O346" s="5">
        <f t="shared" si="36"/>
        <v>0.41983299595141699</v>
      </c>
      <c r="P346" s="7" t="str">
        <f t="shared" si="31"/>
        <v>99.95 USD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2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 t="b">
        <v>0</v>
      </c>
      <c r="M347" t="b">
        <v>0</v>
      </c>
      <c r="N347" t="s">
        <v>55</v>
      </c>
      <c r="O347" s="5">
        <f t="shared" si="36"/>
        <v>0.14694796954314721</v>
      </c>
      <c r="P347" s="7" t="str">
        <f t="shared" si="31"/>
        <v>69.97 GBP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2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 t="b">
        <v>0</v>
      </c>
      <c r="M348" t="b">
        <v>1</v>
      </c>
      <c r="N348" t="s">
        <v>62</v>
      </c>
      <c r="O348" s="5">
        <f t="shared" si="36"/>
        <v>0.34475</v>
      </c>
      <c r="P348" s="7" t="str">
        <f t="shared" si="31"/>
        <v>110.32 USD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idden="1" x14ac:dyDescent="0.2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 t="b">
        <v>0</v>
      </c>
      <c r="M349" t="b">
        <v>0</v>
      </c>
      <c r="N349" t="s">
        <v>30</v>
      </c>
      <c r="O349" s="5">
        <f t="shared" si="36"/>
        <v>14.007777777777777</v>
      </c>
      <c r="P349" s="7" t="str">
        <f t="shared" si="31"/>
        <v>66.01 USD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2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 t="b">
        <v>0</v>
      </c>
      <c r="M350" t="b">
        <v>0</v>
      </c>
      <c r="N350" t="s">
        <v>19</v>
      </c>
      <c r="O350" s="5">
        <f t="shared" si="36"/>
        <v>0.71770351758793971</v>
      </c>
      <c r="P350" s="7" t="str">
        <f t="shared" si="31"/>
        <v>41.01 USD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2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 t="b">
        <v>0</v>
      </c>
      <c r="M351" t="b">
        <v>0</v>
      </c>
      <c r="N351" t="s">
        <v>35</v>
      </c>
      <c r="O351" s="5">
        <f t="shared" si="36"/>
        <v>0.53074115044247783</v>
      </c>
      <c r="P351" s="7" t="str">
        <f t="shared" si="31"/>
        <v>103.96 USD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2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 t="b">
        <v>0</v>
      </c>
      <c r="M352" t="b">
        <v>1</v>
      </c>
      <c r="N352" t="s">
        <v>161</v>
      </c>
      <c r="O352" s="5">
        <f t="shared" si="36"/>
        <v>0.05</v>
      </c>
      <c r="P352" s="7" t="str">
        <f t="shared" si="31"/>
        <v>5.00 USD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idden="1" x14ac:dyDescent="0.2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 t="b">
        <v>0</v>
      </c>
      <c r="M353" t="b">
        <v>0</v>
      </c>
      <c r="N353" t="s">
        <v>25</v>
      </c>
      <c r="O353" s="5">
        <f t="shared" si="36"/>
        <v>1.2770715249662619</v>
      </c>
      <c r="P353" s="7" t="str">
        <f t="shared" si="31"/>
        <v>47.01 USD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2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 t="b">
        <v>0</v>
      </c>
      <c r="M354" t="b">
        <v>0</v>
      </c>
      <c r="N354" t="s">
        <v>35</v>
      </c>
      <c r="O354" s="5">
        <f t="shared" si="36"/>
        <v>0.34892857142857142</v>
      </c>
      <c r="P354" s="7" t="str">
        <f t="shared" si="31"/>
        <v>29.61 CAD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idden="1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 t="b">
        <v>0</v>
      </c>
      <c r="M355" t="b">
        <v>0</v>
      </c>
      <c r="N355" t="s">
        <v>35</v>
      </c>
      <c r="O355" s="5">
        <f t="shared" si="36"/>
        <v>4.105982142857143</v>
      </c>
      <c r="P355" s="7" t="str">
        <f t="shared" si="31"/>
        <v>81.01 USD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idden="1" x14ac:dyDescent="0.2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 t="b">
        <v>0</v>
      </c>
      <c r="M356" t="b">
        <v>0</v>
      </c>
      <c r="N356" t="s">
        <v>44</v>
      </c>
      <c r="O356" s="5">
        <f t="shared" si="36"/>
        <v>1.2373770491803278</v>
      </c>
      <c r="P356" s="7" t="str">
        <f t="shared" si="31"/>
        <v>94.35 DKK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idden="1" x14ac:dyDescent="0.2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 t="b">
        <v>0</v>
      </c>
      <c r="M357" t="b">
        <v>0</v>
      </c>
      <c r="N357" t="s">
        <v>67</v>
      </c>
      <c r="O357" s="5">
        <f t="shared" si="36"/>
        <v>0.58973684210526311</v>
      </c>
      <c r="P357" s="7" t="str">
        <f t="shared" si="31"/>
        <v>26.06 USD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2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 t="b">
        <v>0</v>
      </c>
      <c r="M358" t="b">
        <v>0</v>
      </c>
      <c r="N358" t="s">
        <v>35</v>
      </c>
      <c r="O358" s="5">
        <f t="shared" si="36"/>
        <v>0.36892473118279567</v>
      </c>
      <c r="P358" s="7" t="str">
        <f t="shared" si="31"/>
        <v>85.78 EUR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idden="1" x14ac:dyDescent="0.2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 t="b">
        <v>0</v>
      </c>
      <c r="M359" t="b">
        <v>0</v>
      </c>
      <c r="N359" t="s">
        <v>91</v>
      </c>
      <c r="O359" s="5">
        <f t="shared" si="36"/>
        <v>1.8491304347826087</v>
      </c>
      <c r="P359" s="7" t="str">
        <f t="shared" si="31"/>
        <v>103.73 USD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2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 t="b">
        <v>1</v>
      </c>
      <c r="M360" t="b">
        <v>0</v>
      </c>
      <c r="N360" t="s">
        <v>124</v>
      </c>
      <c r="O360" s="5">
        <f t="shared" si="36"/>
        <v>0.11814432989690722</v>
      </c>
      <c r="P360" s="7" t="str">
        <f t="shared" si="31"/>
        <v>49.83 CAD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idden="1" x14ac:dyDescent="0.2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 t="b">
        <v>0</v>
      </c>
      <c r="M361" t="b">
        <v>0</v>
      </c>
      <c r="N361" t="s">
        <v>73</v>
      </c>
      <c r="O361" s="5">
        <f t="shared" si="36"/>
        <v>2.9870000000000001</v>
      </c>
      <c r="P361" s="7" t="str">
        <f t="shared" si="31"/>
        <v>63.89 USD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idden="1" x14ac:dyDescent="0.2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 t="b">
        <v>0</v>
      </c>
      <c r="M362" t="b">
        <v>1</v>
      </c>
      <c r="N362" t="s">
        <v>35</v>
      </c>
      <c r="O362" s="5">
        <f t="shared" si="36"/>
        <v>2.2635175879396985</v>
      </c>
      <c r="P362" s="7" t="str">
        <f t="shared" si="31"/>
        <v>47.00 GBP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idden="1" x14ac:dyDescent="0.2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 t="b">
        <v>0</v>
      </c>
      <c r="M363" t="b">
        <v>0</v>
      </c>
      <c r="N363" t="s">
        <v>35</v>
      </c>
      <c r="O363" s="5">
        <f t="shared" si="36"/>
        <v>1.7356363636363636</v>
      </c>
      <c r="P363" s="7" t="str">
        <f t="shared" si="31"/>
        <v>108.48 USD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idden="1" x14ac:dyDescent="0.2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 t="b">
        <v>0</v>
      </c>
      <c r="M364" t="b">
        <v>0</v>
      </c>
      <c r="N364" t="s">
        <v>25</v>
      </c>
      <c r="O364" s="5">
        <f t="shared" si="36"/>
        <v>3.7175675675675675</v>
      </c>
      <c r="P364" s="7" t="str">
        <f t="shared" si="31"/>
        <v>72.02 USD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idden="1" x14ac:dyDescent="0.2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 t="b">
        <v>0</v>
      </c>
      <c r="M365" t="b">
        <v>0</v>
      </c>
      <c r="N365" t="s">
        <v>25</v>
      </c>
      <c r="O365" s="5">
        <f t="shared" si="36"/>
        <v>1.601923076923077</v>
      </c>
      <c r="P365" s="7" t="str">
        <f t="shared" si="31"/>
        <v>59.93 USD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idden="1" x14ac:dyDescent="0.2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 t="b">
        <v>0</v>
      </c>
      <c r="M366" t="b">
        <v>0</v>
      </c>
      <c r="N366" t="s">
        <v>62</v>
      </c>
      <c r="O366" s="5">
        <f t="shared" si="36"/>
        <v>16.163333333333334</v>
      </c>
      <c r="P366" s="7" t="str">
        <f t="shared" si="31"/>
        <v>78.21 USD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idden="1" x14ac:dyDescent="0.2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 t="b">
        <v>0</v>
      </c>
      <c r="M367" t="b">
        <v>0</v>
      </c>
      <c r="N367" t="s">
        <v>35</v>
      </c>
      <c r="O367" s="5">
        <f t="shared" si="36"/>
        <v>7.3343749999999996</v>
      </c>
      <c r="P367" s="7" t="str">
        <f t="shared" si="31"/>
        <v>104.78 AUD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idden="1" x14ac:dyDescent="0.2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 t="b">
        <v>0</v>
      </c>
      <c r="M368" t="b">
        <v>1</v>
      </c>
      <c r="N368" t="s">
        <v>35</v>
      </c>
      <c r="O368" s="5">
        <f t="shared" si="36"/>
        <v>5.9211111111111112</v>
      </c>
      <c r="P368" s="7" t="str">
        <f t="shared" si="31"/>
        <v>105.52 USD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2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 t="b">
        <v>0</v>
      </c>
      <c r="M369" t="b">
        <v>1</v>
      </c>
      <c r="N369" t="s">
        <v>35</v>
      </c>
      <c r="O369" s="5">
        <f t="shared" si="36"/>
        <v>0.18888888888888888</v>
      </c>
      <c r="P369" s="7" t="str">
        <f t="shared" si="31"/>
        <v>24.93 USD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idden="1" x14ac:dyDescent="0.2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 t="b">
        <v>0</v>
      </c>
      <c r="M370" t="b">
        <v>1</v>
      </c>
      <c r="N370" t="s">
        <v>44</v>
      </c>
      <c r="O370" s="5">
        <f t="shared" si="36"/>
        <v>2.7680769230769231</v>
      </c>
      <c r="P370" s="7" t="str">
        <f t="shared" si="31"/>
        <v>69.87 GBP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idden="1" x14ac:dyDescent="0.2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 t="b">
        <v>0</v>
      </c>
      <c r="M371" t="b">
        <v>1</v>
      </c>
      <c r="N371" t="s">
        <v>271</v>
      </c>
      <c r="O371" s="5">
        <f t="shared" si="36"/>
        <v>2.730185185185185</v>
      </c>
      <c r="P371" s="7" t="str">
        <f t="shared" si="31"/>
        <v>95.73 USD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idden="1" x14ac:dyDescent="0.2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 t="b">
        <v>0</v>
      </c>
      <c r="M372" t="b">
        <v>0</v>
      </c>
      <c r="N372" t="s">
        <v>35</v>
      </c>
      <c r="O372" s="5">
        <f t="shared" si="36"/>
        <v>1.593633125556545</v>
      </c>
      <c r="P372" s="7" t="str">
        <f t="shared" si="31"/>
        <v>30.00 USD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2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 t="b">
        <v>0</v>
      </c>
      <c r="M373" t="b">
        <v>0</v>
      </c>
      <c r="N373" t="s">
        <v>35</v>
      </c>
      <c r="O373" s="5">
        <f t="shared" si="36"/>
        <v>0.67869978858350954</v>
      </c>
      <c r="P373" s="7" t="str">
        <f t="shared" si="31"/>
        <v>59.01 USD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0" hidden="1" x14ac:dyDescent="0.2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 t="b">
        <v>0</v>
      </c>
      <c r="M374" t="b">
        <v>1</v>
      </c>
      <c r="N374" t="s">
        <v>44</v>
      </c>
      <c r="O374" s="5">
        <f t="shared" si="36"/>
        <v>15.915555555555555</v>
      </c>
      <c r="P374" s="7" t="str">
        <f t="shared" si="31"/>
        <v>84.76 USD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idden="1" x14ac:dyDescent="0.2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 t="b">
        <v>0</v>
      </c>
      <c r="M375" t="b">
        <v>0</v>
      </c>
      <c r="N375" t="s">
        <v>35</v>
      </c>
      <c r="O375" s="5">
        <f t="shared" si="36"/>
        <v>7.3018222222222224</v>
      </c>
      <c r="P375" s="7" t="str">
        <f t="shared" si="31"/>
        <v>78.01 USD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0" x14ac:dyDescent="0.2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 t="b">
        <v>0</v>
      </c>
      <c r="M376" t="b">
        <v>1</v>
      </c>
      <c r="N376" t="s">
        <v>44</v>
      </c>
      <c r="O376" s="5">
        <f t="shared" si="36"/>
        <v>0.13185782556750297</v>
      </c>
      <c r="P376" s="7" t="str">
        <f t="shared" si="31"/>
        <v>50.05 USD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0" x14ac:dyDescent="0.2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 t="b">
        <v>0</v>
      </c>
      <c r="M377" t="b">
        <v>0</v>
      </c>
      <c r="N377" t="s">
        <v>62</v>
      </c>
      <c r="O377" s="5">
        <f t="shared" si="36"/>
        <v>0.54777777777777781</v>
      </c>
      <c r="P377" s="7" t="str">
        <f t="shared" si="31"/>
        <v>59.16 USD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idden="1" x14ac:dyDescent="0.2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 t="b">
        <v>0</v>
      </c>
      <c r="M378" t="b">
        <v>0</v>
      </c>
      <c r="N378" t="s">
        <v>25</v>
      </c>
      <c r="O378" s="5">
        <f t="shared" si="36"/>
        <v>3.6102941176470589</v>
      </c>
      <c r="P378" s="7" t="str">
        <f t="shared" si="31"/>
        <v>93.70 USD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2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 t="b">
        <v>0</v>
      </c>
      <c r="M379" t="b">
        <v>0</v>
      </c>
      <c r="N379" t="s">
        <v>35</v>
      </c>
      <c r="O379" s="5">
        <f t="shared" si="36"/>
        <v>0.10257545271629778</v>
      </c>
      <c r="P379" s="7" t="str">
        <f t="shared" si="31"/>
        <v>40.14 USD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2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 t="b">
        <v>0</v>
      </c>
      <c r="M380" t="b">
        <v>0</v>
      </c>
      <c r="N380" t="s">
        <v>44</v>
      </c>
      <c r="O380" s="5">
        <f t="shared" si="36"/>
        <v>0.13962962962962963</v>
      </c>
      <c r="P380" s="7" t="str">
        <f t="shared" si="31"/>
        <v>70.09 USD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2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 t="b">
        <v>0</v>
      </c>
      <c r="M381" t="b">
        <v>0</v>
      </c>
      <c r="N381" t="s">
        <v>35</v>
      </c>
      <c r="O381" s="5">
        <f t="shared" si="36"/>
        <v>0.40444444444444444</v>
      </c>
      <c r="P381" s="7" t="str">
        <f t="shared" si="31"/>
        <v>66.18 GBP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0" hidden="1" x14ac:dyDescent="0.2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 t="b">
        <v>0</v>
      </c>
      <c r="M382" t="b">
        <v>0</v>
      </c>
      <c r="N382" t="s">
        <v>35</v>
      </c>
      <c r="O382" s="5">
        <f t="shared" si="36"/>
        <v>1.6032</v>
      </c>
      <c r="P382" s="7" t="str">
        <f t="shared" si="31"/>
        <v>47.71 USD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idden="1" x14ac:dyDescent="0.2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 t="b">
        <v>0</v>
      </c>
      <c r="M383" t="b">
        <v>0</v>
      </c>
      <c r="N383" t="s">
        <v>35</v>
      </c>
      <c r="O383" s="5">
        <f t="shared" si="36"/>
        <v>1.8394339622641509</v>
      </c>
      <c r="P383" s="7" t="str">
        <f t="shared" si="31"/>
        <v>62.90 USD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x14ac:dyDescent="0.2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 t="b">
        <v>0</v>
      </c>
      <c r="M384" t="b">
        <v>0</v>
      </c>
      <c r="N384" t="s">
        <v>124</v>
      </c>
      <c r="O384" s="5">
        <f t="shared" si="36"/>
        <v>0.63769230769230767</v>
      </c>
      <c r="P384" s="7" t="str">
        <f t="shared" si="31"/>
        <v>86.61 USD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idden="1" x14ac:dyDescent="0.2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 t="b">
        <v>0</v>
      </c>
      <c r="M385" t="b">
        <v>1</v>
      </c>
      <c r="N385" t="s">
        <v>19</v>
      </c>
      <c r="O385" s="5">
        <f t="shared" si="36"/>
        <v>2.2538095238095237</v>
      </c>
      <c r="P385" s="7" t="str">
        <f t="shared" si="31"/>
        <v>75.13 USD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idden="1" x14ac:dyDescent="0.2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 t="b">
        <v>1</v>
      </c>
      <c r="M386" t="b">
        <v>1</v>
      </c>
      <c r="N386" t="s">
        <v>44</v>
      </c>
      <c r="O386" s="5">
        <f t="shared" si="36"/>
        <v>1.7200961538461539</v>
      </c>
      <c r="P386" s="7" t="str">
        <f t="shared" si="31"/>
        <v>41.00 USD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0" hidden="1" x14ac:dyDescent="0.2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 t="b">
        <v>0</v>
      </c>
      <c r="M387" t="b">
        <v>0</v>
      </c>
      <c r="N387" t="s">
        <v>70</v>
      </c>
      <c r="O387" s="5">
        <f t="shared" si="36"/>
        <v>1.4616709511568124</v>
      </c>
      <c r="P387" s="7" t="str">
        <f t="shared" ref="P387:P450" si="37">_xlfn.CONCAT(IF(G387=0,0,TEXT(E387/G387, "#,###.00"))," " &amp;I387)</f>
        <v>50.01 USD</v>
      </c>
      <c r="Q387" t="str">
        <f t="shared" ref="Q387:Q450" si="38">_xlfn.TEXTBEFORE(N387,"/")</f>
        <v>publishing</v>
      </c>
      <c r="R387" t="str">
        <f t="shared" ref="R387:R450" si="39">_xlfn.TEXTAFTER(N387,"/")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0" x14ac:dyDescent="0.2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 t="b">
        <v>0</v>
      </c>
      <c r="M388" t="b">
        <v>0</v>
      </c>
      <c r="N388" t="s">
        <v>35</v>
      </c>
      <c r="O388" s="5">
        <f t="shared" si="36"/>
        <v>0.76423616236162362</v>
      </c>
      <c r="P388" s="7" t="str">
        <f t="shared" si="37"/>
        <v>96.96 USD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2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 t="b">
        <v>0</v>
      </c>
      <c r="M389" t="b">
        <v>0</v>
      </c>
      <c r="N389" t="s">
        <v>67</v>
      </c>
      <c r="O389" s="5">
        <f t="shared" ref="O389:O452" si="42">E389/D389</f>
        <v>0.39261467889908258</v>
      </c>
      <c r="P389" s="7" t="str">
        <f t="shared" si="37"/>
        <v>100.93 USD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idden="1" x14ac:dyDescent="0.2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 t="b">
        <v>0</v>
      </c>
      <c r="M390" t="b">
        <v>0</v>
      </c>
      <c r="N390" t="s">
        <v>62</v>
      </c>
      <c r="O390" s="5">
        <f t="shared" si="42"/>
        <v>0.11270034843205574</v>
      </c>
      <c r="P390" s="7" t="str">
        <f t="shared" si="37"/>
        <v>89.23 CHF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idden="1" x14ac:dyDescent="0.2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 t="b">
        <v>0</v>
      </c>
      <c r="M391" t="b">
        <v>0</v>
      </c>
      <c r="N391" t="s">
        <v>35</v>
      </c>
      <c r="O391" s="5">
        <f t="shared" si="42"/>
        <v>1.2211084337349398</v>
      </c>
      <c r="P391" s="7" t="str">
        <f t="shared" si="37"/>
        <v>87.98 USD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idden="1" x14ac:dyDescent="0.2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 t="b">
        <v>0</v>
      </c>
      <c r="M392" t="b">
        <v>0</v>
      </c>
      <c r="N392" t="s">
        <v>124</v>
      </c>
      <c r="O392" s="5">
        <f t="shared" si="42"/>
        <v>1.8654166666666667</v>
      </c>
      <c r="P392" s="7" t="str">
        <f t="shared" si="37"/>
        <v>89.54 USD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2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 t="b">
        <v>0</v>
      </c>
      <c r="M393" t="b">
        <v>0</v>
      </c>
      <c r="N393" t="s">
        <v>70</v>
      </c>
      <c r="O393" s="5">
        <f t="shared" si="42"/>
        <v>7.27317880794702E-2</v>
      </c>
      <c r="P393" s="7" t="str">
        <f t="shared" si="37"/>
        <v>29.09 USD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0" x14ac:dyDescent="0.2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 t="b">
        <v>0</v>
      </c>
      <c r="M394" t="b">
        <v>0</v>
      </c>
      <c r="N394" t="s">
        <v>67</v>
      </c>
      <c r="O394" s="5">
        <f t="shared" si="42"/>
        <v>0.65642371234207963</v>
      </c>
      <c r="P394" s="7" t="str">
        <f t="shared" si="37"/>
        <v>42.01 USD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idden="1" x14ac:dyDescent="0.2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 t="b">
        <v>0</v>
      </c>
      <c r="M395" t="b">
        <v>0</v>
      </c>
      <c r="N395" t="s">
        <v>161</v>
      </c>
      <c r="O395" s="5">
        <f t="shared" si="42"/>
        <v>2.2896178343949045</v>
      </c>
      <c r="P395" s="7" t="str">
        <f t="shared" si="37"/>
        <v>47.00 CAD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idden="1" x14ac:dyDescent="0.2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 t="b">
        <v>0</v>
      </c>
      <c r="M396" t="b">
        <v>1</v>
      </c>
      <c r="N396" t="s">
        <v>44</v>
      </c>
      <c r="O396" s="5">
        <f t="shared" si="42"/>
        <v>4.6937499999999996</v>
      </c>
      <c r="P396" s="7" t="str">
        <f t="shared" si="37"/>
        <v>110.44 USD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0" hidden="1" x14ac:dyDescent="0.2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 t="b">
        <v>1</v>
      </c>
      <c r="M397" t="b">
        <v>0</v>
      </c>
      <c r="N397" t="s">
        <v>35</v>
      </c>
      <c r="O397" s="5">
        <f t="shared" si="42"/>
        <v>1.3011267605633803</v>
      </c>
      <c r="P397" s="7" t="str">
        <f t="shared" si="37"/>
        <v>41.99 USD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idden="1" x14ac:dyDescent="0.2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 t="b">
        <v>0</v>
      </c>
      <c r="M398" t="b">
        <v>0</v>
      </c>
      <c r="N398" t="s">
        <v>55</v>
      </c>
      <c r="O398" s="5">
        <f t="shared" si="42"/>
        <v>1.6705422993492407</v>
      </c>
      <c r="P398" s="7" t="str">
        <f t="shared" si="37"/>
        <v>48.01 AUD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idden="1" x14ac:dyDescent="0.2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 t="b">
        <v>0</v>
      </c>
      <c r="M399" t="b">
        <v>0</v>
      </c>
      <c r="N399" t="s">
        <v>25</v>
      </c>
      <c r="O399" s="5">
        <f t="shared" si="42"/>
        <v>1.738641975308642</v>
      </c>
      <c r="P399" s="7" t="str">
        <f t="shared" si="37"/>
        <v>31.02 USD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idden="1" x14ac:dyDescent="0.2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 t="b">
        <v>0</v>
      </c>
      <c r="M400" t="b">
        <v>1</v>
      </c>
      <c r="N400" t="s">
        <v>73</v>
      </c>
      <c r="O400" s="5">
        <f t="shared" si="42"/>
        <v>7.1776470588235295</v>
      </c>
      <c r="P400" s="7" t="str">
        <f t="shared" si="37"/>
        <v>99.20 EUR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2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 t="b">
        <v>0</v>
      </c>
      <c r="M401" t="b">
        <v>0</v>
      </c>
      <c r="N401" t="s">
        <v>62</v>
      </c>
      <c r="O401" s="5">
        <f t="shared" si="42"/>
        <v>0.63850976361767731</v>
      </c>
      <c r="P401" s="7" t="str">
        <f t="shared" si="37"/>
        <v>66.02 USD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x14ac:dyDescent="0.2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 t="b">
        <v>0</v>
      </c>
      <c r="M402" t="b">
        <v>1</v>
      </c>
      <c r="N402" t="s">
        <v>124</v>
      </c>
      <c r="O402" s="5">
        <f t="shared" si="42"/>
        <v>0.02</v>
      </c>
      <c r="P402" s="7" t="str">
        <f t="shared" si="37"/>
        <v>2.00 USD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idden="1" x14ac:dyDescent="0.2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 t="b">
        <v>0</v>
      </c>
      <c r="M403" t="b">
        <v>0</v>
      </c>
      <c r="N403" t="s">
        <v>35</v>
      </c>
      <c r="O403" s="5">
        <f t="shared" si="42"/>
        <v>15.302222222222222</v>
      </c>
      <c r="P403" s="7" t="str">
        <f t="shared" si="37"/>
        <v>46.06 USD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2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 t="b">
        <v>0</v>
      </c>
      <c r="M404" t="b">
        <v>1</v>
      </c>
      <c r="N404" t="s">
        <v>102</v>
      </c>
      <c r="O404" s="5">
        <f t="shared" si="42"/>
        <v>0.40356164383561643</v>
      </c>
      <c r="P404" s="7" t="str">
        <f t="shared" si="37"/>
        <v>73.65 USD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2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 t="b">
        <v>0</v>
      </c>
      <c r="M405" t="b">
        <v>1</v>
      </c>
      <c r="N405" t="s">
        <v>35</v>
      </c>
      <c r="O405" s="5">
        <f t="shared" si="42"/>
        <v>0.86220633299284988</v>
      </c>
      <c r="P405" s="7" t="str">
        <f t="shared" si="37"/>
        <v>55.99 CAD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idden="1" x14ac:dyDescent="0.2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 t="b">
        <v>0</v>
      </c>
      <c r="M406" t="b">
        <v>0</v>
      </c>
      <c r="N406" t="s">
        <v>35</v>
      </c>
      <c r="O406" s="5">
        <f t="shared" si="42"/>
        <v>3.1558486707566464</v>
      </c>
      <c r="P406" s="7" t="str">
        <f t="shared" si="37"/>
        <v>68.99 USD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2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 t="b">
        <v>0</v>
      </c>
      <c r="M407" t="b">
        <v>0</v>
      </c>
      <c r="N407" t="s">
        <v>35</v>
      </c>
      <c r="O407" s="5">
        <f t="shared" si="42"/>
        <v>0.89618243243243245</v>
      </c>
      <c r="P407" s="7" t="str">
        <f t="shared" si="37"/>
        <v>60.98 USD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idden="1" x14ac:dyDescent="0.2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 t="b">
        <v>1</v>
      </c>
      <c r="M408" t="b">
        <v>0</v>
      </c>
      <c r="N408" t="s">
        <v>44</v>
      </c>
      <c r="O408" s="5">
        <f t="shared" si="42"/>
        <v>1.8214503816793892</v>
      </c>
      <c r="P408" s="7" t="str">
        <f t="shared" si="37"/>
        <v>110.98 USD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idden="1" x14ac:dyDescent="0.2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 t="b">
        <v>0</v>
      </c>
      <c r="M409" t="b">
        <v>0</v>
      </c>
      <c r="N409" t="s">
        <v>35</v>
      </c>
      <c r="O409" s="5">
        <f t="shared" si="42"/>
        <v>3.5588235294117645</v>
      </c>
      <c r="P409" s="7" t="str">
        <f t="shared" si="37"/>
        <v>25.00 DKK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idden="1" x14ac:dyDescent="0.2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 t="b">
        <v>0</v>
      </c>
      <c r="M410" t="b">
        <v>0</v>
      </c>
      <c r="N410" t="s">
        <v>44</v>
      </c>
      <c r="O410" s="5">
        <f t="shared" si="42"/>
        <v>1.3183695652173912</v>
      </c>
      <c r="P410" s="7" t="str">
        <f t="shared" si="37"/>
        <v>78.76 CAD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2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 t="b">
        <v>0</v>
      </c>
      <c r="M411" t="b">
        <v>0</v>
      </c>
      <c r="N411" t="s">
        <v>25</v>
      </c>
      <c r="O411" s="5">
        <f t="shared" si="42"/>
        <v>0.46315634218289087</v>
      </c>
      <c r="P411" s="7" t="str">
        <f t="shared" si="37"/>
        <v>87.96 USD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idden="1" x14ac:dyDescent="0.2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 t="b">
        <v>0</v>
      </c>
      <c r="M412" t="b">
        <v>0</v>
      </c>
      <c r="N412" t="s">
        <v>294</v>
      </c>
      <c r="O412" s="5">
        <f t="shared" si="42"/>
        <v>0.36132726089785294</v>
      </c>
      <c r="P412" s="7" t="str">
        <f t="shared" si="37"/>
        <v>49.99 USD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idden="1" x14ac:dyDescent="0.2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 t="b">
        <v>0</v>
      </c>
      <c r="M413" t="b">
        <v>0</v>
      </c>
      <c r="N413" t="s">
        <v>35</v>
      </c>
      <c r="O413" s="5">
        <f t="shared" si="42"/>
        <v>1.0462820512820512</v>
      </c>
      <c r="P413" s="7" t="str">
        <f t="shared" si="37"/>
        <v>99.52 USD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idden="1" x14ac:dyDescent="0.2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 t="b">
        <v>0</v>
      </c>
      <c r="M414" t="b">
        <v>0</v>
      </c>
      <c r="N414" t="s">
        <v>121</v>
      </c>
      <c r="O414" s="5">
        <f t="shared" si="42"/>
        <v>6.6885714285714286</v>
      </c>
      <c r="P414" s="7" t="str">
        <f t="shared" si="37"/>
        <v>104.82 USD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idden="1" x14ac:dyDescent="0.2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 t="b">
        <v>0</v>
      </c>
      <c r="M415" t="b">
        <v>0</v>
      </c>
      <c r="N415" t="s">
        <v>73</v>
      </c>
      <c r="O415" s="5">
        <f t="shared" si="42"/>
        <v>0.62072823218997364</v>
      </c>
      <c r="P415" s="7" t="str">
        <f t="shared" si="37"/>
        <v>108.01 USD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2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 t="b">
        <v>0</v>
      </c>
      <c r="M416" t="b">
        <v>1</v>
      </c>
      <c r="N416" t="s">
        <v>19</v>
      </c>
      <c r="O416" s="5">
        <f t="shared" si="42"/>
        <v>0.84699787460148779</v>
      </c>
      <c r="P416" s="7" t="str">
        <f t="shared" si="37"/>
        <v>29.00 USD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2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 t="b">
        <v>0</v>
      </c>
      <c r="M417" t="b">
        <v>0</v>
      </c>
      <c r="N417" t="s">
        <v>35</v>
      </c>
      <c r="O417" s="5">
        <f t="shared" si="42"/>
        <v>0.11059030837004405</v>
      </c>
      <c r="P417" s="7" t="str">
        <f t="shared" si="37"/>
        <v>30.03 USD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0" x14ac:dyDescent="0.2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 t="b">
        <v>0</v>
      </c>
      <c r="M418" t="b">
        <v>1</v>
      </c>
      <c r="N418" t="s">
        <v>44</v>
      </c>
      <c r="O418" s="5">
        <f t="shared" si="42"/>
        <v>0.43838781575037145</v>
      </c>
      <c r="P418" s="7" t="str">
        <f t="shared" si="37"/>
        <v>41.01 USD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2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 t="b">
        <v>0</v>
      </c>
      <c r="M419" t="b">
        <v>0</v>
      </c>
      <c r="N419" t="s">
        <v>35</v>
      </c>
      <c r="O419" s="5">
        <f t="shared" si="42"/>
        <v>0.55470588235294116</v>
      </c>
      <c r="P419" s="7" t="str">
        <f t="shared" si="37"/>
        <v>62.87 USD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2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 t="b">
        <v>0</v>
      </c>
      <c r="M420" t="b">
        <v>0</v>
      </c>
      <c r="N420" t="s">
        <v>44</v>
      </c>
      <c r="O420" s="5">
        <f t="shared" si="42"/>
        <v>0.57399511301160655</v>
      </c>
      <c r="P420" s="7" t="str">
        <f t="shared" si="37"/>
        <v>47.01 CAD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idden="1" x14ac:dyDescent="0.2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 t="b">
        <v>0</v>
      </c>
      <c r="M421" t="b">
        <v>0</v>
      </c>
      <c r="N421" t="s">
        <v>30</v>
      </c>
      <c r="O421" s="5">
        <f t="shared" si="42"/>
        <v>1.2343497363796134</v>
      </c>
      <c r="P421" s="7" t="str">
        <f t="shared" si="37"/>
        <v>27.00 USD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idden="1" x14ac:dyDescent="0.2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 t="b">
        <v>0</v>
      </c>
      <c r="M422" t="b">
        <v>0</v>
      </c>
      <c r="N422" t="s">
        <v>35</v>
      </c>
      <c r="O422" s="5">
        <f t="shared" si="42"/>
        <v>1.2846</v>
      </c>
      <c r="P422" s="7" t="str">
        <f t="shared" si="37"/>
        <v>68.33 USD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2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 t="b">
        <v>0</v>
      </c>
      <c r="M423" t="b">
        <v>1</v>
      </c>
      <c r="N423" t="s">
        <v>67</v>
      </c>
      <c r="O423" s="5">
        <f t="shared" si="42"/>
        <v>0.63989361702127656</v>
      </c>
      <c r="P423" s="7" t="str">
        <f t="shared" si="37"/>
        <v>50.97 USD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0" hidden="1" x14ac:dyDescent="0.2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 t="b">
        <v>0</v>
      </c>
      <c r="M424" t="b">
        <v>1</v>
      </c>
      <c r="N424" t="s">
        <v>35</v>
      </c>
      <c r="O424" s="5">
        <f t="shared" si="42"/>
        <v>1.2729885057471264</v>
      </c>
      <c r="P424" s="7" t="str">
        <f t="shared" si="37"/>
        <v>54.02 USD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2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 t="b">
        <v>0</v>
      </c>
      <c r="M425" t="b">
        <v>1</v>
      </c>
      <c r="N425" t="s">
        <v>19</v>
      </c>
      <c r="O425" s="5">
        <f t="shared" si="42"/>
        <v>0.10638024357239513</v>
      </c>
      <c r="P425" s="7" t="str">
        <f t="shared" si="37"/>
        <v>97.06 USD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2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 t="b">
        <v>0</v>
      </c>
      <c r="M426" t="b">
        <v>0</v>
      </c>
      <c r="N426" t="s">
        <v>62</v>
      </c>
      <c r="O426" s="5">
        <f t="shared" si="42"/>
        <v>0.40470588235294119</v>
      </c>
      <c r="P426" s="7" t="str">
        <f t="shared" si="37"/>
        <v>24.87 USD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idden="1" x14ac:dyDescent="0.2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 t="b">
        <v>0</v>
      </c>
      <c r="M427" t="b">
        <v>0</v>
      </c>
      <c r="N427" t="s">
        <v>124</v>
      </c>
      <c r="O427" s="5">
        <f t="shared" si="42"/>
        <v>2.8766666666666665</v>
      </c>
      <c r="P427" s="7" t="str">
        <f t="shared" si="37"/>
        <v>84.42 USD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idden="1" x14ac:dyDescent="0.2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 t="b">
        <v>0</v>
      </c>
      <c r="M428" t="b">
        <v>0</v>
      </c>
      <c r="N428" t="s">
        <v>35</v>
      </c>
      <c r="O428" s="5">
        <f t="shared" si="42"/>
        <v>5.7294444444444448</v>
      </c>
      <c r="P428" s="7" t="str">
        <f t="shared" si="37"/>
        <v>47.09 USD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idden="1" x14ac:dyDescent="0.2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 t="b">
        <v>0</v>
      </c>
      <c r="M429" t="b">
        <v>1</v>
      </c>
      <c r="N429" t="s">
        <v>35</v>
      </c>
      <c r="O429" s="5">
        <f t="shared" si="42"/>
        <v>1.1290429799426933</v>
      </c>
      <c r="P429" s="7" t="str">
        <f t="shared" si="37"/>
        <v>78.00 USD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2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 t="b">
        <v>0</v>
      </c>
      <c r="M430" t="b">
        <v>0</v>
      </c>
      <c r="N430" t="s">
        <v>73</v>
      </c>
      <c r="O430" s="5">
        <f t="shared" si="42"/>
        <v>0.46387573964497042</v>
      </c>
      <c r="P430" s="7" t="str">
        <f t="shared" si="37"/>
        <v>62.97 USD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idden="1" x14ac:dyDescent="0.2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 t="b">
        <v>0</v>
      </c>
      <c r="M431" t="b">
        <v>1</v>
      </c>
      <c r="N431" t="s">
        <v>124</v>
      </c>
      <c r="O431" s="5">
        <f t="shared" si="42"/>
        <v>0.90675916230366493</v>
      </c>
      <c r="P431" s="7" t="str">
        <f t="shared" si="37"/>
        <v>81.01 USD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x14ac:dyDescent="0.2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 t="b">
        <v>0</v>
      </c>
      <c r="M432" t="b">
        <v>0</v>
      </c>
      <c r="N432" t="s">
        <v>35</v>
      </c>
      <c r="O432" s="5">
        <f t="shared" si="42"/>
        <v>0.67740740740740746</v>
      </c>
      <c r="P432" s="7" t="str">
        <f t="shared" si="37"/>
        <v>65.32 USD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idden="1" x14ac:dyDescent="0.2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 t="b">
        <v>1</v>
      </c>
      <c r="M433" t="b">
        <v>0</v>
      </c>
      <c r="N433" t="s">
        <v>35</v>
      </c>
      <c r="O433" s="5">
        <f t="shared" si="42"/>
        <v>1.9249019607843136</v>
      </c>
      <c r="P433" s="7" t="str">
        <f t="shared" si="37"/>
        <v>104.44 USD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x14ac:dyDescent="0.2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 t="b">
        <v>0</v>
      </c>
      <c r="M434" t="b">
        <v>0</v>
      </c>
      <c r="N434" t="s">
        <v>35</v>
      </c>
      <c r="O434" s="5">
        <f t="shared" si="42"/>
        <v>0.82714285714285718</v>
      </c>
      <c r="P434" s="7" t="str">
        <f t="shared" si="37"/>
        <v>69.99 USD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2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 t="b">
        <v>0</v>
      </c>
      <c r="M435" t="b">
        <v>1</v>
      </c>
      <c r="N435" t="s">
        <v>44</v>
      </c>
      <c r="O435" s="5">
        <f t="shared" si="42"/>
        <v>0.54163920922570019</v>
      </c>
      <c r="P435" s="7" t="str">
        <f t="shared" si="37"/>
        <v>83.02 USD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idden="1" x14ac:dyDescent="0.2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 t="b">
        <v>1</v>
      </c>
      <c r="M436" t="b">
        <v>0</v>
      </c>
      <c r="N436" t="s">
        <v>35</v>
      </c>
      <c r="O436" s="5">
        <f t="shared" si="42"/>
        <v>0.16722222222222222</v>
      </c>
      <c r="P436" s="7" t="str">
        <f t="shared" si="37"/>
        <v>90.30 CAD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idden="1" x14ac:dyDescent="0.2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 t="b">
        <v>0</v>
      </c>
      <c r="M437" t="b">
        <v>1</v>
      </c>
      <c r="N437" t="s">
        <v>35</v>
      </c>
      <c r="O437" s="5">
        <f t="shared" si="42"/>
        <v>1.168766404199475</v>
      </c>
      <c r="P437" s="7" t="str">
        <f t="shared" si="37"/>
        <v>103.98 EUR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idden="1" x14ac:dyDescent="0.2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 t="b">
        <v>0</v>
      </c>
      <c r="M438" t="b">
        <v>0</v>
      </c>
      <c r="N438" t="s">
        <v>161</v>
      </c>
      <c r="O438" s="5">
        <f t="shared" si="42"/>
        <v>10.521538461538462</v>
      </c>
      <c r="P438" s="7" t="str">
        <f t="shared" si="37"/>
        <v>54.93 USD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idden="1" x14ac:dyDescent="0.2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 t="b">
        <v>0</v>
      </c>
      <c r="M439" t="b">
        <v>1</v>
      </c>
      <c r="N439" t="s">
        <v>73</v>
      </c>
      <c r="O439" s="5">
        <f t="shared" si="42"/>
        <v>1.2307407407407407</v>
      </c>
      <c r="P439" s="7" t="str">
        <f t="shared" si="37"/>
        <v>51.92 USD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0" hidden="1" x14ac:dyDescent="0.2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 t="b">
        <v>0</v>
      </c>
      <c r="M440" t="b">
        <v>0</v>
      </c>
      <c r="N440" t="s">
        <v>35</v>
      </c>
      <c r="O440" s="5">
        <f t="shared" si="42"/>
        <v>1.7863855421686747</v>
      </c>
      <c r="P440" s="7" t="str">
        <f t="shared" si="37"/>
        <v>60.03 USD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idden="1" x14ac:dyDescent="0.2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 t="b">
        <v>0</v>
      </c>
      <c r="M441" t="b">
        <v>0</v>
      </c>
      <c r="N441" t="s">
        <v>476</v>
      </c>
      <c r="O441" s="5">
        <f t="shared" si="42"/>
        <v>3.5528169014084505</v>
      </c>
      <c r="P441" s="7" t="str">
        <f t="shared" si="37"/>
        <v>44.00 USD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idden="1" x14ac:dyDescent="0.2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 t="b">
        <v>0</v>
      </c>
      <c r="M442" t="b">
        <v>0</v>
      </c>
      <c r="N442" t="s">
        <v>271</v>
      </c>
      <c r="O442" s="5">
        <f t="shared" si="42"/>
        <v>1.6190634146341463</v>
      </c>
      <c r="P442" s="7" t="str">
        <f t="shared" si="37"/>
        <v>53.00 USD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2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 t="b">
        <v>0</v>
      </c>
      <c r="M443" t="b">
        <v>0</v>
      </c>
      <c r="N443" t="s">
        <v>67</v>
      </c>
      <c r="O443" s="5">
        <f t="shared" si="42"/>
        <v>0.24914285714285714</v>
      </c>
      <c r="P443" s="7" t="str">
        <f t="shared" si="37"/>
        <v>54.50 USD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idden="1" x14ac:dyDescent="0.2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 t="b">
        <v>0</v>
      </c>
      <c r="M444" t="b">
        <v>0</v>
      </c>
      <c r="N444" t="s">
        <v>35</v>
      </c>
      <c r="O444" s="5">
        <f t="shared" si="42"/>
        <v>1.9872222222222222</v>
      </c>
      <c r="P444" s="7" t="str">
        <f t="shared" si="37"/>
        <v>75.04 EUR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idden="1" x14ac:dyDescent="0.2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 t="b">
        <v>0</v>
      </c>
      <c r="M445" t="b">
        <v>0</v>
      </c>
      <c r="N445" t="s">
        <v>35</v>
      </c>
      <c r="O445" s="5">
        <f t="shared" si="42"/>
        <v>0.34752688172043011</v>
      </c>
      <c r="P445" s="7" t="str">
        <f t="shared" si="37"/>
        <v>35.91 USD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idden="1" x14ac:dyDescent="0.2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 t="b">
        <v>0</v>
      </c>
      <c r="M446" t="b">
        <v>1</v>
      </c>
      <c r="N446" t="s">
        <v>62</v>
      </c>
      <c r="O446" s="5">
        <f t="shared" si="42"/>
        <v>1.7641935483870967</v>
      </c>
      <c r="P446" s="7" t="str">
        <f t="shared" si="37"/>
        <v>36.95 USD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0" hidden="1" x14ac:dyDescent="0.2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 t="b">
        <v>0</v>
      </c>
      <c r="M447" t="b">
        <v>1</v>
      </c>
      <c r="N447" t="s">
        <v>35</v>
      </c>
      <c r="O447" s="5">
        <f t="shared" si="42"/>
        <v>5.1138095238095236</v>
      </c>
      <c r="P447" s="7" t="str">
        <f t="shared" si="37"/>
        <v>63.17 USD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2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 t="b">
        <v>0</v>
      </c>
      <c r="M448" t="b">
        <v>0</v>
      </c>
      <c r="N448" t="s">
        <v>67</v>
      </c>
      <c r="O448" s="5">
        <f t="shared" si="42"/>
        <v>0.82044117647058823</v>
      </c>
      <c r="P448" s="7" t="str">
        <f t="shared" si="37"/>
        <v>29.99 USD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idden="1" x14ac:dyDescent="0.2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 t="b">
        <v>0</v>
      </c>
      <c r="M449" t="b">
        <v>0</v>
      </c>
      <c r="N449" t="s">
        <v>271</v>
      </c>
      <c r="O449" s="5">
        <f t="shared" si="42"/>
        <v>0.24326030927835052</v>
      </c>
      <c r="P449" s="7" t="str">
        <f t="shared" si="37"/>
        <v>86.00 GBP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2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 t="b">
        <v>0</v>
      </c>
      <c r="M450" t="b">
        <v>1</v>
      </c>
      <c r="N450" t="s">
        <v>91</v>
      </c>
      <c r="O450" s="5">
        <f t="shared" si="42"/>
        <v>0.50482758620689661</v>
      </c>
      <c r="P450" s="7" t="str">
        <f t="shared" si="37"/>
        <v>75.01 USD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idden="1" x14ac:dyDescent="0.2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 t="b">
        <v>0</v>
      </c>
      <c r="M451" t="b">
        <v>0</v>
      </c>
      <c r="N451" t="s">
        <v>91</v>
      </c>
      <c r="O451" s="5">
        <f t="shared" si="42"/>
        <v>9.67</v>
      </c>
      <c r="P451" s="7" t="str">
        <f t="shared" ref="P451:P514" si="43">_xlfn.CONCAT(IF(G451=0,0,TEXT(E451/G451, "#,###.00"))," " &amp;I451)</f>
        <v>101.20 DKK</v>
      </c>
      <c r="Q451" t="str">
        <f t="shared" ref="Q451:Q514" si="44">_xlfn.TEXTBEFORE(N451,"/")</f>
        <v>games</v>
      </c>
      <c r="R451" t="str">
        <f t="shared" ref="R451:R514" si="45">_xlfn.TEXTAFTER(N451,"/")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 t="b">
        <v>0</v>
      </c>
      <c r="M452" t="b">
        <v>0</v>
      </c>
      <c r="N452" t="s">
        <v>73</v>
      </c>
      <c r="O452" s="5">
        <f t="shared" si="42"/>
        <v>0.04</v>
      </c>
      <c r="P452" s="7" t="str">
        <f t="shared" si="43"/>
        <v>4.00 CAD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idden="1" x14ac:dyDescent="0.2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 t="b">
        <v>0</v>
      </c>
      <c r="M453" t="b">
        <v>0</v>
      </c>
      <c r="N453" t="s">
        <v>25</v>
      </c>
      <c r="O453" s="5">
        <f t="shared" ref="O453:O516" si="48">E453/D453</f>
        <v>1.2284501347708894</v>
      </c>
      <c r="P453" s="7" t="str">
        <f t="shared" si="43"/>
        <v>29.00 USD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0" x14ac:dyDescent="0.2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 t="b">
        <v>0</v>
      </c>
      <c r="M454" t="b">
        <v>0</v>
      </c>
      <c r="N454" t="s">
        <v>55</v>
      </c>
      <c r="O454" s="5">
        <f t="shared" si="48"/>
        <v>0.63437500000000002</v>
      </c>
      <c r="P454" s="7" t="str">
        <f t="shared" si="43"/>
        <v>98.23 USD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x14ac:dyDescent="0.2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 t="b">
        <v>0</v>
      </c>
      <c r="M455" t="b">
        <v>0</v>
      </c>
      <c r="N455" t="s">
        <v>476</v>
      </c>
      <c r="O455" s="5">
        <f t="shared" si="48"/>
        <v>0.56331688596491225</v>
      </c>
      <c r="P455" s="7" t="str">
        <f t="shared" si="43"/>
        <v>87.00 USD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2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 t="b">
        <v>0</v>
      </c>
      <c r="M456" t="b">
        <v>1</v>
      </c>
      <c r="N456" t="s">
        <v>55</v>
      </c>
      <c r="O456" s="5">
        <f t="shared" si="48"/>
        <v>0.44074999999999998</v>
      </c>
      <c r="P456" s="7" t="str">
        <f t="shared" si="43"/>
        <v>45.21 USD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idden="1" x14ac:dyDescent="0.2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 t="b">
        <v>0</v>
      </c>
      <c r="M457" t="b">
        <v>0</v>
      </c>
      <c r="N457" t="s">
        <v>35</v>
      </c>
      <c r="O457" s="5">
        <f t="shared" si="48"/>
        <v>1.1837253218884121</v>
      </c>
      <c r="P457" s="7" t="str">
        <f t="shared" si="43"/>
        <v>37.00 USD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0" hidden="1" x14ac:dyDescent="0.2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 t="b">
        <v>0</v>
      </c>
      <c r="M458" t="b">
        <v>1</v>
      </c>
      <c r="N458" t="s">
        <v>62</v>
      </c>
      <c r="O458" s="5">
        <f t="shared" si="48"/>
        <v>1.041243169398907</v>
      </c>
      <c r="P458" s="7" t="str">
        <f t="shared" si="43"/>
        <v>94.98 USD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2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 t="b">
        <v>0</v>
      </c>
      <c r="M459" t="b">
        <v>0</v>
      </c>
      <c r="N459" t="s">
        <v>35</v>
      </c>
      <c r="O459" s="5">
        <f t="shared" si="48"/>
        <v>0.26640000000000003</v>
      </c>
      <c r="P459" s="7" t="str">
        <f t="shared" si="43"/>
        <v>28.96 USD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idden="1" x14ac:dyDescent="0.2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 t="b">
        <v>0</v>
      </c>
      <c r="M460" t="b">
        <v>0</v>
      </c>
      <c r="N460" t="s">
        <v>35</v>
      </c>
      <c r="O460" s="5">
        <f t="shared" si="48"/>
        <v>3.5120118343195266</v>
      </c>
      <c r="P460" s="7" t="str">
        <f t="shared" si="43"/>
        <v>55.99 USD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2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 t="b">
        <v>0</v>
      </c>
      <c r="M461" t="b">
        <v>0</v>
      </c>
      <c r="N461" t="s">
        <v>44</v>
      </c>
      <c r="O461" s="5">
        <f t="shared" si="48"/>
        <v>0.90063492063492068</v>
      </c>
      <c r="P461" s="7" t="str">
        <f t="shared" si="43"/>
        <v>54.04 USD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idden="1" x14ac:dyDescent="0.2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 t="b">
        <v>0</v>
      </c>
      <c r="M462" t="b">
        <v>0</v>
      </c>
      <c r="N462" t="s">
        <v>35</v>
      </c>
      <c r="O462" s="5">
        <f t="shared" si="48"/>
        <v>1.7162500000000001</v>
      </c>
      <c r="P462" s="7" t="str">
        <f t="shared" si="43"/>
        <v>82.38 USD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idden="1" x14ac:dyDescent="0.2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 t="b">
        <v>0</v>
      </c>
      <c r="M463" t="b">
        <v>0</v>
      </c>
      <c r="N463" t="s">
        <v>55</v>
      </c>
      <c r="O463" s="5">
        <f t="shared" si="48"/>
        <v>1.4104655870445344</v>
      </c>
      <c r="P463" s="7" t="str">
        <f t="shared" si="43"/>
        <v>67.00 USD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2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 t="b">
        <v>0</v>
      </c>
      <c r="M464" t="b">
        <v>0</v>
      </c>
      <c r="N464" t="s">
        <v>294</v>
      </c>
      <c r="O464" s="5">
        <f t="shared" si="48"/>
        <v>0.30579449152542371</v>
      </c>
      <c r="P464" s="7" t="str">
        <f t="shared" si="43"/>
        <v>107.91 USD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0" hidden="1" x14ac:dyDescent="0.2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 t="b">
        <v>0</v>
      </c>
      <c r="M465" t="b">
        <v>0</v>
      </c>
      <c r="N465" t="s">
        <v>73</v>
      </c>
      <c r="O465" s="5">
        <f t="shared" si="48"/>
        <v>1.0816455696202532</v>
      </c>
      <c r="P465" s="7" t="str">
        <f t="shared" si="43"/>
        <v>69.01 USD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idden="1" x14ac:dyDescent="0.2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 t="b">
        <v>0</v>
      </c>
      <c r="M466" t="b">
        <v>0</v>
      </c>
      <c r="N466" t="s">
        <v>35</v>
      </c>
      <c r="O466" s="5">
        <f t="shared" si="48"/>
        <v>1.3345505617977529</v>
      </c>
      <c r="P466" s="7" t="str">
        <f t="shared" si="43"/>
        <v>39.01 USD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idden="1" x14ac:dyDescent="0.2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 t="b">
        <v>0</v>
      </c>
      <c r="M467" t="b">
        <v>0</v>
      </c>
      <c r="N467" t="s">
        <v>208</v>
      </c>
      <c r="O467" s="5">
        <f t="shared" si="48"/>
        <v>1.8785106382978722</v>
      </c>
      <c r="P467" s="7" t="str">
        <f t="shared" si="43"/>
        <v>110.36 USD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idden="1" x14ac:dyDescent="0.2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 t="b">
        <v>0</v>
      </c>
      <c r="M468" t="b">
        <v>1</v>
      </c>
      <c r="N468" t="s">
        <v>67</v>
      </c>
      <c r="O468" s="5">
        <f t="shared" si="48"/>
        <v>3.32</v>
      </c>
      <c r="P468" s="7" t="str">
        <f t="shared" si="43"/>
        <v>94.86 USD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idden="1" x14ac:dyDescent="0.2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 t="b">
        <v>0</v>
      </c>
      <c r="M469" t="b">
        <v>1</v>
      </c>
      <c r="N469" t="s">
        <v>30</v>
      </c>
      <c r="O469" s="5">
        <f t="shared" si="48"/>
        <v>5.7521428571428572</v>
      </c>
      <c r="P469" s="7" t="str">
        <f t="shared" si="43"/>
        <v>57.94 CAD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2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 t="b">
        <v>0</v>
      </c>
      <c r="M470" t="b">
        <v>0</v>
      </c>
      <c r="N470" t="s">
        <v>35</v>
      </c>
      <c r="O470" s="5">
        <f t="shared" si="48"/>
        <v>0.40500000000000003</v>
      </c>
      <c r="P470" s="7" t="str">
        <f t="shared" si="43"/>
        <v>101.25 USD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idden="1" x14ac:dyDescent="0.2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 t="b">
        <v>0</v>
      </c>
      <c r="M471" t="b">
        <v>0</v>
      </c>
      <c r="N471" t="s">
        <v>55</v>
      </c>
      <c r="O471" s="5">
        <f t="shared" si="48"/>
        <v>1.8442857142857143</v>
      </c>
      <c r="P471" s="7" t="str">
        <f t="shared" si="43"/>
        <v>64.96 USD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idden="1" x14ac:dyDescent="0.2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 t="b">
        <v>0</v>
      </c>
      <c r="M472" t="b">
        <v>0</v>
      </c>
      <c r="N472" t="s">
        <v>67</v>
      </c>
      <c r="O472" s="5">
        <f t="shared" si="48"/>
        <v>2.8580555555555556</v>
      </c>
      <c r="P472" s="7" t="str">
        <f t="shared" si="43"/>
        <v>27.01 USD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idden="1" x14ac:dyDescent="0.2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 t="b">
        <v>0</v>
      </c>
      <c r="M473" t="b">
        <v>1</v>
      </c>
      <c r="N473" t="s">
        <v>19</v>
      </c>
      <c r="O473" s="5">
        <f t="shared" si="48"/>
        <v>3.19</v>
      </c>
      <c r="P473" s="7" t="str">
        <f t="shared" si="43"/>
        <v>50.97 GBP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x14ac:dyDescent="0.2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 t="b">
        <v>0</v>
      </c>
      <c r="M474" t="b">
        <v>0</v>
      </c>
      <c r="N474" t="s">
        <v>25</v>
      </c>
      <c r="O474" s="5">
        <f t="shared" si="48"/>
        <v>0.39234070221066319</v>
      </c>
      <c r="P474" s="7" t="str">
        <f t="shared" si="43"/>
        <v>104.94 USD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idden="1" x14ac:dyDescent="0.2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 t="b">
        <v>0</v>
      </c>
      <c r="M475" t="b">
        <v>0</v>
      </c>
      <c r="N475" t="s">
        <v>52</v>
      </c>
      <c r="O475" s="5">
        <f t="shared" si="48"/>
        <v>1.7814000000000001</v>
      </c>
      <c r="P475" s="7" t="str">
        <f t="shared" si="43"/>
        <v>84.03 USD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idden="1" x14ac:dyDescent="0.2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 t="b">
        <v>0</v>
      </c>
      <c r="M476" t="b">
        <v>0</v>
      </c>
      <c r="N476" t="s">
        <v>271</v>
      </c>
      <c r="O476" s="5">
        <f t="shared" si="48"/>
        <v>3.6515</v>
      </c>
      <c r="P476" s="7" t="str">
        <f t="shared" si="43"/>
        <v>102.86 USD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0" hidden="1" x14ac:dyDescent="0.2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 t="b">
        <v>0</v>
      </c>
      <c r="M477" t="b">
        <v>1</v>
      </c>
      <c r="N477" t="s">
        <v>208</v>
      </c>
      <c r="O477" s="5">
        <f t="shared" si="48"/>
        <v>1.1394594594594594</v>
      </c>
      <c r="P477" s="7" t="str">
        <f t="shared" si="43"/>
        <v>39.96 USD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0" x14ac:dyDescent="0.2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 t="b">
        <v>0</v>
      </c>
      <c r="M478" t="b">
        <v>0</v>
      </c>
      <c r="N478" t="s">
        <v>121</v>
      </c>
      <c r="O478" s="5">
        <f t="shared" si="48"/>
        <v>0.29828720626631855</v>
      </c>
      <c r="P478" s="7" t="str">
        <f t="shared" si="43"/>
        <v>51.00 USD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2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 t="b">
        <v>0</v>
      </c>
      <c r="M479" t="b">
        <v>0</v>
      </c>
      <c r="N479" t="s">
        <v>476</v>
      </c>
      <c r="O479" s="5">
        <f t="shared" si="48"/>
        <v>0.54270588235294115</v>
      </c>
      <c r="P479" s="7" t="str">
        <f t="shared" si="43"/>
        <v>40.82 USD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idden="1" x14ac:dyDescent="0.2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 t="b">
        <v>0</v>
      </c>
      <c r="M480" t="b">
        <v>0</v>
      </c>
      <c r="N480" t="s">
        <v>67</v>
      </c>
      <c r="O480" s="5">
        <f t="shared" si="48"/>
        <v>2.3634156976744185</v>
      </c>
      <c r="P480" s="7" t="str">
        <f t="shared" si="43"/>
        <v>59.00 USD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idden="1" x14ac:dyDescent="0.2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 t="b">
        <v>0</v>
      </c>
      <c r="M481" t="b">
        <v>0</v>
      </c>
      <c r="N481" t="s">
        <v>19</v>
      </c>
      <c r="O481" s="5">
        <f t="shared" si="48"/>
        <v>5.1291666666666664</v>
      </c>
      <c r="P481" s="7" t="str">
        <f t="shared" si="43"/>
        <v>71.16 GBP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idden="1" x14ac:dyDescent="0.2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 t="b">
        <v>0</v>
      </c>
      <c r="M482" t="b">
        <v>1</v>
      </c>
      <c r="N482" t="s">
        <v>124</v>
      </c>
      <c r="O482" s="5">
        <f t="shared" si="48"/>
        <v>1.0065116279069768</v>
      </c>
      <c r="P482" s="7" t="str">
        <f t="shared" si="43"/>
        <v>99.49 USD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0" x14ac:dyDescent="0.2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 t="b">
        <v>0</v>
      </c>
      <c r="M483" t="b">
        <v>1</v>
      </c>
      <c r="N483" t="s">
        <v>35</v>
      </c>
      <c r="O483" s="5">
        <f t="shared" si="48"/>
        <v>0.81348423194303154</v>
      </c>
      <c r="P483" s="7" t="str">
        <f t="shared" si="43"/>
        <v>103.99 USD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0" x14ac:dyDescent="0.2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 t="b">
        <v>0</v>
      </c>
      <c r="M484" t="b">
        <v>1</v>
      </c>
      <c r="N484" t="s">
        <v>121</v>
      </c>
      <c r="O484" s="5">
        <f t="shared" si="48"/>
        <v>0.16404761904761905</v>
      </c>
      <c r="P484" s="7" t="str">
        <f t="shared" si="43"/>
        <v>76.56 USD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2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 t="b">
        <v>0</v>
      </c>
      <c r="M485" t="b">
        <v>0</v>
      </c>
      <c r="N485" t="s">
        <v>35</v>
      </c>
      <c r="O485" s="5">
        <f t="shared" si="48"/>
        <v>0.52774617067833696</v>
      </c>
      <c r="P485" s="7" t="str">
        <f t="shared" si="43"/>
        <v>87.07 USD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idden="1" x14ac:dyDescent="0.2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 t="b">
        <v>0</v>
      </c>
      <c r="M486" t="b">
        <v>1</v>
      </c>
      <c r="N486" t="s">
        <v>19</v>
      </c>
      <c r="O486" s="5">
        <f t="shared" si="48"/>
        <v>2.6020608108108108</v>
      </c>
      <c r="P486" s="7" t="str">
        <f t="shared" si="43"/>
        <v>49.00 GBP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0" x14ac:dyDescent="0.2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 t="b">
        <v>0</v>
      </c>
      <c r="M487" t="b">
        <v>0</v>
      </c>
      <c r="N487" t="s">
        <v>35</v>
      </c>
      <c r="O487" s="5">
        <f t="shared" si="48"/>
        <v>0.30732891832229581</v>
      </c>
      <c r="P487" s="7" t="str">
        <f t="shared" si="43"/>
        <v>42.97 GBP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0" x14ac:dyDescent="0.2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 t="b">
        <v>0</v>
      </c>
      <c r="M488" t="b">
        <v>1</v>
      </c>
      <c r="N488" t="s">
        <v>208</v>
      </c>
      <c r="O488" s="5">
        <f t="shared" si="48"/>
        <v>0.13500000000000001</v>
      </c>
      <c r="P488" s="7" t="str">
        <f t="shared" si="43"/>
        <v>33.43 GBP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idden="1" x14ac:dyDescent="0.2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 t="b">
        <v>0</v>
      </c>
      <c r="M489" t="b">
        <v>0</v>
      </c>
      <c r="N489" t="s">
        <v>35</v>
      </c>
      <c r="O489" s="5">
        <f t="shared" si="48"/>
        <v>1.7862556663644606</v>
      </c>
      <c r="P489" s="7" t="str">
        <f t="shared" si="43"/>
        <v>83.98 USD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idden="1" x14ac:dyDescent="0.2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 t="b">
        <v>0</v>
      </c>
      <c r="M490" t="b">
        <v>0</v>
      </c>
      <c r="N490" t="s">
        <v>35</v>
      </c>
      <c r="O490" s="5">
        <f t="shared" si="48"/>
        <v>2.2005660377358489</v>
      </c>
      <c r="P490" s="7" t="str">
        <f t="shared" si="43"/>
        <v>101.42 USD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idden="1" x14ac:dyDescent="0.2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 t="b">
        <v>0</v>
      </c>
      <c r="M491" t="b">
        <v>0</v>
      </c>
      <c r="N491" t="s">
        <v>67</v>
      </c>
      <c r="O491" s="5">
        <f t="shared" si="48"/>
        <v>1.015108695652174</v>
      </c>
      <c r="P491" s="7" t="str">
        <f t="shared" si="43"/>
        <v>109.87 EUR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idden="1" x14ac:dyDescent="0.2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 t="b">
        <v>0</v>
      </c>
      <c r="M492" t="b">
        <v>0</v>
      </c>
      <c r="N492" t="s">
        <v>1031</v>
      </c>
      <c r="O492" s="5">
        <f t="shared" si="48"/>
        <v>1.915</v>
      </c>
      <c r="P492" s="7" t="str">
        <f t="shared" si="43"/>
        <v>31.92 USD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0" hidden="1" x14ac:dyDescent="0.2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 t="b">
        <v>0</v>
      </c>
      <c r="M493" t="b">
        <v>1</v>
      </c>
      <c r="N493" t="s">
        <v>19</v>
      </c>
      <c r="O493" s="5">
        <f t="shared" si="48"/>
        <v>3.0534683098591549</v>
      </c>
      <c r="P493" s="7" t="str">
        <f t="shared" si="43"/>
        <v>70.99 USD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idden="1" x14ac:dyDescent="0.2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 t="b">
        <v>1</v>
      </c>
      <c r="M494" t="b">
        <v>1</v>
      </c>
      <c r="N494" t="s">
        <v>102</v>
      </c>
      <c r="O494" s="5">
        <f t="shared" si="48"/>
        <v>0.23995287958115183</v>
      </c>
      <c r="P494" s="7" t="str">
        <f t="shared" si="43"/>
        <v>77.03 USD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idden="1" x14ac:dyDescent="0.2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 t="b">
        <v>0</v>
      </c>
      <c r="M495" t="b">
        <v>0</v>
      </c>
      <c r="N495" t="s">
        <v>124</v>
      </c>
      <c r="O495" s="5">
        <f t="shared" si="48"/>
        <v>7.2377777777777776</v>
      </c>
      <c r="P495" s="7" t="str">
        <f t="shared" si="43"/>
        <v>101.78 USD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idden="1" x14ac:dyDescent="0.2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 t="b">
        <v>0</v>
      </c>
      <c r="M496" t="b">
        <v>0</v>
      </c>
      <c r="N496" t="s">
        <v>67</v>
      </c>
      <c r="O496" s="5">
        <f t="shared" si="48"/>
        <v>5.4736000000000002</v>
      </c>
      <c r="P496" s="7" t="str">
        <f t="shared" si="43"/>
        <v>51.06 USD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idden="1" x14ac:dyDescent="0.2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 t="b">
        <v>0</v>
      </c>
      <c r="M497" t="b">
        <v>0</v>
      </c>
      <c r="N497" t="s">
        <v>35</v>
      </c>
      <c r="O497" s="5">
        <f t="shared" si="48"/>
        <v>4.1449999999999996</v>
      </c>
      <c r="P497" s="7" t="str">
        <f t="shared" si="43"/>
        <v>68.02 DKK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2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 t="b">
        <v>0</v>
      </c>
      <c r="M498" t="b">
        <v>0</v>
      </c>
      <c r="N498" t="s">
        <v>73</v>
      </c>
      <c r="O498" s="5">
        <f t="shared" si="48"/>
        <v>9.0696409140369975E-3</v>
      </c>
      <c r="P498" s="7" t="str">
        <f t="shared" si="43"/>
        <v>30.87 USD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2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 t="b">
        <v>0</v>
      </c>
      <c r="M499" t="b">
        <v>1</v>
      </c>
      <c r="N499" t="s">
        <v>67</v>
      </c>
      <c r="O499" s="5">
        <f t="shared" si="48"/>
        <v>0.34173469387755101</v>
      </c>
      <c r="P499" s="7" t="str">
        <f t="shared" si="43"/>
        <v>27.91 USD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2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 t="b">
        <v>0</v>
      </c>
      <c r="M500" t="b">
        <v>0</v>
      </c>
      <c r="N500" t="s">
        <v>30</v>
      </c>
      <c r="O500" s="5">
        <f t="shared" si="48"/>
        <v>0.239488107549121</v>
      </c>
      <c r="P500" s="7" t="str">
        <f t="shared" si="43"/>
        <v>79.99 DKK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0" x14ac:dyDescent="0.2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 t="b">
        <v>0</v>
      </c>
      <c r="M501" t="b">
        <v>1</v>
      </c>
      <c r="N501" t="s">
        <v>44</v>
      </c>
      <c r="O501" s="5">
        <f t="shared" si="48"/>
        <v>0.48072649572649573</v>
      </c>
      <c r="P501" s="7" t="str">
        <f t="shared" si="43"/>
        <v>38.00 USD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2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 t="b">
        <v>0</v>
      </c>
      <c r="M502" t="b">
        <v>1</v>
      </c>
      <c r="N502" t="s">
        <v>35</v>
      </c>
      <c r="O502" s="5">
        <f t="shared" si="48"/>
        <v>0</v>
      </c>
      <c r="P502" s="7" t="str">
        <f t="shared" si="43"/>
        <v>0 USD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2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 t="b">
        <v>0</v>
      </c>
      <c r="M503" t="b">
        <v>0</v>
      </c>
      <c r="N503" t="s">
        <v>44</v>
      </c>
      <c r="O503" s="5">
        <f t="shared" si="48"/>
        <v>0.70145182291666663</v>
      </c>
      <c r="P503" s="7" t="str">
        <f t="shared" si="43"/>
        <v>59.99 USD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idden="1" x14ac:dyDescent="0.2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 t="b">
        <v>0</v>
      </c>
      <c r="M504" t="b">
        <v>1</v>
      </c>
      <c r="N504" t="s">
        <v>91</v>
      </c>
      <c r="O504" s="5">
        <f t="shared" si="48"/>
        <v>5.2992307692307694</v>
      </c>
      <c r="P504" s="7" t="str">
        <f t="shared" si="43"/>
        <v>37.04 AUD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idden="1" x14ac:dyDescent="0.2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 t="b">
        <v>0</v>
      </c>
      <c r="M505" t="b">
        <v>0</v>
      </c>
      <c r="N505" t="s">
        <v>55</v>
      </c>
      <c r="O505" s="5">
        <f t="shared" si="48"/>
        <v>1.8032549019607844</v>
      </c>
      <c r="P505" s="7" t="str">
        <f t="shared" si="43"/>
        <v>99.96 USD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2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 t="b">
        <v>0</v>
      </c>
      <c r="M506" t="b">
        <v>0</v>
      </c>
      <c r="N506" t="s">
        <v>25</v>
      </c>
      <c r="O506" s="5">
        <f t="shared" si="48"/>
        <v>0.92320000000000002</v>
      </c>
      <c r="P506" s="7" t="str">
        <f t="shared" si="43"/>
        <v>111.68 EUR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2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 t="b">
        <v>0</v>
      </c>
      <c r="M507" t="b">
        <v>1</v>
      </c>
      <c r="N507" t="s">
        <v>135</v>
      </c>
      <c r="O507" s="5">
        <f t="shared" si="48"/>
        <v>0.13901001112347053</v>
      </c>
      <c r="P507" s="7" t="str">
        <f t="shared" si="43"/>
        <v>36.01 USD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idden="1" x14ac:dyDescent="0.2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 t="b">
        <v>0</v>
      </c>
      <c r="M508" t="b">
        <v>1</v>
      </c>
      <c r="N508" t="s">
        <v>35</v>
      </c>
      <c r="O508" s="5">
        <f t="shared" si="48"/>
        <v>9.2707777777777771</v>
      </c>
      <c r="P508" s="7" t="str">
        <f t="shared" si="43"/>
        <v>66.01 USD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0" x14ac:dyDescent="0.2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 t="b">
        <v>0</v>
      </c>
      <c r="M509" t="b">
        <v>1</v>
      </c>
      <c r="N509" t="s">
        <v>30</v>
      </c>
      <c r="O509" s="5">
        <f t="shared" si="48"/>
        <v>0.39857142857142858</v>
      </c>
      <c r="P509" s="7" t="str">
        <f t="shared" si="43"/>
        <v>44.05 USD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idden="1" x14ac:dyDescent="0.2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 t="b">
        <v>0</v>
      </c>
      <c r="M510" t="b">
        <v>0</v>
      </c>
      <c r="N510" t="s">
        <v>35</v>
      </c>
      <c r="O510" s="5">
        <f t="shared" si="48"/>
        <v>1.1222929936305732</v>
      </c>
      <c r="P510" s="7" t="str">
        <f t="shared" si="43"/>
        <v>53.00 USD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2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 t="b">
        <v>0</v>
      </c>
      <c r="M511" t="b">
        <v>0</v>
      </c>
      <c r="N511" t="s">
        <v>35</v>
      </c>
      <c r="O511" s="5">
        <f t="shared" si="48"/>
        <v>0.70925816023738875</v>
      </c>
      <c r="P511" s="7" t="str">
        <f t="shared" si="43"/>
        <v>95.00 USD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idden="1" x14ac:dyDescent="0.2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 t="b">
        <v>0</v>
      </c>
      <c r="M512" t="b">
        <v>0</v>
      </c>
      <c r="N512" t="s">
        <v>55</v>
      </c>
      <c r="O512" s="5">
        <f t="shared" si="48"/>
        <v>1.1908974358974358</v>
      </c>
      <c r="P512" s="7" t="str">
        <f t="shared" si="43"/>
        <v>70.91 AUD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2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 t="b">
        <v>0</v>
      </c>
      <c r="M513" t="b">
        <v>0</v>
      </c>
      <c r="N513" t="s">
        <v>35</v>
      </c>
      <c r="O513" s="5">
        <f t="shared" si="48"/>
        <v>0.24017591339648173</v>
      </c>
      <c r="P513" s="7" t="str">
        <f t="shared" si="43"/>
        <v>98.06 USD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idden="1" x14ac:dyDescent="0.2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 t="b">
        <v>0</v>
      </c>
      <c r="M514" t="b">
        <v>1</v>
      </c>
      <c r="N514" t="s">
        <v>91</v>
      </c>
      <c r="O514" s="5">
        <f t="shared" si="48"/>
        <v>1.3931868131868133</v>
      </c>
      <c r="P514" s="7" t="str">
        <f t="shared" si="43"/>
        <v>53.05 USD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idden="1" x14ac:dyDescent="0.2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 t="b">
        <v>0</v>
      </c>
      <c r="M515" t="b">
        <v>0</v>
      </c>
      <c r="N515" t="s">
        <v>271</v>
      </c>
      <c r="O515" s="5">
        <f t="shared" si="48"/>
        <v>0.39277108433734942</v>
      </c>
      <c r="P515" s="7" t="str">
        <f t="shared" ref="P515:P578" si="49">_xlfn.CONCAT(IF(G515=0,0,TEXT(E515/G515, "#,###.00"))," " &amp;I515)</f>
        <v>93.14 USD</v>
      </c>
      <c r="Q515" t="str">
        <f t="shared" ref="Q515:Q578" si="50">_xlfn.TEXTBEFORE(N515,"/")</f>
        <v>film &amp; video</v>
      </c>
      <c r="R515" t="str">
        <f t="shared" ref="R515:R578" si="51">_xlfn.TEXTAFTER(N515,"/")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idden="1" x14ac:dyDescent="0.2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 t="b">
        <v>0</v>
      </c>
      <c r="M516" t="b">
        <v>1</v>
      </c>
      <c r="N516" t="s">
        <v>25</v>
      </c>
      <c r="O516" s="5">
        <f t="shared" si="48"/>
        <v>0.22439077144917088</v>
      </c>
      <c r="P516" s="7" t="str">
        <f t="shared" si="49"/>
        <v>58.95 CHF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2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 t="b">
        <v>0</v>
      </c>
      <c r="M517" t="b">
        <v>1</v>
      </c>
      <c r="N517" t="s">
        <v>35</v>
      </c>
      <c r="O517" s="5">
        <f t="shared" ref="O517:O580" si="54">E517/D517</f>
        <v>0.55779069767441858</v>
      </c>
      <c r="P517" s="7" t="str">
        <f t="shared" si="49"/>
        <v>36.07 CAD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2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 t="b">
        <v>0</v>
      </c>
      <c r="M518" t="b">
        <v>0</v>
      </c>
      <c r="N518" t="s">
        <v>70</v>
      </c>
      <c r="O518" s="5">
        <f t="shared" si="54"/>
        <v>0.42523125996810207</v>
      </c>
      <c r="P518" s="7" t="str">
        <f t="shared" si="49"/>
        <v>63.03 USD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idden="1" x14ac:dyDescent="0.2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 t="b">
        <v>0</v>
      </c>
      <c r="M519" t="b">
        <v>0</v>
      </c>
      <c r="N519" t="s">
        <v>19</v>
      </c>
      <c r="O519" s="5">
        <f t="shared" si="54"/>
        <v>1.1200000000000001</v>
      </c>
      <c r="P519" s="7" t="str">
        <f t="shared" si="49"/>
        <v>84.72 USD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x14ac:dyDescent="0.2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 t="b">
        <v>0</v>
      </c>
      <c r="M520" t="b">
        <v>1</v>
      </c>
      <c r="N520" t="s">
        <v>73</v>
      </c>
      <c r="O520" s="5">
        <f t="shared" si="54"/>
        <v>7.0681818181818179E-2</v>
      </c>
      <c r="P520" s="7" t="str">
        <f t="shared" si="49"/>
        <v>62.20 USD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idden="1" x14ac:dyDescent="0.2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 t="b">
        <v>0</v>
      </c>
      <c r="M521" t="b">
        <v>1</v>
      </c>
      <c r="N521" t="s">
        <v>25</v>
      </c>
      <c r="O521" s="5">
        <f t="shared" si="54"/>
        <v>1.0174563871693867</v>
      </c>
      <c r="P521" s="7" t="str">
        <f t="shared" si="49"/>
        <v>101.98 USD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idden="1" x14ac:dyDescent="0.2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 t="b">
        <v>0</v>
      </c>
      <c r="M522" t="b">
        <v>0</v>
      </c>
      <c r="N522" t="s">
        <v>35</v>
      </c>
      <c r="O522" s="5">
        <f t="shared" si="54"/>
        <v>4.2575000000000003</v>
      </c>
      <c r="P522" s="7" t="str">
        <f t="shared" si="49"/>
        <v>106.44 USD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idden="1" x14ac:dyDescent="0.2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 t="b">
        <v>0</v>
      </c>
      <c r="M523" t="b">
        <v>1</v>
      </c>
      <c r="N523" t="s">
        <v>55</v>
      </c>
      <c r="O523" s="5">
        <f t="shared" si="54"/>
        <v>1.4553947368421052</v>
      </c>
      <c r="P523" s="7" t="str">
        <f t="shared" si="49"/>
        <v>29.98 USD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x14ac:dyDescent="0.2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 t="b">
        <v>0</v>
      </c>
      <c r="M524" t="b">
        <v>0</v>
      </c>
      <c r="N524" t="s">
        <v>102</v>
      </c>
      <c r="O524" s="5">
        <f t="shared" si="54"/>
        <v>0.32453465346534655</v>
      </c>
      <c r="P524" s="7" t="str">
        <f t="shared" si="49"/>
        <v>85.81 USD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idden="1" x14ac:dyDescent="0.2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 t="b">
        <v>0</v>
      </c>
      <c r="M525" t="b">
        <v>0</v>
      </c>
      <c r="N525" t="s">
        <v>102</v>
      </c>
      <c r="O525" s="5">
        <f t="shared" si="54"/>
        <v>7.003333333333333</v>
      </c>
      <c r="P525" s="7" t="str">
        <f t="shared" si="49"/>
        <v>70.82 USD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2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 t="b">
        <v>0</v>
      </c>
      <c r="M526" t="b">
        <v>0</v>
      </c>
      <c r="N526" t="s">
        <v>35</v>
      </c>
      <c r="O526" s="5">
        <f t="shared" si="54"/>
        <v>0.83904860392967939</v>
      </c>
      <c r="P526" s="7" t="str">
        <f t="shared" si="49"/>
        <v>41.00 USD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x14ac:dyDescent="0.2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 t="b">
        <v>0</v>
      </c>
      <c r="M527" t="b">
        <v>0</v>
      </c>
      <c r="N527" t="s">
        <v>67</v>
      </c>
      <c r="O527" s="5">
        <f t="shared" si="54"/>
        <v>0.84190476190476193</v>
      </c>
      <c r="P527" s="7" t="str">
        <f t="shared" si="49"/>
        <v>28.06 USD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0" hidden="1" x14ac:dyDescent="0.2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 t="b">
        <v>0</v>
      </c>
      <c r="M528" t="b">
        <v>1</v>
      </c>
      <c r="N528" t="s">
        <v>35</v>
      </c>
      <c r="O528" s="5">
        <f t="shared" si="54"/>
        <v>1.5595180722891566</v>
      </c>
      <c r="P528" s="7" t="str">
        <f t="shared" si="49"/>
        <v>88.05 USD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2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 t="b">
        <v>0</v>
      </c>
      <c r="M529" t="b">
        <v>0</v>
      </c>
      <c r="N529" t="s">
        <v>73</v>
      </c>
      <c r="O529" s="5">
        <f t="shared" si="54"/>
        <v>0.99619450317124736</v>
      </c>
      <c r="P529" s="7" t="str">
        <f t="shared" si="49"/>
        <v>31.00 CAD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2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 t="b">
        <v>0</v>
      </c>
      <c r="M530" t="b">
        <v>0</v>
      </c>
      <c r="N530" t="s">
        <v>62</v>
      </c>
      <c r="O530" s="5">
        <f t="shared" si="54"/>
        <v>0.80300000000000005</v>
      </c>
      <c r="P530" s="7" t="str">
        <f t="shared" si="49"/>
        <v>90.34 GBP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2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 t="b">
        <v>0</v>
      </c>
      <c r="M531" t="b">
        <v>0</v>
      </c>
      <c r="N531" t="s">
        <v>91</v>
      </c>
      <c r="O531" s="5">
        <f t="shared" si="54"/>
        <v>0.11254901960784314</v>
      </c>
      <c r="P531" s="7" t="str">
        <f t="shared" si="49"/>
        <v>63.78 USD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x14ac:dyDescent="0.2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 t="b">
        <v>0</v>
      </c>
      <c r="M532" t="b">
        <v>1</v>
      </c>
      <c r="N532" t="s">
        <v>121</v>
      </c>
      <c r="O532" s="5">
        <f t="shared" si="54"/>
        <v>0.91740952380952379</v>
      </c>
      <c r="P532" s="7" t="str">
        <f t="shared" si="49"/>
        <v>54.00 USD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0" hidden="1" x14ac:dyDescent="0.2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 t="b">
        <v>0</v>
      </c>
      <c r="M533" t="b">
        <v>0</v>
      </c>
      <c r="N533" t="s">
        <v>91</v>
      </c>
      <c r="O533" s="5">
        <f t="shared" si="54"/>
        <v>0.95521156936261387</v>
      </c>
      <c r="P533" s="7" t="str">
        <f t="shared" si="49"/>
        <v>48.99 CHF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idden="1" x14ac:dyDescent="0.2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 t="b">
        <v>0</v>
      </c>
      <c r="M534" t="b">
        <v>0</v>
      </c>
      <c r="N534" t="s">
        <v>35</v>
      </c>
      <c r="O534" s="5">
        <f t="shared" si="54"/>
        <v>5.0287499999999996</v>
      </c>
      <c r="P534" s="7" t="str">
        <f t="shared" si="49"/>
        <v>63.86 CAD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idden="1" x14ac:dyDescent="0.2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 t="b">
        <v>0</v>
      </c>
      <c r="M535" t="b">
        <v>0</v>
      </c>
      <c r="N535" t="s">
        <v>62</v>
      </c>
      <c r="O535" s="5">
        <f t="shared" si="54"/>
        <v>1.5924394463667819</v>
      </c>
      <c r="P535" s="7" t="str">
        <f t="shared" si="49"/>
        <v>83.00 GBP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2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 t="b">
        <v>0</v>
      </c>
      <c r="M536" t="b">
        <v>1</v>
      </c>
      <c r="N536" t="s">
        <v>55</v>
      </c>
      <c r="O536" s="5">
        <f t="shared" si="54"/>
        <v>0.15022446689113356</v>
      </c>
      <c r="P536" s="7" t="str">
        <f t="shared" si="49"/>
        <v>55.08 USD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idden="1" x14ac:dyDescent="0.2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 t="b">
        <v>0</v>
      </c>
      <c r="M537" t="b">
        <v>1</v>
      </c>
      <c r="N537" t="s">
        <v>35</v>
      </c>
      <c r="O537" s="5">
        <f t="shared" si="54"/>
        <v>4.820384615384615</v>
      </c>
      <c r="P537" s="7" t="str">
        <f t="shared" si="49"/>
        <v>62.04 EUR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idden="1" x14ac:dyDescent="0.2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 t="b">
        <v>0</v>
      </c>
      <c r="M538" t="b">
        <v>0</v>
      </c>
      <c r="N538" t="s">
        <v>121</v>
      </c>
      <c r="O538" s="5">
        <f t="shared" si="54"/>
        <v>1.4996938775510205</v>
      </c>
      <c r="P538" s="7" t="str">
        <f t="shared" si="49"/>
        <v>104.98 EUR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idden="1" x14ac:dyDescent="0.2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 t="b">
        <v>1</v>
      </c>
      <c r="M539" t="b">
        <v>1</v>
      </c>
      <c r="N539" t="s">
        <v>44</v>
      </c>
      <c r="O539" s="5">
        <f t="shared" si="54"/>
        <v>1.1722156398104266</v>
      </c>
      <c r="P539" s="7" t="str">
        <f t="shared" si="49"/>
        <v>94.04 DKK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2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 t="b">
        <v>0</v>
      </c>
      <c r="M540" t="b">
        <v>0</v>
      </c>
      <c r="N540" t="s">
        <v>294</v>
      </c>
      <c r="O540" s="5">
        <f t="shared" si="54"/>
        <v>0.37695968274950431</v>
      </c>
      <c r="P540" s="7" t="str">
        <f t="shared" si="49"/>
        <v>44.01 USD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2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 t="b">
        <v>0</v>
      </c>
      <c r="M541" t="b">
        <v>1</v>
      </c>
      <c r="N541" t="s">
        <v>19</v>
      </c>
      <c r="O541" s="5">
        <f t="shared" si="54"/>
        <v>0.72653061224489801</v>
      </c>
      <c r="P541" s="7" t="str">
        <f t="shared" si="49"/>
        <v>92.47 USD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idden="1" x14ac:dyDescent="0.2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 t="b">
        <v>0</v>
      </c>
      <c r="M542" t="b">
        <v>0</v>
      </c>
      <c r="N542" t="s">
        <v>124</v>
      </c>
      <c r="O542" s="5">
        <f t="shared" si="54"/>
        <v>2.6598113207547169</v>
      </c>
      <c r="P542" s="7" t="str">
        <f t="shared" si="49"/>
        <v>57.07 USD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2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 t="b">
        <v>0</v>
      </c>
      <c r="M543" t="b">
        <v>0</v>
      </c>
      <c r="N543" t="s">
        <v>294</v>
      </c>
      <c r="O543" s="5">
        <f t="shared" si="54"/>
        <v>0.24205617977528091</v>
      </c>
      <c r="P543" s="7" t="str">
        <f t="shared" si="49"/>
        <v>109.08 EUR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2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 t="b">
        <v>0</v>
      </c>
      <c r="M544" t="b">
        <v>0</v>
      </c>
      <c r="N544" t="s">
        <v>62</v>
      </c>
      <c r="O544" s="5">
        <f t="shared" si="54"/>
        <v>2.5064935064935064E-2</v>
      </c>
      <c r="P544" s="7" t="str">
        <f t="shared" si="49"/>
        <v>39.39 GBP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2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 t="b">
        <v>0</v>
      </c>
      <c r="M545" t="b">
        <v>0</v>
      </c>
      <c r="N545" t="s">
        <v>91</v>
      </c>
      <c r="O545" s="5">
        <f t="shared" si="54"/>
        <v>0.1632979976442874</v>
      </c>
      <c r="P545" s="7" t="str">
        <f t="shared" si="49"/>
        <v>77.02 USD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idden="1" x14ac:dyDescent="0.2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 t="b">
        <v>0</v>
      </c>
      <c r="M546" t="b">
        <v>0</v>
      </c>
      <c r="N546" t="s">
        <v>25</v>
      </c>
      <c r="O546" s="5">
        <f t="shared" si="54"/>
        <v>2.7650000000000001</v>
      </c>
      <c r="P546" s="7" t="str">
        <f t="shared" si="49"/>
        <v>92.17 USD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2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 t="b">
        <v>0</v>
      </c>
      <c r="M547" t="b">
        <v>0</v>
      </c>
      <c r="N547" t="s">
        <v>35</v>
      </c>
      <c r="O547" s="5">
        <f t="shared" si="54"/>
        <v>0.88803571428571426</v>
      </c>
      <c r="P547" s="7" t="str">
        <f t="shared" si="49"/>
        <v>61.01 USD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idden="1" x14ac:dyDescent="0.2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 t="b">
        <v>0</v>
      </c>
      <c r="M548" t="b">
        <v>1</v>
      </c>
      <c r="N548" t="s">
        <v>35</v>
      </c>
      <c r="O548" s="5">
        <f t="shared" si="54"/>
        <v>1.6357142857142857</v>
      </c>
      <c r="P548" s="7" t="str">
        <f t="shared" si="49"/>
        <v>78.07 USD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idden="1" x14ac:dyDescent="0.2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 t="b">
        <v>0</v>
      </c>
      <c r="M549" t="b">
        <v>0</v>
      </c>
      <c r="N549" t="s">
        <v>55</v>
      </c>
      <c r="O549" s="5">
        <f t="shared" si="54"/>
        <v>9.69</v>
      </c>
      <c r="P549" s="7" t="str">
        <f t="shared" si="49"/>
        <v>80.75 USD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idden="1" x14ac:dyDescent="0.2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 t="b">
        <v>0</v>
      </c>
      <c r="M550" t="b">
        <v>0</v>
      </c>
      <c r="N550" t="s">
        <v>35</v>
      </c>
      <c r="O550" s="5">
        <f t="shared" si="54"/>
        <v>2.7091376701966716</v>
      </c>
      <c r="P550" s="7" t="str">
        <f t="shared" si="49"/>
        <v>59.99 USD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0" hidden="1" x14ac:dyDescent="0.2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 t="b">
        <v>0</v>
      </c>
      <c r="M551" t="b">
        <v>0</v>
      </c>
      <c r="N551" t="s">
        <v>67</v>
      </c>
      <c r="O551" s="5">
        <f t="shared" si="54"/>
        <v>2.8421355932203389</v>
      </c>
      <c r="P551" s="7" t="str">
        <f t="shared" si="49"/>
        <v>110.03 USD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0" hidden="1" x14ac:dyDescent="0.2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 t="b">
        <v>0</v>
      </c>
      <c r="M552" t="b">
        <v>0</v>
      </c>
      <c r="N552" t="s">
        <v>62</v>
      </c>
      <c r="O552" s="5">
        <f t="shared" si="54"/>
        <v>0.04</v>
      </c>
      <c r="P552" s="7" t="str">
        <f t="shared" si="49"/>
        <v>4.00 CHF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x14ac:dyDescent="0.2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 t="b">
        <v>0</v>
      </c>
      <c r="M553" t="b">
        <v>1</v>
      </c>
      <c r="N553" t="s">
        <v>30</v>
      </c>
      <c r="O553" s="5">
        <f t="shared" si="54"/>
        <v>0.58632981676846196</v>
      </c>
      <c r="P553" s="7" t="str">
        <f t="shared" si="49"/>
        <v>38.00 AUD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2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 t="b">
        <v>0</v>
      </c>
      <c r="M554" t="b">
        <v>0</v>
      </c>
      <c r="N554" t="s">
        <v>35</v>
      </c>
      <c r="O554" s="5">
        <f t="shared" si="54"/>
        <v>0.98511111111111116</v>
      </c>
      <c r="P554" s="7" t="str">
        <f t="shared" si="49"/>
        <v>96.37 USD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0" x14ac:dyDescent="0.2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 t="b">
        <v>0</v>
      </c>
      <c r="M555" t="b">
        <v>0</v>
      </c>
      <c r="N555" t="s">
        <v>25</v>
      </c>
      <c r="O555" s="5">
        <f t="shared" si="54"/>
        <v>0.43975381008206332</v>
      </c>
      <c r="P555" s="7" t="str">
        <f t="shared" si="49"/>
        <v>72.98 USD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0" hidden="1" x14ac:dyDescent="0.2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 t="b">
        <v>0</v>
      </c>
      <c r="M556" t="b">
        <v>0</v>
      </c>
      <c r="N556" t="s">
        <v>62</v>
      </c>
      <c r="O556" s="5">
        <f t="shared" si="54"/>
        <v>1.5166315789473683</v>
      </c>
      <c r="P556" s="7" t="str">
        <f t="shared" si="49"/>
        <v>26.01 CAD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idden="1" x14ac:dyDescent="0.2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 t="b">
        <v>0</v>
      </c>
      <c r="M557" t="b">
        <v>0</v>
      </c>
      <c r="N557" t="s">
        <v>25</v>
      </c>
      <c r="O557" s="5">
        <f t="shared" si="54"/>
        <v>2.2363492063492063</v>
      </c>
      <c r="P557" s="7" t="str">
        <f t="shared" si="49"/>
        <v>104.36 DKK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idden="1" x14ac:dyDescent="0.2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 t="b">
        <v>0</v>
      </c>
      <c r="M558" t="b">
        <v>1</v>
      </c>
      <c r="N558" t="s">
        <v>208</v>
      </c>
      <c r="O558" s="5">
        <f t="shared" si="54"/>
        <v>2.3975</v>
      </c>
      <c r="P558" s="7" t="str">
        <f t="shared" si="49"/>
        <v>102.19 USD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idden="1" x14ac:dyDescent="0.2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 t="b">
        <v>0</v>
      </c>
      <c r="M559" t="b">
        <v>1</v>
      </c>
      <c r="N559" t="s">
        <v>476</v>
      </c>
      <c r="O559" s="5">
        <f t="shared" si="54"/>
        <v>1.9933333333333334</v>
      </c>
      <c r="P559" s="7" t="str">
        <f t="shared" si="49"/>
        <v>54.12 USD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idden="1" x14ac:dyDescent="0.2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 t="b">
        <v>0</v>
      </c>
      <c r="M560" t="b">
        <v>0</v>
      </c>
      <c r="N560" t="s">
        <v>35</v>
      </c>
      <c r="O560" s="5">
        <f t="shared" si="54"/>
        <v>1.373448275862069</v>
      </c>
      <c r="P560" s="7" t="str">
        <f t="shared" si="49"/>
        <v>63.22 USD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idden="1" x14ac:dyDescent="0.2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 t="b">
        <v>0</v>
      </c>
      <c r="M561" t="b">
        <v>0</v>
      </c>
      <c r="N561" t="s">
        <v>35</v>
      </c>
      <c r="O561" s="5">
        <f t="shared" si="54"/>
        <v>1.009696106362773</v>
      </c>
      <c r="P561" s="7" t="str">
        <f t="shared" si="49"/>
        <v>104.03 USD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idden="1" x14ac:dyDescent="0.2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 t="b">
        <v>0</v>
      </c>
      <c r="M562" t="b">
        <v>0</v>
      </c>
      <c r="N562" t="s">
        <v>73</v>
      </c>
      <c r="O562" s="5">
        <f t="shared" si="54"/>
        <v>7.9416000000000002</v>
      </c>
      <c r="P562" s="7" t="str">
        <f t="shared" si="49"/>
        <v>49.99 USD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idden="1" x14ac:dyDescent="0.2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 t="b">
        <v>0</v>
      </c>
      <c r="M563" t="b">
        <v>0</v>
      </c>
      <c r="N563" t="s">
        <v>35</v>
      </c>
      <c r="O563" s="5">
        <f t="shared" si="54"/>
        <v>3.6970000000000001</v>
      </c>
      <c r="P563" s="7" t="str">
        <f t="shared" si="49"/>
        <v>56.02 CHF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0" x14ac:dyDescent="0.2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 t="b">
        <v>0</v>
      </c>
      <c r="M564" t="b">
        <v>0</v>
      </c>
      <c r="N564" t="s">
        <v>25</v>
      </c>
      <c r="O564" s="5">
        <f t="shared" si="54"/>
        <v>0.12818181818181817</v>
      </c>
      <c r="P564" s="7" t="str">
        <f t="shared" si="49"/>
        <v>48.81 CHF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idden="1" x14ac:dyDescent="0.2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 t="b">
        <v>0</v>
      </c>
      <c r="M565" t="b">
        <v>0</v>
      </c>
      <c r="N565" t="s">
        <v>44</v>
      </c>
      <c r="O565" s="5">
        <f t="shared" si="54"/>
        <v>1.3802702702702703</v>
      </c>
      <c r="P565" s="7" t="str">
        <f t="shared" si="49"/>
        <v>60.08 AUD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2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 t="b">
        <v>0</v>
      </c>
      <c r="M566" t="b">
        <v>0</v>
      </c>
      <c r="N566" t="s">
        <v>35</v>
      </c>
      <c r="O566" s="5">
        <f t="shared" si="54"/>
        <v>0.83813278008298753</v>
      </c>
      <c r="P566" s="7" t="str">
        <f t="shared" si="49"/>
        <v>78.99 USD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idden="1" x14ac:dyDescent="0.2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 t="b">
        <v>0</v>
      </c>
      <c r="M567" t="b">
        <v>0</v>
      </c>
      <c r="N567" t="s">
        <v>35</v>
      </c>
      <c r="O567" s="5">
        <f t="shared" si="54"/>
        <v>2.0460063224446787</v>
      </c>
      <c r="P567" s="7" t="str">
        <f t="shared" si="49"/>
        <v>53.99 USD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2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 t="b">
        <v>0</v>
      </c>
      <c r="M568" t="b">
        <v>1</v>
      </c>
      <c r="N568" t="s">
        <v>52</v>
      </c>
      <c r="O568" s="5">
        <f t="shared" si="54"/>
        <v>0.44344086021505374</v>
      </c>
      <c r="P568" s="7" t="str">
        <f t="shared" si="49"/>
        <v>111.46 USD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idden="1" x14ac:dyDescent="0.2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 t="b">
        <v>0</v>
      </c>
      <c r="M569" t="b">
        <v>0</v>
      </c>
      <c r="N569" t="s">
        <v>25</v>
      </c>
      <c r="O569" s="5">
        <f t="shared" si="54"/>
        <v>2.1860294117647059</v>
      </c>
      <c r="P569" s="7" t="str">
        <f t="shared" si="49"/>
        <v>60.92 USD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idden="1" x14ac:dyDescent="0.2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 t="b">
        <v>0</v>
      </c>
      <c r="M570" t="b">
        <v>0</v>
      </c>
      <c r="N570" t="s">
        <v>35</v>
      </c>
      <c r="O570" s="5">
        <f t="shared" si="54"/>
        <v>1.8603314917127072</v>
      </c>
      <c r="P570" s="7" t="str">
        <f t="shared" si="49"/>
        <v>26.00 USD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idden="1" x14ac:dyDescent="0.2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 t="b">
        <v>0</v>
      </c>
      <c r="M571" t="b">
        <v>0</v>
      </c>
      <c r="N571" t="s">
        <v>73</v>
      </c>
      <c r="O571" s="5">
        <f t="shared" si="54"/>
        <v>2.3733830845771142</v>
      </c>
      <c r="P571" s="7" t="str">
        <f t="shared" si="49"/>
        <v>80.99 EUR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idden="1" x14ac:dyDescent="0.2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 t="b">
        <v>0</v>
      </c>
      <c r="M572" t="b">
        <v>1</v>
      </c>
      <c r="N572" t="s">
        <v>25</v>
      </c>
      <c r="O572" s="5">
        <f t="shared" si="54"/>
        <v>3.0565384615384614</v>
      </c>
      <c r="P572" s="7" t="str">
        <f t="shared" si="49"/>
        <v>35.00 USD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2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 t="b">
        <v>0</v>
      </c>
      <c r="M573" t="b">
        <v>0</v>
      </c>
      <c r="N573" t="s">
        <v>102</v>
      </c>
      <c r="O573" s="5">
        <f t="shared" si="54"/>
        <v>0.94142857142857139</v>
      </c>
      <c r="P573" s="7" t="str">
        <f t="shared" si="49"/>
        <v>94.14 EUR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idden="1" x14ac:dyDescent="0.2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 t="b">
        <v>0</v>
      </c>
      <c r="M574" t="b">
        <v>1</v>
      </c>
      <c r="N574" t="s">
        <v>25</v>
      </c>
      <c r="O574" s="5">
        <f t="shared" si="54"/>
        <v>0.54400000000000004</v>
      </c>
      <c r="P574" s="7" t="str">
        <f t="shared" si="49"/>
        <v>52.09 USD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idden="1" x14ac:dyDescent="0.2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 t="b">
        <v>0</v>
      </c>
      <c r="M575" t="b">
        <v>0</v>
      </c>
      <c r="N575" t="s">
        <v>1031</v>
      </c>
      <c r="O575" s="5">
        <f t="shared" si="54"/>
        <v>1.1188059701492536</v>
      </c>
      <c r="P575" s="7" t="str">
        <f t="shared" si="49"/>
        <v>24.99 USD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idden="1" x14ac:dyDescent="0.2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 t="b">
        <v>0</v>
      </c>
      <c r="M576" t="b">
        <v>1</v>
      </c>
      <c r="N576" t="s">
        <v>19</v>
      </c>
      <c r="O576" s="5">
        <f t="shared" si="54"/>
        <v>3.6914814814814814</v>
      </c>
      <c r="P576" s="7" t="str">
        <f t="shared" si="49"/>
        <v>69.22 USD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2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 t="b">
        <v>0</v>
      </c>
      <c r="M577" t="b">
        <v>1</v>
      </c>
      <c r="N577" t="s">
        <v>35</v>
      </c>
      <c r="O577" s="5">
        <f t="shared" si="54"/>
        <v>0.62930372148859548</v>
      </c>
      <c r="P577" s="7" t="str">
        <f t="shared" si="49"/>
        <v>93.94 USD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0" x14ac:dyDescent="0.2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 t="b">
        <v>0</v>
      </c>
      <c r="M578" t="b">
        <v>0</v>
      </c>
      <c r="N578" t="s">
        <v>35</v>
      </c>
      <c r="O578" s="5">
        <f t="shared" si="54"/>
        <v>0.6492783505154639</v>
      </c>
      <c r="P578" s="7" t="str">
        <f t="shared" si="49"/>
        <v>98.41 USD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idden="1" x14ac:dyDescent="0.2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 t="b">
        <v>0</v>
      </c>
      <c r="M579" t="b">
        <v>0</v>
      </c>
      <c r="N579" t="s">
        <v>161</v>
      </c>
      <c r="O579" s="5">
        <f t="shared" si="54"/>
        <v>0.18853658536585366</v>
      </c>
      <c r="P579" s="7" t="str">
        <f t="shared" ref="P579:P642" si="55">_xlfn.CONCAT(IF(G579=0,0,TEXT(E579/G579, "#,###.00"))," " &amp;I579)</f>
        <v>41.78 USD</v>
      </c>
      <c r="Q579" t="str">
        <f t="shared" ref="Q579:Q642" si="56">_xlfn.TEXTBEFORE(N579,"/")</f>
        <v>music</v>
      </c>
      <c r="R579" t="str">
        <f t="shared" ref="R579:R642" si="57">_xlfn.TEXTAFTER(N579,"/")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 t="b">
        <v>0</v>
      </c>
      <c r="M580" t="b">
        <v>0</v>
      </c>
      <c r="N580" t="s">
        <v>476</v>
      </c>
      <c r="O580" s="5">
        <f t="shared" si="54"/>
        <v>0.1675440414507772</v>
      </c>
      <c r="P580" s="7" t="str">
        <f t="shared" si="55"/>
        <v>65.99 USD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idden="1" x14ac:dyDescent="0.2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 t="b">
        <v>0</v>
      </c>
      <c r="M581" t="b">
        <v>0</v>
      </c>
      <c r="N581" t="s">
        <v>161</v>
      </c>
      <c r="O581" s="5">
        <f t="shared" ref="O581:O644" si="60">E581/D581</f>
        <v>1.0111290322580646</v>
      </c>
      <c r="P581" s="7" t="str">
        <f t="shared" si="55"/>
        <v>72.06 USD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idden="1" x14ac:dyDescent="0.2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 t="b">
        <v>0</v>
      </c>
      <c r="M582" t="b">
        <v>0</v>
      </c>
      <c r="N582" t="s">
        <v>35</v>
      </c>
      <c r="O582" s="5">
        <f t="shared" si="60"/>
        <v>3.4150228310502282</v>
      </c>
      <c r="P582" s="7" t="str">
        <f t="shared" si="55"/>
        <v>48.00 USD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2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 t="b">
        <v>0</v>
      </c>
      <c r="M583" t="b">
        <v>0</v>
      </c>
      <c r="N583" t="s">
        <v>30</v>
      </c>
      <c r="O583" s="5">
        <f t="shared" si="60"/>
        <v>0.64016666666666666</v>
      </c>
      <c r="P583" s="7" t="str">
        <f t="shared" si="55"/>
        <v>54.10 USD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2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 t="b">
        <v>0</v>
      </c>
      <c r="M584" t="b">
        <v>1</v>
      </c>
      <c r="N584" t="s">
        <v>91</v>
      </c>
      <c r="O584" s="5">
        <f t="shared" si="60"/>
        <v>0.5208045977011494</v>
      </c>
      <c r="P584" s="7" t="str">
        <f t="shared" si="55"/>
        <v>107.88 USD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0" hidden="1" x14ac:dyDescent="0.2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 t="b">
        <v>0</v>
      </c>
      <c r="M585" t="b">
        <v>0</v>
      </c>
      <c r="N585" t="s">
        <v>44</v>
      </c>
      <c r="O585" s="5">
        <f t="shared" si="60"/>
        <v>3.2240211640211642</v>
      </c>
      <c r="P585" s="7" t="str">
        <f t="shared" si="55"/>
        <v>67.03 USD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idden="1" x14ac:dyDescent="0.2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 t="b">
        <v>0</v>
      </c>
      <c r="M586" t="b">
        <v>0</v>
      </c>
      <c r="N586" t="s">
        <v>30</v>
      </c>
      <c r="O586" s="5">
        <f t="shared" si="60"/>
        <v>1.1950810185185186</v>
      </c>
      <c r="P586" s="7" t="str">
        <f t="shared" si="55"/>
        <v>64.01 USD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idden="1" x14ac:dyDescent="0.2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 t="b">
        <v>0</v>
      </c>
      <c r="M587" t="b">
        <v>0</v>
      </c>
      <c r="N587" t="s">
        <v>208</v>
      </c>
      <c r="O587" s="5">
        <f t="shared" si="60"/>
        <v>1.4679775280898877</v>
      </c>
      <c r="P587" s="7" t="str">
        <f t="shared" si="55"/>
        <v>96.07 USD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idden="1" x14ac:dyDescent="0.2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 t="b">
        <v>0</v>
      </c>
      <c r="M588" t="b">
        <v>0</v>
      </c>
      <c r="N588" t="s">
        <v>25</v>
      </c>
      <c r="O588" s="5">
        <f t="shared" si="60"/>
        <v>9.5057142857142853</v>
      </c>
      <c r="P588" s="7" t="str">
        <f t="shared" si="55"/>
        <v>51.18 USD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2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 t="b">
        <v>0</v>
      </c>
      <c r="M589" t="b">
        <v>1</v>
      </c>
      <c r="N589" t="s">
        <v>19</v>
      </c>
      <c r="O589" s="5">
        <f t="shared" si="60"/>
        <v>0.72893617021276591</v>
      </c>
      <c r="P589" s="7" t="str">
        <f t="shared" si="55"/>
        <v>43.92 CAD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2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 t="b">
        <v>0</v>
      </c>
      <c r="M590" t="b">
        <v>0</v>
      </c>
      <c r="N590" t="s">
        <v>35</v>
      </c>
      <c r="O590" s="5">
        <f t="shared" si="60"/>
        <v>0.7900824873096447</v>
      </c>
      <c r="P590" s="7" t="str">
        <f t="shared" si="55"/>
        <v>91.02 GBP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2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 t="b">
        <v>0</v>
      </c>
      <c r="M591" t="b">
        <v>0</v>
      </c>
      <c r="N591" t="s">
        <v>44</v>
      </c>
      <c r="O591" s="5">
        <f t="shared" si="60"/>
        <v>0.64721518987341775</v>
      </c>
      <c r="P591" s="7" t="str">
        <f t="shared" si="55"/>
        <v>50.13 USD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0" x14ac:dyDescent="0.2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 t="b">
        <v>0</v>
      </c>
      <c r="M592" t="b">
        <v>0</v>
      </c>
      <c r="N592" t="s">
        <v>135</v>
      </c>
      <c r="O592" s="5">
        <f t="shared" si="60"/>
        <v>0.82028169014084507</v>
      </c>
      <c r="P592" s="7" t="str">
        <f t="shared" si="55"/>
        <v>67.72 AUD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idden="1" x14ac:dyDescent="0.2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 t="b">
        <v>0</v>
      </c>
      <c r="M593" t="b">
        <v>0</v>
      </c>
      <c r="N593" t="s">
        <v>91</v>
      </c>
      <c r="O593" s="5">
        <f t="shared" si="60"/>
        <v>10.376666666666667</v>
      </c>
      <c r="P593" s="7" t="str">
        <f t="shared" si="55"/>
        <v>61.04 USD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0" x14ac:dyDescent="0.2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 t="b">
        <v>0</v>
      </c>
      <c r="M594" t="b">
        <v>0</v>
      </c>
      <c r="N594" t="s">
        <v>35</v>
      </c>
      <c r="O594" s="5">
        <f t="shared" si="60"/>
        <v>0.12910076530612244</v>
      </c>
      <c r="P594" s="7" t="str">
        <f t="shared" si="55"/>
        <v>80.01 USD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idden="1" x14ac:dyDescent="0.2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 t="b">
        <v>0</v>
      </c>
      <c r="M595" t="b">
        <v>0</v>
      </c>
      <c r="N595" t="s">
        <v>73</v>
      </c>
      <c r="O595" s="5">
        <f t="shared" si="60"/>
        <v>1.5484210526315789</v>
      </c>
      <c r="P595" s="7" t="str">
        <f t="shared" si="55"/>
        <v>47.00 USD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0" x14ac:dyDescent="0.2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 t="b">
        <v>0</v>
      </c>
      <c r="M596" t="b">
        <v>1</v>
      </c>
      <c r="N596" t="s">
        <v>35</v>
      </c>
      <c r="O596" s="5">
        <f t="shared" si="60"/>
        <v>7.0991735537190084E-2</v>
      </c>
      <c r="P596" s="7" t="str">
        <f t="shared" si="55"/>
        <v>71.13 USD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0" hidden="1" x14ac:dyDescent="0.2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 t="b">
        <v>0</v>
      </c>
      <c r="M597" t="b">
        <v>1</v>
      </c>
      <c r="N597" t="s">
        <v>35</v>
      </c>
      <c r="O597" s="5">
        <f t="shared" si="60"/>
        <v>2.0852773826458035</v>
      </c>
      <c r="P597" s="7" t="str">
        <f t="shared" si="55"/>
        <v>89.99 USD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2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 t="b">
        <v>0</v>
      </c>
      <c r="M598" t="b">
        <v>1</v>
      </c>
      <c r="N598" t="s">
        <v>55</v>
      </c>
      <c r="O598" s="5">
        <f t="shared" si="60"/>
        <v>0.99683544303797467</v>
      </c>
      <c r="P598" s="7" t="str">
        <f t="shared" si="55"/>
        <v>43.03 USD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idden="1" x14ac:dyDescent="0.2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 t="b">
        <v>0</v>
      </c>
      <c r="M599" t="b">
        <v>0</v>
      </c>
      <c r="N599" t="s">
        <v>35</v>
      </c>
      <c r="O599" s="5">
        <f t="shared" si="60"/>
        <v>2.0159756097560977</v>
      </c>
      <c r="P599" s="7" t="str">
        <f t="shared" si="55"/>
        <v>68.00 USD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idden="1" x14ac:dyDescent="0.2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 t="b">
        <v>0</v>
      </c>
      <c r="M600" t="b">
        <v>0</v>
      </c>
      <c r="N600" t="s">
        <v>25</v>
      </c>
      <c r="O600" s="5">
        <f t="shared" si="60"/>
        <v>1.6209032258064515</v>
      </c>
      <c r="P600" s="7" t="str">
        <f t="shared" si="55"/>
        <v>73.00 EUR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0" x14ac:dyDescent="0.2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 t="b">
        <v>0</v>
      </c>
      <c r="M601" t="b">
        <v>0</v>
      </c>
      <c r="N601" t="s">
        <v>44</v>
      </c>
      <c r="O601" s="5">
        <f t="shared" si="60"/>
        <v>3.6436208125445471E-2</v>
      </c>
      <c r="P601" s="7" t="str">
        <f t="shared" si="55"/>
        <v>62.34 DKK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2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 t="b">
        <v>0</v>
      </c>
      <c r="M602" t="b">
        <v>0</v>
      </c>
      <c r="N602" t="s">
        <v>19</v>
      </c>
      <c r="O602" s="5">
        <f t="shared" si="60"/>
        <v>0.05</v>
      </c>
      <c r="P602" s="7" t="str">
        <f t="shared" si="55"/>
        <v>5.00 GBP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idden="1" x14ac:dyDescent="0.2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 t="b">
        <v>1</v>
      </c>
      <c r="M603" t="b">
        <v>0</v>
      </c>
      <c r="N603" t="s">
        <v>67</v>
      </c>
      <c r="O603" s="5">
        <f t="shared" si="60"/>
        <v>2.0663492063492064</v>
      </c>
      <c r="P603" s="7" t="str">
        <f t="shared" si="55"/>
        <v>67.10 USD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idden="1" x14ac:dyDescent="0.2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 t="b">
        <v>0</v>
      </c>
      <c r="M604" t="b">
        <v>0</v>
      </c>
      <c r="N604" t="s">
        <v>35</v>
      </c>
      <c r="O604" s="5">
        <f t="shared" si="60"/>
        <v>1.2823628691983122</v>
      </c>
      <c r="P604" s="7" t="str">
        <f t="shared" si="55"/>
        <v>79.98 USD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idden="1" x14ac:dyDescent="0.2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 t="b">
        <v>0</v>
      </c>
      <c r="M605" t="b">
        <v>0</v>
      </c>
      <c r="N605" t="s">
        <v>35</v>
      </c>
      <c r="O605" s="5">
        <f t="shared" si="60"/>
        <v>1.1966037735849056</v>
      </c>
      <c r="P605" s="7" t="str">
        <f t="shared" si="55"/>
        <v>62.18 USD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idden="1" x14ac:dyDescent="0.2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 t="b">
        <v>0</v>
      </c>
      <c r="M606" t="b">
        <v>0</v>
      </c>
      <c r="N606" t="s">
        <v>35</v>
      </c>
      <c r="O606" s="5">
        <f t="shared" si="60"/>
        <v>1.7073055242390078</v>
      </c>
      <c r="P606" s="7" t="str">
        <f t="shared" si="55"/>
        <v>53.01 USD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idden="1" x14ac:dyDescent="0.2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 t="b">
        <v>0</v>
      </c>
      <c r="M607" t="b">
        <v>0</v>
      </c>
      <c r="N607" t="s">
        <v>70</v>
      </c>
      <c r="O607" s="5">
        <f t="shared" si="60"/>
        <v>1.8721212121212121</v>
      </c>
      <c r="P607" s="7" t="str">
        <f t="shared" si="55"/>
        <v>57.74 USD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idden="1" x14ac:dyDescent="0.2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 t="b">
        <v>0</v>
      </c>
      <c r="M608" t="b">
        <v>0</v>
      </c>
      <c r="N608" t="s">
        <v>25</v>
      </c>
      <c r="O608" s="5">
        <f t="shared" si="60"/>
        <v>1.8838235294117647</v>
      </c>
      <c r="P608" s="7" t="str">
        <f t="shared" si="55"/>
        <v>40.03 GBP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idden="1" x14ac:dyDescent="0.2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 t="b">
        <v>0</v>
      </c>
      <c r="M609" t="b">
        <v>0</v>
      </c>
      <c r="N609" t="s">
        <v>19</v>
      </c>
      <c r="O609" s="5">
        <f t="shared" si="60"/>
        <v>1.3129869186046512</v>
      </c>
      <c r="P609" s="7" t="str">
        <f t="shared" si="55"/>
        <v>81.02 USD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idden="1" x14ac:dyDescent="0.2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 t="b">
        <v>0</v>
      </c>
      <c r="M610" t="b">
        <v>1</v>
      </c>
      <c r="N610" t="s">
        <v>161</v>
      </c>
      <c r="O610" s="5">
        <f t="shared" si="60"/>
        <v>2.8397435897435899</v>
      </c>
      <c r="P610" s="7" t="str">
        <f t="shared" si="55"/>
        <v>35.05 USD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idden="1" x14ac:dyDescent="0.2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 t="b">
        <v>0</v>
      </c>
      <c r="M611" t="b">
        <v>0</v>
      </c>
      <c r="N611" t="s">
        <v>476</v>
      </c>
      <c r="O611" s="5">
        <f t="shared" si="60"/>
        <v>1.2041999999999999</v>
      </c>
      <c r="P611" s="7" t="str">
        <f t="shared" si="55"/>
        <v>102.92 USD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idden="1" x14ac:dyDescent="0.2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 t="b">
        <v>0</v>
      </c>
      <c r="M612" t="b">
        <v>0</v>
      </c>
      <c r="N612" t="s">
        <v>35</v>
      </c>
      <c r="O612" s="5">
        <f t="shared" si="60"/>
        <v>4.1905607476635511</v>
      </c>
      <c r="P612" s="7" t="str">
        <f t="shared" si="55"/>
        <v>28.00 USD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idden="1" x14ac:dyDescent="0.2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 t="b">
        <v>0</v>
      </c>
      <c r="M613" t="b">
        <v>0</v>
      </c>
      <c r="N613" t="s">
        <v>35</v>
      </c>
      <c r="O613" s="5">
        <f t="shared" si="60"/>
        <v>0.13853658536585367</v>
      </c>
      <c r="P613" s="7" t="str">
        <f t="shared" si="55"/>
        <v>75.73 USD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idden="1" x14ac:dyDescent="0.2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 t="b">
        <v>0</v>
      </c>
      <c r="M614" t="b">
        <v>0</v>
      </c>
      <c r="N614" t="s">
        <v>52</v>
      </c>
      <c r="O614" s="5">
        <f t="shared" si="60"/>
        <v>1.3943548387096774</v>
      </c>
      <c r="P614" s="7" t="str">
        <f t="shared" si="55"/>
        <v>45.03 USD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idden="1" x14ac:dyDescent="0.2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 t="b">
        <v>0</v>
      </c>
      <c r="M615" t="b">
        <v>0</v>
      </c>
      <c r="N615" t="s">
        <v>35</v>
      </c>
      <c r="O615" s="5">
        <f t="shared" si="60"/>
        <v>1.74</v>
      </c>
      <c r="P615" s="7" t="str">
        <f t="shared" si="55"/>
        <v>73.62 CAD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0" hidden="1" x14ac:dyDescent="0.2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 t="b">
        <v>0</v>
      </c>
      <c r="M616" t="b">
        <v>0</v>
      </c>
      <c r="N616" t="s">
        <v>35</v>
      </c>
      <c r="O616" s="5">
        <f t="shared" si="60"/>
        <v>1.5549056603773586</v>
      </c>
      <c r="P616" s="7" t="str">
        <f t="shared" si="55"/>
        <v>56.99 USD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idden="1" x14ac:dyDescent="0.2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 t="b">
        <v>0</v>
      </c>
      <c r="M617" t="b">
        <v>0</v>
      </c>
      <c r="N617" t="s">
        <v>35</v>
      </c>
      <c r="O617" s="5">
        <f t="shared" si="60"/>
        <v>1.7044705882352942</v>
      </c>
      <c r="P617" s="7" t="str">
        <f t="shared" si="55"/>
        <v>85.22 EUR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idden="1" x14ac:dyDescent="0.2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 t="b">
        <v>0</v>
      </c>
      <c r="M618" t="b">
        <v>1</v>
      </c>
      <c r="N618" t="s">
        <v>62</v>
      </c>
      <c r="O618" s="5">
        <f t="shared" si="60"/>
        <v>1.8951562500000001</v>
      </c>
      <c r="P618" s="7" t="str">
        <f t="shared" si="55"/>
        <v>50.96 GBP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idden="1" x14ac:dyDescent="0.2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 t="b">
        <v>0</v>
      </c>
      <c r="M619" t="b">
        <v>0</v>
      </c>
      <c r="N619" t="s">
        <v>35</v>
      </c>
      <c r="O619" s="5">
        <f t="shared" si="60"/>
        <v>2.4971428571428573</v>
      </c>
      <c r="P619" s="7" t="str">
        <f t="shared" si="55"/>
        <v>63.56 USD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2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 t="b">
        <v>0</v>
      </c>
      <c r="M620" t="b">
        <v>0</v>
      </c>
      <c r="N620" t="s">
        <v>70</v>
      </c>
      <c r="O620" s="5">
        <f t="shared" si="60"/>
        <v>0.48860523665659616</v>
      </c>
      <c r="P620" s="7" t="str">
        <f t="shared" si="55"/>
        <v>81.00 USD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2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 t="b">
        <v>1</v>
      </c>
      <c r="M621" t="b">
        <v>1</v>
      </c>
      <c r="N621" t="s">
        <v>35</v>
      </c>
      <c r="O621" s="5">
        <f t="shared" si="60"/>
        <v>0.28461970393057684</v>
      </c>
      <c r="P621" s="7" t="str">
        <f t="shared" si="55"/>
        <v>86.04 USD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idden="1" x14ac:dyDescent="0.2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 t="b">
        <v>0</v>
      </c>
      <c r="M622" t="b">
        <v>0</v>
      </c>
      <c r="N622" t="s">
        <v>124</v>
      </c>
      <c r="O622" s="5">
        <f t="shared" si="60"/>
        <v>2.6802325581395348</v>
      </c>
      <c r="P622" s="7" t="str">
        <f t="shared" si="55"/>
        <v>90.04 AUD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idden="1" x14ac:dyDescent="0.2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 t="b">
        <v>0</v>
      </c>
      <c r="M623" t="b">
        <v>0</v>
      </c>
      <c r="N623" t="s">
        <v>35</v>
      </c>
      <c r="O623" s="5">
        <f t="shared" si="60"/>
        <v>6.1980078125000002</v>
      </c>
      <c r="P623" s="7" t="str">
        <f t="shared" si="55"/>
        <v>74.01 USD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2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 t="b">
        <v>0</v>
      </c>
      <c r="M624" t="b">
        <v>0</v>
      </c>
      <c r="N624" t="s">
        <v>62</v>
      </c>
      <c r="O624" s="5">
        <f t="shared" si="60"/>
        <v>3.1301587301587303E-2</v>
      </c>
      <c r="P624" s="7" t="str">
        <f t="shared" si="55"/>
        <v>92.44 USD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idden="1" x14ac:dyDescent="0.2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 t="b">
        <v>0</v>
      </c>
      <c r="M625" t="b">
        <v>0</v>
      </c>
      <c r="N625" t="s">
        <v>35</v>
      </c>
      <c r="O625" s="5">
        <f t="shared" si="60"/>
        <v>1.5992152704135738</v>
      </c>
      <c r="P625" s="7" t="str">
        <f t="shared" si="55"/>
        <v>56.00 GBP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idden="1" x14ac:dyDescent="0.2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 t="b">
        <v>0</v>
      </c>
      <c r="M626" t="b">
        <v>0</v>
      </c>
      <c r="N626" t="s">
        <v>124</v>
      </c>
      <c r="O626" s="5">
        <f t="shared" si="60"/>
        <v>2.793921568627451</v>
      </c>
      <c r="P626" s="7" t="str">
        <f t="shared" si="55"/>
        <v>32.98 USD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0" x14ac:dyDescent="0.2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 t="b">
        <v>0</v>
      </c>
      <c r="M627" t="b">
        <v>0</v>
      </c>
      <c r="N627" t="s">
        <v>35</v>
      </c>
      <c r="O627" s="5">
        <f t="shared" si="60"/>
        <v>0.77373333333333338</v>
      </c>
      <c r="P627" s="7" t="str">
        <f t="shared" si="55"/>
        <v>93.60 USD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0" hidden="1" x14ac:dyDescent="0.2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 t="b">
        <v>0</v>
      </c>
      <c r="M628" t="b">
        <v>1</v>
      </c>
      <c r="N628" t="s">
        <v>35</v>
      </c>
      <c r="O628" s="5">
        <f t="shared" si="60"/>
        <v>2.0632812500000002</v>
      </c>
      <c r="P628" s="7" t="str">
        <f t="shared" si="55"/>
        <v>69.87 USD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idden="1" x14ac:dyDescent="0.2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 t="b">
        <v>1</v>
      </c>
      <c r="M629" t="b">
        <v>0</v>
      </c>
      <c r="N629" t="s">
        <v>19</v>
      </c>
      <c r="O629" s="5">
        <f t="shared" si="60"/>
        <v>6.9424999999999999</v>
      </c>
      <c r="P629" s="7" t="str">
        <f t="shared" si="55"/>
        <v>72.13 GBP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idden="1" x14ac:dyDescent="0.2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 t="b">
        <v>0</v>
      </c>
      <c r="M630" t="b">
        <v>0</v>
      </c>
      <c r="N630" t="s">
        <v>62</v>
      </c>
      <c r="O630" s="5">
        <f t="shared" si="60"/>
        <v>1.5178947368421052</v>
      </c>
      <c r="P630" s="7" t="str">
        <f t="shared" si="55"/>
        <v>30.04 USD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2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 t="b">
        <v>0</v>
      </c>
      <c r="M631" t="b">
        <v>1</v>
      </c>
      <c r="N631" t="s">
        <v>35</v>
      </c>
      <c r="O631" s="5">
        <f t="shared" si="60"/>
        <v>0.64582072176949945</v>
      </c>
      <c r="P631" s="7" t="str">
        <f t="shared" si="55"/>
        <v>73.97 USD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idden="1" x14ac:dyDescent="0.2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 t="b">
        <v>0</v>
      </c>
      <c r="M632" t="b">
        <v>1</v>
      </c>
      <c r="N632" t="s">
        <v>35</v>
      </c>
      <c r="O632" s="5">
        <f t="shared" si="60"/>
        <v>0.62873684210526315</v>
      </c>
      <c r="P632" s="7" t="str">
        <f t="shared" si="55"/>
        <v>68.66 USD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idden="1" x14ac:dyDescent="0.2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 t="b">
        <v>0</v>
      </c>
      <c r="M633" t="b">
        <v>0</v>
      </c>
      <c r="N633" t="s">
        <v>35</v>
      </c>
      <c r="O633" s="5">
        <f t="shared" si="60"/>
        <v>3.1039864864864866</v>
      </c>
      <c r="P633" s="7" t="str">
        <f t="shared" si="55"/>
        <v>59.99 USD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idden="1" x14ac:dyDescent="0.2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 t="b">
        <v>0</v>
      </c>
      <c r="M634" t="b">
        <v>0</v>
      </c>
      <c r="N634" t="s">
        <v>35</v>
      </c>
      <c r="O634" s="5">
        <f t="shared" si="60"/>
        <v>0.42859916782246882</v>
      </c>
      <c r="P634" s="7" t="str">
        <f t="shared" si="55"/>
        <v>111.16 USD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x14ac:dyDescent="0.2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 t="b">
        <v>0</v>
      </c>
      <c r="M635" t="b">
        <v>0</v>
      </c>
      <c r="N635" t="s">
        <v>73</v>
      </c>
      <c r="O635" s="5">
        <f t="shared" si="60"/>
        <v>0.83119402985074631</v>
      </c>
      <c r="P635" s="7" t="str">
        <f t="shared" si="55"/>
        <v>53.04 USD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idden="1" x14ac:dyDescent="0.2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 t="b">
        <v>0</v>
      </c>
      <c r="M636" t="b">
        <v>0</v>
      </c>
      <c r="N636" t="s">
        <v>271</v>
      </c>
      <c r="O636" s="5">
        <f t="shared" si="60"/>
        <v>0.78531302876480547</v>
      </c>
      <c r="P636" s="7" t="str">
        <f t="shared" si="55"/>
        <v>55.99 USD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idden="1" x14ac:dyDescent="0.2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 t="b">
        <v>0</v>
      </c>
      <c r="M637" t="b">
        <v>0</v>
      </c>
      <c r="N637" t="s">
        <v>271</v>
      </c>
      <c r="O637" s="5">
        <f t="shared" si="60"/>
        <v>1.1409352517985611</v>
      </c>
      <c r="P637" s="7" t="str">
        <f t="shared" si="55"/>
        <v>69.99 USD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2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 t="b">
        <v>0</v>
      </c>
      <c r="M638" t="b">
        <v>1</v>
      </c>
      <c r="N638" t="s">
        <v>73</v>
      </c>
      <c r="O638" s="5">
        <f t="shared" si="60"/>
        <v>0.64537683358624176</v>
      </c>
      <c r="P638" s="7" t="str">
        <f t="shared" si="55"/>
        <v>49.00 DKK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2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 t="b">
        <v>0</v>
      </c>
      <c r="M639" t="b">
        <v>0</v>
      </c>
      <c r="N639" t="s">
        <v>35</v>
      </c>
      <c r="O639" s="5">
        <f t="shared" si="60"/>
        <v>0.79411764705882348</v>
      </c>
      <c r="P639" s="7" t="str">
        <f t="shared" si="55"/>
        <v>103.85 USD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2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 t="b">
        <v>0</v>
      </c>
      <c r="M640" t="b">
        <v>1</v>
      </c>
      <c r="N640" t="s">
        <v>35</v>
      </c>
      <c r="O640" s="5">
        <f t="shared" si="60"/>
        <v>0.11419117647058824</v>
      </c>
      <c r="P640" s="7" t="str">
        <f t="shared" si="55"/>
        <v>99.13 USD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idden="1" x14ac:dyDescent="0.2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 t="b">
        <v>0</v>
      </c>
      <c r="M641" t="b">
        <v>1</v>
      </c>
      <c r="N641" t="s">
        <v>55</v>
      </c>
      <c r="O641" s="5">
        <f t="shared" si="60"/>
        <v>0.56186046511627907</v>
      </c>
      <c r="P641" s="7" t="str">
        <f t="shared" si="55"/>
        <v>107.38 USD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2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 t="b">
        <v>0</v>
      </c>
      <c r="M642" t="b">
        <v>0</v>
      </c>
      <c r="N642" t="s">
        <v>35</v>
      </c>
      <c r="O642" s="5">
        <f t="shared" si="60"/>
        <v>0.16501669449081802</v>
      </c>
      <c r="P642" s="7" t="str">
        <f t="shared" si="55"/>
        <v>76.92 USD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0" hidden="1" x14ac:dyDescent="0.2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 t="b">
        <v>0</v>
      </c>
      <c r="M643" t="b">
        <v>0</v>
      </c>
      <c r="N643" t="s">
        <v>35</v>
      </c>
      <c r="O643" s="5">
        <f t="shared" si="60"/>
        <v>1.1996808510638297</v>
      </c>
      <c r="P643" s="7" t="str">
        <f t="shared" ref="P643:P706" si="61">_xlfn.CONCAT(IF(G643=0,0,TEXT(E643/G643, "#,###.00"))," " &amp;I643)</f>
        <v>58.13 CHF</v>
      </c>
      <c r="Q643" t="str">
        <f t="shared" ref="Q643:Q706" si="62">_xlfn.TEXTBEFORE(N643,"/")</f>
        <v>theater</v>
      </c>
      <c r="R643" t="str">
        <f t="shared" ref="R643:R706" si="63">_xlfn.TEXTAFTER(N643,"/")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hidden="1" x14ac:dyDescent="0.2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 t="b">
        <v>0</v>
      </c>
      <c r="M644" t="b">
        <v>0</v>
      </c>
      <c r="N644" t="s">
        <v>67</v>
      </c>
      <c r="O644" s="5">
        <f t="shared" si="60"/>
        <v>1.4545652173913044</v>
      </c>
      <c r="P644" s="7" t="str">
        <f t="shared" si="61"/>
        <v>103.74 CAD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idden="1" x14ac:dyDescent="0.2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 t="b">
        <v>0</v>
      </c>
      <c r="M645" t="b">
        <v>0</v>
      </c>
      <c r="N645" t="s">
        <v>35</v>
      </c>
      <c r="O645" s="5">
        <f t="shared" ref="O645:O708" si="66">E645/D645</f>
        <v>2.2138255033557046</v>
      </c>
      <c r="P645" s="7" t="str">
        <f t="shared" si="61"/>
        <v>87.96 USD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2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 t="b">
        <v>0</v>
      </c>
      <c r="M646" t="b">
        <v>0</v>
      </c>
      <c r="N646" t="s">
        <v>35</v>
      </c>
      <c r="O646" s="5">
        <f t="shared" si="66"/>
        <v>0.48396694214876035</v>
      </c>
      <c r="P646" s="7" t="str">
        <f t="shared" si="61"/>
        <v>28.00 CAD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2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 t="b">
        <v>0</v>
      </c>
      <c r="M647" t="b">
        <v>1</v>
      </c>
      <c r="N647" t="s">
        <v>25</v>
      </c>
      <c r="O647" s="5">
        <f t="shared" si="66"/>
        <v>0.92911504424778757</v>
      </c>
      <c r="P647" s="7" t="str">
        <f t="shared" si="61"/>
        <v>38.00 USD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2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 t="b">
        <v>0</v>
      </c>
      <c r="M648" t="b">
        <v>0</v>
      </c>
      <c r="N648" t="s">
        <v>91</v>
      </c>
      <c r="O648" s="5">
        <f t="shared" si="66"/>
        <v>0.88599797365754818</v>
      </c>
      <c r="P648" s="7" t="str">
        <f t="shared" si="61"/>
        <v>30.00 USD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2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 t="b">
        <v>0</v>
      </c>
      <c r="M649" t="b">
        <v>0</v>
      </c>
      <c r="N649" t="s">
        <v>208</v>
      </c>
      <c r="O649" s="5">
        <f t="shared" si="66"/>
        <v>0.41399999999999998</v>
      </c>
      <c r="P649" s="7" t="str">
        <f t="shared" si="61"/>
        <v>103.50 USD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idden="1" x14ac:dyDescent="0.2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 t="b">
        <v>1</v>
      </c>
      <c r="M650" t="b">
        <v>0</v>
      </c>
      <c r="N650" t="s">
        <v>19</v>
      </c>
      <c r="O650" s="5">
        <f t="shared" si="66"/>
        <v>0.63056795131845844</v>
      </c>
      <c r="P650" s="7" t="str">
        <f t="shared" si="61"/>
        <v>85.99 USD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2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 t="b">
        <v>1</v>
      </c>
      <c r="M651" t="b">
        <v>1</v>
      </c>
      <c r="N651" t="s">
        <v>35</v>
      </c>
      <c r="O651" s="5">
        <f t="shared" si="66"/>
        <v>0.48482333607230893</v>
      </c>
      <c r="P651" s="7" t="str">
        <f t="shared" si="61"/>
        <v>98.01 CHF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2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 t="b">
        <v>0</v>
      </c>
      <c r="M652" t="b">
        <v>0</v>
      </c>
      <c r="N652" t="s">
        <v>161</v>
      </c>
      <c r="O652" s="5">
        <f t="shared" si="66"/>
        <v>0.02</v>
      </c>
      <c r="P652" s="7" t="str">
        <f t="shared" si="61"/>
        <v>2.00 USD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2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 t="b">
        <v>0</v>
      </c>
      <c r="M653" t="b">
        <v>0</v>
      </c>
      <c r="N653" t="s">
        <v>102</v>
      </c>
      <c r="O653" s="5">
        <f t="shared" si="66"/>
        <v>0.88479410269445857</v>
      </c>
      <c r="P653" s="7" t="str">
        <f t="shared" si="61"/>
        <v>44.99 EUR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idden="1" x14ac:dyDescent="0.2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 t="b">
        <v>0</v>
      </c>
      <c r="M654" t="b">
        <v>0</v>
      </c>
      <c r="N654" t="s">
        <v>30</v>
      </c>
      <c r="O654" s="5">
        <f t="shared" si="66"/>
        <v>1.2684</v>
      </c>
      <c r="P654" s="7" t="str">
        <f t="shared" si="61"/>
        <v>31.01 USD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idden="1" x14ac:dyDescent="0.2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 t="b">
        <v>0</v>
      </c>
      <c r="M655" t="b">
        <v>0</v>
      </c>
      <c r="N655" t="s">
        <v>30</v>
      </c>
      <c r="O655" s="5">
        <f t="shared" si="66"/>
        <v>23.388333333333332</v>
      </c>
      <c r="P655" s="7" t="str">
        <f t="shared" si="61"/>
        <v>59.97 USD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idden="1" x14ac:dyDescent="0.2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 t="b">
        <v>0</v>
      </c>
      <c r="M656" t="b">
        <v>0</v>
      </c>
      <c r="N656" t="s">
        <v>150</v>
      </c>
      <c r="O656" s="5">
        <f t="shared" si="66"/>
        <v>5.0838857142857146</v>
      </c>
      <c r="P656" s="7" t="str">
        <f t="shared" si="61"/>
        <v>59.00 USD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idden="1" x14ac:dyDescent="0.2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 t="b">
        <v>1</v>
      </c>
      <c r="M657" t="b">
        <v>0</v>
      </c>
      <c r="N657" t="s">
        <v>124</v>
      </c>
      <c r="O657" s="5">
        <f t="shared" si="66"/>
        <v>1.9147826086956521</v>
      </c>
      <c r="P657" s="7" t="str">
        <f t="shared" si="61"/>
        <v>50.05 USD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0" x14ac:dyDescent="0.2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 t="b">
        <v>0</v>
      </c>
      <c r="M658" t="b">
        <v>0</v>
      </c>
      <c r="N658" t="s">
        <v>19</v>
      </c>
      <c r="O658" s="5">
        <f t="shared" si="66"/>
        <v>0.42127533783783783</v>
      </c>
      <c r="P658" s="7" t="str">
        <f t="shared" si="61"/>
        <v>98.97 AUD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2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 t="b">
        <v>0</v>
      </c>
      <c r="M659" t="b">
        <v>0</v>
      </c>
      <c r="N659" t="s">
        <v>476</v>
      </c>
      <c r="O659" s="5">
        <f t="shared" si="66"/>
        <v>8.2400000000000001E-2</v>
      </c>
      <c r="P659" s="7" t="str">
        <f t="shared" si="61"/>
        <v>58.86 USD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idden="1" x14ac:dyDescent="0.2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 t="b">
        <v>0</v>
      </c>
      <c r="M660" t="b">
        <v>0</v>
      </c>
      <c r="N660" t="s">
        <v>25</v>
      </c>
      <c r="O660" s="5">
        <f t="shared" si="66"/>
        <v>0.60064638783269964</v>
      </c>
      <c r="P660" s="7" t="str">
        <f t="shared" si="61"/>
        <v>81.01 USD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2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 t="b">
        <v>0</v>
      </c>
      <c r="M661" t="b">
        <v>0</v>
      </c>
      <c r="N661" t="s">
        <v>44</v>
      </c>
      <c r="O661" s="5">
        <f t="shared" si="66"/>
        <v>0.47232808616404309</v>
      </c>
      <c r="P661" s="7" t="str">
        <f t="shared" si="61"/>
        <v>76.01 GBP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2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 t="b">
        <v>1</v>
      </c>
      <c r="M662" t="b">
        <v>0</v>
      </c>
      <c r="N662" t="s">
        <v>35</v>
      </c>
      <c r="O662" s="5">
        <f t="shared" si="66"/>
        <v>0.81736263736263737</v>
      </c>
      <c r="P662" s="7" t="str">
        <f t="shared" si="61"/>
        <v>96.60 USD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2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 t="b">
        <v>0</v>
      </c>
      <c r="M663" t="b">
        <v>0</v>
      </c>
      <c r="N663" t="s">
        <v>161</v>
      </c>
      <c r="O663" s="5">
        <f t="shared" si="66"/>
        <v>0.54187265917603</v>
      </c>
      <c r="P663" s="7" t="str">
        <f t="shared" si="61"/>
        <v>76.96 DKK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2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 t="b">
        <v>0</v>
      </c>
      <c r="M664" t="b">
        <v>0</v>
      </c>
      <c r="N664" t="s">
        <v>35</v>
      </c>
      <c r="O664" s="5">
        <f t="shared" si="66"/>
        <v>0.97868131868131869</v>
      </c>
      <c r="P664" s="7" t="str">
        <f t="shared" si="61"/>
        <v>67.98 USD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2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 t="b">
        <v>0</v>
      </c>
      <c r="M665" t="b">
        <v>0</v>
      </c>
      <c r="N665" t="s">
        <v>35</v>
      </c>
      <c r="O665" s="5">
        <f t="shared" si="66"/>
        <v>0.77239999999999998</v>
      </c>
      <c r="P665" s="7" t="str">
        <f t="shared" si="61"/>
        <v>88.78 USD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2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 t="b">
        <v>0</v>
      </c>
      <c r="M666" t="b">
        <v>0</v>
      </c>
      <c r="N666" t="s">
        <v>161</v>
      </c>
      <c r="O666" s="5">
        <f t="shared" si="66"/>
        <v>0.33464735516372796</v>
      </c>
      <c r="P666" s="7" t="str">
        <f t="shared" si="61"/>
        <v>25.00 USD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idden="1" x14ac:dyDescent="0.2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 t="b">
        <v>0</v>
      </c>
      <c r="M667" t="b">
        <v>1</v>
      </c>
      <c r="N667" t="s">
        <v>44</v>
      </c>
      <c r="O667" s="5">
        <f t="shared" si="66"/>
        <v>2.3958823529411766</v>
      </c>
      <c r="P667" s="7" t="str">
        <f t="shared" si="61"/>
        <v>44.92 USD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idden="1" x14ac:dyDescent="0.2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 t="b">
        <v>0</v>
      </c>
      <c r="M668" t="b">
        <v>1</v>
      </c>
      <c r="N668" t="s">
        <v>35</v>
      </c>
      <c r="O668" s="5">
        <f t="shared" si="66"/>
        <v>0.64032258064516134</v>
      </c>
      <c r="P668" s="7" t="str">
        <f t="shared" si="61"/>
        <v>79.40 USD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0" hidden="1" x14ac:dyDescent="0.2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 t="b">
        <v>0</v>
      </c>
      <c r="M669" t="b">
        <v>0</v>
      </c>
      <c r="N669" t="s">
        <v>1031</v>
      </c>
      <c r="O669" s="5">
        <f t="shared" si="66"/>
        <v>1.7615942028985507</v>
      </c>
      <c r="P669" s="7" t="str">
        <f t="shared" si="61"/>
        <v>29.01 USD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0" x14ac:dyDescent="0.2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 t="b">
        <v>0</v>
      </c>
      <c r="M670" t="b">
        <v>0</v>
      </c>
      <c r="N670" t="s">
        <v>35</v>
      </c>
      <c r="O670" s="5">
        <f t="shared" si="66"/>
        <v>0.20338181818181819</v>
      </c>
      <c r="P670" s="7" t="str">
        <f t="shared" si="61"/>
        <v>73.59 USD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idden="1" x14ac:dyDescent="0.2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 t="b">
        <v>0</v>
      </c>
      <c r="M671" t="b">
        <v>0</v>
      </c>
      <c r="N671" t="s">
        <v>35</v>
      </c>
      <c r="O671" s="5">
        <f t="shared" si="66"/>
        <v>3.5864754098360656</v>
      </c>
      <c r="P671" s="7" t="str">
        <f t="shared" si="61"/>
        <v>107.97 EUR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0" hidden="1" x14ac:dyDescent="0.2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 t="b">
        <v>0</v>
      </c>
      <c r="M672" t="b">
        <v>0</v>
      </c>
      <c r="N672" t="s">
        <v>62</v>
      </c>
      <c r="O672" s="5">
        <f t="shared" si="66"/>
        <v>4.6885802469135802</v>
      </c>
      <c r="P672" s="7" t="str">
        <f t="shared" si="61"/>
        <v>68.99 USD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idden="1" x14ac:dyDescent="0.2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 t="b">
        <v>0</v>
      </c>
      <c r="M673" t="b">
        <v>1</v>
      </c>
      <c r="N673" t="s">
        <v>35</v>
      </c>
      <c r="O673" s="5">
        <f t="shared" si="66"/>
        <v>1.220563524590164</v>
      </c>
      <c r="P673" s="7" t="str">
        <f t="shared" si="61"/>
        <v>111.02 USD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2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 t="b">
        <v>0</v>
      </c>
      <c r="M674" t="b">
        <v>0</v>
      </c>
      <c r="N674" t="s">
        <v>35</v>
      </c>
      <c r="O674" s="5">
        <f t="shared" si="66"/>
        <v>0.55931783729156137</v>
      </c>
      <c r="P674" s="7" t="str">
        <f t="shared" si="61"/>
        <v>25.00 AUD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2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 t="b">
        <v>0</v>
      </c>
      <c r="M675" t="b">
        <v>0</v>
      </c>
      <c r="N675" t="s">
        <v>62</v>
      </c>
      <c r="O675" s="5">
        <f t="shared" si="66"/>
        <v>0.43660714285714286</v>
      </c>
      <c r="P675" s="7" t="str">
        <f t="shared" si="61"/>
        <v>42.16 EUR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idden="1" x14ac:dyDescent="0.2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 t="b">
        <v>0</v>
      </c>
      <c r="M676" t="b">
        <v>0</v>
      </c>
      <c r="N676" t="s">
        <v>124</v>
      </c>
      <c r="O676" s="5">
        <f t="shared" si="66"/>
        <v>0.33538371411833628</v>
      </c>
      <c r="P676" s="7" t="str">
        <f t="shared" si="61"/>
        <v>47.00 USD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idden="1" x14ac:dyDescent="0.2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 t="b">
        <v>0</v>
      </c>
      <c r="M677" t="b">
        <v>0</v>
      </c>
      <c r="N677" t="s">
        <v>1031</v>
      </c>
      <c r="O677" s="5">
        <f t="shared" si="66"/>
        <v>1.2297938144329896</v>
      </c>
      <c r="P677" s="7" t="str">
        <f t="shared" si="61"/>
        <v>36.04 USD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idden="1" x14ac:dyDescent="0.2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 t="b">
        <v>0</v>
      </c>
      <c r="M678" t="b">
        <v>0</v>
      </c>
      <c r="N678" t="s">
        <v>124</v>
      </c>
      <c r="O678" s="5">
        <f t="shared" si="66"/>
        <v>1.8974959871589085</v>
      </c>
      <c r="P678" s="7" t="str">
        <f t="shared" si="61"/>
        <v>101.04 USD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2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 t="b">
        <v>0</v>
      </c>
      <c r="M679" t="b">
        <v>0</v>
      </c>
      <c r="N679" t="s">
        <v>121</v>
      </c>
      <c r="O679" s="5">
        <f t="shared" si="66"/>
        <v>0.83622641509433959</v>
      </c>
      <c r="P679" s="7" t="str">
        <f t="shared" si="61"/>
        <v>39.93 USD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idden="1" x14ac:dyDescent="0.2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 t="b">
        <v>0</v>
      </c>
      <c r="M680" t="b">
        <v>0</v>
      </c>
      <c r="N680" t="s">
        <v>55</v>
      </c>
      <c r="O680" s="5">
        <f t="shared" si="66"/>
        <v>0.17968844221105529</v>
      </c>
      <c r="P680" s="7" t="str">
        <f t="shared" si="61"/>
        <v>83.16 USD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idden="1" x14ac:dyDescent="0.2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 t="b">
        <v>0</v>
      </c>
      <c r="M681" t="b">
        <v>1</v>
      </c>
      <c r="N681" t="s">
        <v>19</v>
      </c>
      <c r="O681" s="5">
        <f t="shared" si="66"/>
        <v>10.365</v>
      </c>
      <c r="P681" s="7" t="str">
        <f t="shared" si="61"/>
        <v>39.98 USD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x14ac:dyDescent="0.2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 t="b">
        <v>0</v>
      </c>
      <c r="M682" t="b">
        <v>1</v>
      </c>
      <c r="N682" t="s">
        <v>294</v>
      </c>
      <c r="O682" s="5">
        <f t="shared" si="66"/>
        <v>0.97405219780219776</v>
      </c>
      <c r="P682" s="7" t="str">
        <f t="shared" si="61"/>
        <v>47.99 USD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0" x14ac:dyDescent="0.2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 t="b">
        <v>0</v>
      </c>
      <c r="M683" t="b">
        <v>0</v>
      </c>
      <c r="N683" t="s">
        <v>35</v>
      </c>
      <c r="O683" s="5">
        <f t="shared" si="66"/>
        <v>0.86386203150461705</v>
      </c>
      <c r="P683" s="7" t="str">
        <f t="shared" si="61"/>
        <v>95.98 USD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idden="1" x14ac:dyDescent="0.2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 t="b">
        <v>0</v>
      </c>
      <c r="M684" t="b">
        <v>0</v>
      </c>
      <c r="N684" t="s">
        <v>35</v>
      </c>
      <c r="O684" s="5">
        <f t="shared" si="66"/>
        <v>1.5016666666666667</v>
      </c>
      <c r="P684" s="7" t="str">
        <f t="shared" si="61"/>
        <v>78.73 USD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idden="1" x14ac:dyDescent="0.2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 t="b">
        <v>0</v>
      </c>
      <c r="M685" t="b">
        <v>0</v>
      </c>
      <c r="N685" t="s">
        <v>35</v>
      </c>
      <c r="O685" s="5">
        <f t="shared" si="66"/>
        <v>3.5843478260869563</v>
      </c>
      <c r="P685" s="7" t="str">
        <f t="shared" si="61"/>
        <v>56.08 USD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idden="1" x14ac:dyDescent="0.2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 t="b">
        <v>0</v>
      </c>
      <c r="M686" t="b">
        <v>0</v>
      </c>
      <c r="N686" t="s">
        <v>70</v>
      </c>
      <c r="O686" s="5">
        <f t="shared" si="66"/>
        <v>5.4285714285714288</v>
      </c>
      <c r="P686" s="7" t="str">
        <f t="shared" si="61"/>
        <v>69.09 CAD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2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 t="b">
        <v>0</v>
      </c>
      <c r="M687" t="b">
        <v>0</v>
      </c>
      <c r="N687" t="s">
        <v>35</v>
      </c>
      <c r="O687" s="5">
        <f t="shared" si="66"/>
        <v>0.67500714285714281</v>
      </c>
      <c r="P687" s="7" t="str">
        <f t="shared" si="61"/>
        <v>102.05 CAD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idden="1" x14ac:dyDescent="0.2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 t="b">
        <v>0</v>
      </c>
      <c r="M688" t="b">
        <v>0</v>
      </c>
      <c r="N688" t="s">
        <v>67</v>
      </c>
      <c r="O688" s="5">
        <f t="shared" si="66"/>
        <v>1.9174666666666667</v>
      </c>
      <c r="P688" s="7" t="str">
        <f t="shared" si="61"/>
        <v>107.32 USD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idden="1" x14ac:dyDescent="0.2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 t="b">
        <v>0</v>
      </c>
      <c r="M689" t="b">
        <v>0</v>
      </c>
      <c r="N689" t="s">
        <v>35</v>
      </c>
      <c r="O689" s="5">
        <f t="shared" si="66"/>
        <v>9.32</v>
      </c>
      <c r="P689" s="7" t="str">
        <f t="shared" si="61"/>
        <v>51.97 USD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idden="1" x14ac:dyDescent="0.2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 t="b">
        <v>0</v>
      </c>
      <c r="M690" t="b">
        <v>1</v>
      </c>
      <c r="N690" t="s">
        <v>271</v>
      </c>
      <c r="O690" s="5">
        <f t="shared" si="66"/>
        <v>4.2927586206896553</v>
      </c>
      <c r="P690" s="7" t="str">
        <f t="shared" si="61"/>
        <v>71.14 USD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idden="1" x14ac:dyDescent="0.2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 t="b">
        <v>0</v>
      </c>
      <c r="M691" t="b">
        <v>0</v>
      </c>
      <c r="N691" t="s">
        <v>30</v>
      </c>
      <c r="O691" s="5">
        <f t="shared" si="66"/>
        <v>1.0065753424657535</v>
      </c>
      <c r="P691" s="7" t="str">
        <f t="shared" si="61"/>
        <v>106.49 USD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idden="1" x14ac:dyDescent="0.2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 t="b">
        <v>0</v>
      </c>
      <c r="M692" t="b">
        <v>1</v>
      </c>
      <c r="N692" t="s">
        <v>44</v>
      </c>
      <c r="O692" s="5">
        <f t="shared" si="66"/>
        <v>2.266111111111111</v>
      </c>
      <c r="P692" s="7" t="str">
        <f t="shared" si="61"/>
        <v>42.94 USD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idden="1" x14ac:dyDescent="0.2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 t="b">
        <v>1</v>
      </c>
      <c r="M693" t="b">
        <v>1</v>
      </c>
      <c r="N693" t="s">
        <v>44</v>
      </c>
      <c r="O693" s="5">
        <f t="shared" si="66"/>
        <v>1.4238</v>
      </c>
      <c r="P693" s="7" t="str">
        <f t="shared" si="61"/>
        <v>30.04 USD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x14ac:dyDescent="0.2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 t="b">
        <v>0</v>
      </c>
      <c r="M694" t="b">
        <v>0</v>
      </c>
      <c r="N694" t="s">
        <v>25</v>
      </c>
      <c r="O694" s="5">
        <f t="shared" si="66"/>
        <v>0.90633333333333332</v>
      </c>
      <c r="P694" s="7" t="str">
        <f t="shared" si="61"/>
        <v>70.62 GBP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0" x14ac:dyDescent="0.2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 t="b">
        <v>0</v>
      </c>
      <c r="M695" t="b">
        <v>0</v>
      </c>
      <c r="N695" t="s">
        <v>35</v>
      </c>
      <c r="O695" s="5">
        <f t="shared" si="66"/>
        <v>0.63966740576496672</v>
      </c>
      <c r="P695" s="7" t="str">
        <f t="shared" si="61"/>
        <v>66.02 USD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2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 t="b">
        <v>0</v>
      </c>
      <c r="M696" t="b">
        <v>0</v>
      </c>
      <c r="N696" t="s">
        <v>35</v>
      </c>
      <c r="O696" s="5">
        <f t="shared" si="66"/>
        <v>0.84131868131868137</v>
      </c>
      <c r="P696" s="7" t="str">
        <f t="shared" si="61"/>
        <v>96.91 USD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idden="1" x14ac:dyDescent="0.2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 t="b">
        <v>1</v>
      </c>
      <c r="M697" t="b">
        <v>0</v>
      </c>
      <c r="N697" t="s">
        <v>25</v>
      </c>
      <c r="O697" s="5">
        <f t="shared" si="66"/>
        <v>1.3393478260869565</v>
      </c>
      <c r="P697" s="7" t="str">
        <f t="shared" si="61"/>
        <v>62.87 EUR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2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 t="b">
        <v>0</v>
      </c>
      <c r="M698" t="b">
        <v>1</v>
      </c>
      <c r="N698" t="s">
        <v>35</v>
      </c>
      <c r="O698" s="5">
        <f t="shared" si="66"/>
        <v>0.59042047531992692</v>
      </c>
      <c r="P698" s="7" t="str">
        <f t="shared" si="61"/>
        <v>108.99 USD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idden="1" x14ac:dyDescent="0.2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 t="b">
        <v>0</v>
      </c>
      <c r="M699" t="b">
        <v>0</v>
      </c>
      <c r="N699" t="s">
        <v>52</v>
      </c>
      <c r="O699" s="5">
        <f t="shared" si="66"/>
        <v>1.5280062063615205</v>
      </c>
      <c r="P699" s="7" t="str">
        <f t="shared" si="61"/>
        <v>27.00 USD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idden="1" x14ac:dyDescent="0.2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 t="b">
        <v>0</v>
      </c>
      <c r="M700" t="b">
        <v>0</v>
      </c>
      <c r="N700" t="s">
        <v>67</v>
      </c>
      <c r="O700" s="5">
        <f t="shared" si="66"/>
        <v>4.466912114014252</v>
      </c>
      <c r="P700" s="7" t="str">
        <f t="shared" si="61"/>
        <v>65.00 CAD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2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 t="b">
        <v>0</v>
      </c>
      <c r="M701" t="b">
        <v>0</v>
      </c>
      <c r="N701" t="s">
        <v>55</v>
      </c>
      <c r="O701" s="5">
        <f t="shared" si="66"/>
        <v>0.8439189189189189</v>
      </c>
      <c r="P701" s="7" t="str">
        <f t="shared" si="61"/>
        <v>111.52 USD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x14ac:dyDescent="0.2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 t="b">
        <v>0</v>
      </c>
      <c r="M702" t="b">
        <v>0</v>
      </c>
      <c r="N702" t="s">
        <v>67</v>
      </c>
      <c r="O702" s="5">
        <f t="shared" si="66"/>
        <v>0.03</v>
      </c>
      <c r="P702" s="7" t="str">
        <f t="shared" si="61"/>
        <v>3.00 USD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idden="1" x14ac:dyDescent="0.2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 t="b">
        <v>1</v>
      </c>
      <c r="M703" t="b">
        <v>0</v>
      </c>
      <c r="N703" t="s">
        <v>35</v>
      </c>
      <c r="O703" s="5">
        <f t="shared" si="66"/>
        <v>1.7502692307692307</v>
      </c>
      <c r="P703" s="7" t="str">
        <f t="shared" si="61"/>
        <v>110.99 USD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x14ac:dyDescent="0.2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 t="b">
        <v>0</v>
      </c>
      <c r="M704" t="b">
        <v>0</v>
      </c>
      <c r="N704" t="s">
        <v>67</v>
      </c>
      <c r="O704" s="5">
        <f t="shared" si="66"/>
        <v>0.54137931034482756</v>
      </c>
      <c r="P704" s="7" t="str">
        <f t="shared" si="61"/>
        <v>56.75 USD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idden="1" x14ac:dyDescent="0.2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 t="b">
        <v>1</v>
      </c>
      <c r="M705" t="b">
        <v>1</v>
      </c>
      <c r="N705" t="s">
        <v>208</v>
      </c>
      <c r="O705" s="5">
        <f t="shared" si="66"/>
        <v>3.1187381703470032</v>
      </c>
      <c r="P705" s="7" t="str">
        <f t="shared" si="61"/>
        <v>97.02 USD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0" hidden="1" x14ac:dyDescent="0.2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 t="b">
        <v>0</v>
      </c>
      <c r="M706" t="b">
        <v>0</v>
      </c>
      <c r="N706" t="s">
        <v>73</v>
      </c>
      <c r="O706" s="5">
        <f t="shared" si="66"/>
        <v>1.2278160919540231</v>
      </c>
      <c r="P706" s="7" t="str">
        <f t="shared" si="61"/>
        <v>92.09 USD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2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 t="b">
        <v>0</v>
      </c>
      <c r="M707" t="b">
        <v>0</v>
      </c>
      <c r="N707" t="s">
        <v>70</v>
      </c>
      <c r="O707" s="5">
        <f t="shared" si="66"/>
        <v>0.99026517383618151</v>
      </c>
      <c r="P707" s="7" t="str">
        <f t="shared" ref="P707:P770" si="67">_xlfn.CONCAT(IF(G707=0,0,TEXT(E707/G707, "#,###.00"))," " &amp;I707)</f>
        <v>82.99 GBP</v>
      </c>
      <c r="Q707" t="str">
        <f t="shared" ref="Q707:Q770" si="68">_xlfn.TEXTBEFORE(N707,"/")</f>
        <v>publishing</v>
      </c>
      <c r="R707" t="str">
        <f t="shared" ref="R707:R770" si="69">_xlfn.TEXTAFTER(N707,"/")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0" hidden="1" x14ac:dyDescent="0.2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 t="b">
        <v>0</v>
      </c>
      <c r="M708" t="b">
        <v>1</v>
      </c>
      <c r="N708" t="s">
        <v>30</v>
      </c>
      <c r="O708" s="5">
        <f t="shared" si="66"/>
        <v>1.278468634686347</v>
      </c>
      <c r="P708" s="7" t="str">
        <f t="shared" si="67"/>
        <v>103.04 AUD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idden="1" x14ac:dyDescent="0.2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 t="b">
        <v>0</v>
      </c>
      <c r="M709" t="b">
        <v>0</v>
      </c>
      <c r="N709" t="s">
        <v>55</v>
      </c>
      <c r="O709" s="5">
        <f t="shared" ref="O709:O772" si="72">E709/D709</f>
        <v>1.5861643835616439</v>
      </c>
      <c r="P709" s="7" t="str">
        <f t="shared" si="67"/>
        <v>68.92 USD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idden="1" x14ac:dyDescent="0.2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 t="b">
        <v>0</v>
      </c>
      <c r="M710" t="b">
        <v>0</v>
      </c>
      <c r="N710" t="s">
        <v>35</v>
      </c>
      <c r="O710" s="5">
        <f t="shared" si="72"/>
        <v>7.0705882352941174</v>
      </c>
      <c r="P710" s="7" t="str">
        <f t="shared" si="67"/>
        <v>87.74 CHF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idden="1" x14ac:dyDescent="0.2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 t="b">
        <v>0</v>
      </c>
      <c r="M711" t="b">
        <v>0</v>
      </c>
      <c r="N711" t="s">
        <v>35</v>
      </c>
      <c r="O711" s="5">
        <f t="shared" si="72"/>
        <v>1.4238775510204082</v>
      </c>
      <c r="P711" s="7" t="str">
        <f t="shared" si="67"/>
        <v>75.02 EUR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idden="1" x14ac:dyDescent="0.2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 t="b">
        <v>0</v>
      </c>
      <c r="M712" t="b">
        <v>1</v>
      </c>
      <c r="N712" t="s">
        <v>35</v>
      </c>
      <c r="O712" s="5">
        <f t="shared" si="72"/>
        <v>1.4786046511627906</v>
      </c>
      <c r="P712" s="7" t="str">
        <f t="shared" si="67"/>
        <v>50.86 USD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0" x14ac:dyDescent="0.2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 t="b">
        <v>1</v>
      </c>
      <c r="M713" t="b">
        <v>1</v>
      </c>
      <c r="N713" t="s">
        <v>35</v>
      </c>
      <c r="O713" s="5">
        <f t="shared" si="72"/>
        <v>0.20322580645161289</v>
      </c>
      <c r="P713" s="7" t="str">
        <f t="shared" si="67"/>
        <v>90.00 EUR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idden="1" x14ac:dyDescent="0.2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 t="b">
        <v>0</v>
      </c>
      <c r="M714" t="b">
        <v>0</v>
      </c>
      <c r="N714" t="s">
        <v>35</v>
      </c>
      <c r="O714" s="5">
        <f t="shared" si="72"/>
        <v>18.40625</v>
      </c>
      <c r="P714" s="7" t="str">
        <f t="shared" si="67"/>
        <v>72.90 USD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idden="1" x14ac:dyDescent="0.2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 t="b">
        <v>0</v>
      </c>
      <c r="M715" t="b">
        <v>0</v>
      </c>
      <c r="N715" t="s">
        <v>135</v>
      </c>
      <c r="O715" s="5">
        <f t="shared" si="72"/>
        <v>1.6194202898550725</v>
      </c>
      <c r="P715" s="7" t="str">
        <f t="shared" si="67"/>
        <v>108.49 USD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idden="1" x14ac:dyDescent="0.2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 t="b">
        <v>0</v>
      </c>
      <c r="M716" t="b">
        <v>0</v>
      </c>
      <c r="N716" t="s">
        <v>25</v>
      </c>
      <c r="O716" s="5">
        <f t="shared" si="72"/>
        <v>4.7282077922077921</v>
      </c>
      <c r="P716" s="7" t="str">
        <f t="shared" si="67"/>
        <v>101.98 USD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2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 t="b">
        <v>0</v>
      </c>
      <c r="M717" t="b">
        <v>0</v>
      </c>
      <c r="N717" t="s">
        <v>294</v>
      </c>
      <c r="O717" s="5">
        <f t="shared" si="72"/>
        <v>0.24466101694915254</v>
      </c>
      <c r="P717" s="7" t="str">
        <f t="shared" si="67"/>
        <v>44.01 USD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idden="1" x14ac:dyDescent="0.2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 t="b">
        <v>0</v>
      </c>
      <c r="M718" t="b">
        <v>1</v>
      </c>
      <c r="N718" t="s">
        <v>35</v>
      </c>
      <c r="O718" s="5">
        <f t="shared" si="72"/>
        <v>5.1764999999999999</v>
      </c>
      <c r="P718" s="7" t="str">
        <f t="shared" si="67"/>
        <v>65.94 USD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0" hidden="1" x14ac:dyDescent="0.2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 t="b">
        <v>0</v>
      </c>
      <c r="M719" t="b">
        <v>0</v>
      </c>
      <c r="N719" t="s">
        <v>44</v>
      </c>
      <c r="O719" s="5">
        <f t="shared" si="72"/>
        <v>2.4764285714285714</v>
      </c>
      <c r="P719" s="7" t="str">
        <f t="shared" si="67"/>
        <v>24.99 USD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idden="1" x14ac:dyDescent="0.2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 t="b">
        <v>0</v>
      </c>
      <c r="M720" t="b">
        <v>0</v>
      </c>
      <c r="N720" t="s">
        <v>67</v>
      </c>
      <c r="O720" s="5">
        <f t="shared" si="72"/>
        <v>1.0020481927710843</v>
      </c>
      <c r="P720" s="7" t="str">
        <f t="shared" si="67"/>
        <v>28.00 USD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idden="1" x14ac:dyDescent="0.2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 t="b">
        <v>0</v>
      </c>
      <c r="M721" t="b">
        <v>0</v>
      </c>
      <c r="N721" t="s">
        <v>121</v>
      </c>
      <c r="O721" s="5">
        <f t="shared" si="72"/>
        <v>1.53</v>
      </c>
      <c r="P721" s="7" t="str">
        <f t="shared" si="67"/>
        <v>85.83 USD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0" hidden="1" x14ac:dyDescent="0.2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 t="b">
        <v>0</v>
      </c>
      <c r="M722" t="b">
        <v>1</v>
      </c>
      <c r="N722" t="s">
        <v>35</v>
      </c>
      <c r="O722" s="5">
        <f t="shared" si="72"/>
        <v>0.37091954022988505</v>
      </c>
      <c r="P722" s="7" t="str">
        <f t="shared" si="67"/>
        <v>84.92 DKK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idden="1" x14ac:dyDescent="0.2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 t="b">
        <v>0</v>
      </c>
      <c r="M723" t="b">
        <v>0</v>
      </c>
      <c r="N723" t="s">
        <v>25</v>
      </c>
      <c r="O723" s="5">
        <f t="shared" si="72"/>
        <v>4.3923948220064728E-2</v>
      </c>
      <c r="P723" s="7" t="str">
        <f t="shared" si="67"/>
        <v>90.48 USD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idden="1" x14ac:dyDescent="0.2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 t="b">
        <v>0</v>
      </c>
      <c r="M724" t="b">
        <v>0</v>
      </c>
      <c r="N724" t="s">
        <v>44</v>
      </c>
      <c r="O724" s="5">
        <f t="shared" si="72"/>
        <v>1.5650721649484536</v>
      </c>
      <c r="P724" s="7" t="str">
        <f t="shared" si="67"/>
        <v>25.00 USD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idden="1" x14ac:dyDescent="0.2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 t="b">
        <v>0</v>
      </c>
      <c r="M725" t="b">
        <v>0</v>
      </c>
      <c r="N725" t="s">
        <v>35</v>
      </c>
      <c r="O725" s="5">
        <f t="shared" si="72"/>
        <v>2.704081632653061</v>
      </c>
      <c r="P725" s="7" t="str">
        <f t="shared" si="67"/>
        <v>92.01 AUD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idden="1" x14ac:dyDescent="0.2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 t="b">
        <v>0</v>
      </c>
      <c r="M726" t="b">
        <v>1</v>
      </c>
      <c r="N726" t="s">
        <v>35</v>
      </c>
      <c r="O726" s="5">
        <f t="shared" si="72"/>
        <v>1.3405952380952382</v>
      </c>
      <c r="P726" s="7" t="str">
        <f t="shared" si="67"/>
        <v>93.07 GBP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2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 t="b">
        <v>0</v>
      </c>
      <c r="M727" t="b">
        <v>0</v>
      </c>
      <c r="N727" t="s">
        <v>294</v>
      </c>
      <c r="O727" s="5">
        <f t="shared" si="72"/>
        <v>0.50398033126293995</v>
      </c>
      <c r="P727" s="7" t="str">
        <f t="shared" si="67"/>
        <v>61.01 USD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idden="1" x14ac:dyDescent="0.2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 t="b">
        <v>0</v>
      </c>
      <c r="M728" t="b">
        <v>1</v>
      </c>
      <c r="N728" t="s">
        <v>35</v>
      </c>
      <c r="O728" s="5">
        <f t="shared" si="72"/>
        <v>0.88815837937384901</v>
      </c>
      <c r="P728" s="7" t="str">
        <f t="shared" si="67"/>
        <v>92.04 USD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idden="1" x14ac:dyDescent="0.2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 t="b">
        <v>0</v>
      </c>
      <c r="M729" t="b">
        <v>0</v>
      </c>
      <c r="N729" t="s">
        <v>30</v>
      </c>
      <c r="O729" s="5">
        <f t="shared" si="72"/>
        <v>1.65</v>
      </c>
      <c r="P729" s="7" t="str">
        <f t="shared" si="67"/>
        <v>81.13 USD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x14ac:dyDescent="0.2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 t="b">
        <v>0</v>
      </c>
      <c r="M730" t="b">
        <v>0</v>
      </c>
      <c r="N730" t="s">
        <v>35</v>
      </c>
      <c r="O730" s="5">
        <f t="shared" si="72"/>
        <v>0.17499999999999999</v>
      </c>
      <c r="P730" s="7" t="str">
        <f t="shared" si="67"/>
        <v>73.50 USD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0" hidden="1" x14ac:dyDescent="0.2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 t="b">
        <v>0</v>
      </c>
      <c r="M731" t="b">
        <v>0</v>
      </c>
      <c r="N731" t="s">
        <v>55</v>
      </c>
      <c r="O731" s="5">
        <f t="shared" si="72"/>
        <v>1.8566071428571429</v>
      </c>
      <c r="P731" s="7" t="str">
        <f t="shared" si="67"/>
        <v>85.22 USD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idden="1" x14ac:dyDescent="0.2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 t="b">
        <v>0</v>
      </c>
      <c r="M732" t="b">
        <v>0</v>
      </c>
      <c r="N732" t="s">
        <v>67</v>
      </c>
      <c r="O732" s="5">
        <f t="shared" si="72"/>
        <v>4.1266319444444441</v>
      </c>
      <c r="P732" s="7" t="str">
        <f t="shared" si="67"/>
        <v>110.97 CAD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idden="1" x14ac:dyDescent="0.2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 t="b">
        <v>0</v>
      </c>
      <c r="M733" t="b">
        <v>0</v>
      </c>
      <c r="N733" t="s">
        <v>30</v>
      </c>
      <c r="O733" s="5">
        <f t="shared" si="72"/>
        <v>0.90249999999999997</v>
      </c>
      <c r="P733" s="7" t="str">
        <f t="shared" si="67"/>
        <v>32.97 USD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2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 t="b">
        <v>0</v>
      </c>
      <c r="M734" t="b">
        <v>1</v>
      </c>
      <c r="N734" t="s">
        <v>25</v>
      </c>
      <c r="O734" s="5">
        <f t="shared" si="72"/>
        <v>0.91984615384615387</v>
      </c>
      <c r="P734" s="7" t="str">
        <f t="shared" si="67"/>
        <v>96.01 USD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idden="1" x14ac:dyDescent="0.2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 t="b">
        <v>0</v>
      </c>
      <c r="M735" t="b">
        <v>0</v>
      </c>
      <c r="N735" t="s">
        <v>150</v>
      </c>
      <c r="O735" s="5">
        <f t="shared" si="72"/>
        <v>5.2700632911392402</v>
      </c>
      <c r="P735" s="7" t="str">
        <f t="shared" si="67"/>
        <v>84.97 USD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idden="1" x14ac:dyDescent="0.2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 t="b">
        <v>0</v>
      </c>
      <c r="M736" t="b">
        <v>1</v>
      </c>
      <c r="N736" t="s">
        <v>35</v>
      </c>
      <c r="O736" s="5">
        <f t="shared" si="72"/>
        <v>3.1914285714285713</v>
      </c>
      <c r="P736" s="7" t="str">
        <f t="shared" si="67"/>
        <v>25.01 USD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idden="1" x14ac:dyDescent="0.2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 t="b">
        <v>0</v>
      </c>
      <c r="M737" t="b">
        <v>0</v>
      </c>
      <c r="N737" t="s">
        <v>124</v>
      </c>
      <c r="O737" s="5">
        <f t="shared" si="72"/>
        <v>3.5418867924528303</v>
      </c>
      <c r="P737" s="7" t="str">
        <f t="shared" si="67"/>
        <v>66.00 USD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idden="1" x14ac:dyDescent="0.2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 t="b">
        <v>0</v>
      </c>
      <c r="M738" t="b">
        <v>0</v>
      </c>
      <c r="N738" t="s">
        <v>70</v>
      </c>
      <c r="O738" s="5">
        <f t="shared" si="72"/>
        <v>0.32896103896103895</v>
      </c>
      <c r="P738" s="7" t="str">
        <f t="shared" si="67"/>
        <v>87.34 USD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0" hidden="1" x14ac:dyDescent="0.2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 t="b">
        <v>0</v>
      </c>
      <c r="M739" t="b">
        <v>0</v>
      </c>
      <c r="N739" t="s">
        <v>62</v>
      </c>
      <c r="O739" s="5">
        <f t="shared" si="72"/>
        <v>1.358918918918919</v>
      </c>
      <c r="P739" s="7" t="str">
        <f t="shared" si="67"/>
        <v>27.93 USD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x14ac:dyDescent="0.2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 t="b">
        <v>0</v>
      </c>
      <c r="M740" t="b">
        <v>1</v>
      </c>
      <c r="N740" t="s">
        <v>35</v>
      </c>
      <c r="O740" s="5">
        <f t="shared" si="72"/>
        <v>2.0843373493975904E-2</v>
      </c>
      <c r="P740" s="7" t="str">
        <f t="shared" si="67"/>
        <v>103.80 USD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2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 t="b">
        <v>0</v>
      </c>
      <c r="M741" t="b">
        <v>0</v>
      </c>
      <c r="N741" t="s">
        <v>62</v>
      </c>
      <c r="O741" s="5">
        <f t="shared" si="72"/>
        <v>0.61</v>
      </c>
      <c r="P741" s="7" t="str">
        <f t="shared" si="67"/>
        <v>31.94 USD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x14ac:dyDescent="0.2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 t="b">
        <v>0</v>
      </c>
      <c r="M742" t="b">
        <v>0</v>
      </c>
      <c r="N742" t="s">
        <v>35</v>
      </c>
      <c r="O742" s="5">
        <f t="shared" si="72"/>
        <v>0.30037735849056602</v>
      </c>
      <c r="P742" s="7" t="str">
        <f t="shared" si="67"/>
        <v>99.50 USD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idden="1" x14ac:dyDescent="0.2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 t="b">
        <v>0</v>
      </c>
      <c r="M743" t="b">
        <v>0</v>
      </c>
      <c r="N743" t="s">
        <v>35</v>
      </c>
      <c r="O743" s="5">
        <f t="shared" si="72"/>
        <v>11.791666666666666</v>
      </c>
      <c r="P743" s="7" t="str">
        <f t="shared" si="67"/>
        <v>108.85 USD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idden="1" x14ac:dyDescent="0.2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 t="b">
        <v>0</v>
      </c>
      <c r="M744" t="b">
        <v>0</v>
      </c>
      <c r="N744" t="s">
        <v>52</v>
      </c>
      <c r="O744" s="5">
        <f t="shared" si="72"/>
        <v>11.260833333333334</v>
      </c>
      <c r="P744" s="7" t="str">
        <f t="shared" si="67"/>
        <v>110.76 USD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0" x14ac:dyDescent="0.2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 t="b">
        <v>0</v>
      </c>
      <c r="M745" t="b">
        <v>1</v>
      </c>
      <c r="N745" t="s">
        <v>35</v>
      </c>
      <c r="O745" s="5">
        <f t="shared" si="72"/>
        <v>0.12923076923076923</v>
      </c>
      <c r="P745" s="7" t="str">
        <f t="shared" si="67"/>
        <v>29.65 USD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idden="1" x14ac:dyDescent="0.2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 t="b">
        <v>0</v>
      </c>
      <c r="M746" t="b">
        <v>1</v>
      </c>
      <c r="N746" t="s">
        <v>35</v>
      </c>
      <c r="O746" s="5">
        <f t="shared" si="72"/>
        <v>7.12</v>
      </c>
      <c r="P746" s="7" t="str">
        <f t="shared" si="67"/>
        <v>101.71 USD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0" x14ac:dyDescent="0.2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 t="b">
        <v>0</v>
      </c>
      <c r="M747" t="b">
        <v>0</v>
      </c>
      <c r="N747" t="s">
        <v>67</v>
      </c>
      <c r="O747" s="5">
        <f t="shared" si="72"/>
        <v>0.30304347826086958</v>
      </c>
      <c r="P747" s="7" t="str">
        <f t="shared" si="67"/>
        <v>61.50 USD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idden="1" x14ac:dyDescent="0.2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 t="b">
        <v>0</v>
      </c>
      <c r="M748" t="b">
        <v>0</v>
      </c>
      <c r="N748" t="s">
        <v>30</v>
      </c>
      <c r="O748" s="5">
        <f t="shared" si="72"/>
        <v>2.1250896057347672</v>
      </c>
      <c r="P748" s="7" t="str">
        <f t="shared" si="67"/>
        <v>35.00 USD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idden="1" x14ac:dyDescent="0.2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 t="b">
        <v>0</v>
      </c>
      <c r="M749" t="b">
        <v>0</v>
      </c>
      <c r="N749" t="s">
        <v>35</v>
      </c>
      <c r="O749" s="5">
        <f t="shared" si="72"/>
        <v>2.2885714285714287</v>
      </c>
      <c r="P749" s="7" t="str">
        <f t="shared" si="67"/>
        <v>40.05 USD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idden="1" x14ac:dyDescent="0.2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 t="b">
        <v>0</v>
      </c>
      <c r="M750" t="b">
        <v>1</v>
      </c>
      <c r="N750" t="s">
        <v>73</v>
      </c>
      <c r="O750" s="5">
        <f t="shared" si="72"/>
        <v>0.34959979476654696</v>
      </c>
      <c r="P750" s="7" t="str">
        <f t="shared" si="67"/>
        <v>110.97 USD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idden="1" x14ac:dyDescent="0.2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 t="b">
        <v>0</v>
      </c>
      <c r="M751" t="b">
        <v>1</v>
      </c>
      <c r="N751" t="s">
        <v>67</v>
      </c>
      <c r="O751" s="5">
        <f t="shared" si="72"/>
        <v>1.5729069767441861</v>
      </c>
      <c r="P751" s="7" t="str">
        <f t="shared" si="67"/>
        <v>36.96 EUR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x14ac:dyDescent="0.2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 t="b">
        <v>0</v>
      </c>
      <c r="M752" t="b">
        <v>0</v>
      </c>
      <c r="N752" t="s">
        <v>52</v>
      </c>
      <c r="O752" s="5">
        <f t="shared" si="72"/>
        <v>0.01</v>
      </c>
      <c r="P752" s="7" t="str">
        <f t="shared" si="67"/>
        <v>1.00 GBP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idden="1" x14ac:dyDescent="0.2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 t="b">
        <v>1</v>
      </c>
      <c r="M753" t="b">
        <v>1</v>
      </c>
      <c r="N753" t="s">
        <v>70</v>
      </c>
      <c r="O753" s="5">
        <f t="shared" si="72"/>
        <v>2.3230555555555554</v>
      </c>
      <c r="P753" s="7" t="str">
        <f t="shared" si="67"/>
        <v>30.97 USD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idden="1" x14ac:dyDescent="0.2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 t="b">
        <v>0</v>
      </c>
      <c r="M754" t="b">
        <v>1</v>
      </c>
      <c r="N754" t="s">
        <v>35</v>
      </c>
      <c r="O754" s="5">
        <f t="shared" si="72"/>
        <v>0.92448275862068963</v>
      </c>
      <c r="P754" s="7" t="str">
        <f t="shared" si="67"/>
        <v>47.04 USD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idden="1" x14ac:dyDescent="0.2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 t="b">
        <v>0</v>
      </c>
      <c r="M755" t="b">
        <v>0</v>
      </c>
      <c r="N755" t="s">
        <v>124</v>
      </c>
      <c r="O755" s="5">
        <f t="shared" si="72"/>
        <v>2.5670212765957445</v>
      </c>
      <c r="P755" s="7" t="str">
        <f t="shared" si="67"/>
        <v>88.07 USD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idden="1" x14ac:dyDescent="0.2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 t="b">
        <v>0</v>
      </c>
      <c r="M756" t="b">
        <v>0</v>
      </c>
      <c r="N756" t="s">
        <v>35</v>
      </c>
      <c r="O756" s="5">
        <f t="shared" si="72"/>
        <v>1.6847017045454546</v>
      </c>
      <c r="P756" s="7" t="str">
        <f t="shared" si="67"/>
        <v>37.01 USD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idden="1" x14ac:dyDescent="0.2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 t="b">
        <v>0</v>
      </c>
      <c r="M757" t="b">
        <v>1</v>
      </c>
      <c r="N757" t="s">
        <v>35</v>
      </c>
      <c r="O757" s="5">
        <f t="shared" si="72"/>
        <v>1.6657777777777778</v>
      </c>
      <c r="P757" s="7" t="str">
        <f t="shared" si="67"/>
        <v>26.03 DKK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idden="1" x14ac:dyDescent="0.2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 t="b">
        <v>0</v>
      </c>
      <c r="M758" t="b">
        <v>0</v>
      </c>
      <c r="N758" t="s">
        <v>35</v>
      </c>
      <c r="O758" s="5">
        <f t="shared" si="72"/>
        <v>7.7207692307692311</v>
      </c>
      <c r="P758" s="7" t="str">
        <f t="shared" si="67"/>
        <v>67.82 USD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idden="1" x14ac:dyDescent="0.2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 t="b">
        <v>0</v>
      </c>
      <c r="M759" t="b">
        <v>0</v>
      </c>
      <c r="N759" t="s">
        <v>55</v>
      </c>
      <c r="O759" s="5">
        <f t="shared" si="72"/>
        <v>4.0685714285714285</v>
      </c>
      <c r="P759" s="7" t="str">
        <f t="shared" si="67"/>
        <v>49.96 USD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idden="1" x14ac:dyDescent="0.2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 t="b">
        <v>0</v>
      </c>
      <c r="M760" t="b">
        <v>0</v>
      </c>
      <c r="N760" t="s">
        <v>25</v>
      </c>
      <c r="O760" s="5">
        <f t="shared" si="72"/>
        <v>5.6420608108108112</v>
      </c>
      <c r="P760" s="7" t="str">
        <f t="shared" si="67"/>
        <v>110.02 CAD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x14ac:dyDescent="0.2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 t="b">
        <v>0</v>
      </c>
      <c r="M761" t="b">
        <v>0</v>
      </c>
      <c r="N761" t="s">
        <v>52</v>
      </c>
      <c r="O761" s="5">
        <f t="shared" si="72"/>
        <v>0.6842686567164179</v>
      </c>
      <c r="P761" s="7" t="str">
        <f t="shared" si="67"/>
        <v>89.96 USD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2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 t="b">
        <v>0</v>
      </c>
      <c r="M762" t="b">
        <v>1</v>
      </c>
      <c r="N762" t="s">
        <v>91</v>
      </c>
      <c r="O762" s="5">
        <f t="shared" si="72"/>
        <v>0.34351966873706002</v>
      </c>
      <c r="P762" s="7" t="str">
        <f t="shared" si="67"/>
        <v>79.01 EUR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idden="1" x14ac:dyDescent="0.2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 t="b">
        <v>0</v>
      </c>
      <c r="M763" t="b">
        <v>0</v>
      </c>
      <c r="N763" t="s">
        <v>25</v>
      </c>
      <c r="O763" s="5">
        <f t="shared" si="72"/>
        <v>6.5545454545454547</v>
      </c>
      <c r="P763" s="7" t="str">
        <f t="shared" si="67"/>
        <v>86.87 USD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idden="1" x14ac:dyDescent="0.2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 t="b">
        <v>0</v>
      </c>
      <c r="M764" t="b">
        <v>0</v>
      </c>
      <c r="N764" t="s">
        <v>161</v>
      </c>
      <c r="O764" s="5">
        <f t="shared" si="72"/>
        <v>1.7725714285714285</v>
      </c>
      <c r="P764" s="7" t="str">
        <f t="shared" si="67"/>
        <v>62.04 AUD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idden="1" x14ac:dyDescent="0.2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 t="b">
        <v>0</v>
      </c>
      <c r="M765" t="b">
        <v>1</v>
      </c>
      <c r="N765" t="s">
        <v>35</v>
      </c>
      <c r="O765" s="5">
        <f t="shared" si="72"/>
        <v>1.1317857142857144</v>
      </c>
      <c r="P765" s="7" t="str">
        <f t="shared" si="67"/>
        <v>26.97 USD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0" hidden="1" x14ac:dyDescent="0.2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 t="b">
        <v>0</v>
      </c>
      <c r="M766" t="b">
        <v>0</v>
      </c>
      <c r="N766" t="s">
        <v>25</v>
      </c>
      <c r="O766" s="5">
        <f t="shared" si="72"/>
        <v>7.2818181818181822</v>
      </c>
      <c r="P766" s="7" t="str">
        <f t="shared" si="67"/>
        <v>54.12 USD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idden="1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 t="b">
        <v>1</v>
      </c>
      <c r="M767" t="b">
        <v>1</v>
      </c>
      <c r="N767" t="s">
        <v>62</v>
      </c>
      <c r="O767" s="5">
        <f t="shared" si="72"/>
        <v>2.0833333333333335</v>
      </c>
      <c r="P767" s="7" t="str">
        <f t="shared" si="67"/>
        <v>41.04 USD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0" x14ac:dyDescent="0.2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 t="b">
        <v>0</v>
      </c>
      <c r="M768" t="b">
        <v>0</v>
      </c>
      <c r="N768" t="s">
        <v>476</v>
      </c>
      <c r="O768" s="5">
        <f t="shared" si="72"/>
        <v>0.31171232876712329</v>
      </c>
      <c r="P768" s="7" t="str">
        <f t="shared" si="67"/>
        <v>55.05 AUD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2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 t="b">
        <v>0</v>
      </c>
      <c r="M769" t="b">
        <v>0</v>
      </c>
      <c r="N769" t="s">
        <v>208</v>
      </c>
      <c r="O769" s="5">
        <f t="shared" si="72"/>
        <v>0.56967078189300413</v>
      </c>
      <c r="P769" s="7" t="str">
        <f t="shared" si="67"/>
        <v>107.94 USD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idden="1" x14ac:dyDescent="0.2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 t="b">
        <v>0</v>
      </c>
      <c r="M770" t="b">
        <v>0</v>
      </c>
      <c r="N770" t="s">
        <v>35</v>
      </c>
      <c r="O770" s="5">
        <f t="shared" si="72"/>
        <v>2.31</v>
      </c>
      <c r="P770" s="7" t="str">
        <f t="shared" si="67"/>
        <v>73.92 USD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2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 t="b">
        <v>0</v>
      </c>
      <c r="M771" t="b">
        <v>0</v>
      </c>
      <c r="N771" t="s">
        <v>91</v>
      </c>
      <c r="O771" s="5">
        <f t="shared" si="72"/>
        <v>0.86867834394904464</v>
      </c>
      <c r="P771" s="7" t="str">
        <f t="shared" ref="P771:P834" si="73">_xlfn.CONCAT(IF(G771=0,0,TEXT(E771/G771, "#,###.00"))," " &amp;I771)</f>
        <v>32.00 USD</v>
      </c>
      <c r="Q771" t="str">
        <f t="shared" ref="Q771:Q834" si="74">_xlfn.TEXTBEFORE(N771,"/")</f>
        <v>games</v>
      </c>
      <c r="R771" t="str">
        <f t="shared" ref="R771:R834" si="75">_xlfn.TEXTAFTER(N771,"/")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hidden="1" x14ac:dyDescent="0.2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 t="b">
        <v>0</v>
      </c>
      <c r="M772" t="b">
        <v>1</v>
      </c>
      <c r="N772" t="s">
        <v>35</v>
      </c>
      <c r="O772" s="5">
        <f t="shared" si="72"/>
        <v>2.7074418604651163</v>
      </c>
      <c r="P772" s="7" t="str">
        <f t="shared" si="73"/>
        <v>53.90 EUR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idden="1" x14ac:dyDescent="0.2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 t="b">
        <v>0</v>
      </c>
      <c r="M773" t="b">
        <v>0</v>
      </c>
      <c r="N773" t="s">
        <v>35</v>
      </c>
      <c r="O773" s="5">
        <f t="shared" ref="O773:O836" si="78">E773/D773</f>
        <v>0.49446428571428569</v>
      </c>
      <c r="P773" s="7" t="str">
        <f t="shared" si="73"/>
        <v>106.50 USD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idden="1" x14ac:dyDescent="0.2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 t="b">
        <v>0</v>
      </c>
      <c r="M774" t="b">
        <v>0</v>
      </c>
      <c r="N774" t="s">
        <v>62</v>
      </c>
      <c r="O774" s="5">
        <f t="shared" si="78"/>
        <v>1.1335962566844919</v>
      </c>
      <c r="P774" s="7" t="str">
        <f t="shared" si="73"/>
        <v>33.00 USD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idden="1" x14ac:dyDescent="0.2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 t="b">
        <v>0</v>
      </c>
      <c r="M775" t="b">
        <v>0</v>
      </c>
      <c r="N775" t="s">
        <v>35</v>
      </c>
      <c r="O775" s="5">
        <f t="shared" si="78"/>
        <v>1.9055555555555554</v>
      </c>
      <c r="P775" s="7" t="str">
        <f t="shared" si="73"/>
        <v>43.00 USD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idden="1" x14ac:dyDescent="0.2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 t="b">
        <v>0</v>
      </c>
      <c r="M776" t="b">
        <v>0</v>
      </c>
      <c r="N776" t="s">
        <v>30</v>
      </c>
      <c r="O776" s="5">
        <f t="shared" si="78"/>
        <v>1.355</v>
      </c>
      <c r="P776" s="7" t="str">
        <f t="shared" si="73"/>
        <v>86.86 EUR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0" x14ac:dyDescent="0.2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 t="b">
        <v>0</v>
      </c>
      <c r="M777" t="b">
        <v>0</v>
      </c>
      <c r="N777" t="s">
        <v>25</v>
      </c>
      <c r="O777" s="5">
        <f t="shared" si="78"/>
        <v>0.10297872340425532</v>
      </c>
      <c r="P777" s="7" t="str">
        <f t="shared" si="73"/>
        <v>96.80 USD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2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 t="b">
        <v>0</v>
      </c>
      <c r="M778" t="b">
        <v>0</v>
      </c>
      <c r="N778" t="s">
        <v>35</v>
      </c>
      <c r="O778" s="5">
        <f t="shared" si="78"/>
        <v>0.65544223826714798</v>
      </c>
      <c r="P778" s="7" t="str">
        <f t="shared" si="73"/>
        <v>33.00 USD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2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 t="b">
        <v>0</v>
      </c>
      <c r="M779" t="b">
        <v>0</v>
      </c>
      <c r="N779" t="s">
        <v>35</v>
      </c>
      <c r="O779" s="5">
        <f t="shared" si="78"/>
        <v>0.49026652452025588</v>
      </c>
      <c r="P779" s="7" t="str">
        <f t="shared" si="73"/>
        <v>68.03 USD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idden="1" x14ac:dyDescent="0.2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 t="b">
        <v>0</v>
      </c>
      <c r="M780" t="b">
        <v>0</v>
      </c>
      <c r="N780" t="s">
        <v>73</v>
      </c>
      <c r="O780" s="5">
        <f t="shared" si="78"/>
        <v>7.8792307692307695</v>
      </c>
      <c r="P780" s="7" t="str">
        <f t="shared" si="73"/>
        <v>58.87 CHF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2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 t="b">
        <v>0</v>
      </c>
      <c r="M781" t="b">
        <v>1</v>
      </c>
      <c r="N781" t="s">
        <v>35</v>
      </c>
      <c r="O781" s="5">
        <f t="shared" si="78"/>
        <v>0.80306347746090156</v>
      </c>
      <c r="P781" s="7" t="str">
        <f t="shared" si="73"/>
        <v>105.05 USD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idden="1" x14ac:dyDescent="0.2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 t="b">
        <v>0</v>
      </c>
      <c r="M782" t="b">
        <v>1</v>
      </c>
      <c r="N782" t="s">
        <v>55</v>
      </c>
      <c r="O782" s="5">
        <f t="shared" si="78"/>
        <v>1.0629411764705883</v>
      </c>
      <c r="P782" s="7" t="str">
        <f t="shared" si="73"/>
        <v>33.05 USD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idden="1" x14ac:dyDescent="0.2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 t="b">
        <v>0</v>
      </c>
      <c r="M783" t="b">
        <v>0</v>
      </c>
      <c r="N783" t="s">
        <v>35</v>
      </c>
      <c r="O783" s="5">
        <f t="shared" si="78"/>
        <v>0.50735632183908042</v>
      </c>
      <c r="P783" s="7" t="str">
        <f t="shared" si="73"/>
        <v>78.82 CHF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idden="1" x14ac:dyDescent="0.2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 t="b">
        <v>0</v>
      </c>
      <c r="M784" t="b">
        <v>1</v>
      </c>
      <c r="N784" t="s">
        <v>73</v>
      </c>
      <c r="O784" s="5">
        <f t="shared" si="78"/>
        <v>2.153137254901961</v>
      </c>
      <c r="P784" s="7" t="str">
        <f t="shared" si="73"/>
        <v>68.20 USD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idden="1" x14ac:dyDescent="0.2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 t="b">
        <v>0</v>
      </c>
      <c r="M785" t="b">
        <v>0</v>
      </c>
      <c r="N785" t="s">
        <v>25</v>
      </c>
      <c r="O785" s="5">
        <f t="shared" si="78"/>
        <v>1.4122972972972974</v>
      </c>
      <c r="P785" s="7" t="str">
        <f t="shared" si="73"/>
        <v>75.73 USD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idden="1" x14ac:dyDescent="0.2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 t="b">
        <v>0</v>
      </c>
      <c r="M786" t="b">
        <v>0</v>
      </c>
      <c r="N786" t="s">
        <v>30</v>
      </c>
      <c r="O786" s="5">
        <f t="shared" si="78"/>
        <v>1.1533745781777278</v>
      </c>
      <c r="P786" s="7" t="str">
        <f t="shared" si="73"/>
        <v>31.00 USD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0" hidden="1" x14ac:dyDescent="0.2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 t="b">
        <v>0</v>
      </c>
      <c r="M787" t="b">
        <v>1</v>
      </c>
      <c r="N787" t="s">
        <v>73</v>
      </c>
      <c r="O787" s="5">
        <f t="shared" si="78"/>
        <v>1.9311940298507462</v>
      </c>
      <c r="P787" s="7" t="str">
        <f t="shared" si="73"/>
        <v>101.88 AUD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idden="1" x14ac:dyDescent="0.2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 t="b">
        <v>0</v>
      </c>
      <c r="M788" t="b">
        <v>1</v>
      </c>
      <c r="N788" t="s">
        <v>161</v>
      </c>
      <c r="O788" s="5">
        <f t="shared" si="78"/>
        <v>7.2973333333333334</v>
      </c>
      <c r="P788" s="7" t="str">
        <f t="shared" si="73"/>
        <v>52.88 EUR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2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 t="b">
        <v>0</v>
      </c>
      <c r="M789" t="b">
        <v>0</v>
      </c>
      <c r="N789" t="s">
        <v>25</v>
      </c>
      <c r="O789" s="5">
        <f t="shared" si="78"/>
        <v>0.99663398692810456</v>
      </c>
      <c r="P789" s="7" t="str">
        <f t="shared" si="73"/>
        <v>71.01 CAD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idden="1" x14ac:dyDescent="0.2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 t="b">
        <v>0</v>
      </c>
      <c r="M790" t="b">
        <v>0</v>
      </c>
      <c r="N790" t="s">
        <v>73</v>
      </c>
      <c r="O790" s="5">
        <f t="shared" si="78"/>
        <v>0.88166666666666671</v>
      </c>
      <c r="P790" s="7" t="str">
        <f t="shared" si="73"/>
        <v>102.39 USD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2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 t="b">
        <v>0</v>
      </c>
      <c r="M791" t="b">
        <v>0</v>
      </c>
      <c r="N791" t="s">
        <v>35</v>
      </c>
      <c r="O791" s="5">
        <f t="shared" si="78"/>
        <v>0.37233333333333335</v>
      </c>
      <c r="P791" s="7" t="str">
        <f t="shared" si="73"/>
        <v>74.47 USD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idden="1" x14ac:dyDescent="0.2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 t="b">
        <v>0</v>
      </c>
      <c r="M792" t="b">
        <v>0</v>
      </c>
      <c r="N792" t="s">
        <v>35</v>
      </c>
      <c r="O792" s="5">
        <f t="shared" si="78"/>
        <v>0.30540075309306081</v>
      </c>
      <c r="P792" s="7" t="str">
        <f t="shared" si="73"/>
        <v>51.01 USD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2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 t="b">
        <v>0</v>
      </c>
      <c r="M793" t="b">
        <v>0</v>
      </c>
      <c r="N793" t="s">
        <v>19</v>
      </c>
      <c r="O793" s="5">
        <f t="shared" si="78"/>
        <v>0.25714285714285712</v>
      </c>
      <c r="P793" s="7" t="str">
        <f t="shared" si="73"/>
        <v>90.00 USD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2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 t="b">
        <v>0</v>
      </c>
      <c r="M794" t="b">
        <v>1</v>
      </c>
      <c r="N794" t="s">
        <v>35</v>
      </c>
      <c r="O794" s="5">
        <f t="shared" si="78"/>
        <v>0.34</v>
      </c>
      <c r="P794" s="7" t="str">
        <f t="shared" si="73"/>
        <v>97.14 USD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idden="1" x14ac:dyDescent="0.2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 t="b">
        <v>0</v>
      </c>
      <c r="M795" t="b">
        <v>0</v>
      </c>
      <c r="N795" t="s">
        <v>70</v>
      </c>
      <c r="O795" s="5">
        <f t="shared" si="78"/>
        <v>11.859090909090909</v>
      </c>
      <c r="P795" s="7" t="str">
        <f t="shared" si="73"/>
        <v>72.07 CHF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idden="1" x14ac:dyDescent="0.2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 t="b">
        <v>0</v>
      </c>
      <c r="M796" t="b">
        <v>0</v>
      </c>
      <c r="N796" t="s">
        <v>25</v>
      </c>
      <c r="O796" s="5">
        <f t="shared" si="78"/>
        <v>1.2539393939393939</v>
      </c>
      <c r="P796" s="7" t="str">
        <f t="shared" si="73"/>
        <v>75.24 USD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0" x14ac:dyDescent="0.2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 t="b">
        <v>0</v>
      </c>
      <c r="M797" t="b">
        <v>0</v>
      </c>
      <c r="N797" t="s">
        <v>55</v>
      </c>
      <c r="O797" s="5">
        <f t="shared" si="78"/>
        <v>0.14394366197183098</v>
      </c>
      <c r="P797" s="7" t="str">
        <f t="shared" si="73"/>
        <v>32.97 USD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2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 t="b">
        <v>0</v>
      </c>
      <c r="M798" t="b">
        <v>1</v>
      </c>
      <c r="N798" t="s">
        <v>294</v>
      </c>
      <c r="O798" s="5">
        <f t="shared" si="78"/>
        <v>0.54807692307692313</v>
      </c>
      <c r="P798" s="7" t="str">
        <f t="shared" si="73"/>
        <v>54.81 USD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idden="1" x14ac:dyDescent="0.2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 t="b">
        <v>0</v>
      </c>
      <c r="M799" t="b">
        <v>0</v>
      </c>
      <c r="N799" t="s">
        <v>30</v>
      </c>
      <c r="O799" s="5">
        <f t="shared" si="78"/>
        <v>1.0963157894736841</v>
      </c>
      <c r="P799" s="7" t="str">
        <f t="shared" si="73"/>
        <v>45.04 USD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idden="1" x14ac:dyDescent="0.2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 t="b">
        <v>0</v>
      </c>
      <c r="M800" t="b">
        <v>1</v>
      </c>
      <c r="N800" t="s">
        <v>35</v>
      </c>
      <c r="O800" s="5">
        <f t="shared" si="78"/>
        <v>1.8847058823529412</v>
      </c>
      <c r="P800" s="7" t="str">
        <f t="shared" si="73"/>
        <v>52.96 USD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2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 t="b">
        <v>0</v>
      </c>
      <c r="M801" t="b">
        <v>0</v>
      </c>
      <c r="N801" t="s">
        <v>35</v>
      </c>
      <c r="O801" s="5">
        <f t="shared" si="78"/>
        <v>0.87008284023668636</v>
      </c>
      <c r="P801" s="7" t="str">
        <f t="shared" si="73"/>
        <v>60.02 GBP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2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 t="b">
        <v>0</v>
      </c>
      <c r="M802" t="b">
        <v>0</v>
      </c>
      <c r="N802" t="s">
        <v>25</v>
      </c>
      <c r="O802" s="5">
        <f t="shared" si="78"/>
        <v>0.01</v>
      </c>
      <c r="P802" s="7" t="str">
        <f t="shared" si="73"/>
        <v>1.00 CHF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idden="1" x14ac:dyDescent="0.2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 t="b">
        <v>0</v>
      </c>
      <c r="M803" t="b">
        <v>1</v>
      </c>
      <c r="N803" t="s">
        <v>124</v>
      </c>
      <c r="O803" s="5">
        <f t="shared" si="78"/>
        <v>2.0291304347826089</v>
      </c>
      <c r="P803" s="7" t="str">
        <f t="shared" si="73"/>
        <v>44.03 USD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0" hidden="1" x14ac:dyDescent="0.2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 t="b">
        <v>0</v>
      </c>
      <c r="M804" t="b">
        <v>0</v>
      </c>
      <c r="N804" t="s">
        <v>124</v>
      </c>
      <c r="O804" s="5">
        <f t="shared" si="78"/>
        <v>1.9703225806451612</v>
      </c>
      <c r="P804" s="7" t="str">
        <f t="shared" si="73"/>
        <v>86.03 USD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0" hidden="1" x14ac:dyDescent="0.2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 t="b">
        <v>0</v>
      </c>
      <c r="M805" t="b">
        <v>0</v>
      </c>
      <c r="N805" t="s">
        <v>35</v>
      </c>
      <c r="O805" s="5">
        <f t="shared" si="78"/>
        <v>1.07</v>
      </c>
      <c r="P805" s="7" t="str">
        <f t="shared" si="73"/>
        <v>28.01 USD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idden="1" x14ac:dyDescent="0.2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 t="b">
        <v>0</v>
      </c>
      <c r="M806" t="b">
        <v>0</v>
      </c>
      <c r="N806" t="s">
        <v>25</v>
      </c>
      <c r="O806" s="5">
        <f t="shared" si="78"/>
        <v>2.6873076923076922</v>
      </c>
      <c r="P806" s="7" t="str">
        <f t="shared" si="73"/>
        <v>32.05 USD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0" x14ac:dyDescent="0.2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 t="b">
        <v>0</v>
      </c>
      <c r="M807" t="b">
        <v>0</v>
      </c>
      <c r="N807" t="s">
        <v>44</v>
      </c>
      <c r="O807" s="5">
        <f t="shared" si="78"/>
        <v>0.50845360824742269</v>
      </c>
      <c r="P807" s="7" t="str">
        <f t="shared" si="73"/>
        <v>73.61 AUD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idden="1" x14ac:dyDescent="0.2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 t="b">
        <v>0</v>
      </c>
      <c r="M808" t="b">
        <v>1</v>
      </c>
      <c r="N808" t="s">
        <v>55</v>
      </c>
      <c r="O808" s="5">
        <f t="shared" si="78"/>
        <v>11.802857142857142</v>
      </c>
      <c r="P808" s="7" t="str">
        <f t="shared" si="73"/>
        <v>108.71 USD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idden="1" x14ac:dyDescent="0.2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 t="b">
        <v>0</v>
      </c>
      <c r="M809" t="b">
        <v>1</v>
      </c>
      <c r="N809" t="s">
        <v>35</v>
      </c>
      <c r="O809" s="5">
        <f t="shared" si="78"/>
        <v>2.64</v>
      </c>
      <c r="P809" s="7" t="str">
        <f t="shared" si="73"/>
        <v>42.98 USD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2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 t="b">
        <v>0</v>
      </c>
      <c r="M810" t="b">
        <v>0</v>
      </c>
      <c r="N810" t="s">
        <v>19</v>
      </c>
      <c r="O810" s="5">
        <f t="shared" si="78"/>
        <v>0.30442307692307691</v>
      </c>
      <c r="P810" s="7" t="str">
        <f t="shared" si="73"/>
        <v>83.32 USD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2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 t="b">
        <v>0</v>
      </c>
      <c r="M811" t="b">
        <v>0</v>
      </c>
      <c r="N811" t="s">
        <v>44</v>
      </c>
      <c r="O811" s="5">
        <f t="shared" si="78"/>
        <v>0.62880681818181816</v>
      </c>
      <c r="P811" s="7" t="str">
        <f t="shared" si="73"/>
        <v>42.00 CHF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idden="1" x14ac:dyDescent="0.2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 t="b">
        <v>0</v>
      </c>
      <c r="M812" t="b">
        <v>1</v>
      </c>
      <c r="N812" t="s">
        <v>35</v>
      </c>
      <c r="O812" s="5">
        <f t="shared" si="78"/>
        <v>1.9312499999999999</v>
      </c>
      <c r="P812" s="7" t="str">
        <f t="shared" si="73"/>
        <v>55.93 USD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2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 t="b">
        <v>0</v>
      </c>
      <c r="M813" t="b">
        <v>1</v>
      </c>
      <c r="N813" t="s">
        <v>91</v>
      </c>
      <c r="O813" s="5">
        <f t="shared" si="78"/>
        <v>0.77102702702702708</v>
      </c>
      <c r="P813" s="7" t="str">
        <f t="shared" si="73"/>
        <v>105.04 USD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idden="1" x14ac:dyDescent="0.2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 t="b">
        <v>0</v>
      </c>
      <c r="M814" t="b">
        <v>0</v>
      </c>
      <c r="N814" t="s">
        <v>70</v>
      </c>
      <c r="O814" s="5">
        <f t="shared" si="78"/>
        <v>2.2552763819095478</v>
      </c>
      <c r="P814" s="7" t="str">
        <f t="shared" si="73"/>
        <v>48.00 CAD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idden="1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 t="b">
        <v>0</v>
      </c>
      <c r="M815" t="b">
        <v>0</v>
      </c>
      <c r="N815" t="s">
        <v>91</v>
      </c>
      <c r="O815" s="5">
        <f t="shared" si="78"/>
        <v>2.3940625</v>
      </c>
      <c r="P815" s="7" t="str">
        <f t="shared" si="73"/>
        <v>112.66 USD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2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 t="b">
        <v>0</v>
      </c>
      <c r="M816" t="b">
        <v>1</v>
      </c>
      <c r="N816" t="s">
        <v>25</v>
      </c>
      <c r="O816" s="5">
        <f t="shared" si="78"/>
        <v>0.921875</v>
      </c>
      <c r="P816" s="7" t="str">
        <f t="shared" si="73"/>
        <v>81.94 DKK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0" hidden="1" x14ac:dyDescent="0.2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 t="b">
        <v>0</v>
      </c>
      <c r="M817" t="b">
        <v>0</v>
      </c>
      <c r="N817" t="s">
        <v>25</v>
      </c>
      <c r="O817" s="5">
        <f t="shared" si="78"/>
        <v>1.3023333333333333</v>
      </c>
      <c r="P817" s="7" t="str">
        <f t="shared" si="73"/>
        <v>64.05 CAD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idden="1" x14ac:dyDescent="0.2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 t="b">
        <v>1</v>
      </c>
      <c r="M818" t="b">
        <v>1</v>
      </c>
      <c r="N818" t="s">
        <v>35</v>
      </c>
      <c r="O818" s="5">
        <f t="shared" si="78"/>
        <v>6.1521739130434785</v>
      </c>
      <c r="P818" s="7" t="str">
        <f t="shared" si="73"/>
        <v>106.39 USD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idden="1" x14ac:dyDescent="0.2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 t="b">
        <v>0</v>
      </c>
      <c r="M819" t="b">
        <v>1</v>
      </c>
      <c r="N819" t="s">
        <v>70</v>
      </c>
      <c r="O819" s="5">
        <f t="shared" si="78"/>
        <v>3.687953216374269</v>
      </c>
      <c r="P819" s="7" t="str">
        <f t="shared" si="73"/>
        <v>76.01 EUR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idden="1" x14ac:dyDescent="0.2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 t="b">
        <v>0</v>
      </c>
      <c r="M820" t="b">
        <v>1</v>
      </c>
      <c r="N820" t="s">
        <v>35</v>
      </c>
      <c r="O820" s="5">
        <f t="shared" si="78"/>
        <v>10.948571428571428</v>
      </c>
      <c r="P820" s="7" t="str">
        <f t="shared" si="73"/>
        <v>111.07 USD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0" x14ac:dyDescent="0.2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 t="b">
        <v>1</v>
      </c>
      <c r="M821" t="b">
        <v>0</v>
      </c>
      <c r="N821" t="s">
        <v>91</v>
      </c>
      <c r="O821" s="5">
        <f t="shared" si="78"/>
        <v>0.50662921348314605</v>
      </c>
      <c r="P821" s="7" t="str">
        <f t="shared" si="73"/>
        <v>95.94 USD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idden="1" x14ac:dyDescent="0.2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 t="b">
        <v>0</v>
      </c>
      <c r="M822" t="b">
        <v>1</v>
      </c>
      <c r="N822" t="s">
        <v>25</v>
      </c>
      <c r="O822" s="5">
        <f t="shared" si="78"/>
        <v>8.0060000000000002</v>
      </c>
      <c r="P822" s="7" t="str">
        <f t="shared" si="73"/>
        <v>43.04 GBP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idden="1" x14ac:dyDescent="0.2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 t="b">
        <v>0</v>
      </c>
      <c r="M823" t="b">
        <v>0</v>
      </c>
      <c r="N823" t="s">
        <v>44</v>
      </c>
      <c r="O823" s="5">
        <f t="shared" si="78"/>
        <v>2.9128571428571428</v>
      </c>
      <c r="P823" s="7" t="str">
        <f t="shared" si="73"/>
        <v>67.97 USD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idden="1" x14ac:dyDescent="0.2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 t="b">
        <v>0</v>
      </c>
      <c r="M824" t="b">
        <v>0</v>
      </c>
      <c r="N824" t="s">
        <v>25</v>
      </c>
      <c r="O824" s="5">
        <f t="shared" si="78"/>
        <v>3.4996666666666667</v>
      </c>
      <c r="P824" s="7" t="str">
        <f t="shared" si="73"/>
        <v>89.99 USD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idden="1" x14ac:dyDescent="0.2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 t="b">
        <v>1</v>
      </c>
      <c r="M825" t="b">
        <v>1</v>
      </c>
      <c r="N825" t="s">
        <v>25</v>
      </c>
      <c r="O825" s="5">
        <f t="shared" si="78"/>
        <v>3.5707317073170732</v>
      </c>
      <c r="P825" s="7" t="str">
        <f t="shared" si="73"/>
        <v>58.10 USD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idden="1" x14ac:dyDescent="0.2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 t="b">
        <v>0</v>
      </c>
      <c r="M826" t="b">
        <v>1</v>
      </c>
      <c r="N826" t="s">
        <v>70</v>
      </c>
      <c r="O826" s="5">
        <f t="shared" si="78"/>
        <v>1.2648941176470587</v>
      </c>
      <c r="P826" s="7" t="str">
        <f t="shared" si="73"/>
        <v>84.00 USD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idden="1" x14ac:dyDescent="0.2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 t="b">
        <v>0</v>
      </c>
      <c r="M827" t="b">
        <v>0</v>
      </c>
      <c r="N827" t="s">
        <v>102</v>
      </c>
      <c r="O827" s="5">
        <f t="shared" si="78"/>
        <v>3.875</v>
      </c>
      <c r="P827" s="7" t="str">
        <f t="shared" si="73"/>
        <v>88.85 GBP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0" hidden="1" x14ac:dyDescent="0.2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 t="b">
        <v>0</v>
      </c>
      <c r="M828" t="b">
        <v>1</v>
      </c>
      <c r="N828" t="s">
        <v>35</v>
      </c>
      <c r="O828" s="5">
        <f t="shared" si="78"/>
        <v>4.5703571428571426</v>
      </c>
      <c r="P828" s="7" t="str">
        <f t="shared" si="73"/>
        <v>65.96 USD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0" hidden="1" x14ac:dyDescent="0.2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 t="b">
        <v>0</v>
      </c>
      <c r="M829" t="b">
        <v>1</v>
      </c>
      <c r="N829" t="s">
        <v>55</v>
      </c>
      <c r="O829" s="5">
        <f t="shared" si="78"/>
        <v>2.6669565217391304</v>
      </c>
      <c r="P829" s="7" t="str">
        <f t="shared" si="73"/>
        <v>74.80 AUD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0" x14ac:dyDescent="0.2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 t="b">
        <v>0</v>
      </c>
      <c r="M830" t="b">
        <v>0</v>
      </c>
      <c r="N830" t="s">
        <v>35</v>
      </c>
      <c r="O830" s="5">
        <f t="shared" si="78"/>
        <v>0.69</v>
      </c>
      <c r="P830" s="7" t="str">
        <f t="shared" si="73"/>
        <v>69.99 USD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2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 t="b">
        <v>0</v>
      </c>
      <c r="M831" t="b">
        <v>0</v>
      </c>
      <c r="N831" t="s">
        <v>35</v>
      </c>
      <c r="O831" s="5">
        <f t="shared" si="78"/>
        <v>0.51343749999999999</v>
      </c>
      <c r="P831" s="7" t="str">
        <f t="shared" si="73"/>
        <v>32.01 USD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0" x14ac:dyDescent="0.2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 t="b">
        <v>0</v>
      </c>
      <c r="M832" t="b">
        <v>0</v>
      </c>
      <c r="N832" t="s">
        <v>35</v>
      </c>
      <c r="O832" s="5">
        <f t="shared" si="78"/>
        <v>1.1710526315789473E-2</v>
      </c>
      <c r="P832" s="7" t="str">
        <f t="shared" si="73"/>
        <v>64.73 USD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idden="1" x14ac:dyDescent="0.2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 t="b">
        <v>0</v>
      </c>
      <c r="M833" t="b">
        <v>0</v>
      </c>
      <c r="N833" t="s">
        <v>124</v>
      </c>
      <c r="O833" s="5">
        <f t="shared" si="78"/>
        <v>1.089773429454171</v>
      </c>
      <c r="P833" s="7" t="str">
        <f t="shared" si="73"/>
        <v>25.00 USD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idden="1" x14ac:dyDescent="0.2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 t="b">
        <v>1</v>
      </c>
      <c r="M834" t="b">
        <v>0</v>
      </c>
      <c r="N834" t="s">
        <v>208</v>
      </c>
      <c r="O834" s="5">
        <f t="shared" si="78"/>
        <v>3.1517592592592591</v>
      </c>
      <c r="P834" s="7" t="str">
        <f t="shared" si="73"/>
        <v>104.98 DKK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idden="1" x14ac:dyDescent="0.2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 t="b">
        <v>0</v>
      </c>
      <c r="M835" t="b">
        <v>0</v>
      </c>
      <c r="N835" t="s">
        <v>208</v>
      </c>
      <c r="O835" s="5">
        <f t="shared" si="78"/>
        <v>1.5769117647058823</v>
      </c>
      <c r="P835" s="7" t="str">
        <f t="shared" ref="P835:P898" si="79">_xlfn.CONCAT(IF(G835=0,0,TEXT(E835/G835, "#,###.00"))," " &amp;I835)</f>
        <v>64.99 DKK</v>
      </c>
      <c r="Q835" t="str">
        <f t="shared" ref="Q835:Q898" si="80">_xlfn.TEXTBEFORE(N835,"/")</f>
        <v>publishing</v>
      </c>
      <c r="R835" t="str">
        <f t="shared" ref="R835:R898" si="81">_xlfn.TEXTAFTER(N835,"/")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hidden="1" x14ac:dyDescent="0.2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 t="b">
        <v>0</v>
      </c>
      <c r="M836" t="b">
        <v>0</v>
      </c>
      <c r="N836" t="s">
        <v>35</v>
      </c>
      <c r="O836" s="5">
        <f t="shared" si="78"/>
        <v>1.5380821917808218</v>
      </c>
      <c r="P836" s="7" t="str">
        <f t="shared" si="79"/>
        <v>94.35 USD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2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 t="b">
        <v>0</v>
      </c>
      <c r="M837" t="b">
        <v>0</v>
      </c>
      <c r="N837" t="s">
        <v>30</v>
      </c>
      <c r="O837" s="5">
        <f t="shared" ref="O837:O900" si="84">E837/D837</f>
        <v>0.89738979118329465</v>
      </c>
      <c r="P837" s="7" t="str">
        <f t="shared" si="79"/>
        <v>44.00 USD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2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 t="b">
        <v>0</v>
      </c>
      <c r="M838" t="b">
        <v>0</v>
      </c>
      <c r="N838" t="s">
        <v>62</v>
      </c>
      <c r="O838" s="5">
        <f t="shared" si="84"/>
        <v>0.75135802469135804</v>
      </c>
      <c r="P838" s="7" t="str">
        <f t="shared" si="79"/>
        <v>64.74 USD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idden="1" x14ac:dyDescent="0.2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 t="b">
        <v>0</v>
      </c>
      <c r="M839" t="b">
        <v>0</v>
      </c>
      <c r="N839" t="s">
        <v>161</v>
      </c>
      <c r="O839" s="5">
        <f t="shared" si="84"/>
        <v>8.5288135593220336</v>
      </c>
      <c r="P839" s="7" t="str">
        <f t="shared" si="79"/>
        <v>84.01 USD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idden="1" x14ac:dyDescent="0.2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 t="b">
        <v>0</v>
      </c>
      <c r="M840" t="b">
        <v>0</v>
      </c>
      <c r="N840" t="s">
        <v>35</v>
      </c>
      <c r="O840" s="5">
        <f t="shared" si="84"/>
        <v>1.3890625000000001</v>
      </c>
      <c r="P840" s="7" t="str">
        <f t="shared" si="79"/>
        <v>34.06 USD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idden="1" x14ac:dyDescent="0.2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 t="b">
        <v>0</v>
      </c>
      <c r="M841" t="b">
        <v>1</v>
      </c>
      <c r="N841" t="s">
        <v>44</v>
      </c>
      <c r="O841" s="5">
        <f t="shared" si="84"/>
        <v>1.9018181818181819</v>
      </c>
      <c r="P841" s="7" t="str">
        <f t="shared" si="79"/>
        <v>93.27 USD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idden="1" x14ac:dyDescent="0.2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 t="b">
        <v>0</v>
      </c>
      <c r="M842" t="b">
        <v>1</v>
      </c>
      <c r="N842" t="s">
        <v>35</v>
      </c>
      <c r="O842" s="5">
        <f t="shared" si="84"/>
        <v>1.0024333619948409</v>
      </c>
      <c r="P842" s="7" t="str">
        <f t="shared" si="79"/>
        <v>33.00 USD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idden="1" x14ac:dyDescent="0.2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 t="b">
        <v>0</v>
      </c>
      <c r="M843" t="b">
        <v>0</v>
      </c>
      <c r="N843" t="s">
        <v>30</v>
      </c>
      <c r="O843" s="5">
        <f t="shared" si="84"/>
        <v>1.4275824175824177</v>
      </c>
      <c r="P843" s="7" t="str">
        <f t="shared" si="79"/>
        <v>83.81 USD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0" hidden="1" x14ac:dyDescent="0.2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 t="b">
        <v>0</v>
      </c>
      <c r="M844" t="b">
        <v>0</v>
      </c>
      <c r="N844" t="s">
        <v>67</v>
      </c>
      <c r="O844" s="5">
        <f t="shared" si="84"/>
        <v>5.6313333333333331</v>
      </c>
      <c r="P844" s="7" t="str">
        <f t="shared" si="79"/>
        <v>63.99 EUR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0" x14ac:dyDescent="0.2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 t="b">
        <v>0</v>
      </c>
      <c r="M845" t="b">
        <v>0</v>
      </c>
      <c r="N845" t="s">
        <v>124</v>
      </c>
      <c r="O845" s="5">
        <f t="shared" si="84"/>
        <v>0.30715909090909088</v>
      </c>
      <c r="P845" s="7" t="str">
        <f t="shared" si="79"/>
        <v>81.91 USD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idden="1" x14ac:dyDescent="0.2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 t="b">
        <v>0</v>
      </c>
      <c r="M846" t="b">
        <v>0</v>
      </c>
      <c r="N846" t="s">
        <v>44</v>
      </c>
      <c r="O846" s="5">
        <f t="shared" si="84"/>
        <v>0.99397727272727276</v>
      </c>
      <c r="P846" s="7" t="str">
        <f t="shared" si="79"/>
        <v>93.05 USD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idden="1" x14ac:dyDescent="0.2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 t="b">
        <v>0</v>
      </c>
      <c r="M847" t="b">
        <v>0</v>
      </c>
      <c r="N847" t="s">
        <v>30</v>
      </c>
      <c r="O847" s="5">
        <f t="shared" si="84"/>
        <v>1.9754935622317598</v>
      </c>
      <c r="P847" s="7" t="str">
        <f t="shared" si="79"/>
        <v>101.98 GBP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idden="1" x14ac:dyDescent="0.2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 t="b">
        <v>1</v>
      </c>
      <c r="M848" t="b">
        <v>1</v>
      </c>
      <c r="N848" t="s">
        <v>30</v>
      </c>
      <c r="O848" s="5">
        <f t="shared" si="84"/>
        <v>5.085</v>
      </c>
      <c r="P848" s="7" t="str">
        <f t="shared" si="79"/>
        <v>105.94 USD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idden="1" x14ac:dyDescent="0.2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 t="b">
        <v>0</v>
      </c>
      <c r="M849" t="b">
        <v>0</v>
      </c>
      <c r="N849" t="s">
        <v>19</v>
      </c>
      <c r="O849" s="5">
        <f t="shared" si="84"/>
        <v>2.3774468085106384</v>
      </c>
      <c r="P849" s="7" t="str">
        <f t="shared" si="79"/>
        <v>101.58 USD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idden="1" x14ac:dyDescent="0.2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 t="b">
        <v>0</v>
      </c>
      <c r="M850" t="b">
        <v>0</v>
      </c>
      <c r="N850" t="s">
        <v>55</v>
      </c>
      <c r="O850" s="5">
        <f t="shared" si="84"/>
        <v>3.3846875000000001</v>
      </c>
      <c r="P850" s="7" t="str">
        <f t="shared" si="79"/>
        <v>62.97 USD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idden="1" x14ac:dyDescent="0.2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 t="b">
        <v>0</v>
      </c>
      <c r="M851" t="b">
        <v>1</v>
      </c>
      <c r="N851" t="s">
        <v>62</v>
      </c>
      <c r="O851" s="5">
        <f t="shared" si="84"/>
        <v>1.3308955223880596</v>
      </c>
      <c r="P851" s="7" t="str">
        <f t="shared" si="79"/>
        <v>29.05 USD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x14ac:dyDescent="0.2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 t="b">
        <v>1</v>
      </c>
      <c r="M852" t="b">
        <v>0</v>
      </c>
      <c r="N852" t="s">
        <v>25</v>
      </c>
      <c r="O852" s="5">
        <f t="shared" si="84"/>
        <v>0.01</v>
      </c>
      <c r="P852" s="7" t="str">
        <f t="shared" si="79"/>
        <v>1.00 USD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0" hidden="1" x14ac:dyDescent="0.2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 t="b">
        <v>0</v>
      </c>
      <c r="M853" t="b">
        <v>0</v>
      </c>
      <c r="N853" t="s">
        <v>52</v>
      </c>
      <c r="O853" s="5">
        <f t="shared" si="84"/>
        <v>2.0779999999999998</v>
      </c>
      <c r="P853" s="7" t="str">
        <f t="shared" si="79"/>
        <v>77.93 USD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x14ac:dyDescent="0.2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 t="b">
        <v>0</v>
      </c>
      <c r="M854" t="b">
        <v>1</v>
      </c>
      <c r="N854" t="s">
        <v>91</v>
      </c>
      <c r="O854" s="5">
        <f t="shared" si="84"/>
        <v>0.51122448979591839</v>
      </c>
      <c r="P854" s="7" t="str">
        <f t="shared" si="79"/>
        <v>80.81 USD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idden="1" x14ac:dyDescent="0.2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 t="b">
        <v>0</v>
      </c>
      <c r="M855" t="b">
        <v>1</v>
      </c>
      <c r="N855" t="s">
        <v>62</v>
      </c>
      <c r="O855" s="5">
        <f t="shared" si="84"/>
        <v>6.5205847953216374</v>
      </c>
      <c r="P855" s="7" t="str">
        <f t="shared" si="79"/>
        <v>76.01 CAD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idden="1" x14ac:dyDescent="0.2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 t="b">
        <v>0</v>
      </c>
      <c r="M856" t="b">
        <v>0</v>
      </c>
      <c r="N856" t="s">
        <v>121</v>
      </c>
      <c r="O856" s="5">
        <f t="shared" si="84"/>
        <v>1.1363099415204678</v>
      </c>
      <c r="P856" s="7" t="str">
        <f t="shared" si="79"/>
        <v>72.99 CAD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idden="1" x14ac:dyDescent="0.2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 t="b">
        <v>0</v>
      </c>
      <c r="M857" t="b">
        <v>0</v>
      </c>
      <c r="N857" t="s">
        <v>35</v>
      </c>
      <c r="O857" s="5">
        <f t="shared" si="84"/>
        <v>1.0237606837606839</v>
      </c>
      <c r="P857" s="7" t="str">
        <f t="shared" si="79"/>
        <v>53.00 AUD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idden="1" x14ac:dyDescent="0.2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 t="b">
        <v>0</v>
      </c>
      <c r="M858" t="b">
        <v>0</v>
      </c>
      <c r="N858" t="s">
        <v>19</v>
      </c>
      <c r="O858" s="5">
        <f t="shared" si="84"/>
        <v>3.5658333333333334</v>
      </c>
      <c r="P858" s="7" t="str">
        <f t="shared" si="79"/>
        <v>54.16 USD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idden="1" x14ac:dyDescent="0.2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 t="b">
        <v>1</v>
      </c>
      <c r="M859" t="b">
        <v>0</v>
      </c>
      <c r="N859" t="s">
        <v>102</v>
      </c>
      <c r="O859" s="5">
        <f t="shared" si="84"/>
        <v>1.3986792452830188</v>
      </c>
      <c r="P859" s="7" t="str">
        <f t="shared" si="79"/>
        <v>32.95 CHF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0" x14ac:dyDescent="0.2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 t="b">
        <v>1</v>
      </c>
      <c r="M860" t="b">
        <v>0</v>
      </c>
      <c r="N860" t="s">
        <v>19</v>
      </c>
      <c r="O860" s="5">
        <f t="shared" si="84"/>
        <v>0.69450000000000001</v>
      </c>
      <c r="P860" s="7" t="str">
        <f t="shared" si="79"/>
        <v>79.37 USD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0" x14ac:dyDescent="0.2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 t="b">
        <v>0</v>
      </c>
      <c r="M861" t="b">
        <v>1</v>
      </c>
      <c r="N861" t="s">
        <v>35</v>
      </c>
      <c r="O861" s="5">
        <f t="shared" si="84"/>
        <v>0.35534246575342465</v>
      </c>
      <c r="P861" s="7" t="str">
        <f t="shared" si="79"/>
        <v>41.17 USD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idden="1" x14ac:dyDescent="0.2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 t="b">
        <v>0</v>
      </c>
      <c r="M862" t="b">
        <v>1</v>
      </c>
      <c r="N862" t="s">
        <v>67</v>
      </c>
      <c r="O862" s="5">
        <f t="shared" si="84"/>
        <v>2.5165000000000002</v>
      </c>
      <c r="P862" s="7" t="str">
        <f t="shared" si="79"/>
        <v>77.43 USD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idden="1" x14ac:dyDescent="0.2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 t="b">
        <v>0</v>
      </c>
      <c r="M863" t="b">
        <v>0</v>
      </c>
      <c r="N863" t="s">
        <v>35</v>
      </c>
      <c r="O863" s="5">
        <f t="shared" si="84"/>
        <v>1.0587500000000001</v>
      </c>
      <c r="P863" s="7" t="str">
        <f t="shared" si="79"/>
        <v>57.16 USD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idden="1" x14ac:dyDescent="0.2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 t="b">
        <v>0</v>
      </c>
      <c r="M864" t="b">
        <v>0</v>
      </c>
      <c r="N864" t="s">
        <v>35</v>
      </c>
      <c r="O864" s="5">
        <f t="shared" si="84"/>
        <v>1.8742857142857143</v>
      </c>
      <c r="P864" s="7" t="str">
        <f t="shared" si="79"/>
        <v>77.18 USD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idden="1" x14ac:dyDescent="0.2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 t="b">
        <v>0</v>
      </c>
      <c r="M865" t="b">
        <v>1</v>
      </c>
      <c r="N865" t="s">
        <v>271</v>
      </c>
      <c r="O865" s="5">
        <f t="shared" si="84"/>
        <v>3.8678571428571429</v>
      </c>
      <c r="P865" s="7" t="str">
        <f t="shared" si="79"/>
        <v>24.95 USD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idden="1" x14ac:dyDescent="0.2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 t="b">
        <v>0</v>
      </c>
      <c r="M866" t="b">
        <v>0</v>
      </c>
      <c r="N866" t="s">
        <v>102</v>
      </c>
      <c r="O866" s="5">
        <f t="shared" si="84"/>
        <v>3.4707142857142856</v>
      </c>
      <c r="P866" s="7" t="str">
        <f t="shared" si="79"/>
        <v>97.18 USD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idden="1" x14ac:dyDescent="0.2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 t="b">
        <v>0</v>
      </c>
      <c r="M867" t="b">
        <v>0</v>
      </c>
      <c r="N867" t="s">
        <v>35</v>
      </c>
      <c r="O867" s="5">
        <f t="shared" si="84"/>
        <v>1.8582098765432098</v>
      </c>
      <c r="P867" s="7" t="str">
        <f t="shared" si="79"/>
        <v>46.00 USD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idden="1" x14ac:dyDescent="0.2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 t="b">
        <v>0</v>
      </c>
      <c r="M868" t="b">
        <v>0</v>
      </c>
      <c r="N868" t="s">
        <v>124</v>
      </c>
      <c r="O868" s="5">
        <f t="shared" si="84"/>
        <v>0.43241247264770238</v>
      </c>
      <c r="P868" s="7" t="str">
        <f t="shared" si="79"/>
        <v>88.02 USD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0" hidden="1" x14ac:dyDescent="0.2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 t="b">
        <v>0</v>
      </c>
      <c r="M869" t="b">
        <v>0</v>
      </c>
      <c r="N869" t="s">
        <v>19</v>
      </c>
      <c r="O869" s="5">
        <f t="shared" si="84"/>
        <v>1.6243749999999999</v>
      </c>
      <c r="P869" s="7" t="str">
        <f t="shared" si="79"/>
        <v>25.99 USD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idden="1" x14ac:dyDescent="0.2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 t="b">
        <v>0</v>
      </c>
      <c r="M870" t="b">
        <v>0</v>
      </c>
      <c r="N870" t="s">
        <v>35</v>
      </c>
      <c r="O870" s="5">
        <f t="shared" si="84"/>
        <v>1.8484285714285715</v>
      </c>
      <c r="P870" s="7" t="str">
        <f t="shared" si="79"/>
        <v>102.69 USD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2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 t="b">
        <v>0</v>
      </c>
      <c r="M871" t="b">
        <v>0</v>
      </c>
      <c r="N871" t="s">
        <v>55</v>
      </c>
      <c r="O871" s="5">
        <f t="shared" si="84"/>
        <v>0.23703520691785052</v>
      </c>
      <c r="P871" s="7" t="str">
        <f t="shared" si="79"/>
        <v>72.96 USD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2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 t="b">
        <v>0</v>
      </c>
      <c r="M872" t="b">
        <v>0</v>
      </c>
      <c r="N872" t="s">
        <v>35</v>
      </c>
      <c r="O872" s="5">
        <f t="shared" si="84"/>
        <v>0.89870129870129867</v>
      </c>
      <c r="P872" s="7" t="str">
        <f t="shared" si="79"/>
        <v>57.19 USD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0" hidden="1" x14ac:dyDescent="0.2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 t="b">
        <v>0</v>
      </c>
      <c r="M873" t="b">
        <v>1</v>
      </c>
      <c r="N873" t="s">
        <v>35</v>
      </c>
      <c r="O873" s="5">
        <f t="shared" si="84"/>
        <v>2.7260419580419581</v>
      </c>
      <c r="P873" s="7" t="str">
        <f t="shared" si="79"/>
        <v>84.01 USD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idden="1" x14ac:dyDescent="0.2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 t="b">
        <v>0</v>
      </c>
      <c r="M874" t="b">
        <v>0</v>
      </c>
      <c r="N874" t="s">
        <v>476</v>
      </c>
      <c r="O874" s="5">
        <f t="shared" si="84"/>
        <v>1.7004255319148935</v>
      </c>
      <c r="P874" s="7" t="str">
        <f t="shared" si="79"/>
        <v>98.67 AUD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idden="1" x14ac:dyDescent="0.2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 t="b">
        <v>0</v>
      </c>
      <c r="M875" t="b">
        <v>0</v>
      </c>
      <c r="N875" t="s">
        <v>124</v>
      </c>
      <c r="O875" s="5">
        <f t="shared" si="84"/>
        <v>1.8828503562945369</v>
      </c>
      <c r="P875" s="7" t="str">
        <f t="shared" si="79"/>
        <v>42.01 USD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idden="1" x14ac:dyDescent="0.2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 t="b">
        <v>0</v>
      </c>
      <c r="M876" t="b">
        <v>1</v>
      </c>
      <c r="N876" t="s">
        <v>124</v>
      </c>
      <c r="O876" s="5">
        <f t="shared" si="84"/>
        <v>3.4693532338308457</v>
      </c>
      <c r="P876" s="7" t="str">
        <f t="shared" si="79"/>
        <v>32.00 USD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2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 t="b">
        <v>0</v>
      </c>
      <c r="M877" t="b">
        <v>0</v>
      </c>
      <c r="N877" t="s">
        <v>25</v>
      </c>
      <c r="O877" s="5">
        <f t="shared" si="84"/>
        <v>0.6917721518987342</v>
      </c>
      <c r="P877" s="7" t="str">
        <f t="shared" si="79"/>
        <v>81.57 USD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x14ac:dyDescent="0.2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 t="b">
        <v>0</v>
      </c>
      <c r="M878" t="b">
        <v>0</v>
      </c>
      <c r="N878" t="s">
        <v>124</v>
      </c>
      <c r="O878" s="5">
        <f t="shared" si="84"/>
        <v>0.25433734939759034</v>
      </c>
      <c r="P878" s="7" t="str">
        <f t="shared" si="79"/>
        <v>37.04 CAD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2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 t="b">
        <v>0</v>
      </c>
      <c r="M879" t="b">
        <v>0</v>
      </c>
      <c r="N879" t="s">
        <v>19</v>
      </c>
      <c r="O879" s="5">
        <f t="shared" si="84"/>
        <v>0.77400977995110021</v>
      </c>
      <c r="P879" s="7" t="str">
        <f t="shared" si="79"/>
        <v>103.03 USD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2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 t="b">
        <v>0</v>
      </c>
      <c r="M880" t="b">
        <v>0</v>
      </c>
      <c r="N880" t="s">
        <v>150</v>
      </c>
      <c r="O880" s="5">
        <f t="shared" si="84"/>
        <v>0.37481481481481482</v>
      </c>
      <c r="P880" s="7" t="str">
        <f t="shared" si="79"/>
        <v>84.33 EUR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idden="1" x14ac:dyDescent="0.2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 t="b">
        <v>0</v>
      </c>
      <c r="M881" t="b">
        <v>0</v>
      </c>
      <c r="N881" t="s">
        <v>70</v>
      </c>
      <c r="O881" s="5">
        <f t="shared" si="84"/>
        <v>5.4379999999999997</v>
      </c>
      <c r="P881" s="7" t="str">
        <f t="shared" si="79"/>
        <v>102.60 USD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idden="1" x14ac:dyDescent="0.2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 t="b">
        <v>0</v>
      </c>
      <c r="M882" t="b">
        <v>0</v>
      </c>
      <c r="N882" t="s">
        <v>52</v>
      </c>
      <c r="O882" s="5">
        <f t="shared" si="84"/>
        <v>2.2852189349112426</v>
      </c>
      <c r="P882" s="7" t="str">
        <f t="shared" si="79"/>
        <v>79.99 USD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2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 t="b">
        <v>0</v>
      </c>
      <c r="M883" t="b">
        <v>1</v>
      </c>
      <c r="N883" t="s">
        <v>35</v>
      </c>
      <c r="O883" s="5">
        <f t="shared" si="84"/>
        <v>0.38948339483394834</v>
      </c>
      <c r="P883" s="7" t="str">
        <f t="shared" si="79"/>
        <v>70.06 USD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idden="1" x14ac:dyDescent="0.2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 t="b">
        <v>0</v>
      </c>
      <c r="M884" t="b">
        <v>0</v>
      </c>
      <c r="N884" t="s">
        <v>35</v>
      </c>
      <c r="O884" s="5">
        <f t="shared" si="84"/>
        <v>3.7</v>
      </c>
      <c r="P884" s="7" t="str">
        <f t="shared" si="79"/>
        <v>37.00 USD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0" hidden="1" x14ac:dyDescent="0.2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 t="b">
        <v>0</v>
      </c>
      <c r="M885" t="b">
        <v>0</v>
      </c>
      <c r="N885" t="s">
        <v>102</v>
      </c>
      <c r="O885" s="5">
        <f t="shared" si="84"/>
        <v>2.3791176470588233</v>
      </c>
      <c r="P885" s="7" t="str">
        <f t="shared" si="79"/>
        <v>41.91 USD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2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 t="b">
        <v>0</v>
      </c>
      <c r="M886" t="b">
        <v>1</v>
      </c>
      <c r="N886" t="s">
        <v>35</v>
      </c>
      <c r="O886" s="5">
        <f t="shared" si="84"/>
        <v>0.64036299765807958</v>
      </c>
      <c r="P886" s="7" t="str">
        <f t="shared" si="79"/>
        <v>57.99 USD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idden="1" x14ac:dyDescent="0.2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 t="b">
        <v>0</v>
      </c>
      <c r="M887" t="b">
        <v>0</v>
      </c>
      <c r="N887" t="s">
        <v>35</v>
      </c>
      <c r="O887" s="5">
        <f t="shared" si="84"/>
        <v>1.1827777777777777</v>
      </c>
      <c r="P887" s="7" t="str">
        <f t="shared" si="79"/>
        <v>40.94 USD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2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 t="b">
        <v>0</v>
      </c>
      <c r="M888" t="b">
        <v>0</v>
      </c>
      <c r="N888" t="s">
        <v>62</v>
      </c>
      <c r="O888" s="5">
        <f t="shared" si="84"/>
        <v>0.84824037184594958</v>
      </c>
      <c r="P888" s="7" t="str">
        <f t="shared" si="79"/>
        <v>70.00 USD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0" x14ac:dyDescent="0.2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 t="b">
        <v>0</v>
      </c>
      <c r="M889" t="b">
        <v>1</v>
      </c>
      <c r="N889" t="s">
        <v>35</v>
      </c>
      <c r="O889" s="5">
        <f t="shared" si="84"/>
        <v>0.29346153846153844</v>
      </c>
      <c r="P889" s="7" t="str">
        <f t="shared" si="79"/>
        <v>73.84 USD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0" hidden="1" x14ac:dyDescent="0.2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 t="b">
        <v>0</v>
      </c>
      <c r="M890" t="b">
        <v>0</v>
      </c>
      <c r="N890" t="s">
        <v>35</v>
      </c>
      <c r="O890" s="5">
        <f t="shared" si="84"/>
        <v>2.0989655172413793</v>
      </c>
      <c r="P890" s="7" t="str">
        <f t="shared" si="79"/>
        <v>41.98 USD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idden="1" x14ac:dyDescent="0.2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 t="b">
        <v>0</v>
      </c>
      <c r="M891" t="b">
        <v>1</v>
      </c>
      <c r="N891" t="s">
        <v>52</v>
      </c>
      <c r="O891" s="5">
        <f t="shared" si="84"/>
        <v>1.697857142857143</v>
      </c>
      <c r="P891" s="7" t="str">
        <f t="shared" si="79"/>
        <v>77.93 USD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idden="1" x14ac:dyDescent="0.2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 t="b">
        <v>0</v>
      </c>
      <c r="M892" t="b">
        <v>0</v>
      </c>
      <c r="N892" t="s">
        <v>62</v>
      </c>
      <c r="O892" s="5">
        <f t="shared" si="84"/>
        <v>1.1595907738095239</v>
      </c>
      <c r="P892" s="7" t="str">
        <f t="shared" si="79"/>
        <v>106.02 USD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0" hidden="1" x14ac:dyDescent="0.2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 t="b">
        <v>0</v>
      </c>
      <c r="M893" t="b">
        <v>0</v>
      </c>
      <c r="N893" t="s">
        <v>44</v>
      </c>
      <c r="O893" s="5">
        <f t="shared" si="84"/>
        <v>2.5859999999999999</v>
      </c>
      <c r="P893" s="7" t="str">
        <f t="shared" si="79"/>
        <v>47.02 CAD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idden="1" x14ac:dyDescent="0.2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 t="b">
        <v>0</v>
      </c>
      <c r="M894" t="b">
        <v>0</v>
      </c>
      <c r="N894" t="s">
        <v>208</v>
      </c>
      <c r="O894" s="5">
        <f t="shared" si="84"/>
        <v>2.3058333333333332</v>
      </c>
      <c r="P894" s="7" t="str">
        <f t="shared" si="79"/>
        <v>76.02 USD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idden="1" x14ac:dyDescent="0.2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 t="b">
        <v>0</v>
      </c>
      <c r="M895" t="b">
        <v>1</v>
      </c>
      <c r="N895" t="s">
        <v>44</v>
      </c>
      <c r="O895" s="5">
        <f t="shared" si="84"/>
        <v>1.2821428571428573</v>
      </c>
      <c r="P895" s="7" t="str">
        <f t="shared" si="79"/>
        <v>54.12 EUR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idden="1" x14ac:dyDescent="0.2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 t="b">
        <v>0</v>
      </c>
      <c r="M896" t="b">
        <v>1</v>
      </c>
      <c r="N896" t="s">
        <v>271</v>
      </c>
      <c r="O896" s="5">
        <f t="shared" si="84"/>
        <v>1.8870588235294117</v>
      </c>
      <c r="P896" s="7" t="str">
        <f t="shared" si="79"/>
        <v>57.29 GBP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0" x14ac:dyDescent="0.2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 t="b">
        <v>0</v>
      </c>
      <c r="M897" t="b">
        <v>0</v>
      </c>
      <c r="N897" t="s">
        <v>35</v>
      </c>
      <c r="O897" s="5">
        <f t="shared" si="84"/>
        <v>6.9511889862327911E-2</v>
      </c>
      <c r="P897" s="7" t="str">
        <f t="shared" si="79"/>
        <v>103.81 USD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0" hidden="1" x14ac:dyDescent="0.2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 t="b">
        <v>0</v>
      </c>
      <c r="M898" t="b">
        <v>1</v>
      </c>
      <c r="N898" t="s">
        <v>19</v>
      </c>
      <c r="O898" s="5">
        <f t="shared" si="84"/>
        <v>7.7443434343434348</v>
      </c>
      <c r="P898" s="7" t="str">
        <f t="shared" si="79"/>
        <v>105.03 AUD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2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 t="b">
        <v>0</v>
      </c>
      <c r="M899" t="b">
        <v>0</v>
      </c>
      <c r="N899" t="s">
        <v>35</v>
      </c>
      <c r="O899" s="5">
        <f t="shared" si="84"/>
        <v>0.27693181818181817</v>
      </c>
      <c r="P899" s="7" t="str">
        <f t="shared" ref="P899:P962" si="85">_xlfn.CONCAT(IF(G899=0,0,TEXT(E899/G899, "#,###.00"))," " &amp;I899)</f>
        <v>90.26 USD</v>
      </c>
      <c r="Q899" t="str">
        <f t="shared" ref="Q899:Q962" si="86">_xlfn.TEXTBEFORE(N899,"/")</f>
        <v>theater</v>
      </c>
      <c r="R899" t="str">
        <f t="shared" ref="R899:R962" si="87">_xlfn.TEXTAFTER(N899,"/")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 t="b">
        <v>0</v>
      </c>
      <c r="M900" t="b">
        <v>0</v>
      </c>
      <c r="N900" t="s">
        <v>44</v>
      </c>
      <c r="O900" s="5">
        <f t="shared" si="84"/>
        <v>0.52479620323841425</v>
      </c>
      <c r="P900" s="7" t="str">
        <f t="shared" si="85"/>
        <v>76.98 USD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idden="1" x14ac:dyDescent="0.2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 t="b">
        <v>0</v>
      </c>
      <c r="M901" t="b">
        <v>0</v>
      </c>
      <c r="N901" t="s">
        <v>161</v>
      </c>
      <c r="O901" s="5">
        <f t="shared" ref="O901:O964" si="90">E901/D901</f>
        <v>4.0709677419354842</v>
      </c>
      <c r="P901" s="7" t="str">
        <f t="shared" si="85"/>
        <v>102.60 CHF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2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 t="b">
        <v>0</v>
      </c>
      <c r="M902" t="b">
        <v>1</v>
      </c>
      <c r="N902" t="s">
        <v>30</v>
      </c>
      <c r="O902" s="5">
        <f t="shared" si="90"/>
        <v>0.02</v>
      </c>
      <c r="P902" s="7" t="str">
        <f t="shared" si="85"/>
        <v>2.00 USD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idden="1" x14ac:dyDescent="0.2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 t="b">
        <v>0</v>
      </c>
      <c r="M903" t="b">
        <v>1</v>
      </c>
      <c r="N903" t="s">
        <v>25</v>
      </c>
      <c r="O903" s="5">
        <f t="shared" si="90"/>
        <v>1.5617857142857143</v>
      </c>
      <c r="P903" s="7" t="str">
        <f t="shared" si="85"/>
        <v>55.01 USD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idden="1" x14ac:dyDescent="0.2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 t="b">
        <v>0</v>
      </c>
      <c r="M904" t="b">
        <v>0</v>
      </c>
      <c r="N904" t="s">
        <v>30</v>
      </c>
      <c r="O904" s="5">
        <f t="shared" si="90"/>
        <v>2.5242857142857145</v>
      </c>
      <c r="P904" s="7" t="str">
        <f t="shared" si="85"/>
        <v>32.13 USD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0" hidden="1" x14ac:dyDescent="0.2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 t="b">
        <v>0</v>
      </c>
      <c r="M905" t="b">
        <v>1</v>
      </c>
      <c r="N905" t="s">
        <v>70</v>
      </c>
      <c r="O905" s="5">
        <f t="shared" si="90"/>
        <v>1.729268292682927E-2</v>
      </c>
      <c r="P905" s="7" t="str">
        <f t="shared" si="85"/>
        <v>50.64 USD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2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 t="b">
        <v>0</v>
      </c>
      <c r="M906" t="b">
        <v>0</v>
      </c>
      <c r="N906" t="s">
        <v>135</v>
      </c>
      <c r="O906" s="5">
        <f t="shared" si="90"/>
        <v>0.12230769230769231</v>
      </c>
      <c r="P906" s="7" t="str">
        <f t="shared" si="85"/>
        <v>49.69 USD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idden="1" x14ac:dyDescent="0.2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 t="b">
        <v>0</v>
      </c>
      <c r="M907" t="b">
        <v>0</v>
      </c>
      <c r="N907" t="s">
        <v>35</v>
      </c>
      <c r="O907" s="5">
        <f t="shared" si="90"/>
        <v>1.6398734177215191</v>
      </c>
      <c r="P907" s="7" t="str">
        <f t="shared" si="85"/>
        <v>54.89 USD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0" hidden="1" x14ac:dyDescent="0.2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 t="b">
        <v>1</v>
      </c>
      <c r="M908" t="b">
        <v>1</v>
      </c>
      <c r="N908" t="s">
        <v>44</v>
      </c>
      <c r="O908" s="5">
        <f t="shared" si="90"/>
        <v>1.6298181818181818</v>
      </c>
      <c r="P908" s="7" t="str">
        <f t="shared" si="85"/>
        <v>46.93 USD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2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 t="b">
        <v>0</v>
      </c>
      <c r="M909" t="b">
        <v>0</v>
      </c>
      <c r="N909" t="s">
        <v>35</v>
      </c>
      <c r="O909" s="5">
        <f t="shared" si="90"/>
        <v>0.20252747252747252</v>
      </c>
      <c r="P909" s="7" t="str">
        <f t="shared" si="85"/>
        <v>44.95 USD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idden="1" x14ac:dyDescent="0.2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 t="b">
        <v>0</v>
      </c>
      <c r="M910" t="b">
        <v>0</v>
      </c>
      <c r="N910" t="s">
        <v>91</v>
      </c>
      <c r="O910" s="5">
        <f t="shared" si="90"/>
        <v>3.1924083769633507</v>
      </c>
      <c r="P910" s="7" t="str">
        <f t="shared" si="85"/>
        <v>31.00 USD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idden="1" x14ac:dyDescent="0.2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 t="b">
        <v>0</v>
      </c>
      <c r="M911" t="b">
        <v>1</v>
      </c>
      <c r="N911" t="s">
        <v>35</v>
      </c>
      <c r="O911" s="5">
        <f t="shared" si="90"/>
        <v>4.7894444444444444</v>
      </c>
      <c r="P911" s="7" t="str">
        <f t="shared" si="85"/>
        <v>107.76 CAD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idden="1" x14ac:dyDescent="0.2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 t="b">
        <v>0</v>
      </c>
      <c r="M912" t="b">
        <v>0</v>
      </c>
      <c r="N912" t="s">
        <v>35</v>
      </c>
      <c r="O912" s="5">
        <f t="shared" si="90"/>
        <v>0.19556634304207121</v>
      </c>
      <c r="P912" s="7" t="str">
        <f t="shared" si="85"/>
        <v>102.08 USD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idden="1" x14ac:dyDescent="0.2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 t="b">
        <v>1</v>
      </c>
      <c r="M913" t="b">
        <v>0</v>
      </c>
      <c r="N913" t="s">
        <v>30</v>
      </c>
      <c r="O913" s="5">
        <f t="shared" si="90"/>
        <v>1.9894827586206896</v>
      </c>
      <c r="P913" s="7" t="str">
        <f t="shared" si="85"/>
        <v>24.98 USD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idden="1" x14ac:dyDescent="0.2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 t="b">
        <v>1</v>
      </c>
      <c r="M914" t="b">
        <v>0</v>
      </c>
      <c r="N914" t="s">
        <v>55</v>
      </c>
      <c r="O914" s="5">
        <f t="shared" si="90"/>
        <v>7.95</v>
      </c>
      <c r="P914" s="7" t="str">
        <f t="shared" si="85"/>
        <v>79.94 USD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2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 t="b">
        <v>0</v>
      </c>
      <c r="M915" t="b">
        <v>0</v>
      </c>
      <c r="N915" t="s">
        <v>55</v>
      </c>
      <c r="O915" s="5">
        <f t="shared" si="90"/>
        <v>0.50621082621082625</v>
      </c>
      <c r="P915" s="7" t="str">
        <f t="shared" si="85"/>
        <v>67.95 AUD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2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 t="b">
        <v>0</v>
      </c>
      <c r="M916" t="b">
        <v>0</v>
      </c>
      <c r="N916" t="s">
        <v>35</v>
      </c>
      <c r="O916" s="5">
        <f t="shared" si="90"/>
        <v>0.57437499999999997</v>
      </c>
      <c r="P916" s="7" t="str">
        <f t="shared" si="85"/>
        <v>26.07 GBP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idden="1" x14ac:dyDescent="0.2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 t="b">
        <v>0</v>
      </c>
      <c r="M917" t="b">
        <v>0</v>
      </c>
      <c r="N917" t="s">
        <v>271</v>
      </c>
      <c r="O917" s="5">
        <f t="shared" si="90"/>
        <v>1.5562827640984909</v>
      </c>
      <c r="P917" s="7" t="str">
        <f t="shared" si="85"/>
        <v>105.00 GBP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0" x14ac:dyDescent="0.2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 t="b">
        <v>0</v>
      </c>
      <c r="M918" t="b">
        <v>0</v>
      </c>
      <c r="N918" t="s">
        <v>124</v>
      </c>
      <c r="O918" s="5">
        <f t="shared" si="90"/>
        <v>0.36297297297297298</v>
      </c>
      <c r="P918" s="7" t="str">
        <f t="shared" si="85"/>
        <v>25.83 USD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idden="1" x14ac:dyDescent="0.2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 t="b">
        <v>0</v>
      </c>
      <c r="M919" t="b">
        <v>1</v>
      </c>
      <c r="N919" t="s">
        <v>102</v>
      </c>
      <c r="O919" s="5">
        <f t="shared" si="90"/>
        <v>0.58250000000000002</v>
      </c>
      <c r="P919" s="7" t="str">
        <f t="shared" si="85"/>
        <v>77.67 GBP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idden="1" x14ac:dyDescent="0.2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 t="b">
        <v>0</v>
      </c>
      <c r="M920" t="b">
        <v>0</v>
      </c>
      <c r="N920" t="s">
        <v>135</v>
      </c>
      <c r="O920" s="5">
        <f t="shared" si="90"/>
        <v>2.3739473684210526</v>
      </c>
      <c r="P920" s="7" t="str">
        <f t="shared" si="85"/>
        <v>57.83 CHF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2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 t="b">
        <v>0</v>
      </c>
      <c r="M921" t="b">
        <v>1</v>
      </c>
      <c r="N921" t="s">
        <v>35</v>
      </c>
      <c r="O921" s="5">
        <f t="shared" si="90"/>
        <v>0.58750000000000002</v>
      </c>
      <c r="P921" s="7" t="str">
        <f t="shared" si="85"/>
        <v>92.96 AUD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idden="1" x14ac:dyDescent="0.2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 t="b">
        <v>1</v>
      </c>
      <c r="M922" t="b">
        <v>0</v>
      </c>
      <c r="N922" t="s">
        <v>73</v>
      </c>
      <c r="O922" s="5">
        <f t="shared" si="90"/>
        <v>1.8256603773584905</v>
      </c>
      <c r="P922" s="7" t="str">
        <f t="shared" si="85"/>
        <v>37.95 USD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2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 t="b">
        <v>0</v>
      </c>
      <c r="M923" t="b">
        <v>0</v>
      </c>
      <c r="N923" t="s">
        <v>30</v>
      </c>
      <c r="O923" s="5">
        <f t="shared" si="90"/>
        <v>7.5436408977556111E-3</v>
      </c>
      <c r="P923" s="7" t="str">
        <f t="shared" si="85"/>
        <v>31.84 USD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idden="1" x14ac:dyDescent="0.2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 t="b">
        <v>0</v>
      </c>
      <c r="M924" t="b">
        <v>1</v>
      </c>
      <c r="N924" t="s">
        <v>321</v>
      </c>
      <c r="O924" s="5">
        <f t="shared" si="90"/>
        <v>1.7595330739299611</v>
      </c>
      <c r="P924" s="7" t="str">
        <f t="shared" si="85"/>
        <v>40.00 USD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idden="1" x14ac:dyDescent="0.2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 t="b">
        <v>0</v>
      </c>
      <c r="M925" t="b">
        <v>0</v>
      </c>
      <c r="N925" t="s">
        <v>35</v>
      </c>
      <c r="O925" s="5">
        <f t="shared" si="90"/>
        <v>2.3788235294117648</v>
      </c>
      <c r="P925" s="7" t="str">
        <f t="shared" si="85"/>
        <v>101.10 USD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idden="1" x14ac:dyDescent="0.2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 t="b">
        <v>0</v>
      </c>
      <c r="M926" t="b">
        <v>0</v>
      </c>
      <c r="N926" t="s">
        <v>35</v>
      </c>
      <c r="O926" s="5">
        <f t="shared" si="90"/>
        <v>4.8805076142131982</v>
      </c>
      <c r="P926" s="7" t="str">
        <f t="shared" si="85"/>
        <v>84.01 EUR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0" hidden="1" x14ac:dyDescent="0.2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 t="b">
        <v>0</v>
      </c>
      <c r="M927" t="b">
        <v>0</v>
      </c>
      <c r="N927" t="s">
        <v>35</v>
      </c>
      <c r="O927" s="5">
        <f t="shared" si="90"/>
        <v>2.2406666666666668</v>
      </c>
      <c r="P927" s="7" t="str">
        <f t="shared" si="85"/>
        <v>103.42 USD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2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 t="b">
        <v>0</v>
      </c>
      <c r="M928" t="b">
        <v>0</v>
      </c>
      <c r="N928" t="s">
        <v>19</v>
      </c>
      <c r="O928" s="5">
        <f t="shared" si="90"/>
        <v>0.18126436781609195</v>
      </c>
      <c r="P928" s="7" t="str">
        <f t="shared" si="85"/>
        <v>105.13 USD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2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 t="b">
        <v>0</v>
      </c>
      <c r="M929" t="b">
        <v>0</v>
      </c>
      <c r="N929" t="s">
        <v>35</v>
      </c>
      <c r="O929" s="5">
        <f t="shared" si="90"/>
        <v>0.45847222222222223</v>
      </c>
      <c r="P929" s="7" t="str">
        <f t="shared" si="85"/>
        <v>89.22 USD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idden="1" x14ac:dyDescent="0.2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 t="b">
        <v>0</v>
      </c>
      <c r="M930" t="b">
        <v>0</v>
      </c>
      <c r="N930" t="s">
        <v>30</v>
      </c>
      <c r="O930" s="5">
        <f t="shared" si="90"/>
        <v>1.1731541218637993</v>
      </c>
      <c r="P930" s="7" t="str">
        <f t="shared" si="85"/>
        <v>52.00 EUR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idden="1" x14ac:dyDescent="0.2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 t="b">
        <v>0</v>
      </c>
      <c r="M931" t="b">
        <v>0</v>
      </c>
      <c r="N931" t="s">
        <v>35</v>
      </c>
      <c r="O931" s="5">
        <f t="shared" si="90"/>
        <v>2.173090909090909</v>
      </c>
      <c r="P931" s="7" t="str">
        <f t="shared" si="85"/>
        <v>64.96 GBP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idden="1" x14ac:dyDescent="0.2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 t="b">
        <v>0</v>
      </c>
      <c r="M932" t="b">
        <v>1</v>
      </c>
      <c r="N932" t="s">
        <v>35</v>
      </c>
      <c r="O932" s="5">
        <f t="shared" si="90"/>
        <v>1.1228571428571428</v>
      </c>
      <c r="P932" s="7" t="str">
        <f t="shared" si="85"/>
        <v>46.24 USD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2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 t="b">
        <v>0</v>
      </c>
      <c r="M933" t="b">
        <v>1</v>
      </c>
      <c r="N933" t="s">
        <v>35</v>
      </c>
      <c r="O933" s="5">
        <f t="shared" si="90"/>
        <v>0.72518987341772156</v>
      </c>
      <c r="P933" s="7" t="str">
        <f t="shared" si="85"/>
        <v>51.15 USD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idden="1" x14ac:dyDescent="0.2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 t="b">
        <v>0</v>
      </c>
      <c r="M934" t="b">
        <v>0</v>
      </c>
      <c r="N934" t="s">
        <v>25</v>
      </c>
      <c r="O934" s="5">
        <f t="shared" si="90"/>
        <v>2.1230434782608696</v>
      </c>
      <c r="P934" s="7" t="str">
        <f t="shared" si="85"/>
        <v>33.91 USD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idden="1" x14ac:dyDescent="0.2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 t="b">
        <v>0</v>
      </c>
      <c r="M935" t="b">
        <v>0</v>
      </c>
      <c r="N935" t="s">
        <v>35</v>
      </c>
      <c r="O935" s="5">
        <f t="shared" si="90"/>
        <v>2.3974657534246577</v>
      </c>
      <c r="P935" s="7" t="str">
        <f t="shared" si="85"/>
        <v>92.02 USD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idden="1" x14ac:dyDescent="0.2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 t="b">
        <v>0</v>
      </c>
      <c r="M936" t="b">
        <v>0</v>
      </c>
      <c r="N936" t="s">
        <v>35</v>
      </c>
      <c r="O936" s="5">
        <f t="shared" si="90"/>
        <v>1.8193548387096774</v>
      </c>
      <c r="P936" s="7" t="str">
        <f t="shared" si="85"/>
        <v>107.43 USD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idden="1" x14ac:dyDescent="0.2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 t="b">
        <v>0</v>
      </c>
      <c r="M937" t="b">
        <v>0</v>
      </c>
      <c r="N937" t="s">
        <v>35</v>
      </c>
      <c r="O937" s="5">
        <f t="shared" si="90"/>
        <v>1.6413114754098361</v>
      </c>
      <c r="P937" s="7" t="str">
        <f t="shared" si="85"/>
        <v>75.85 USD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2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 t="b">
        <v>1</v>
      </c>
      <c r="M938" t="b">
        <v>0</v>
      </c>
      <c r="N938" t="s">
        <v>35</v>
      </c>
      <c r="O938" s="5">
        <f t="shared" si="90"/>
        <v>1.6375968992248063E-2</v>
      </c>
      <c r="P938" s="7" t="str">
        <f t="shared" si="85"/>
        <v>80.48 USD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idden="1" x14ac:dyDescent="0.2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 t="b">
        <v>0</v>
      </c>
      <c r="M939" t="b">
        <v>0</v>
      </c>
      <c r="N939" t="s">
        <v>44</v>
      </c>
      <c r="O939" s="5">
        <f t="shared" si="90"/>
        <v>0.49643859649122807</v>
      </c>
      <c r="P939" s="7" t="str">
        <f t="shared" si="85"/>
        <v>86.98 USD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idden="1" x14ac:dyDescent="0.2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 t="b">
        <v>0</v>
      </c>
      <c r="M940" t="b">
        <v>1</v>
      </c>
      <c r="N940" t="s">
        <v>121</v>
      </c>
      <c r="O940" s="5">
        <f t="shared" si="90"/>
        <v>1.0970652173913042</v>
      </c>
      <c r="P940" s="7" t="str">
        <f t="shared" si="85"/>
        <v>105.14 USD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0" x14ac:dyDescent="0.2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 t="b">
        <v>0</v>
      </c>
      <c r="M941" t="b">
        <v>1</v>
      </c>
      <c r="N941" t="s">
        <v>91</v>
      </c>
      <c r="O941" s="5">
        <f t="shared" si="90"/>
        <v>0.49217948717948717</v>
      </c>
      <c r="P941" s="7" t="str">
        <f t="shared" si="85"/>
        <v>57.30 USD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idden="1" x14ac:dyDescent="0.2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 t="b">
        <v>0</v>
      </c>
      <c r="M942" t="b">
        <v>0</v>
      </c>
      <c r="N942" t="s">
        <v>30</v>
      </c>
      <c r="O942" s="5">
        <f t="shared" si="90"/>
        <v>0.62232323232323228</v>
      </c>
      <c r="P942" s="7" t="str">
        <f t="shared" si="85"/>
        <v>93.35 CAD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2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 t="b">
        <v>1</v>
      </c>
      <c r="M943" t="b">
        <v>0</v>
      </c>
      <c r="N943" t="s">
        <v>35</v>
      </c>
      <c r="O943" s="5">
        <f t="shared" si="90"/>
        <v>0.1305813953488372</v>
      </c>
      <c r="P943" s="7" t="str">
        <f t="shared" si="85"/>
        <v>71.99 USD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2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 t="b">
        <v>0</v>
      </c>
      <c r="M944" t="b">
        <v>0</v>
      </c>
      <c r="N944" t="s">
        <v>35</v>
      </c>
      <c r="O944" s="5">
        <f t="shared" si="90"/>
        <v>0.64635416666666667</v>
      </c>
      <c r="P944" s="7" t="str">
        <f t="shared" si="85"/>
        <v>92.61 AUD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idden="1" x14ac:dyDescent="0.2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 t="b">
        <v>0</v>
      </c>
      <c r="M945" t="b">
        <v>0</v>
      </c>
      <c r="N945" t="s">
        <v>19</v>
      </c>
      <c r="O945" s="5">
        <f t="shared" si="90"/>
        <v>1.5958666666666668</v>
      </c>
      <c r="P945" s="7" t="str">
        <f t="shared" si="85"/>
        <v>104.99 USD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2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 t="b">
        <v>0</v>
      </c>
      <c r="M946" t="b">
        <v>0</v>
      </c>
      <c r="N946" t="s">
        <v>124</v>
      </c>
      <c r="O946" s="5">
        <f t="shared" si="90"/>
        <v>0.81420000000000003</v>
      </c>
      <c r="P946" s="7" t="str">
        <f t="shared" si="85"/>
        <v>30.96 AUD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2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 t="b">
        <v>1</v>
      </c>
      <c r="M947" t="b">
        <v>0</v>
      </c>
      <c r="N947" t="s">
        <v>124</v>
      </c>
      <c r="O947" s="5">
        <f t="shared" si="90"/>
        <v>0.32444767441860467</v>
      </c>
      <c r="P947" s="7" t="str">
        <f t="shared" si="85"/>
        <v>33.00 USD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0" x14ac:dyDescent="0.2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 t="b">
        <v>0</v>
      </c>
      <c r="M948" t="b">
        <v>0</v>
      </c>
      <c r="N948" t="s">
        <v>35</v>
      </c>
      <c r="O948" s="5">
        <f t="shared" si="90"/>
        <v>9.9141184124918666E-2</v>
      </c>
      <c r="P948" s="7" t="str">
        <f t="shared" si="85"/>
        <v>84.19 USD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2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 t="b">
        <v>0</v>
      </c>
      <c r="M949" t="b">
        <v>0</v>
      </c>
      <c r="N949" t="s">
        <v>35</v>
      </c>
      <c r="O949" s="5">
        <f t="shared" si="90"/>
        <v>0.26694444444444443</v>
      </c>
      <c r="P949" s="7" t="str">
        <f t="shared" si="85"/>
        <v>73.92 USD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idden="1" x14ac:dyDescent="0.2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 t="b">
        <v>1</v>
      </c>
      <c r="M950" t="b">
        <v>1</v>
      </c>
      <c r="N950" t="s">
        <v>44</v>
      </c>
      <c r="O950" s="5">
        <f t="shared" si="90"/>
        <v>0.62957446808510642</v>
      </c>
      <c r="P950" s="7" t="str">
        <f t="shared" si="85"/>
        <v>36.99 USD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idden="1" x14ac:dyDescent="0.2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 t="b">
        <v>0</v>
      </c>
      <c r="M951" t="b">
        <v>0</v>
      </c>
      <c r="N951" t="s">
        <v>30</v>
      </c>
      <c r="O951" s="5">
        <f t="shared" si="90"/>
        <v>1.6135593220338984</v>
      </c>
      <c r="P951" s="7" t="str">
        <f t="shared" si="85"/>
        <v>46.90 USD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x14ac:dyDescent="0.2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 t="b">
        <v>0</v>
      </c>
      <c r="M952" t="b">
        <v>1</v>
      </c>
      <c r="N952" t="s">
        <v>35</v>
      </c>
      <c r="O952" s="5">
        <f t="shared" si="90"/>
        <v>0.05</v>
      </c>
      <c r="P952" s="7" t="str">
        <f t="shared" si="85"/>
        <v>5.00 USD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idden="1" x14ac:dyDescent="0.2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 t="b">
        <v>0</v>
      </c>
      <c r="M953" t="b">
        <v>1</v>
      </c>
      <c r="N953" t="s">
        <v>25</v>
      </c>
      <c r="O953" s="5">
        <f t="shared" si="90"/>
        <v>10.969379310344827</v>
      </c>
      <c r="P953" s="7" t="str">
        <f t="shared" si="85"/>
        <v>102.02 USD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idden="1" x14ac:dyDescent="0.2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 t="b">
        <v>0</v>
      </c>
      <c r="M954" t="b">
        <v>0</v>
      </c>
      <c r="N954" t="s">
        <v>44</v>
      </c>
      <c r="O954" s="5">
        <f t="shared" si="90"/>
        <v>0.70094158075601376</v>
      </c>
      <c r="P954" s="7" t="str">
        <f t="shared" si="85"/>
        <v>45.01 USD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0" x14ac:dyDescent="0.2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 t="b">
        <v>0</v>
      </c>
      <c r="M955" t="b">
        <v>1</v>
      </c>
      <c r="N955" t="s">
        <v>476</v>
      </c>
      <c r="O955" s="5">
        <f t="shared" si="90"/>
        <v>0.6</v>
      </c>
      <c r="P955" s="7" t="str">
        <f t="shared" si="85"/>
        <v>94.29 USD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idden="1" x14ac:dyDescent="0.2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 t="b">
        <v>0</v>
      </c>
      <c r="M956" t="b">
        <v>0</v>
      </c>
      <c r="N956" t="s">
        <v>30</v>
      </c>
      <c r="O956" s="5">
        <f t="shared" si="90"/>
        <v>3.6709859154929578</v>
      </c>
      <c r="P956" s="7" t="str">
        <f t="shared" si="85"/>
        <v>101.02 AUD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0" hidden="1" x14ac:dyDescent="0.2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 t="b">
        <v>0</v>
      </c>
      <c r="M957" t="b">
        <v>0</v>
      </c>
      <c r="N957" t="s">
        <v>35</v>
      </c>
      <c r="O957" s="5">
        <f t="shared" si="90"/>
        <v>11.09</v>
      </c>
      <c r="P957" s="7" t="str">
        <f t="shared" si="85"/>
        <v>97.04 USD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2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 t="b">
        <v>0</v>
      </c>
      <c r="M958" t="b">
        <v>0</v>
      </c>
      <c r="N958" t="s">
        <v>476</v>
      </c>
      <c r="O958" s="5">
        <f t="shared" si="90"/>
        <v>0.19028784648187633</v>
      </c>
      <c r="P958" s="7" t="str">
        <f t="shared" si="85"/>
        <v>43.01 USD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idden="1" x14ac:dyDescent="0.2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 t="b">
        <v>0</v>
      </c>
      <c r="M959" t="b">
        <v>0</v>
      </c>
      <c r="N959" t="s">
        <v>35</v>
      </c>
      <c r="O959" s="5">
        <f t="shared" si="90"/>
        <v>1.2687755102040816</v>
      </c>
      <c r="P959" s="7" t="str">
        <f t="shared" si="85"/>
        <v>94.92 USD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idden="1" x14ac:dyDescent="0.2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 t="b">
        <v>0</v>
      </c>
      <c r="M960" t="b">
        <v>0</v>
      </c>
      <c r="N960" t="s">
        <v>73</v>
      </c>
      <c r="O960" s="5">
        <f t="shared" si="90"/>
        <v>7.3463636363636367</v>
      </c>
      <c r="P960" s="7" t="str">
        <f t="shared" si="85"/>
        <v>72.15 USD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2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 t="b">
        <v>0</v>
      </c>
      <c r="M961" t="b">
        <v>0</v>
      </c>
      <c r="N961" t="s">
        <v>208</v>
      </c>
      <c r="O961" s="5">
        <f t="shared" si="90"/>
        <v>4.5731034482758622E-2</v>
      </c>
      <c r="P961" s="7" t="str">
        <f t="shared" si="85"/>
        <v>51.01 USD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2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 t="b">
        <v>0</v>
      </c>
      <c r="M962" t="b">
        <v>0</v>
      </c>
      <c r="N962" t="s">
        <v>30</v>
      </c>
      <c r="O962" s="5">
        <f t="shared" si="90"/>
        <v>0.85054545454545449</v>
      </c>
      <c r="P962" s="7" t="str">
        <f t="shared" si="85"/>
        <v>85.05 USD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idden="1" x14ac:dyDescent="0.2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 t="b">
        <v>0</v>
      </c>
      <c r="M963" t="b">
        <v>0</v>
      </c>
      <c r="N963" t="s">
        <v>208</v>
      </c>
      <c r="O963" s="5">
        <f t="shared" si="90"/>
        <v>1.1929824561403508</v>
      </c>
      <c r="P963" s="7" t="str">
        <f t="shared" ref="P963:P1001" si="91">_xlfn.CONCAT(IF(G963=0,0,TEXT(E963/G963, "#,###.00"))," " &amp;I963)</f>
        <v>43.87 USD</v>
      </c>
      <c r="Q963" t="str">
        <f t="shared" ref="Q963:Q1001" si="92">_xlfn.TEXTBEFORE(N963,"/")</f>
        <v>publishing</v>
      </c>
      <c r="R963" t="str">
        <f t="shared" ref="R963:R1001" si="93">_xlfn.TEXTAFTER(N963,"/")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hidden="1" x14ac:dyDescent="0.2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 t="b">
        <v>0</v>
      </c>
      <c r="M964" t="b">
        <v>0</v>
      </c>
      <c r="N964" t="s">
        <v>19</v>
      </c>
      <c r="O964" s="5">
        <f t="shared" si="90"/>
        <v>2.9602777777777778</v>
      </c>
      <c r="P964" s="7" t="str">
        <f t="shared" si="91"/>
        <v>40.06 USD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2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 t="b">
        <v>0</v>
      </c>
      <c r="M965" t="b">
        <v>1</v>
      </c>
      <c r="N965" t="s">
        <v>124</v>
      </c>
      <c r="O965" s="5">
        <f t="shared" ref="O965:O1001" si="96">E965/D965</f>
        <v>0.84694915254237291</v>
      </c>
      <c r="P965" s="7" t="str">
        <f t="shared" si="91"/>
        <v>43.83 EUR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idden="1" x14ac:dyDescent="0.2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 t="b">
        <v>0</v>
      </c>
      <c r="M966" t="b">
        <v>0</v>
      </c>
      <c r="N966" t="s">
        <v>35</v>
      </c>
      <c r="O966" s="5">
        <f t="shared" si="96"/>
        <v>3.5578378378378379</v>
      </c>
      <c r="P966" s="7" t="str">
        <f t="shared" si="91"/>
        <v>84.93 USD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idden="1" x14ac:dyDescent="0.2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 t="b">
        <v>0</v>
      </c>
      <c r="M967" t="b">
        <v>0</v>
      </c>
      <c r="N967" t="s">
        <v>25</v>
      </c>
      <c r="O967" s="5">
        <f t="shared" si="96"/>
        <v>3.8640909090909092</v>
      </c>
      <c r="P967" s="7" t="str">
        <f t="shared" si="91"/>
        <v>41.07 GBP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idden="1" x14ac:dyDescent="0.2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 t="b">
        <v>0</v>
      </c>
      <c r="M968" t="b">
        <v>0</v>
      </c>
      <c r="N968" t="s">
        <v>35</v>
      </c>
      <c r="O968" s="5">
        <f t="shared" si="96"/>
        <v>7.9223529411764702</v>
      </c>
      <c r="P968" s="7" t="str">
        <f t="shared" si="91"/>
        <v>54.97 USD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idden="1" x14ac:dyDescent="0.2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 t="b">
        <v>0</v>
      </c>
      <c r="M969" t="b">
        <v>0</v>
      </c>
      <c r="N969" t="s">
        <v>321</v>
      </c>
      <c r="O969" s="5">
        <f t="shared" si="96"/>
        <v>1.3703393665158372</v>
      </c>
      <c r="P969" s="7" t="str">
        <f t="shared" si="91"/>
        <v>77.01 USD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0" hidden="1" x14ac:dyDescent="0.2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 t="b">
        <v>0</v>
      </c>
      <c r="M970" t="b">
        <v>0</v>
      </c>
      <c r="N970" t="s">
        <v>19</v>
      </c>
      <c r="O970" s="5">
        <f t="shared" si="96"/>
        <v>3.3820833333333336</v>
      </c>
      <c r="P970" s="7" t="str">
        <f t="shared" si="91"/>
        <v>71.20 USD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idden="1" x14ac:dyDescent="0.2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 t="b">
        <v>0</v>
      </c>
      <c r="M971" t="b">
        <v>0</v>
      </c>
      <c r="N971" t="s">
        <v>35</v>
      </c>
      <c r="O971" s="5">
        <f t="shared" si="96"/>
        <v>1.0822784810126582</v>
      </c>
      <c r="P971" s="7" t="str">
        <f t="shared" si="91"/>
        <v>91.94 USD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x14ac:dyDescent="0.2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 t="b">
        <v>0</v>
      </c>
      <c r="M972" t="b">
        <v>0</v>
      </c>
      <c r="N972" t="s">
        <v>35</v>
      </c>
      <c r="O972" s="5">
        <f t="shared" si="96"/>
        <v>0.60757639620653314</v>
      </c>
      <c r="P972" s="7" t="str">
        <f t="shared" si="91"/>
        <v>97.07 USD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2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 t="b">
        <v>0</v>
      </c>
      <c r="M973" t="b">
        <v>0</v>
      </c>
      <c r="N973" t="s">
        <v>271</v>
      </c>
      <c r="O973" s="5">
        <f t="shared" si="96"/>
        <v>0.27725490196078434</v>
      </c>
      <c r="P973" s="7" t="str">
        <f t="shared" si="91"/>
        <v>58.92 USD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idden="1" x14ac:dyDescent="0.2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 t="b">
        <v>0</v>
      </c>
      <c r="M974" t="b">
        <v>1</v>
      </c>
      <c r="N974" t="s">
        <v>30</v>
      </c>
      <c r="O974" s="5">
        <f t="shared" si="96"/>
        <v>2.283934426229508</v>
      </c>
      <c r="P974" s="7" t="str">
        <f t="shared" si="91"/>
        <v>58.02 USD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2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 t="b">
        <v>0</v>
      </c>
      <c r="M975" t="b">
        <v>1</v>
      </c>
      <c r="N975" t="s">
        <v>35</v>
      </c>
      <c r="O975" s="5">
        <f t="shared" si="96"/>
        <v>0.21615194054500414</v>
      </c>
      <c r="P975" s="7" t="str">
        <f t="shared" si="91"/>
        <v>103.87 USD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idden="1" x14ac:dyDescent="0.2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 t="b">
        <v>0</v>
      </c>
      <c r="M976" t="b">
        <v>0</v>
      </c>
      <c r="N976" t="s">
        <v>62</v>
      </c>
      <c r="O976" s="5">
        <f t="shared" si="96"/>
        <v>3.73875</v>
      </c>
      <c r="P976" s="7" t="str">
        <f t="shared" si="91"/>
        <v>93.47 USD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idden="1" x14ac:dyDescent="0.2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 t="b">
        <v>0</v>
      </c>
      <c r="M977" t="b">
        <v>1</v>
      </c>
      <c r="N977" t="s">
        <v>35</v>
      </c>
      <c r="O977" s="5">
        <f t="shared" si="96"/>
        <v>1.5492592592592593</v>
      </c>
      <c r="P977" s="7" t="str">
        <f t="shared" si="91"/>
        <v>61.97 USD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0" hidden="1" x14ac:dyDescent="0.2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 t="b">
        <v>0</v>
      </c>
      <c r="M978" t="b">
        <v>1</v>
      </c>
      <c r="N978" t="s">
        <v>35</v>
      </c>
      <c r="O978" s="5">
        <f t="shared" si="96"/>
        <v>3.2214999999999998</v>
      </c>
      <c r="P978" s="7" t="str">
        <f t="shared" si="91"/>
        <v>92.04 USD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2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 t="b">
        <v>0</v>
      </c>
      <c r="M979" t="b">
        <v>0</v>
      </c>
      <c r="N979" t="s">
        <v>19</v>
      </c>
      <c r="O979" s="5">
        <f t="shared" si="96"/>
        <v>0.73957142857142855</v>
      </c>
      <c r="P979" s="7" t="str">
        <f t="shared" si="91"/>
        <v>77.27 USD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idden="1" x14ac:dyDescent="0.2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 t="b">
        <v>0</v>
      </c>
      <c r="M980" t="b">
        <v>0</v>
      </c>
      <c r="N980" t="s">
        <v>91</v>
      </c>
      <c r="O980" s="5">
        <f t="shared" si="96"/>
        <v>8.641</v>
      </c>
      <c r="P980" s="7" t="str">
        <f t="shared" si="91"/>
        <v>93.92 USD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idden="1" x14ac:dyDescent="0.2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 t="b">
        <v>0</v>
      </c>
      <c r="M981" t="b">
        <v>0</v>
      </c>
      <c r="N981" t="s">
        <v>35</v>
      </c>
      <c r="O981" s="5">
        <f t="shared" si="96"/>
        <v>1.432624584717608</v>
      </c>
      <c r="P981" s="7" t="str">
        <f t="shared" si="91"/>
        <v>84.97 GBP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2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 t="b">
        <v>1</v>
      </c>
      <c r="M982" t="b">
        <v>0</v>
      </c>
      <c r="N982" t="s">
        <v>70</v>
      </c>
      <c r="O982" s="5">
        <f t="shared" si="96"/>
        <v>0.40281762295081969</v>
      </c>
      <c r="P982" s="7" t="str">
        <f t="shared" si="91"/>
        <v>105.97 USD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idden="1" x14ac:dyDescent="0.2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 t="b">
        <v>0</v>
      </c>
      <c r="M983" t="b">
        <v>0</v>
      </c>
      <c r="N983" t="s">
        <v>30</v>
      </c>
      <c r="O983" s="5">
        <f t="shared" si="96"/>
        <v>1.7822388059701493</v>
      </c>
      <c r="P983" s="7" t="str">
        <f t="shared" si="91"/>
        <v>36.97 USD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2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 t="b">
        <v>0</v>
      </c>
      <c r="M984" t="b">
        <v>1</v>
      </c>
      <c r="N984" t="s">
        <v>44</v>
      </c>
      <c r="O984" s="5">
        <f t="shared" si="96"/>
        <v>0.84930555555555554</v>
      </c>
      <c r="P984" s="7" t="str">
        <f t="shared" si="91"/>
        <v>81.53 USD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idden="1" x14ac:dyDescent="0.2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 t="b">
        <v>0</v>
      </c>
      <c r="M985" t="b">
        <v>0</v>
      </c>
      <c r="N985" t="s">
        <v>44</v>
      </c>
      <c r="O985" s="5">
        <f t="shared" si="96"/>
        <v>1.4593648334624323</v>
      </c>
      <c r="P985" s="7" t="str">
        <f t="shared" si="91"/>
        <v>81.00 USD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0" hidden="1" x14ac:dyDescent="0.2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 t="b">
        <v>0</v>
      </c>
      <c r="M986" t="b">
        <v>0</v>
      </c>
      <c r="N986" t="s">
        <v>35</v>
      </c>
      <c r="O986" s="5">
        <f t="shared" si="96"/>
        <v>1.5246153846153847</v>
      </c>
      <c r="P986" s="7" t="str">
        <f t="shared" si="91"/>
        <v>26.01 USD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2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 t="b">
        <v>0</v>
      </c>
      <c r="M987" t="b">
        <v>1</v>
      </c>
      <c r="N987" t="s">
        <v>25</v>
      </c>
      <c r="O987" s="5">
        <f t="shared" si="96"/>
        <v>0.67129542790152408</v>
      </c>
      <c r="P987" s="7" t="str">
        <f t="shared" si="91"/>
        <v>26.00 USD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x14ac:dyDescent="0.2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 t="b">
        <v>0</v>
      </c>
      <c r="M988" t="b">
        <v>0</v>
      </c>
      <c r="N988" t="s">
        <v>25</v>
      </c>
      <c r="O988" s="5">
        <f t="shared" si="96"/>
        <v>0.40307692307692305</v>
      </c>
      <c r="P988" s="7" t="str">
        <f t="shared" si="91"/>
        <v>34.17 USD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idden="1" x14ac:dyDescent="0.2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 t="b">
        <v>0</v>
      </c>
      <c r="M989" t="b">
        <v>0</v>
      </c>
      <c r="N989" t="s">
        <v>44</v>
      </c>
      <c r="O989" s="5">
        <f t="shared" si="96"/>
        <v>2.1679032258064517</v>
      </c>
      <c r="P989" s="7" t="str">
        <f t="shared" si="91"/>
        <v>28.00 USD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2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 t="b">
        <v>0</v>
      </c>
      <c r="M990" t="b">
        <v>0</v>
      </c>
      <c r="N990" t="s">
        <v>135</v>
      </c>
      <c r="O990" s="5">
        <f t="shared" si="96"/>
        <v>0.52117021276595743</v>
      </c>
      <c r="P990" s="7" t="str">
        <f t="shared" si="91"/>
        <v>76.55 USD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idden="1" x14ac:dyDescent="0.2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 t="b">
        <v>0</v>
      </c>
      <c r="M991" t="b">
        <v>0</v>
      </c>
      <c r="N991" t="s">
        <v>208</v>
      </c>
      <c r="O991" s="5">
        <f t="shared" si="96"/>
        <v>4.9958333333333336</v>
      </c>
      <c r="P991" s="7" t="str">
        <f t="shared" si="91"/>
        <v>53.05 USD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2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 t="b">
        <v>0</v>
      </c>
      <c r="M992" t="b">
        <v>1</v>
      </c>
      <c r="N992" t="s">
        <v>55</v>
      </c>
      <c r="O992" s="5">
        <f t="shared" si="96"/>
        <v>0.87679487179487181</v>
      </c>
      <c r="P992" s="7" t="str">
        <f t="shared" si="91"/>
        <v>106.86 USD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idden="1" x14ac:dyDescent="0.2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 t="b">
        <v>0</v>
      </c>
      <c r="M993" t="b">
        <v>1</v>
      </c>
      <c r="N993" t="s">
        <v>25</v>
      </c>
      <c r="O993" s="5">
        <f t="shared" si="96"/>
        <v>1.131734693877551</v>
      </c>
      <c r="P993" s="7" t="str">
        <f t="shared" si="91"/>
        <v>46.02 USD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idden="1" x14ac:dyDescent="0.2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 t="b">
        <v>0</v>
      </c>
      <c r="M994" t="b">
        <v>1</v>
      </c>
      <c r="N994" t="s">
        <v>55</v>
      </c>
      <c r="O994" s="5">
        <f t="shared" si="96"/>
        <v>4.2654838709677421</v>
      </c>
      <c r="P994" s="7" t="str">
        <f t="shared" si="91"/>
        <v>100.17 USD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idden="1" x14ac:dyDescent="0.2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 t="b">
        <v>0</v>
      </c>
      <c r="M995" t="b">
        <v>1</v>
      </c>
      <c r="N995" t="s">
        <v>124</v>
      </c>
      <c r="O995" s="5">
        <f t="shared" si="96"/>
        <v>0.77632653061224488</v>
      </c>
      <c r="P995" s="7" t="str">
        <f t="shared" si="91"/>
        <v>101.44 EUR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2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 t="b">
        <v>0</v>
      </c>
      <c r="M996" t="b">
        <v>1</v>
      </c>
      <c r="N996" t="s">
        <v>208</v>
      </c>
      <c r="O996" s="5">
        <f t="shared" si="96"/>
        <v>0.52496810772501767</v>
      </c>
      <c r="P996" s="7" t="str">
        <f t="shared" si="91"/>
        <v>87.97 USD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idden="1" x14ac:dyDescent="0.2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 t="b">
        <v>0</v>
      </c>
      <c r="M997" t="b">
        <v>1</v>
      </c>
      <c r="N997" t="s">
        <v>19</v>
      </c>
      <c r="O997" s="5">
        <f t="shared" si="96"/>
        <v>1.5746762589928058</v>
      </c>
      <c r="P997" s="7" t="str">
        <f t="shared" si="91"/>
        <v>75.00 USD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0" x14ac:dyDescent="0.2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 t="b">
        <v>0</v>
      </c>
      <c r="M998" t="b">
        <v>0</v>
      </c>
      <c r="N998" t="s">
        <v>35</v>
      </c>
      <c r="O998" s="5">
        <f t="shared" si="96"/>
        <v>0.72939393939393937</v>
      </c>
      <c r="P998" s="7" t="str">
        <f t="shared" si="91"/>
        <v>42.98 USD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idden="1" x14ac:dyDescent="0.2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 t="b">
        <v>0</v>
      </c>
      <c r="M999" t="b">
        <v>0</v>
      </c>
      <c r="N999" t="s">
        <v>35</v>
      </c>
      <c r="O999" s="5">
        <f t="shared" si="96"/>
        <v>0.60565789473684206</v>
      </c>
      <c r="P999" s="7" t="str">
        <f t="shared" si="91"/>
        <v>33.12 EUR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2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 t="b">
        <v>0</v>
      </c>
      <c r="M1000" t="b">
        <v>1</v>
      </c>
      <c r="N1000" t="s">
        <v>62</v>
      </c>
      <c r="O1000" s="5">
        <f t="shared" si="96"/>
        <v>0.5679129129129129</v>
      </c>
      <c r="P1000" s="7" t="str">
        <f t="shared" si="91"/>
        <v>101.13 USD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idden="1" x14ac:dyDescent="0.2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 t="b">
        <v>0</v>
      </c>
      <c r="M1001" t="b">
        <v>0</v>
      </c>
      <c r="N1001" t="s">
        <v>19</v>
      </c>
      <c r="O1001" s="5">
        <f t="shared" si="96"/>
        <v>0.56542754275427543</v>
      </c>
      <c r="P1001" s="7" t="str">
        <f t="shared" si="91"/>
        <v>55.99 USD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32ADF361-5214-45CF-962C-0AD0AD7F8010}">
    <filterColumn colId="5">
      <filters>
        <filter val="failed"/>
      </filters>
    </filterColumn>
  </autoFilter>
  <conditionalFormatting sqref="F1:F1048576">
    <cfRule type="containsText" dxfId="19" priority="3" operator="containsText" text="canceled">
      <formula>NOT(ISERROR(SEARCH("canceled",F1)))</formula>
    </cfRule>
    <cfRule type="containsText" dxfId="18" priority="4" operator="containsText" text="live">
      <formula>NOT(ISERROR(SEARCH("live",F1)))</formula>
    </cfRule>
    <cfRule type="containsText" dxfId="17" priority="5" operator="containsText" text="successful">
      <formula>NOT(ISERROR(SEARCH("successful",F1)))</formula>
    </cfRule>
    <cfRule type="containsText" dxfId="16" priority="6" operator="containsText" text="failed">
      <formula>NOT(ISERROR(SEARCH("failed",F1)))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P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84F9-5D3F-4895-8B69-AA067440AC6C}">
  <dimension ref="A1:F14"/>
  <sheetViews>
    <sheetView zoomScaleNormal="100" workbookViewId="0">
      <selection activeCell="B1" sqref="B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23.140625" bestFit="1" customWidth="1"/>
    <col min="8" max="8" width="9.42578125" bestFit="1" customWidth="1"/>
    <col min="9" max="9" width="15.140625" bestFit="1" customWidth="1"/>
  </cols>
  <sheetData>
    <row r="1" spans="1:6" x14ac:dyDescent="0.25">
      <c r="A1" s="8" t="s">
        <v>7</v>
      </c>
      <c r="B1" t="s">
        <v>2045</v>
      </c>
    </row>
    <row r="3" spans="1:6" x14ac:dyDescent="0.25">
      <c r="A3" s="8" t="s">
        <v>2043</v>
      </c>
      <c r="B3" s="8" t="s">
        <v>2044</v>
      </c>
    </row>
    <row r="4" spans="1:6" x14ac:dyDescent="0.25">
      <c r="A4" s="8" t="s">
        <v>2031</v>
      </c>
      <c r="B4" t="s">
        <v>76</v>
      </c>
      <c r="C4" t="s">
        <v>16</v>
      </c>
      <c r="D4" t="s">
        <v>49</v>
      </c>
      <c r="E4" t="s">
        <v>22</v>
      </c>
      <c r="F4" t="s">
        <v>2033</v>
      </c>
    </row>
    <row r="5" spans="1:6" x14ac:dyDescent="0.25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2033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3C0D-88E1-4D79-AC70-161367210D47}">
  <dimension ref="A1:F30"/>
  <sheetViews>
    <sheetView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8" t="s">
        <v>7</v>
      </c>
      <c r="B1" t="s">
        <v>2045</v>
      </c>
    </row>
    <row r="2" spans="1:6" x14ac:dyDescent="0.25">
      <c r="A2" s="8" t="s">
        <v>2031</v>
      </c>
      <c r="B2" t="s">
        <v>2045</v>
      </c>
    </row>
    <row r="4" spans="1:6" x14ac:dyDescent="0.25">
      <c r="A4" s="8" t="s">
        <v>2043</v>
      </c>
      <c r="B4" s="8" t="s">
        <v>2044</v>
      </c>
    </row>
    <row r="5" spans="1:6" x14ac:dyDescent="0.25">
      <c r="A5" s="8" t="s">
        <v>2070</v>
      </c>
      <c r="B5" t="s">
        <v>76</v>
      </c>
      <c r="C5" t="s">
        <v>16</v>
      </c>
      <c r="D5" t="s">
        <v>49</v>
      </c>
      <c r="E5" t="s">
        <v>22</v>
      </c>
      <c r="F5" t="s">
        <v>2033</v>
      </c>
    </row>
    <row r="6" spans="1:6" x14ac:dyDescent="0.25">
      <c r="A6" s="9" t="s">
        <v>2046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2047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2054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2057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2059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2060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2067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2069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2033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542E-5BFF-4029-9A57-A3A8EB7B65D9}">
  <dimension ref="A1:F18"/>
  <sheetViews>
    <sheetView workbookViewId="0">
      <selection activeCell="C4" sqref="C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8" t="s">
        <v>2031</v>
      </c>
      <c r="B1" t="s">
        <v>2045</v>
      </c>
    </row>
    <row r="2" spans="1:6" x14ac:dyDescent="0.25">
      <c r="A2" s="8" t="s">
        <v>2085</v>
      </c>
      <c r="B2" t="s">
        <v>2045</v>
      </c>
    </row>
    <row r="4" spans="1:6" x14ac:dyDescent="0.25">
      <c r="A4" s="8" t="s">
        <v>2043</v>
      </c>
      <c r="B4" s="8" t="s">
        <v>2044</v>
      </c>
    </row>
    <row r="5" spans="1:6" x14ac:dyDescent="0.25">
      <c r="A5" s="8" t="s">
        <v>2070</v>
      </c>
      <c r="B5" t="s">
        <v>76</v>
      </c>
      <c r="C5" t="s">
        <v>16</v>
      </c>
      <c r="D5" t="s">
        <v>49</v>
      </c>
      <c r="E5" t="s">
        <v>22</v>
      </c>
      <c r="F5" t="s">
        <v>2033</v>
      </c>
    </row>
    <row r="6" spans="1:6" x14ac:dyDescent="0.2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2033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B4A0-E804-4707-9978-9196A8BF3D48}">
  <dimension ref="A1:H13"/>
  <sheetViews>
    <sheetView workbookViewId="0">
      <selection activeCell="O32" sqref="O32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s="13" t="s">
        <v>2094</v>
      </c>
      <c r="B2">
        <f>COUNTIFS('Crowd Funding'!$D:$D, "&lt; 1000", Outcome, "=successful")</f>
        <v>30</v>
      </c>
      <c r="C2">
        <f>COUNTIFS('Crowd Funding'!$D:$D, "&lt; 1000", Outcome, "=failed")</f>
        <v>20</v>
      </c>
      <c r="D2">
        <f>COUNTIFS('Crowd Funding'!$D:$D, "&lt; 1000", Outcome,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s="13" t="s">
        <v>2095</v>
      </c>
      <c r="B3">
        <f>COUNTIFS('Crowd Funding'!$D:$D, "&gt;=1000",'Crowd Funding'!$D:$D, "&lt; 5000",Outcome, "successful")</f>
        <v>191</v>
      </c>
      <c r="C3">
        <f>COUNTIFS('Crowd Funding'!$D:$D, "&gt;=1000",'Crowd Funding'!$D:$D, "&lt; 5000",Outcome, "failed")</f>
        <v>38</v>
      </c>
      <c r="D3">
        <f>COUNTIFS('Crowd Funding'!$D:$D, "&gt;=1000",'Crowd Funding'!$D:$D, "&lt; 5000",Outcome, "canceled")</f>
        <v>2</v>
      </c>
      <c r="E3">
        <f t="shared" ref="E3:E13" si="0">SUM(B3:D3)</f>
        <v>231</v>
      </c>
      <c r="F3" s="14">
        <f t="shared" ref="F3:G13" si="1">B3/E3</f>
        <v>0.82683982683982682</v>
      </c>
      <c r="G3" s="14">
        <f t="shared" ref="G3:G12" si="2">C3/E3</f>
        <v>0.16450216450216451</v>
      </c>
      <c r="H3" s="14">
        <f t="shared" ref="H3:H13" si="3">D3/E3</f>
        <v>8.658008658008658E-3</v>
      </c>
    </row>
    <row r="4" spans="1:8" x14ac:dyDescent="0.25">
      <c r="A4" s="13" t="s">
        <v>2096</v>
      </c>
      <c r="B4">
        <f>COUNTIFS('Crowd Funding'!$D:$D, "&gt;=5000",'Crowd Funding'!$D:$D, "&lt; 10000",Outcome, "successful")</f>
        <v>164</v>
      </c>
      <c r="C4">
        <f>COUNTIFS('Crowd Funding'!$D:$D, "&gt;=5000",'Crowd Funding'!$D:$D, "&lt; 10000",Outcome, "failed")</f>
        <v>126</v>
      </c>
      <c r="D4">
        <f>COUNTIFS('Crowd Funding'!$D:$D, "&gt;=5000",'Crowd Funding'!$D:$D, "&lt; 10000",Outcome,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13" t="s">
        <v>2097</v>
      </c>
      <c r="B5">
        <f>COUNTIFS('Crowd Funding'!$D:$D, "&gt;=10000",'Crowd Funding'!$D:$D, "&lt; 15000",Outcome, "successful")</f>
        <v>4</v>
      </c>
      <c r="C5">
        <f>COUNTIFS('Crowd Funding'!$D:$D, "&gt;=10000",'Crowd Funding'!$D:$D, "&lt; 15000",Outcome, "failed")</f>
        <v>5</v>
      </c>
      <c r="D5">
        <f>COUNTIFS('Crowd Funding'!$D:$D, "&gt;=10000",'Crowd Funding'!$D:$D, "&lt; 15000",Outcome,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13" t="s">
        <v>2098</v>
      </c>
      <c r="B6">
        <f>COUNTIFS('Crowd Funding'!$D:$D, "&gt;=15000",'Crowd Funding'!$D:$D, "&lt; 20000",Outcome, "successful")</f>
        <v>10</v>
      </c>
      <c r="C6">
        <f>COUNTIFS('Crowd Funding'!$D:$D, "&gt;=15000",'Crowd Funding'!$D:$D, "&lt; 20000",Outcome, "failed")</f>
        <v>0</v>
      </c>
      <c r="D6">
        <f>COUNTIFS('Crowd Funding'!$D:$D, "&gt;=15000",'Crowd Funding'!$D:$D, "&lt; 20000",Outcome,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13" t="s">
        <v>2099</v>
      </c>
      <c r="B7">
        <f>COUNTIFS('Crowd Funding'!$D:$D, "&gt;=20000",'Crowd Funding'!$D:$D, "&lt; 25000",Outcome, "successful")</f>
        <v>7</v>
      </c>
      <c r="C7">
        <f>COUNTIFS('Crowd Funding'!$D:$D, "&gt;=20000",'Crowd Funding'!$D:$D, "&lt; 25000",Outcome, "failed")</f>
        <v>0</v>
      </c>
      <c r="D7">
        <f>COUNTIFS('Crowd Funding'!$D:$D, "&gt;=20000",'Crowd Funding'!$D:$D, "&lt; 25000",Outcome,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13" t="s">
        <v>2100</v>
      </c>
      <c r="B8">
        <f>COUNTIFS('Crowd Funding'!$D:$D, "&gt;=25000",'Crowd Funding'!$D:$D, "&lt; 30000",Outcome, "successful")</f>
        <v>11</v>
      </c>
      <c r="C8">
        <f>COUNTIFS('Crowd Funding'!$D:$D, "&gt;=25000",'Crowd Funding'!$D:$D, "&lt; 30000",Outcome, "failed")</f>
        <v>3</v>
      </c>
      <c r="D8">
        <f>COUNTIFS('Crowd Funding'!$D:$D, "&gt;=25000",'Crowd Funding'!$D:$D, "&lt; 30000",Outcome,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13" t="s">
        <v>2104</v>
      </c>
      <c r="B9">
        <f>COUNTIFS('Crowd Funding'!$D:$D, "&gt;=30000",'Crowd Funding'!$D:$D, "&lt; 35000",Outcome, "successful")</f>
        <v>7</v>
      </c>
      <c r="C9">
        <f>COUNTIFS('Crowd Funding'!$D:$D, "&gt;=30000",'Crowd Funding'!$D:$D, "&lt; 35000",Outcome, "failed")</f>
        <v>0</v>
      </c>
      <c r="D9">
        <f>COUNTIFS('Crowd Funding'!$D:$D, "&gt;=30000",'Crowd Funding'!$D:$D, "&lt; 35000",Outcome,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13" t="s">
        <v>2101</v>
      </c>
      <c r="B10">
        <f>COUNTIFS('Crowd Funding'!$D:$D, "&gt;=35000",'Crowd Funding'!$D:$D, "&lt; 40000",Outcome, "successful")</f>
        <v>8</v>
      </c>
      <c r="C10">
        <f>COUNTIFS('Crowd Funding'!$D:$D, "&gt;=35000",'Crowd Funding'!$D:$D, "&lt; 40000",Outcome, "failed")</f>
        <v>3</v>
      </c>
      <c r="D10">
        <f>COUNTIFS('Crowd Funding'!$D:$D, "&gt;=35000",'Crowd Funding'!$D:$D, "&lt; 40000",Outcome,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13" t="s">
        <v>2102</v>
      </c>
      <c r="B11">
        <f>COUNTIFS('Crowd Funding'!$D:$D, "&gt;=40000",'Crowd Funding'!$D:$D, "&lt; 45000",Outcome, "successful")</f>
        <v>11</v>
      </c>
      <c r="C11">
        <f>COUNTIFS('Crowd Funding'!$D:$D, "&gt;=40000",'Crowd Funding'!$D:$D, "&lt; 45000",Outcome, "failed")</f>
        <v>3</v>
      </c>
      <c r="D11">
        <f>COUNTIFS('Crowd Funding'!$D:$D, "&gt;=40000",'Crowd Funding'!$D:$D, "&lt; 45000",Outcome,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13" t="s">
        <v>2103</v>
      </c>
      <c r="B12">
        <f>COUNTIFS('Crowd Funding'!$D:$D, "&gt;=45000",'Crowd Funding'!$D:$D, "&lt; 50000",Outcome, "successful")</f>
        <v>8</v>
      </c>
      <c r="C12">
        <f>COUNTIFS('Crowd Funding'!$D:$D, "&gt;=45000",'Crowd Funding'!$D:$D, "&lt; 50000",Outcome, "failed")</f>
        <v>3</v>
      </c>
      <c r="D12">
        <f>COUNTIFS('Crowd Funding'!$D:$D, "&gt;=45000",'Crowd Funding'!$D:$D, "&lt; 50000",Outcome,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s="13" t="s">
        <v>2105</v>
      </c>
      <c r="B13">
        <f>COUNTIFS('Crowd Funding'!$D:$D, "&gt;=50000",Outcome, "successful")</f>
        <v>114</v>
      </c>
      <c r="C13">
        <f>COUNTIFS('Crowd Funding'!$D:$D, "&gt;=50000",Outcome, "failed")</f>
        <v>163</v>
      </c>
      <c r="D13">
        <f>COUNTIFS('Crowd Funding'!$D:$D, "&gt;=50000",Outcome, "canceled")</f>
        <v>28</v>
      </c>
      <c r="E13">
        <f t="shared" si="0"/>
        <v>305</v>
      </c>
      <c r="F13" s="14">
        <f t="shared" si="1"/>
        <v>0.3737704918032787</v>
      </c>
      <c r="G13" s="14">
        <f>C13/E13</f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4741-A9E5-4A8C-B017-4EAFD3E3B7A7}">
  <dimension ref="A1:K566"/>
  <sheetViews>
    <sheetView tabSelected="1" workbookViewId="0">
      <selection activeCell="G11" sqref="G11"/>
    </sheetView>
  </sheetViews>
  <sheetFormatPr defaultRowHeight="15" x14ac:dyDescent="0.25"/>
  <cols>
    <col min="1" max="1" width="10" bestFit="1" customWidth="1"/>
    <col min="2" max="2" width="15.42578125" bestFit="1" customWidth="1"/>
    <col min="4" max="4" width="10" bestFit="1" customWidth="1"/>
    <col min="5" max="5" width="15.42578125" bestFit="1" customWidth="1"/>
    <col min="7" max="7" width="18.140625" bestFit="1" customWidth="1"/>
    <col min="10" max="10" width="18.140625" bestFit="1" customWidth="1"/>
  </cols>
  <sheetData>
    <row r="1" spans="1:11" ht="15.75" x14ac:dyDescent="0.25">
      <c r="A1" s="1" t="s">
        <v>5</v>
      </c>
      <c r="B1" s="1" t="s">
        <v>6</v>
      </c>
      <c r="D1" s="1" t="s">
        <v>5</v>
      </c>
      <c r="E1" s="1" t="s">
        <v>6</v>
      </c>
    </row>
    <row r="2" spans="1:11" x14ac:dyDescent="0.25">
      <c r="A2" t="s">
        <v>22</v>
      </c>
      <c r="B2">
        <v>158</v>
      </c>
      <c r="D2" t="s">
        <v>16</v>
      </c>
      <c r="E2">
        <v>0</v>
      </c>
      <c r="G2" s="12" t="s">
        <v>2106</v>
      </c>
      <c r="J2" s="12" t="s">
        <v>2113</v>
      </c>
    </row>
    <row r="3" spans="1:11" x14ac:dyDescent="0.25">
      <c r="A3" t="s">
        <v>22</v>
      </c>
      <c r="B3">
        <v>1425</v>
      </c>
      <c r="D3" t="s">
        <v>16</v>
      </c>
      <c r="E3">
        <v>24</v>
      </c>
      <c r="G3" t="s">
        <v>2107</v>
      </c>
      <c r="H3" s="15">
        <f>AVERAGE(B:B)</f>
        <v>851.14690265486729</v>
      </c>
      <c r="J3" t="s">
        <v>2107</v>
      </c>
      <c r="K3" s="15">
        <f>AVERAGE(E:E)</f>
        <v>585.61538461538464</v>
      </c>
    </row>
    <row r="4" spans="1:11" x14ac:dyDescent="0.25">
      <c r="A4" t="s">
        <v>22</v>
      </c>
      <c r="B4">
        <v>174</v>
      </c>
      <c r="D4" t="s">
        <v>16</v>
      </c>
      <c r="E4">
        <v>53</v>
      </c>
      <c r="G4" t="s">
        <v>2108</v>
      </c>
      <c r="H4" s="15">
        <f>MEDIAN(B:B)</f>
        <v>201</v>
      </c>
      <c r="J4" t="s">
        <v>2108</v>
      </c>
      <c r="K4" s="15">
        <f>MEDIAN(E:E)</f>
        <v>114.5</v>
      </c>
    </row>
    <row r="5" spans="1:11" x14ac:dyDescent="0.25">
      <c r="A5" t="s">
        <v>22</v>
      </c>
      <c r="B5">
        <v>227</v>
      </c>
      <c r="D5" t="s">
        <v>16</v>
      </c>
      <c r="E5">
        <v>18</v>
      </c>
      <c r="G5" t="s">
        <v>2109</v>
      </c>
      <c r="H5" s="15">
        <f>MIN(B:B)</f>
        <v>16</v>
      </c>
      <c r="J5" t="s">
        <v>2109</v>
      </c>
      <c r="K5" s="15">
        <f>MIN(E:E)</f>
        <v>0</v>
      </c>
    </row>
    <row r="6" spans="1:11" x14ac:dyDescent="0.25">
      <c r="A6" t="s">
        <v>22</v>
      </c>
      <c r="B6">
        <v>220</v>
      </c>
      <c r="D6" t="s">
        <v>16</v>
      </c>
      <c r="E6">
        <v>44</v>
      </c>
      <c r="G6" t="s">
        <v>2110</v>
      </c>
      <c r="H6" s="15">
        <f>MAX(B:B)</f>
        <v>7295</v>
      </c>
      <c r="J6" t="s">
        <v>2110</v>
      </c>
      <c r="K6" s="15">
        <f>MAX(E:E)</f>
        <v>6080</v>
      </c>
    </row>
    <row r="7" spans="1:11" x14ac:dyDescent="0.25">
      <c r="A7" t="s">
        <v>22</v>
      </c>
      <c r="B7">
        <v>98</v>
      </c>
      <c r="D7" t="s">
        <v>16</v>
      </c>
      <c r="E7">
        <v>27</v>
      </c>
      <c r="G7" t="s">
        <v>2111</v>
      </c>
      <c r="H7" s="15">
        <f>_xlfn.VAR.P(B:B)</f>
        <v>1603373.7324019109</v>
      </c>
      <c r="J7" t="s">
        <v>2111</v>
      </c>
      <c r="K7" s="15">
        <f>_xlfn.VAR.P(E:E)</f>
        <v>921574.68174133555</v>
      </c>
    </row>
    <row r="8" spans="1:11" x14ac:dyDescent="0.25">
      <c r="A8" t="s">
        <v>22</v>
      </c>
      <c r="B8">
        <v>100</v>
      </c>
      <c r="D8" t="s">
        <v>16</v>
      </c>
      <c r="E8">
        <v>55</v>
      </c>
      <c r="G8" t="s">
        <v>2112</v>
      </c>
      <c r="H8" s="15">
        <f>_xlfn.STDEV.P(B:B)</f>
        <v>1266.2439466397898</v>
      </c>
      <c r="J8" t="s">
        <v>2112</v>
      </c>
      <c r="K8" s="15">
        <f>_xlfn.STDEV.P(E:E)</f>
        <v>959.98681331637863</v>
      </c>
    </row>
    <row r="9" spans="1:11" x14ac:dyDescent="0.25">
      <c r="A9" t="s">
        <v>22</v>
      </c>
      <c r="B9">
        <v>1249</v>
      </c>
      <c r="D9" t="s">
        <v>16</v>
      </c>
      <c r="E9">
        <v>200</v>
      </c>
    </row>
    <row r="10" spans="1:11" x14ac:dyDescent="0.25">
      <c r="A10" t="s">
        <v>22</v>
      </c>
      <c r="B10">
        <v>1396</v>
      </c>
      <c r="D10" t="s">
        <v>16</v>
      </c>
      <c r="E10">
        <v>452</v>
      </c>
      <c r="G10" t="s">
        <v>2114</v>
      </c>
    </row>
    <row r="11" spans="1:11" x14ac:dyDescent="0.25">
      <c r="A11" t="s">
        <v>22</v>
      </c>
      <c r="B11">
        <v>890</v>
      </c>
      <c r="D11" t="s">
        <v>16</v>
      </c>
      <c r="E11">
        <v>674</v>
      </c>
    </row>
    <row r="12" spans="1:11" x14ac:dyDescent="0.25">
      <c r="A12" t="s">
        <v>22</v>
      </c>
      <c r="B12">
        <v>142</v>
      </c>
      <c r="D12" t="s">
        <v>16</v>
      </c>
      <c r="E12">
        <v>558</v>
      </c>
    </row>
    <row r="13" spans="1:11" x14ac:dyDescent="0.25">
      <c r="A13" t="s">
        <v>22</v>
      </c>
      <c r="B13">
        <v>2673</v>
      </c>
      <c r="D13" t="s">
        <v>16</v>
      </c>
      <c r="E13">
        <v>15</v>
      </c>
    </row>
    <row r="14" spans="1:11" x14ac:dyDescent="0.25">
      <c r="A14" t="s">
        <v>22</v>
      </c>
      <c r="B14">
        <v>163</v>
      </c>
      <c r="D14" t="s">
        <v>16</v>
      </c>
      <c r="E14">
        <v>2307</v>
      </c>
    </row>
    <row r="15" spans="1:11" x14ac:dyDescent="0.25">
      <c r="A15" t="s">
        <v>22</v>
      </c>
      <c r="B15">
        <v>2220</v>
      </c>
      <c r="D15" t="s">
        <v>16</v>
      </c>
      <c r="E15">
        <v>88</v>
      </c>
    </row>
    <row r="16" spans="1:11" x14ac:dyDescent="0.25">
      <c r="A16" t="s">
        <v>22</v>
      </c>
      <c r="B16">
        <v>1606</v>
      </c>
      <c r="D16" t="s">
        <v>16</v>
      </c>
      <c r="E16">
        <v>48</v>
      </c>
    </row>
    <row r="17" spans="1:5" x14ac:dyDescent="0.25">
      <c r="A17" t="s">
        <v>22</v>
      </c>
      <c r="B17">
        <v>129</v>
      </c>
      <c r="D17" t="s">
        <v>16</v>
      </c>
      <c r="E17">
        <v>1</v>
      </c>
    </row>
    <row r="18" spans="1:5" x14ac:dyDescent="0.25">
      <c r="A18" t="s">
        <v>22</v>
      </c>
      <c r="B18">
        <v>226</v>
      </c>
      <c r="D18" t="s">
        <v>16</v>
      </c>
      <c r="E18">
        <v>1467</v>
      </c>
    </row>
    <row r="19" spans="1:5" x14ac:dyDescent="0.25">
      <c r="A19" t="s">
        <v>22</v>
      </c>
      <c r="B19">
        <v>5419</v>
      </c>
      <c r="D19" t="s">
        <v>16</v>
      </c>
      <c r="E19">
        <v>75</v>
      </c>
    </row>
    <row r="20" spans="1:5" x14ac:dyDescent="0.25">
      <c r="A20" t="s">
        <v>22</v>
      </c>
      <c r="B20">
        <v>165</v>
      </c>
      <c r="D20" t="s">
        <v>16</v>
      </c>
      <c r="E20">
        <v>120</v>
      </c>
    </row>
    <row r="21" spans="1:5" x14ac:dyDescent="0.25">
      <c r="A21" t="s">
        <v>22</v>
      </c>
      <c r="B21">
        <v>1965</v>
      </c>
      <c r="D21" t="s">
        <v>16</v>
      </c>
      <c r="E21">
        <v>2253</v>
      </c>
    </row>
    <row r="22" spans="1:5" x14ac:dyDescent="0.25">
      <c r="A22" t="s">
        <v>22</v>
      </c>
      <c r="B22">
        <v>16</v>
      </c>
      <c r="D22" t="s">
        <v>16</v>
      </c>
      <c r="E22">
        <v>5</v>
      </c>
    </row>
    <row r="23" spans="1:5" x14ac:dyDescent="0.25">
      <c r="A23" t="s">
        <v>22</v>
      </c>
      <c r="B23">
        <v>107</v>
      </c>
      <c r="D23" t="s">
        <v>16</v>
      </c>
      <c r="E23">
        <v>38</v>
      </c>
    </row>
    <row r="24" spans="1:5" x14ac:dyDescent="0.25">
      <c r="A24" t="s">
        <v>22</v>
      </c>
      <c r="B24">
        <v>134</v>
      </c>
      <c r="D24" t="s">
        <v>16</v>
      </c>
      <c r="E24">
        <v>12</v>
      </c>
    </row>
    <row r="25" spans="1:5" x14ac:dyDescent="0.25">
      <c r="A25" t="s">
        <v>22</v>
      </c>
      <c r="B25">
        <v>198</v>
      </c>
      <c r="D25" t="s">
        <v>16</v>
      </c>
      <c r="E25">
        <v>1684</v>
      </c>
    </row>
    <row r="26" spans="1:5" x14ac:dyDescent="0.25">
      <c r="A26" t="s">
        <v>22</v>
      </c>
      <c r="B26">
        <v>111</v>
      </c>
      <c r="D26" t="s">
        <v>16</v>
      </c>
      <c r="E26">
        <v>56</v>
      </c>
    </row>
    <row r="27" spans="1:5" x14ac:dyDescent="0.25">
      <c r="A27" t="s">
        <v>22</v>
      </c>
      <c r="B27">
        <v>222</v>
      </c>
      <c r="D27" t="s">
        <v>16</v>
      </c>
      <c r="E27">
        <v>838</v>
      </c>
    </row>
    <row r="28" spans="1:5" x14ac:dyDescent="0.25">
      <c r="A28" t="s">
        <v>22</v>
      </c>
      <c r="B28">
        <v>6212</v>
      </c>
      <c r="D28" t="s">
        <v>16</v>
      </c>
      <c r="E28">
        <v>1000</v>
      </c>
    </row>
    <row r="29" spans="1:5" x14ac:dyDescent="0.25">
      <c r="A29" t="s">
        <v>22</v>
      </c>
      <c r="B29">
        <v>98</v>
      </c>
      <c r="D29" t="s">
        <v>16</v>
      </c>
      <c r="E29">
        <v>1482</v>
      </c>
    </row>
    <row r="30" spans="1:5" x14ac:dyDescent="0.25">
      <c r="A30" t="s">
        <v>22</v>
      </c>
      <c r="B30">
        <v>92</v>
      </c>
      <c r="D30" t="s">
        <v>16</v>
      </c>
      <c r="E30">
        <v>106</v>
      </c>
    </row>
    <row r="31" spans="1:5" x14ac:dyDescent="0.25">
      <c r="A31" t="s">
        <v>22</v>
      </c>
      <c r="B31">
        <v>149</v>
      </c>
      <c r="D31" t="s">
        <v>16</v>
      </c>
      <c r="E31">
        <v>679</v>
      </c>
    </row>
    <row r="32" spans="1:5" x14ac:dyDescent="0.25">
      <c r="A32" t="s">
        <v>22</v>
      </c>
      <c r="B32">
        <v>2431</v>
      </c>
      <c r="D32" t="s">
        <v>16</v>
      </c>
      <c r="E32">
        <v>1220</v>
      </c>
    </row>
    <row r="33" spans="1:5" x14ac:dyDescent="0.25">
      <c r="A33" t="s">
        <v>22</v>
      </c>
      <c r="B33">
        <v>303</v>
      </c>
      <c r="D33" t="s">
        <v>16</v>
      </c>
      <c r="E33">
        <v>1</v>
      </c>
    </row>
    <row r="34" spans="1:5" x14ac:dyDescent="0.25">
      <c r="A34" t="s">
        <v>22</v>
      </c>
      <c r="B34">
        <v>209</v>
      </c>
      <c r="D34" t="s">
        <v>16</v>
      </c>
      <c r="E34">
        <v>37</v>
      </c>
    </row>
    <row r="35" spans="1:5" x14ac:dyDescent="0.25">
      <c r="A35" t="s">
        <v>22</v>
      </c>
      <c r="B35">
        <v>131</v>
      </c>
      <c r="D35" t="s">
        <v>16</v>
      </c>
      <c r="E35">
        <v>60</v>
      </c>
    </row>
    <row r="36" spans="1:5" x14ac:dyDescent="0.25">
      <c r="A36" t="s">
        <v>22</v>
      </c>
      <c r="B36">
        <v>164</v>
      </c>
      <c r="D36" t="s">
        <v>16</v>
      </c>
      <c r="E36">
        <v>296</v>
      </c>
    </row>
    <row r="37" spans="1:5" x14ac:dyDescent="0.25">
      <c r="A37" t="s">
        <v>22</v>
      </c>
      <c r="B37">
        <v>201</v>
      </c>
      <c r="D37" t="s">
        <v>16</v>
      </c>
      <c r="E37">
        <v>3304</v>
      </c>
    </row>
    <row r="38" spans="1:5" x14ac:dyDescent="0.25">
      <c r="A38" t="s">
        <v>22</v>
      </c>
      <c r="B38">
        <v>211</v>
      </c>
      <c r="D38" t="s">
        <v>16</v>
      </c>
      <c r="E38">
        <v>73</v>
      </c>
    </row>
    <row r="39" spans="1:5" x14ac:dyDescent="0.25">
      <c r="A39" t="s">
        <v>22</v>
      </c>
      <c r="B39">
        <v>128</v>
      </c>
      <c r="D39" t="s">
        <v>16</v>
      </c>
      <c r="E39">
        <v>3387</v>
      </c>
    </row>
    <row r="40" spans="1:5" x14ac:dyDescent="0.25">
      <c r="A40" t="s">
        <v>22</v>
      </c>
      <c r="B40">
        <v>1600</v>
      </c>
      <c r="D40" t="s">
        <v>16</v>
      </c>
      <c r="E40">
        <v>662</v>
      </c>
    </row>
    <row r="41" spans="1:5" x14ac:dyDescent="0.25">
      <c r="A41" t="s">
        <v>22</v>
      </c>
      <c r="B41">
        <v>249</v>
      </c>
      <c r="D41" t="s">
        <v>16</v>
      </c>
      <c r="E41">
        <v>774</v>
      </c>
    </row>
    <row r="42" spans="1:5" x14ac:dyDescent="0.25">
      <c r="A42" t="s">
        <v>22</v>
      </c>
      <c r="B42">
        <v>236</v>
      </c>
      <c r="D42" t="s">
        <v>16</v>
      </c>
      <c r="E42">
        <v>672</v>
      </c>
    </row>
    <row r="43" spans="1:5" x14ac:dyDescent="0.25">
      <c r="A43" t="s">
        <v>22</v>
      </c>
      <c r="B43">
        <v>4065</v>
      </c>
      <c r="D43" t="s">
        <v>16</v>
      </c>
      <c r="E43">
        <v>940</v>
      </c>
    </row>
    <row r="44" spans="1:5" x14ac:dyDescent="0.25">
      <c r="A44" t="s">
        <v>22</v>
      </c>
      <c r="B44">
        <v>246</v>
      </c>
      <c r="D44" t="s">
        <v>16</v>
      </c>
      <c r="E44">
        <v>117</v>
      </c>
    </row>
    <row r="45" spans="1:5" x14ac:dyDescent="0.25">
      <c r="A45" t="s">
        <v>22</v>
      </c>
      <c r="B45">
        <v>2475</v>
      </c>
      <c r="D45" t="s">
        <v>16</v>
      </c>
      <c r="E45">
        <v>115</v>
      </c>
    </row>
    <row r="46" spans="1:5" x14ac:dyDescent="0.25">
      <c r="A46" t="s">
        <v>22</v>
      </c>
      <c r="B46">
        <v>76</v>
      </c>
      <c r="D46" t="s">
        <v>16</v>
      </c>
      <c r="E46">
        <v>326</v>
      </c>
    </row>
    <row r="47" spans="1:5" x14ac:dyDescent="0.25">
      <c r="A47" t="s">
        <v>22</v>
      </c>
      <c r="B47">
        <v>54</v>
      </c>
      <c r="D47" t="s">
        <v>16</v>
      </c>
      <c r="E47">
        <v>1</v>
      </c>
    </row>
    <row r="48" spans="1:5" x14ac:dyDescent="0.25">
      <c r="A48" t="s">
        <v>22</v>
      </c>
      <c r="B48">
        <v>88</v>
      </c>
      <c r="D48" t="s">
        <v>16</v>
      </c>
      <c r="E48">
        <v>1467</v>
      </c>
    </row>
    <row r="49" spans="1:5" x14ac:dyDescent="0.25">
      <c r="A49" t="s">
        <v>22</v>
      </c>
      <c r="B49">
        <v>85</v>
      </c>
      <c r="D49" t="s">
        <v>16</v>
      </c>
      <c r="E49">
        <v>5681</v>
      </c>
    </row>
    <row r="50" spans="1:5" x14ac:dyDescent="0.25">
      <c r="A50" t="s">
        <v>22</v>
      </c>
      <c r="B50">
        <v>170</v>
      </c>
      <c r="D50" t="s">
        <v>16</v>
      </c>
      <c r="E50">
        <v>1059</v>
      </c>
    </row>
    <row r="51" spans="1:5" x14ac:dyDescent="0.25">
      <c r="A51" t="s">
        <v>22</v>
      </c>
      <c r="B51">
        <v>330</v>
      </c>
      <c r="D51" t="s">
        <v>16</v>
      </c>
      <c r="E51">
        <v>1194</v>
      </c>
    </row>
    <row r="52" spans="1:5" x14ac:dyDescent="0.25">
      <c r="A52" t="s">
        <v>22</v>
      </c>
      <c r="B52">
        <v>127</v>
      </c>
      <c r="D52" t="s">
        <v>16</v>
      </c>
      <c r="E52">
        <v>30</v>
      </c>
    </row>
    <row r="53" spans="1:5" x14ac:dyDescent="0.25">
      <c r="A53" t="s">
        <v>22</v>
      </c>
      <c r="B53">
        <v>411</v>
      </c>
      <c r="D53" t="s">
        <v>16</v>
      </c>
      <c r="E53">
        <v>75</v>
      </c>
    </row>
    <row r="54" spans="1:5" x14ac:dyDescent="0.25">
      <c r="A54" t="s">
        <v>22</v>
      </c>
      <c r="B54">
        <v>180</v>
      </c>
      <c r="D54" t="s">
        <v>16</v>
      </c>
      <c r="E54">
        <v>955</v>
      </c>
    </row>
    <row r="55" spans="1:5" x14ac:dyDescent="0.25">
      <c r="A55" t="s">
        <v>22</v>
      </c>
      <c r="B55">
        <v>374</v>
      </c>
      <c r="D55" t="s">
        <v>16</v>
      </c>
      <c r="E55">
        <v>67</v>
      </c>
    </row>
    <row r="56" spans="1:5" x14ac:dyDescent="0.25">
      <c r="A56" t="s">
        <v>22</v>
      </c>
      <c r="B56">
        <v>71</v>
      </c>
      <c r="D56" t="s">
        <v>16</v>
      </c>
      <c r="E56">
        <v>5</v>
      </c>
    </row>
    <row r="57" spans="1:5" x14ac:dyDescent="0.25">
      <c r="A57" t="s">
        <v>22</v>
      </c>
      <c r="B57">
        <v>203</v>
      </c>
      <c r="D57" t="s">
        <v>16</v>
      </c>
      <c r="E57">
        <v>26</v>
      </c>
    </row>
    <row r="58" spans="1:5" x14ac:dyDescent="0.25">
      <c r="A58" t="s">
        <v>22</v>
      </c>
      <c r="B58">
        <v>113</v>
      </c>
      <c r="D58" t="s">
        <v>16</v>
      </c>
      <c r="E58">
        <v>1130</v>
      </c>
    </row>
    <row r="59" spans="1:5" x14ac:dyDescent="0.25">
      <c r="A59" t="s">
        <v>22</v>
      </c>
      <c r="B59">
        <v>96</v>
      </c>
      <c r="D59" t="s">
        <v>16</v>
      </c>
      <c r="E59">
        <v>782</v>
      </c>
    </row>
    <row r="60" spans="1:5" x14ac:dyDescent="0.25">
      <c r="A60" t="s">
        <v>22</v>
      </c>
      <c r="B60">
        <v>498</v>
      </c>
      <c r="D60" t="s">
        <v>16</v>
      </c>
      <c r="E60">
        <v>210</v>
      </c>
    </row>
    <row r="61" spans="1:5" x14ac:dyDescent="0.25">
      <c r="A61" t="s">
        <v>22</v>
      </c>
      <c r="B61">
        <v>180</v>
      </c>
      <c r="D61" t="s">
        <v>16</v>
      </c>
      <c r="E61">
        <v>136</v>
      </c>
    </row>
    <row r="62" spans="1:5" x14ac:dyDescent="0.25">
      <c r="A62" t="s">
        <v>22</v>
      </c>
      <c r="B62">
        <v>27</v>
      </c>
      <c r="D62" t="s">
        <v>16</v>
      </c>
      <c r="E62">
        <v>86</v>
      </c>
    </row>
    <row r="63" spans="1:5" x14ac:dyDescent="0.25">
      <c r="A63" t="s">
        <v>22</v>
      </c>
      <c r="B63">
        <v>2331</v>
      </c>
      <c r="D63" t="s">
        <v>16</v>
      </c>
      <c r="E63">
        <v>19</v>
      </c>
    </row>
    <row r="64" spans="1:5" x14ac:dyDescent="0.25">
      <c r="A64" t="s">
        <v>22</v>
      </c>
      <c r="B64">
        <v>113</v>
      </c>
      <c r="D64" t="s">
        <v>16</v>
      </c>
      <c r="E64">
        <v>886</v>
      </c>
    </row>
    <row r="65" spans="1:5" x14ac:dyDescent="0.25">
      <c r="A65" t="s">
        <v>22</v>
      </c>
      <c r="B65">
        <v>164</v>
      </c>
      <c r="D65" t="s">
        <v>16</v>
      </c>
      <c r="E65">
        <v>35</v>
      </c>
    </row>
    <row r="66" spans="1:5" x14ac:dyDescent="0.25">
      <c r="A66" t="s">
        <v>22</v>
      </c>
      <c r="B66">
        <v>164</v>
      </c>
      <c r="D66" t="s">
        <v>16</v>
      </c>
      <c r="E66">
        <v>24</v>
      </c>
    </row>
    <row r="67" spans="1:5" x14ac:dyDescent="0.25">
      <c r="A67" t="s">
        <v>22</v>
      </c>
      <c r="B67">
        <v>336</v>
      </c>
      <c r="D67" t="s">
        <v>16</v>
      </c>
      <c r="E67">
        <v>86</v>
      </c>
    </row>
    <row r="68" spans="1:5" x14ac:dyDescent="0.25">
      <c r="A68" t="s">
        <v>22</v>
      </c>
      <c r="B68">
        <v>1917</v>
      </c>
      <c r="D68" t="s">
        <v>16</v>
      </c>
      <c r="E68">
        <v>243</v>
      </c>
    </row>
    <row r="69" spans="1:5" x14ac:dyDescent="0.25">
      <c r="A69" t="s">
        <v>22</v>
      </c>
      <c r="B69">
        <v>95</v>
      </c>
      <c r="D69" t="s">
        <v>16</v>
      </c>
      <c r="E69">
        <v>65</v>
      </c>
    </row>
    <row r="70" spans="1:5" x14ac:dyDescent="0.25">
      <c r="A70" t="s">
        <v>22</v>
      </c>
      <c r="B70">
        <v>147</v>
      </c>
      <c r="D70" t="s">
        <v>16</v>
      </c>
      <c r="E70">
        <v>100</v>
      </c>
    </row>
    <row r="71" spans="1:5" x14ac:dyDescent="0.25">
      <c r="A71" t="s">
        <v>22</v>
      </c>
      <c r="B71">
        <v>86</v>
      </c>
      <c r="D71" t="s">
        <v>16</v>
      </c>
      <c r="E71">
        <v>168</v>
      </c>
    </row>
    <row r="72" spans="1:5" x14ac:dyDescent="0.25">
      <c r="A72" t="s">
        <v>22</v>
      </c>
      <c r="B72">
        <v>83</v>
      </c>
      <c r="D72" t="s">
        <v>16</v>
      </c>
      <c r="E72">
        <v>13</v>
      </c>
    </row>
    <row r="73" spans="1:5" x14ac:dyDescent="0.25">
      <c r="A73" t="s">
        <v>22</v>
      </c>
      <c r="B73">
        <v>676</v>
      </c>
      <c r="D73" t="s">
        <v>16</v>
      </c>
      <c r="E73">
        <v>1</v>
      </c>
    </row>
    <row r="74" spans="1:5" x14ac:dyDescent="0.25">
      <c r="A74" t="s">
        <v>22</v>
      </c>
      <c r="B74">
        <v>361</v>
      </c>
      <c r="D74" t="s">
        <v>16</v>
      </c>
      <c r="E74">
        <v>40</v>
      </c>
    </row>
    <row r="75" spans="1:5" x14ac:dyDescent="0.25">
      <c r="A75" t="s">
        <v>22</v>
      </c>
      <c r="B75">
        <v>131</v>
      </c>
      <c r="D75" t="s">
        <v>16</v>
      </c>
      <c r="E75">
        <v>226</v>
      </c>
    </row>
    <row r="76" spans="1:5" x14ac:dyDescent="0.25">
      <c r="A76" t="s">
        <v>22</v>
      </c>
      <c r="B76">
        <v>126</v>
      </c>
      <c r="D76" t="s">
        <v>16</v>
      </c>
      <c r="E76">
        <v>1625</v>
      </c>
    </row>
    <row r="77" spans="1:5" x14ac:dyDescent="0.25">
      <c r="A77" t="s">
        <v>22</v>
      </c>
      <c r="B77">
        <v>275</v>
      </c>
      <c r="D77" t="s">
        <v>16</v>
      </c>
      <c r="E77">
        <v>143</v>
      </c>
    </row>
    <row r="78" spans="1:5" x14ac:dyDescent="0.25">
      <c r="A78" t="s">
        <v>22</v>
      </c>
      <c r="B78">
        <v>67</v>
      </c>
      <c r="D78" t="s">
        <v>16</v>
      </c>
      <c r="E78">
        <v>934</v>
      </c>
    </row>
    <row r="79" spans="1:5" x14ac:dyDescent="0.25">
      <c r="A79" t="s">
        <v>22</v>
      </c>
      <c r="B79">
        <v>154</v>
      </c>
      <c r="D79" t="s">
        <v>16</v>
      </c>
      <c r="E79">
        <v>17</v>
      </c>
    </row>
    <row r="80" spans="1:5" x14ac:dyDescent="0.25">
      <c r="A80" t="s">
        <v>22</v>
      </c>
      <c r="B80">
        <v>1782</v>
      </c>
      <c r="D80" t="s">
        <v>16</v>
      </c>
      <c r="E80">
        <v>2179</v>
      </c>
    </row>
    <row r="81" spans="1:5" x14ac:dyDescent="0.25">
      <c r="A81" t="s">
        <v>22</v>
      </c>
      <c r="B81">
        <v>903</v>
      </c>
      <c r="D81" t="s">
        <v>16</v>
      </c>
      <c r="E81">
        <v>931</v>
      </c>
    </row>
    <row r="82" spans="1:5" x14ac:dyDescent="0.25">
      <c r="A82" t="s">
        <v>22</v>
      </c>
      <c r="B82">
        <v>94</v>
      </c>
      <c r="D82" t="s">
        <v>16</v>
      </c>
      <c r="E82">
        <v>92</v>
      </c>
    </row>
    <row r="83" spans="1:5" x14ac:dyDescent="0.25">
      <c r="A83" t="s">
        <v>22</v>
      </c>
      <c r="B83">
        <v>180</v>
      </c>
      <c r="D83" t="s">
        <v>16</v>
      </c>
      <c r="E83">
        <v>57</v>
      </c>
    </row>
    <row r="84" spans="1:5" x14ac:dyDescent="0.25">
      <c r="A84" t="s">
        <v>22</v>
      </c>
      <c r="B84">
        <v>533</v>
      </c>
      <c r="D84" t="s">
        <v>16</v>
      </c>
      <c r="E84">
        <v>41</v>
      </c>
    </row>
    <row r="85" spans="1:5" x14ac:dyDescent="0.25">
      <c r="A85" t="s">
        <v>22</v>
      </c>
      <c r="B85">
        <v>2443</v>
      </c>
      <c r="D85" t="s">
        <v>16</v>
      </c>
      <c r="E85">
        <v>1</v>
      </c>
    </row>
    <row r="86" spans="1:5" x14ac:dyDescent="0.25">
      <c r="A86" t="s">
        <v>22</v>
      </c>
      <c r="B86">
        <v>89</v>
      </c>
      <c r="D86" t="s">
        <v>16</v>
      </c>
      <c r="E86">
        <v>101</v>
      </c>
    </row>
    <row r="87" spans="1:5" x14ac:dyDescent="0.25">
      <c r="A87" t="s">
        <v>22</v>
      </c>
      <c r="B87">
        <v>159</v>
      </c>
      <c r="D87" t="s">
        <v>16</v>
      </c>
      <c r="E87">
        <v>1335</v>
      </c>
    </row>
    <row r="88" spans="1:5" x14ac:dyDescent="0.25">
      <c r="A88" t="s">
        <v>22</v>
      </c>
      <c r="B88">
        <v>50</v>
      </c>
      <c r="D88" t="s">
        <v>16</v>
      </c>
      <c r="E88">
        <v>15</v>
      </c>
    </row>
    <row r="89" spans="1:5" x14ac:dyDescent="0.25">
      <c r="A89" t="s">
        <v>22</v>
      </c>
      <c r="B89">
        <v>186</v>
      </c>
      <c r="D89" t="s">
        <v>16</v>
      </c>
      <c r="E89">
        <v>454</v>
      </c>
    </row>
    <row r="90" spans="1:5" x14ac:dyDescent="0.25">
      <c r="A90" t="s">
        <v>22</v>
      </c>
      <c r="B90">
        <v>1071</v>
      </c>
      <c r="D90" t="s">
        <v>16</v>
      </c>
      <c r="E90">
        <v>3182</v>
      </c>
    </row>
    <row r="91" spans="1:5" x14ac:dyDescent="0.25">
      <c r="A91" t="s">
        <v>22</v>
      </c>
      <c r="B91">
        <v>117</v>
      </c>
      <c r="D91" t="s">
        <v>16</v>
      </c>
      <c r="E91">
        <v>15</v>
      </c>
    </row>
    <row r="92" spans="1:5" x14ac:dyDescent="0.25">
      <c r="A92" t="s">
        <v>22</v>
      </c>
      <c r="B92">
        <v>70</v>
      </c>
      <c r="D92" t="s">
        <v>16</v>
      </c>
      <c r="E92">
        <v>133</v>
      </c>
    </row>
    <row r="93" spans="1:5" x14ac:dyDescent="0.25">
      <c r="A93" t="s">
        <v>22</v>
      </c>
      <c r="B93">
        <v>135</v>
      </c>
      <c r="D93" t="s">
        <v>16</v>
      </c>
      <c r="E93">
        <v>2062</v>
      </c>
    </row>
    <row r="94" spans="1:5" x14ac:dyDescent="0.25">
      <c r="A94" t="s">
        <v>22</v>
      </c>
      <c r="B94">
        <v>768</v>
      </c>
      <c r="D94" t="s">
        <v>16</v>
      </c>
      <c r="E94">
        <v>29</v>
      </c>
    </row>
    <row r="95" spans="1:5" x14ac:dyDescent="0.25">
      <c r="A95" t="s">
        <v>22</v>
      </c>
      <c r="B95">
        <v>199</v>
      </c>
      <c r="D95" t="s">
        <v>16</v>
      </c>
      <c r="E95">
        <v>132</v>
      </c>
    </row>
    <row r="96" spans="1:5" x14ac:dyDescent="0.25">
      <c r="A96" t="s">
        <v>22</v>
      </c>
      <c r="B96">
        <v>107</v>
      </c>
      <c r="D96" t="s">
        <v>16</v>
      </c>
      <c r="E96">
        <v>137</v>
      </c>
    </row>
    <row r="97" spans="1:5" x14ac:dyDescent="0.25">
      <c r="A97" t="s">
        <v>22</v>
      </c>
      <c r="B97">
        <v>195</v>
      </c>
      <c r="D97" t="s">
        <v>16</v>
      </c>
      <c r="E97">
        <v>908</v>
      </c>
    </row>
    <row r="98" spans="1:5" x14ac:dyDescent="0.25">
      <c r="A98" t="s">
        <v>22</v>
      </c>
      <c r="B98">
        <v>3376</v>
      </c>
      <c r="D98" t="s">
        <v>16</v>
      </c>
      <c r="E98">
        <v>10</v>
      </c>
    </row>
    <row r="99" spans="1:5" x14ac:dyDescent="0.25">
      <c r="A99" t="s">
        <v>22</v>
      </c>
      <c r="B99">
        <v>41</v>
      </c>
      <c r="D99" t="s">
        <v>16</v>
      </c>
      <c r="E99">
        <v>1910</v>
      </c>
    </row>
    <row r="100" spans="1:5" x14ac:dyDescent="0.25">
      <c r="A100" t="s">
        <v>22</v>
      </c>
      <c r="B100">
        <v>1821</v>
      </c>
      <c r="D100" t="s">
        <v>16</v>
      </c>
      <c r="E100">
        <v>38</v>
      </c>
    </row>
    <row r="101" spans="1:5" x14ac:dyDescent="0.25">
      <c r="A101" t="s">
        <v>22</v>
      </c>
      <c r="B101">
        <v>164</v>
      </c>
      <c r="D101" t="s">
        <v>16</v>
      </c>
      <c r="E101">
        <v>104</v>
      </c>
    </row>
    <row r="102" spans="1:5" x14ac:dyDescent="0.25">
      <c r="A102" t="s">
        <v>22</v>
      </c>
      <c r="B102">
        <v>157</v>
      </c>
      <c r="D102" t="s">
        <v>16</v>
      </c>
      <c r="E102">
        <v>49</v>
      </c>
    </row>
    <row r="103" spans="1:5" x14ac:dyDescent="0.25">
      <c r="A103" t="s">
        <v>22</v>
      </c>
      <c r="B103">
        <v>246</v>
      </c>
      <c r="D103" t="s">
        <v>16</v>
      </c>
      <c r="E103">
        <v>1</v>
      </c>
    </row>
    <row r="104" spans="1:5" x14ac:dyDescent="0.25">
      <c r="A104" t="s">
        <v>22</v>
      </c>
      <c r="B104">
        <v>1396</v>
      </c>
      <c r="D104" t="s">
        <v>16</v>
      </c>
      <c r="E104">
        <v>245</v>
      </c>
    </row>
    <row r="105" spans="1:5" x14ac:dyDescent="0.25">
      <c r="A105" t="s">
        <v>22</v>
      </c>
      <c r="B105">
        <v>2506</v>
      </c>
      <c r="D105" t="s">
        <v>16</v>
      </c>
      <c r="E105">
        <v>32</v>
      </c>
    </row>
    <row r="106" spans="1:5" x14ac:dyDescent="0.25">
      <c r="A106" t="s">
        <v>22</v>
      </c>
      <c r="B106">
        <v>244</v>
      </c>
      <c r="D106" t="s">
        <v>16</v>
      </c>
      <c r="E106">
        <v>7</v>
      </c>
    </row>
    <row r="107" spans="1:5" x14ac:dyDescent="0.25">
      <c r="A107" t="s">
        <v>22</v>
      </c>
      <c r="B107">
        <v>146</v>
      </c>
      <c r="D107" t="s">
        <v>16</v>
      </c>
      <c r="E107">
        <v>803</v>
      </c>
    </row>
    <row r="108" spans="1:5" x14ac:dyDescent="0.25">
      <c r="A108" t="s">
        <v>22</v>
      </c>
      <c r="B108">
        <v>1267</v>
      </c>
      <c r="D108" t="s">
        <v>16</v>
      </c>
      <c r="E108">
        <v>16</v>
      </c>
    </row>
    <row r="109" spans="1:5" x14ac:dyDescent="0.25">
      <c r="A109" t="s">
        <v>22</v>
      </c>
      <c r="B109">
        <v>1561</v>
      </c>
      <c r="D109" t="s">
        <v>16</v>
      </c>
      <c r="E109">
        <v>31</v>
      </c>
    </row>
    <row r="110" spans="1:5" x14ac:dyDescent="0.25">
      <c r="A110" t="s">
        <v>22</v>
      </c>
      <c r="B110">
        <v>48</v>
      </c>
      <c r="D110" t="s">
        <v>16</v>
      </c>
      <c r="E110">
        <v>108</v>
      </c>
    </row>
    <row r="111" spans="1:5" x14ac:dyDescent="0.25">
      <c r="A111" t="s">
        <v>22</v>
      </c>
      <c r="B111">
        <v>2739</v>
      </c>
      <c r="D111" t="s">
        <v>16</v>
      </c>
      <c r="E111">
        <v>30</v>
      </c>
    </row>
    <row r="112" spans="1:5" x14ac:dyDescent="0.25">
      <c r="A112" t="s">
        <v>22</v>
      </c>
      <c r="B112">
        <v>3537</v>
      </c>
      <c r="D112" t="s">
        <v>16</v>
      </c>
      <c r="E112">
        <v>17</v>
      </c>
    </row>
    <row r="113" spans="1:5" x14ac:dyDescent="0.25">
      <c r="A113" t="s">
        <v>22</v>
      </c>
      <c r="B113">
        <v>2107</v>
      </c>
      <c r="D113" t="s">
        <v>16</v>
      </c>
      <c r="E113">
        <v>80</v>
      </c>
    </row>
    <row r="114" spans="1:5" x14ac:dyDescent="0.25">
      <c r="A114" t="s">
        <v>22</v>
      </c>
      <c r="B114">
        <v>3318</v>
      </c>
      <c r="D114" t="s">
        <v>16</v>
      </c>
      <c r="E114">
        <v>2468</v>
      </c>
    </row>
    <row r="115" spans="1:5" x14ac:dyDescent="0.25">
      <c r="A115" t="s">
        <v>22</v>
      </c>
      <c r="B115">
        <v>340</v>
      </c>
      <c r="D115" t="s">
        <v>16</v>
      </c>
      <c r="E115">
        <v>26</v>
      </c>
    </row>
    <row r="116" spans="1:5" x14ac:dyDescent="0.25">
      <c r="A116" t="s">
        <v>22</v>
      </c>
      <c r="B116">
        <v>1442</v>
      </c>
      <c r="D116" t="s">
        <v>16</v>
      </c>
      <c r="E116">
        <v>73</v>
      </c>
    </row>
    <row r="117" spans="1:5" x14ac:dyDescent="0.25">
      <c r="A117" t="s">
        <v>22</v>
      </c>
      <c r="B117">
        <v>126</v>
      </c>
      <c r="D117" t="s">
        <v>16</v>
      </c>
      <c r="E117">
        <v>128</v>
      </c>
    </row>
    <row r="118" spans="1:5" x14ac:dyDescent="0.25">
      <c r="A118" t="s">
        <v>22</v>
      </c>
      <c r="B118">
        <v>524</v>
      </c>
      <c r="D118" t="s">
        <v>16</v>
      </c>
      <c r="E118">
        <v>33</v>
      </c>
    </row>
    <row r="119" spans="1:5" x14ac:dyDescent="0.25">
      <c r="A119" t="s">
        <v>22</v>
      </c>
      <c r="B119">
        <v>1989</v>
      </c>
      <c r="D119" t="s">
        <v>16</v>
      </c>
      <c r="E119">
        <v>1072</v>
      </c>
    </row>
    <row r="120" spans="1:5" x14ac:dyDescent="0.25">
      <c r="A120" t="s">
        <v>22</v>
      </c>
      <c r="B120">
        <v>157</v>
      </c>
      <c r="D120" t="s">
        <v>16</v>
      </c>
      <c r="E120">
        <v>393</v>
      </c>
    </row>
    <row r="121" spans="1:5" x14ac:dyDescent="0.25">
      <c r="A121" t="s">
        <v>22</v>
      </c>
      <c r="B121">
        <v>4498</v>
      </c>
      <c r="D121" t="s">
        <v>16</v>
      </c>
      <c r="E121">
        <v>1257</v>
      </c>
    </row>
    <row r="122" spans="1:5" x14ac:dyDescent="0.25">
      <c r="A122" t="s">
        <v>22</v>
      </c>
      <c r="B122">
        <v>80</v>
      </c>
      <c r="D122" t="s">
        <v>16</v>
      </c>
      <c r="E122">
        <v>328</v>
      </c>
    </row>
    <row r="123" spans="1:5" x14ac:dyDescent="0.25">
      <c r="A123" t="s">
        <v>22</v>
      </c>
      <c r="B123">
        <v>43</v>
      </c>
      <c r="D123" t="s">
        <v>16</v>
      </c>
      <c r="E123">
        <v>147</v>
      </c>
    </row>
    <row r="124" spans="1:5" x14ac:dyDescent="0.25">
      <c r="A124" t="s">
        <v>22</v>
      </c>
      <c r="B124">
        <v>2053</v>
      </c>
      <c r="D124" t="s">
        <v>16</v>
      </c>
      <c r="E124">
        <v>830</v>
      </c>
    </row>
    <row r="125" spans="1:5" x14ac:dyDescent="0.25">
      <c r="A125" t="s">
        <v>22</v>
      </c>
      <c r="B125">
        <v>168</v>
      </c>
      <c r="D125" t="s">
        <v>16</v>
      </c>
      <c r="E125">
        <v>331</v>
      </c>
    </row>
    <row r="126" spans="1:5" x14ac:dyDescent="0.25">
      <c r="A126" t="s">
        <v>22</v>
      </c>
      <c r="B126">
        <v>4289</v>
      </c>
      <c r="D126" t="s">
        <v>16</v>
      </c>
      <c r="E126">
        <v>25</v>
      </c>
    </row>
    <row r="127" spans="1:5" x14ac:dyDescent="0.25">
      <c r="A127" t="s">
        <v>22</v>
      </c>
      <c r="B127">
        <v>165</v>
      </c>
      <c r="D127" t="s">
        <v>16</v>
      </c>
      <c r="E127">
        <v>3483</v>
      </c>
    </row>
    <row r="128" spans="1:5" x14ac:dyDescent="0.25">
      <c r="A128" t="s">
        <v>22</v>
      </c>
      <c r="B128">
        <v>1815</v>
      </c>
      <c r="D128" t="s">
        <v>16</v>
      </c>
      <c r="E128">
        <v>923</v>
      </c>
    </row>
    <row r="129" spans="1:5" x14ac:dyDescent="0.25">
      <c r="A129" t="s">
        <v>22</v>
      </c>
      <c r="B129">
        <v>397</v>
      </c>
      <c r="D129" t="s">
        <v>16</v>
      </c>
      <c r="E129">
        <v>1</v>
      </c>
    </row>
    <row r="130" spans="1:5" x14ac:dyDescent="0.25">
      <c r="A130" t="s">
        <v>22</v>
      </c>
      <c r="B130">
        <v>1539</v>
      </c>
      <c r="D130" t="s">
        <v>16</v>
      </c>
      <c r="E130">
        <v>33</v>
      </c>
    </row>
    <row r="131" spans="1:5" x14ac:dyDescent="0.25">
      <c r="A131" t="s">
        <v>22</v>
      </c>
      <c r="B131">
        <v>138</v>
      </c>
      <c r="D131" t="s">
        <v>16</v>
      </c>
      <c r="E131">
        <v>40</v>
      </c>
    </row>
    <row r="132" spans="1:5" x14ac:dyDescent="0.25">
      <c r="A132" t="s">
        <v>22</v>
      </c>
      <c r="B132">
        <v>3594</v>
      </c>
      <c r="D132" t="s">
        <v>16</v>
      </c>
      <c r="E132">
        <v>23</v>
      </c>
    </row>
    <row r="133" spans="1:5" x14ac:dyDescent="0.25">
      <c r="A133" t="s">
        <v>22</v>
      </c>
      <c r="B133">
        <v>5880</v>
      </c>
      <c r="D133" t="s">
        <v>16</v>
      </c>
      <c r="E133">
        <v>75</v>
      </c>
    </row>
    <row r="134" spans="1:5" x14ac:dyDescent="0.25">
      <c r="A134" t="s">
        <v>22</v>
      </c>
      <c r="B134">
        <v>112</v>
      </c>
      <c r="D134" t="s">
        <v>16</v>
      </c>
      <c r="E134">
        <v>2176</v>
      </c>
    </row>
    <row r="135" spans="1:5" x14ac:dyDescent="0.25">
      <c r="A135" t="s">
        <v>22</v>
      </c>
      <c r="B135">
        <v>943</v>
      </c>
      <c r="D135" t="s">
        <v>16</v>
      </c>
      <c r="E135">
        <v>441</v>
      </c>
    </row>
    <row r="136" spans="1:5" x14ac:dyDescent="0.25">
      <c r="A136" t="s">
        <v>22</v>
      </c>
      <c r="B136">
        <v>2468</v>
      </c>
      <c r="D136" t="s">
        <v>16</v>
      </c>
      <c r="E136">
        <v>25</v>
      </c>
    </row>
    <row r="137" spans="1:5" x14ac:dyDescent="0.25">
      <c r="A137" t="s">
        <v>22</v>
      </c>
      <c r="B137">
        <v>2551</v>
      </c>
      <c r="D137" t="s">
        <v>16</v>
      </c>
      <c r="E137">
        <v>127</v>
      </c>
    </row>
    <row r="138" spans="1:5" x14ac:dyDescent="0.25">
      <c r="A138" t="s">
        <v>22</v>
      </c>
      <c r="B138">
        <v>101</v>
      </c>
      <c r="D138" t="s">
        <v>16</v>
      </c>
      <c r="E138">
        <v>355</v>
      </c>
    </row>
    <row r="139" spans="1:5" x14ac:dyDescent="0.25">
      <c r="A139" t="s">
        <v>22</v>
      </c>
      <c r="B139">
        <v>92</v>
      </c>
      <c r="D139" t="s">
        <v>16</v>
      </c>
      <c r="E139">
        <v>44</v>
      </c>
    </row>
    <row r="140" spans="1:5" x14ac:dyDescent="0.25">
      <c r="A140" t="s">
        <v>22</v>
      </c>
      <c r="B140">
        <v>62</v>
      </c>
      <c r="D140" t="s">
        <v>16</v>
      </c>
      <c r="E140">
        <v>67</v>
      </c>
    </row>
    <row r="141" spans="1:5" x14ac:dyDescent="0.25">
      <c r="A141" t="s">
        <v>22</v>
      </c>
      <c r="B141">
        <v>149</v>
      </c>
      <c r="D141" t="s">
        <v>16</v>
      </c>
      <c r="E141">
        <v>1068</v>
      </c>
    </row>
    <row r="142" spans="1:5" x14ac:dyDescent="0.25">
      <c r="A142" t="s">
        <v>22</v>
      </c>
      <c r="B142">
        <v>329</v>
      </c>
      <c r="D142" t="s">
        <v>16</v>
      </c>
      <c r="E142">
        <v>424</v>
      </c>
    </row>
    <row r="143" spans="1:5" x14ac:dyDescent="0.25">
      <c r="A143" t="s">
        <v>22</v>
      </c>
      <c r="B143">
        <v>97</v>
      </c>
      <c r="D143" t="s">
        <v>16</v>
      </c>
      <c r="E143">
        <v>151</v>
      </c>
    </row>
    <row r="144" spans="1:5" x14ac:dyDescent="0.25">
      <c r="A144" t="s">
        <v>22</v>
      </c>
      <c r="B144">
        <v>1784</v>
      </c>
      <c r="D144" t="s">
        <v>16</v>
      </c>
      <c r="E144">
        <v>1608</v>
      </c>
    </row>
    <row r="145" spans="1:5" x14ac:dyDescent="0.25">
      <c r="A145" t="s">
        <v>22</v>
      </c>
      <c r="B145">
        <v>1684</v>
      </c>
      <c r="D145" t="s">
        <v>16</v>
      </c>
      <c r="E145">
        <v>941</v>
      </c>
    </row>
    <row r="146" spans="1:5" x14ac:dyDescent="0.25">
      <c r="A146" t="s">
        <v>22</v>
      </c>
      <c r="B146">
        <v>250</v>
      </c>
      <c r="D146" t="s">
        <v>16</v>
      </c>
      <c r="E146">
        <v>1</v>
      </c>
    </row>
    <row r="147" spans="1:5" x14ac:dyDescent="0.25">
      <c r="A147" t="s">
        <v>22</v>
      </c>
      <c r="B147">
        <v>238</v>
      </c>
      <c r="D147" t="s">
        <v>16</v>
      </c>
      <c r="E147">
        <v>40</v>
      </c>
    </row>
    <row r="148" spans="1:5" x14ac:dyDescent="0.25">
      <c r="A148" t="s">
        <v>22</v>
      </c>
      <c r="B148">
        <v>53</v>
      </c>
      <c r="D148" t="s">
        <v>16</v>
      </c>
      <c r="E148">
        <v>3015</v>
      </c>
    </row>
    <row r="149" spans="1:5" x14ac:dyDescent="0.25">
      <c r="A149" t="s">
        <v>22</v>
      </c>
      <c r="B149">
        <v>214</v>
      </c>
      <c r="D149" t="s">
        <v>16</v>
      </c>
      <c r="E149">
        <v>435</v>
      </c>
    </row>
    <row r="150" spans="1:5" x14ac:dyDescent="0.25">
      <c r="A150" t="s">
        <v>22</v>
      </c>
      <c r="B150">
        <v>222</v>
      </c>
      <c r="D150" t="s">
        <v>16</v>
      </c>
      <c r="E150">
        <v>714</v>
      </c>
    </row>
    <row r="151" spans="1:5" x14ac:dyDescent="0.25">
      <c r="A151" t="s">
        <v>22</v>
      </c>
      <c r="B151">
        <v>1884</v>
      </c>
      <c r="D151" t="s">
        <v>16</v>
      </c>
      <c r="E151">
        <v>5497</v>
      </c>
    </row>
    <row r="152" spans="1:5" x14ac:dyDescent="0.25">
      <c r="A152" t="s">
        <v>22</v>
      </c>
      <c r="B152">
        <v>218</v>
      </c>
      <c r="D152" t="s">
        <v>16</v>
      </c>
      <c r="E152">
        <v>418</v>
      </c>
    </row>
    <row r="153" spans="1:5" x14ac:dyDescent="0.25">
      <c r="A153" t="s">
        <v>22</v>
      </c>
      <c r="B153">
        <v>6465</v>
      </c>
      <c r="D153" t="s">
        <v>16</v>
      </c>
      <c r="E153">
        <v>1439</v>
      </c>
    </row>
    <row r="154" spans="1:5" x14ac:dyDescent="0.25">
      <c r="A154" t="s">
        <v>22</v>
      </c>
      <c r="B154">
        <v>59</v>
      </c>
      <c r="D154" t="s">
        <v>16</v>
      </c>
      <c r="E154">
        <v>15</v>
      </c>
    </row>
    <row r="155" spans="1:5" x14ac:dyDescent="0.25">
      <c r="A155" t="s">
        <v>22</v>
      </c>
      <c r="B155">
        <v>88</v>
      </c>
      <c r="D155" t="s">
        <v>16</v>
      </c>
      <c r="E155">
        <v>1999</v>
      </c>
    </row>
    <row r="156" spans="1:5" x14ac:dyDescent="0.25">
      <c r="A156" t="s">
        <v>22</v>
      </c>
      <c r="B156">
        <v>1697</v>
      </c>
      <c r="D156" t="s">
        <v>16</v>
      </c>
      <c r="E156">
        <v>118</v>
      </c>
    </row>
    <row r="157" spans="1:5" x14ac:dyDescent="0.25">
      <c r="A157" t="s">
        <v>22</v>
      </c>
      <c r="B157">
        <v>92</v>
      </c>
      <c r="D157" t="s">
        <v>16</v>
      </c>
      <c r="E157">
        <v>162</v>
      </c>
    </row>
    <row r="158" spans="1:5" x14ac:dyDescent="0.25">
      <c r="A158" t="s">
        <v>22</v>
      </c>
      <c r="B158">
        <v>186</v>
      </c>
      <c r="D158" t="s">
        <v>16</v>
      </c>
      <c r="E158">
        <v>83</v>
      </c>
    </row>
    <row r="159" spans="1:5" x14ac:dyDescent="0.25">
      <c r="A159" t="s">
        <v>22</v>
      </c>
      <c r="B159">
        <v>138</v>
      </c>
      <c r="D159" t="s">
        <v>16</v>
      </c>
      <c r="E159">
        <v>747</v>
      </c>
    </row>
    <row r="160" spans="1:5" x14ac:dyDescent="0.25">
      <c r="A160" t="s">
        <v>22</v>
      </c>
      <c r="B160">
        <v>261</v>
      </c>
      <c r="D160" t="s">
        <v>16</v>
      </c>
      <c r="E160">
        <v>84</v>
      </c>
    </row>
    <row r="161" spans="1:5" x14ac:dyDescent="0.25">
      <c r="A161" t="s">
        <v>22</v>
      </c>
      <c r="B161">
        <v>107</v>
      </c>
      <c r="D161" t="s">
        <v>16</v>
      </c>
      <c r="E161">
        <v>91</v>
      </c>
    </row>
    <row r="162" spans="1:5" x14ac:dyDescent="0.25">
      <c r="A162" t="s">
        <v>22</v>
      </c>
      <c r="B162">
        <v>199</v>
      </c>
      <c r="D162" t="s">
        <v>16</v>
      </c>
      <c r="E162">
        <v>792</v>
      </c>
    </row>
    <row r="163" spans="1:5" x14ac:dyDescent="0.25">
      <c r="A163" t="s">
        <v>22</v>
      </c>
      <c r="B163">
        <v>5512</v>
      </c>
      <c r="D163" t="s">
        <v>16</v>
      </c>
      <c r="E163">
        <v>32</v>
      </c>
    </row>
    <row r="164" spans="1:5" x14ac:dyDescent="0.25">
      <c r="A164" t="s">
        <v>22</v>
      </c>
      <c r="B164">
        <v>86</v>
      </c>
      <c r="D164" t="s">
        <v>16</v>
      </c>
      <c r="E164">
        <v>186</v>
      </c>
    </row>
    <row r="165" spans="1:5" x14ac:dyDescent="0.25">
      <c r="A165" t="s">
        <v>22</v>
      </c>
      <c r="B165">
        <v>2768</v>
      </c>
      <c r="D165" t="s">
        <v>16</v>
      </c>
      <c r="E165">
        <v>605</v>
      </c>
    </row>
    <row r="166" spans="1:5" x14ac:dyDescent="0.25">
      <c r="A166" t="s">
        <v>22</v>
      </c>
      <c r="B166">
        <v>48</v>
      </c>
      <c r="D166" t="s">
        <v>16</v>
      </c>
      <c r="E166">
        <v>1</v>
      </c>
    </row>
    <row r="167" spans="1:5" x14ac:dyDescent="0.25">
      <c r="A167" t="s">
        <v>22</v>
      </c>
      <c r="B167">
        <v>87</v>
      </c>
      <c r="D167" t="s">
        <v>16</v>
      </c>
      <c r="E167">
        <v>31</v>
      </c>
    </row>
    <row r="168" spans="1:5" x14ac:dyDescent="0.25">
      <c r="A168" t="s">
        <v>22</v>
      </c>
      <c r="B168">
        <v>1894</v>
      </c>
      <c r="D168" t="s">
        <v>16</v>
      </c>
      <c r="E168">
        <v>1181</v>
      </c>
    </row>
    <row r="169" spans="1:5" x14ac:dyDescent="0.25">
      <c r="A169" t="s">
        <v>22</v>
      </c>
      <c r="B169">
        <v>282</v>
      </c>
      <c r="D169" t="s">
        <v>16</v>
      </c>
      <c r="E169">
        <v>39</v>
      </c>
    </row>
    <row r="170" spans="1:5" x14ac:dyDescent="0.25">
      <c r="A170" t="s">
        <v>22</v>
      </c>
      <c r="B170">
        <v>116</v>
      </c>
      <c r="D170" t="s">
        <v>16</v>
      </c>
      <c r="E170">
        <v>46</v>
      </c>
    </row>
    <row r="171" spans="1:5" x14ac:dyDescent="0.25">
      <c r="A171" t="s">
        <v>22</v>
      </c>
      <c r="B171">
        <v>83</v>
      </c>
      <c r="D171" t="s">
        <v>16</v>
      </c>
      <c r="E171">
        <v>105</v>
      </c>
    </row>
    <row r="172" spans="1:5" x14ac:dyDescent="0.25">
      <c r="A172" t="s">
        <v>22</v>
      </c>
      <c r="B172">
        <v>91</v>
      </c>
      <c r="D172" t="s">
        <v>16</v>
      </c>
      <c r="E172">
        <v>535</v>
      </c>
    </row>
    <row r="173" spans="1:5" x14ac:dyDescent="0.25">
      <c r="A173" t="s">
        <v>22</v>
      </c>
      <c r="B173">
        <v>546</v>
      </c>
      <c r="D173" t="s">
        <v>16</v>
      </c>
      <c r="E173">
        <v>16</v>
      </c>
    </row>
    <row r="174" spans="1:5" x14ac:dyDescent="0.25">
      <c r="A174" t="s">
        <v>22</v>
      </c>
      <c r="B174">
        <v>393</v>
      </c>
      <c r="D174" t="s">
        <v>16</v>
      </c>
      <c r="E174">
        <v>575</v>
      </c>
    </row>
    <row r="175" spans="1:5" x14ac:dyDescent="0.25">
      <c r="A175" t="s">
        <v>22</v>
      </c>
      <c r="B175">
        <v>133</v>
      </c>
      <c r="D175" t="s">
        <v>16</v>
      </c>
      <c r="E175">
        <v>1120</v>
      </c>
    </row>
    <row r="176" spans="1:5" x14ac:dyDescent="0.25">
      <c r="A176" t="s">
        <v>22</v>
      </c>
      <c r="B176">
        <v>254</v>
      </c>
      <c r="D176" t="s">
        <v>16</v>
      </c>
      <c r="E176">
        <v>113</v>
      </c>
    </row>
    <row r="177" spans="1:5" x14ac:dyDescent="0.25">
      <c r="A177" t="s">
        <v>22</v>
      </c>
      <c r="B177">
        <v>176</v>
      </c>
      <c r="D177" t="s">
        <v>16</v>
      </c>
      <c r="E177">
        <v>1538</v>
      </c>
    </row>
    <row r="178" spans="1:5" x14ac:dyDescent="0.25">
      <c r="A178" t="s">
        <v>22</v>
      </c>
      <c r="B178">
        <v>337</v>
      </c>
      <c r="D178" t="s">
        <v>16</v>
      </c>
      <c r="E178">
        <v>9</v>
      </c>
    </row>
    <row r="179" spans="1:5" x14ac:dyDescent="0.25">
      <c r="A179" t="s">
        <v>22</v>
      </c>
      <c r="B179">
        <v>107</v>
      </c>
      <c r="D179" t="s">
        <v>16</v>
      </c>
      <c r="E179">
        <v>554</v>
      </c>
    </row>
    <row r="180" spans="1:5" x14ac:dyDescent="0.25">
      <c r="A180" t="s">
        <v>22</v>
      </c>
      <c r="B180">
        <v>183</v>
      </c>
      <c r="D180" t="s">
        <v>16</v>
      </c>
      <c r="E180">
        <v>648</v>
      </c>
    </row>
    <row r="181" spans="1:5" x14ac:dyDescent="0.25">
      <c r="A181" t="s">
        <v>22</v>
      </c>
      <c r="B181">
        <v>72</v>
      </c>
      <c r="D181" t="s">
        <v>16</v>
      </c>
      <c r="E181">
        <v>21</v>
      </c>
    </row>
    <row r="182" spans="1:5" x14ac:dyDescent="0.25">
      <c r="A182" t="s">
        <v>22</v>
      </c>
      <c r="B182">
        <v>295</v>
      </c>
      <c r="D182" t="s">
        <v>16</v>
      </c>
      <c r="E182">
        <v>54</v>
      </c>
    </row>
    <row r="183" spans="1:5" x14ac:dyDescent="0.25">
      <c r="A183" t="s">
        <v>22</v>
      </c>
      <c r="B183">
        <v>142</v>
      </c>
      <c r="D183" t="s">
        <v>16</v>
      </c>
      <c r="E183">
        <v>120</v>
      </c>
    </row>
    <row r="184" spans="1:5" x14ac:dyDescent="0.25">
      <c r="A184" t="s">
        <v>22</v>
      </c>
      <c r="B184">
        <v>85</v>
      </c>
      <c r="D184" t="s">
        <v>16</v>
      </c>
      <c r="E184">
        <v>579</v>
      </c>
    </row>
    <row r="185" spans="1:5" x14ac:dyDescent="0.25">
      <c r="A185" t="s">
        <v>22</v>
      </c>
      <c r="B185">
        <v>659</v>
      </c>
      <c r="D185" t="s">
        <v>16</v>
      </c>
      <c r="E185">
        <v>2072</v>
      </c>
    </row>
    <row r="186" spans="1:5" x14ac:dyDescent="0.25">
      <c r="A186" t="s">
        <v>22</v>
      </c>
      <c r="B186">
        <v>121</v>
      </c>
      <c r="D186" t="s">
        <v>16</v>
      </c>
      <c r="E186">
        <v>0</v>
      </c>
    </row>
    <row r="187" spans="1:5" x14ac:dyDescent="0.25">
      <c r="A187" t="s">
        <v>22</v>
      </c>
      <c r="B187">
        <v>3742</v>
      </c>
      <c r="D187" t="s">
        <v>16</v>
      </c>
      <c r="E187">
        <v>1796</v>
      </c>
    </row>
    <row r="188" spans="1:5" x14ac:dyDescent="0.25">
      <c r="A188" t="s">
        <v>22</v>
      </c>
      <c r="B188">
        <v>223</v>
      </c>
      <c r="D188" t="s">
        <v>16</v>
      </c>
      <c r="E188">
        <v>62</v>
      </c>
    </row>
    <row r="189" spans="1:5" x14ac:dyDescent="0.25">
      <c r="A189" t="s">
        <v>22</v>
      </c>
      <c r="B189">
        <v>133</v>
      </c>
      <c r="D189" t="s">
        <v>16</v>
      </c>
      <c r="E189">
        <v>347</v>
      </c>
    </row>
    <row r="190" spans="1:5" x14ac:dyDescent="0.25">
      <c r="A190" t="s">
        <v>22</v>
      </c>
      <c r="B190">
        <v>5168</v>
      </c>
      <c r="D190" t="s">
        <v>16</v>
      </c>
      <c r="E190">
        <v>19</v>
      </c>
    </row>
    <row r="191" spans="1:5" x14ac:dyDescent="0.25">
      <c r="A191" t="s">
        <v>22</v>
      </c>
      <c r="B191">
        <v>307</v>
      </c>
      <c r="D191" t="s">
        <v>16</v>
      </c>
      <c r="E191">
        <v>1258</v>
      </c>
    </row>
    <row r="192" spans="1:5" x14ac:dyDescent="0.25">
      <c r="A192" t="s">
        <v>22</v>
      </c>
      <c r="B192">
        <v>2441</v>
      </c>
      <c r="D192" t="s">
        <v>16</v>
      </c>
      <c r="E192">
        <v>362</v>
      </c>
    </row>
    <row r="193" spans="1:5" x14ac:dyDescent="0.25">
      <c r="A193" t="s">
        <v>22</v>
      </c>
      <c r="B193">
        <v>1385</v>
      </c>
      <c r="D193" t="s">
        <v>16</v>
      </c>
      <c r="E193">
        <v>133</v>
      </c>
    </row>
    <row r="194" spans="1:5" x14ac:dyDescent="0.25">
      <c r="A194" t="s">
        <v>22</v>
      </c>
      <c r="B194">
        <v>190</v>
      </c>
      <c r="D194" t="s">
        <v>16</v>
      </c>
      <c r="E194">
        <v>846</v>
      </c>
    </row>
    <row r="195" spans="1:5" x14ac:dyDescent="0.25">
      <c r="A195" t="s">
        <v>22</v>
      </c>
      <c r="B195">
        <v>470</v>
      </c>
      <c r="D195" t="s">
        <v>16</v>
      </c>
      <c r="E195">
        <v>10</v>
      </c>
    </row>
    <row r="196" spans="1:5" x14ac:dyDescent="0.25">
      <c r="A196" t="s">
        <v>22</v>
      </c>
      <c r="B196">
        <v>253</v>
      </c>
      <c r="D196" t="s">
        <v>16</v>
      </c>
      <c r="E196">
        <v>191</v>
      </c>
    </row>
    <row r="197" spans="1:5" x14ac:dyDescent="0.25">
      <c r="A197" t="s">
        <v>22</v>
      </c>
      <c r="B197">
        <v>1113</v>
      </c>
      <c r="D197" t="s">
        <v>16</v>
      </c>
      <c r="E197">
        <v>1979</v>
      </c>
    </row>
    <row r="198" spans="1:5" x14ac:dyDescent="0.25">
      <c r="A198" t="s">
        <v>22</v>
      </c>
      <c r="B198">
        <v>2283</v>
      </c>
      <c r="D198" t="s">
        <v>16</v>
      </c>
      <c r="E198">
        <v>63</v>
      </c>
    </row>
    <row r="199" spans="1:5" x14ac:dyDescent="0.25">
      <c r="A199" t="s">
        <v>22</v>
      </c>
      <c r="B199">
        <v>1095</v>
      </c>
      <c r="D199" t="s">
        <v>16</v>
      </c>
      <c r="E199">
        <v>6080</v>
      </c>
    </row>
    <row r="200" spans="1:5" x14ac:dyDescent="0.25">
      <c r="A200" t="s">
        <v>22</v>
      </c>
      <c r="B200">
        <v>1690</v>
      </c>
      <c r="D200" t="s">
        <v>16</v>
      </c>
      <c r="E200">
        <v>80</v>
      </c>
    </row>
    <row r="201" spans="1:5" x14ac:dyDescent="0.25">
      <c r="A201" t="s">
        <v>22</v>
      </c>
      <c r="B201">
        <v>191</v>
      </c>
      <c r="D201" t="s">
        <v>16</v>
      </c>
      <c r="E201">
        <v>9</v>
      </c>
    </row>
    <row r="202" spans="1:5" x14ac:dyDescent="0.25">
      <c r="A202" t="s">
        <v>22</v>
      </c>
      <c r="B202">
        <v>2013</v>
      </c>
      <c r="D202" t="s">
        <v>16</v>
      </c>
      <c r="E202">
        <v>1784</v>
      </c>
    </row>
    <row r="203" spans="1:5" x14ac:dyDescent="0.25">
      <c r="A203" t="s">
        <v>22</v>
      </c>
      <c r="B203">
        <v>1703</v>
      </c>
      <c r="D203" t="s">
        <v>16</v>
      </c>
      <c r="E203">
        <v>243</v>
      </c>
    </row>
    <row r="204" spans="1:5" x14ac:dyDescent="0.25">
      <c r="A204" t="s">
        <v>22</v>
      </c>
      <c r="B204">
        <v>80</v>
      </c>
      <c r="D204" t="s">
        <v>16</v>
      </c>
      <c r="E204">
        <v>1296</v>
      </c>
    </row>
    <row r="205" spans="1:5" x14ac:dyDescent="0.25">
      <c r="A205" t="s">
        <v>22</v>
      </c>
      <c r="B205">
        <v>41</v>
      </c>
      <c r="D205" t="s">
        <v>16</v>
      </c>
      <c r="E205">
        <v>77</v>
      </c>
    </row>
    <row r="206" spans="1:5" x14ac:dyDescent="0.25">
      <c r="A206" t="s">
        <v>22</v>
      </c>
      <c r="B206">
        <v>187</v>
      </c>
      <c r="D206" t="s">
        <v>16</v>
      </c>
      <c r="E206">
        <v>395</v>
      </c>
    </row>
    <row r="207" spans="1:5" x14ac:dyDescent="0.25">
      <c r="A207" t="s">
        <v>22</v>
      </c>
      <c r="B207">
        <v>2875</v>
      </c>
      <c r="D207" t="s">
        <v>16</v>
      </c>
      <c r="E207">
        <v>49</v>
      </c>
    </row>
    <row r="208" spans="1:5" x14ac:dyDescent="0.25">
      <c r="A208" t="s">
        <v>22</v>
      </c>
      <c r="B208">
        <v>88</v>
      </c>
      <c r="D208" t="s">
        <v>16</v>
      </c>
      <c r="E208">
        <v>180</v>
      </c>
    </row>
    <row r="209" spans="1:5" x14ac:dyDescent="0.25">
      <c r="A209" t="s">
        <v>22</v>
      </c>
      <c r="B209">
        <v>191</v>
      </c>
      <c r="D209" t="s">
        <v>16</v>
      </c>
      <c r="E209">
        <v>2690</v>
      </c>
    </row>
    <row r="210" spans="1:5" x14ac:dyDescent="0.25">
      <c r="A210" t="s">
        <v>22</v>
      </c>
      <c r="B210">
        <v>139</v>
      </c>
      <c r="D210" t="s">
        <v>16</v>
      </c>
      <c r="E210">
        <v>2779</v>
      </c>
    </row>
    <row r="211" spans="1:5" x14ac:dyDescent="0.25">
      <c r="A211" t="s">
        <v>22</v>
      </c>
      <c r="B211">
        <v>186</v>
      </c>
      <c r="D211" t="s">
        <v>16</v>
      </c>
      <c r="E211">
        <v>92</v>
      </c>
    </row>
    <row r="212" spans="1:5" x14ac:dyDescent="0.25">
      <c r="A212" t="s">
        <v>22</v>
      </c>
      <c r="B212">
        <v>112</v>
      </c>
      <c r="D212" t="s">
        <v>16</v>
      </c>
      <c r="E212">
        <v>1028</v>
      </c>
    </row>
    <row r="213" spans="1:5" x14ac:dyDescent="0.25">
      <c r="A213" t="s">
        <v>22</v>
      </c>
      <c r="B213">
        <v>101</v>
      </c>
      <c r="D213" t="s">
        <v>16</v>
      </c>
      <c r="E213">
        <v>26</v>
      </c>
    </row>
    <row r="214" spans="1:5" x14ac:dyDescent="0.25">
      <c r="A214" t="s">
        <v>22</v>
      </c>
      <c r="B214">
        <v>206</v>
      </c>
      <c r="D214" t="s">
        <v>16</v>
      </c>
      <c r="E214">
        <v>1790</v>
      </c>
    </row>
    <row r="215" spans="1:5" x14ac:dyDescent="0.25">
      <c r="A215" t="s">
        <v>22</v>
      </c>
      <c r="B215">
        <v>154</v>
      </c>
      <c r="D215" t="s">
        <v>16</v>
      </c>
      <c r="E215">
        <v>37</v>
      </c>
    </row>
    <row r="216" spans="1:5" x14ac:dyDescent="0.25">
      <c r="A216" t="s">
        <v>22</v>
      </c>
      <c r="B216">
        <v>5966</v>
      </c>
      <c r="D216" t="s">
        <v>16</v>
      </c>
      <c r="E216">
        <v>35</v>
      </c>
    </row>
    <row r="217" spans="1:5" x14ac:dyDescent="0.25">
      <c r="A217" t="s">
        <v>22</v>
      </c>
      <c r="B217">
        <v>169</v>
      </c>
      <c r="D217" t="s">
        <v>16</v>
      </c>
      <c r="E217">
        <v>558</v>
      </c>
    </row>
    <row r="218" spans="1:5" x14ac:dyDescent="0.25">
      <c r="A218" t="s">
        <v>22</v>
      </c>
      <c r="B218">
        <v>2106</v>
      </c>
      <c r="D218" t="s">
        <v>16</v>
      </c>
      <c r="E218">
        <v>64</v>
      </c>
    </row>
    <row r="219" spans="1:5" x14ac:dyDescent="0.25">
      <c r="A219" t="s">
        <v>22</v>
      </c>
      <c r="B219">
        <v>131</v>
      </c>
      <c r="D219" t="s">
        <v>16</v>
      </c>
      <c r="E219">
        <v>245</v>
      </c>
    </row>
    <row r="220" spans="1:5" x14ac:dyDescent="0.25">
      <c r="A220" t="s">
        <v>22</v>
      </c>
      <c r="B220">
        <v>84</v>
      </c>
      <c r="D220" t="s">
        <v>16</v>
      </c>
      <c r="E220">
        <v>71</v>
      </c>
    </row>
    <row r="221" spans="1:5" x14ac:dyDescent="0.25">
      <c r="A221" t="s">
        <v>22</v>
      </c>
      <c r="B221">
        <v>155</v>
      </c>
      <c r="D221" t="s">
        <v>16</v>
      </c>
      <c r="E221">
        <v>42</v>
      </c>
    </row>
    <row r="222" spans="1:5" x14ac:dyDescent="0.25">
      <c r="A222" t="s">
        <v>22</v>
      </c>
      <c r="B222">
        <v>189</v>
      </c>
      <c r="D222" t="s">
        <v>16</v>
      </c>
      <c r="E222">
        <v>156</v>
      </c>
    </row>
    <row r="223" spans="1:5" x14ac:dyDescent="0.25">
      <c r="A223" t="s">
        <v>22</v>
      </c>
      <c r="B223">
        <v>4799</v>
      </c>
      <c r="D223" t="s">
        <v>16</v>
      </c>
      <c r="E223">
        <v>1368</v>
      </c>
    </row>
    <row r="224" spans="1:5" x14ac:dyDescent="0.25">
      <c r="A224" t="s">
        <v>22</v>
      </c>
      <c r="B224">
        <v>1137</v>
      </c>
      <c r="D224" t="s">
        <v>16</v>
      </c>
      <c r="E224">
        <v>102</v>
      </c>
    </row>
    <row r="225" spans="1:5" x14ac:dyDescent="0.25">
      <c r="A225" t="s">
        <v>22</v>
      </c>
      <c r="B225">
        <v>1152</v>
      </c>
      <c r="D225" t="s">
        <v>16</v>
      </c>
      <c r="E225">
        <v>86</v>
      </c>
    </row>
    <row r="226" spans="1:5" x14ac:dyDescent="0.25">
      <c r="A226" t="s">
        <v>22</v>
      </c>
      <c r="B226">
        <v>50</v>
      </c>
      <c r="D226" t="s">
        <v>16</v>
      </c>
      <c r="E226">
        <v>253</v>
      </c>
    </row>
    <row r="227" spans="1:5" x14ac:dyDescent="0.25">
      <c r="A227" t="s">
        <v>22</v>
      </c>
      <c r="B227">
        <v>3059</v>
      </c>
      <c r="D227" t="s">
        <v>16</v>
      </c>
      <c r="E227">
        <v>157</v>
      </c>
    </row>
    <row r="228" spans="1:5" x14ac:dyDescent="0.25">
      <c r="A228" t="s">
        <v>22</v>
      </c>
      <c r="B228">
        <v>34</v>
      </c>
      <c r="D228" t="s">
        <v>16</v>
      </c>
      <c r="E228">
        <v>183</v>
      </c>
    </row>
    <row r="229" spans="1:5" x14ac:dyDescent="0.25">
      <c r="A229" t="s">
        <v>22</v>
      </c>
      <c r="B229">
        <v>220</v>
      </c>
      <c r="D229" t="s">
        <v>16</v>
      </c>
      <c r="E229">
        <v>82</v>
      </c>
    </row>
    <row r="230" spans="1:5" x14ac:dyDescent="0.25">
      <c r="A230" t="s">
        <v>22</v>
      </c>
      <c r="B230">
        <v>1604</v>
      </c>
      <c r="D230" t="s">
        <v>16</v>
      </c>
      <c r="E230">
        <v>1</v>
      </c>
    </row>
    <row r="231" spans="1:5" x14ac:dyDescent="0.25">
      <c r="A231" t="s">
        <v>22</v>
      </c>
      <c r="B231">
        <v>454</v>
      </c>
      <c r="D231" t="s">
        <v>16</v>
      </c>
      <c r="E231">
        <v>1198</v>
      </c>
    </row>
    <row r="232" spans="1:5" x14ac:dyDescent="0.25">
      <c r="A232" t="s">
        <v>22</v>
      </c>
      <c r="B232">
        <v>123</v>
      </c>
      <c r="D232" t="s">
        <v>16</v>
      </c>
      <c r="E232">
        <v>648</v>
      </c>
    </row>
    <row r="233" spans="1:5" x14ac:dyDescent="0.25">
      <c r="A233" t="s">
        <v>22</v>
      </c>
      <c r="B233">
        <v>299</v>
      </c>
      <c r="D233" t="s">
        <v>16</v>
      </c>
      <c r="E233">
        <v>64</v>
      </c>
    </row>
    <row r="234" spans="1:5" x14ac:dyDescent="0.25">
      <c r="A234" t="s">
        <v>22</v>
      </c>
      <c r="B234">
        <v>2237</v>
      </c>
      <c r="D234" t="s">
        <v>16</v>
      </c>
      <c r="E234">
        <v>62</v>
      </c>
    </row>
    <row r="235" spans="1:5" x14ac:dyDescent="0.25">
      <c r="A235" t="s">
        <v>22</v>
      </c>
      <c r="B235">
        <v>645</v>
      </c>
      <c r="D235" t="s">
        <v>16</v>
      </c>
      <c r="E235">
        <v>750</v>
      </c>
    </row>
    <row r="236" spans="1:5" x14ac:dyDescent="0.25">
      <c r="A236" t="s">
        <v>22</v>
      </c>
      <c r="B236">
        <v>484</v>
      </c>
      <c r="D236" t="s">
        <v>16</v>
      </c>
      <c r="E236">
        <v>105</v>
      </c>
    </row>
    <row r="237" spans="1:5" x14ac:dyDescent="0.25">
      <c r="A237" t="s">
        <v>22</v>
      </c>
      <c r="B237">
        <v>154</v>
      </c>
      <c r="D237" t="s">
        <v>16</v>
      </c>
      <c r="E237">
        <v>2604</v>
      </c>
    </row>
    <row r="238" spans="1:5" x14ac:dyDescent="0.25">
      <c r="A238" t="s">
        <v>22</v>
      </c>
      <c r="B238">
        <v>82</v>
      </c>
      <c r="D238" t="s">
        <v>16</v>
      </c>
      <c r="E238">
        <v>65</v>
      </c>
    </row>
    <row r="239" spans="1:5" x14ac:dyDescent="0.25">
      <c r="A239" t="s">
        <v>22</v>
      </c>
      <c r="B239">
        <v>134</v>
      </c>
      <c r="D239" t="s">
        <v>16</v>
      </c>
      <c r="E239">
        <v>94</v>
      </c>
    </row>
    <row r="240" spans="1:5" x14ac:dyDescent="0.25">
      <c r="A240" t="s">
        <v>22</v>
      </c>
      <c r="B240">
        <v>5203</v>
      </c>
      <c r="D240" t="s">
        <v>16</v>
      </c>
      <c r="E240">
        <v>257</v>
      </c>
    </row>
    <row r="241" spans="1:5" x14ac:dyDescent="0.25">
      <c r="A241" t="s">
        <v>22</v>
      </c>
      <c r="B241">
        <v>94</v>
      </c>
      <c r="D241" t="s">
        <v>16</v>
      </c>
      <c r="E241">
        <v>2928</v>
      </c>
    </row>
    <row r="242" spans="1:5" x14ac:dyDescent="0.25">
      <c r="A242" t="s">
        <v>22</v>
      </c>
      <c r="B242">
        <v>205</v>
      </c>
      <c r="D242" t="s">
        <v>16</v>
      </c>
      <c r="E242">
        <v>4697</v>
      </c>
    </row>
    <row r="243" spans="1:5" x14ac:dyDescent="0.25">
      <c r="A243" t="s">
        <v>22</v>
      </c>
      <c r="B243">
        <v>92</v>
      </c>
      <c r="D243" t="s">
        <v>16</v>
      </c>
      <c r="E243">
        <v>2915</v>
      </c>
    </row>
    <row r="244" spans="1:5" x14ac:dyDescent="0.25">
      <c r="A244" t="s">
        <v>22</v>
      </c>
      <c r="B244">
        <v>219</v>
      </c>
      <c r="D244" t="s">
        <v>16</v>
      </c>
      <c r="E244">
        <v>18</v>
      </c>
    </row>
    <row r="245" spans="1:5" x14ac:dyDescent="0.25">
      <c r="A245" t="s">
        <v>22</v>
      </c>
      <c r="B245">
        <v>2526</v>
      </c>
      <c r="D245" t="s">
        <v>16</v>
      </c>
      <c r="E245">
        <v>602</v>
      </c>
    </row>
    <row r="246" spans="1:5" x14ac:dyDescent="0.25">
      <c r="A246" t="s">
        <v>22</v>
      </c>
      <c r="B246">
        <v>94</v>
      </c>
      <c r="D246" t="s">
        <v>16</v>
      </c>
      <c r="E246">
        <v>1</v>
      </c>
    </row>
    <row r="247" spans="1:5" x14ac:dyDescent="0.25">
      <c r="A247" t="s">
        <v>22</v>
      </c>
      <c r="B247">
        <v>1713</v>
      </c>
      <c r="D247" t="s">
        <v>16</v>
      </c>
      <c r="E247">
        <v>3868</v>
      </c>
    </row>
    <row r="248" spans="1:5" x14ac:dyDescent="0.25">
      <c r="A248" t="s">
        <v>22</v>
      </c>
      <c r="B248">
        <v>249</v>
      </c>
      <c r="D248" t="s">
        <v>16</v>
      </c>
      <c r="E248">
        <v>504</v>
      </c>
    </row>
    <row r="249" spans="1:5" x14ac:dyDescent="0.25">
      <c r="A249" t="s">
        <v>22</v>
      </c>
      <c r="B249">
        <v>192</v>
      </c>
      <c r="D249" t="s">
        <v>16</v>
      </c>
      <c r="E249">
        <v>14</v>
      </c>
    </row>
    <row r="250" spans="1:5" x14ac:dyDescent="0.25">
      <c r="A250" t="s">
        <v>22</v>
      </c>
      <c r="B250">
        <v>247</v>
      </c>
      <c r="D250" t="s">
        <v>16</v>
      </c>
      <c r="E250">
        <v>750</v>
      </c>
    </row>
    <row r="251" spans="1:5" x14ac:dyDescent="0.25">
      <c r="A251" t="s">
        <v>22</v>
      </c>
      <c r="B251">
        <v>2293</v>
      </c>
      <c r="D251" t="s">
        <v>16</v>
      </c>
      <c r="E251">
        <v>77</v>
      </c>
    </row>
    <row r="252" spans="1:5" x14ac:dyDescent="0.25">
      <c r="A252" t="s">
        <v>22</v>
      </c>
      <c r="B252">
        <v>3131</v>
      </c>
      <c r="D252" t="s">
        <v>16</v>
      </c>
      <c r="E252">
        <v>752</v>
      </c>
    </row>
    <row r="253" spans="1:5" x14ac:dyDescent="0.25">
      <c r="A253" t="s">
        <v>22</v>
      </c>
      <c r="B253">
        <v>143</v>
      </c>
      <c r="D253" t="s">
        <v>16</v>
      </c>
      <c r="E253">
        <v>131</v>
      </c>
    </row>
    <row r="254" spans="1:5" x14ac:dyDescent="0.25">
      <c r="A254" t="s">
        <v>22</v>
      </c>
      <c r="B254">
        <v>296</v>
      </c>
      <c r="D254" t="s">
        <v>16</v>
      </c>
      <c r="E254">
        <v>87</v>
      </c>
    </row>
    <row r="255" spans="1:5" x14ac:dyDescent="0.25">
      <c r="A255" t="s">
        <v>22</v>
      </c>
      <c r="B255">
        <v>170</v>
      </c>
      <c r="D255" t="s">
        <v>16</v>
      </c>
      <c r="E255">
        <v>1063</v>
      </c>
    </row>
    <row r="256" spans="1:5" x14ac:dyDescent="0.25">
      <c r="A256" t="s">
        <v>22</v>
      </c>
      <c r="B256">
        <v>86</v>
      </c>
      <c r="D256" t="s">
        <v>16</v>
      </c>
      <c r="E256">
        <v>76</v>
      </c>
    </row>
    <row r="257" spans="1:5" x14ac:dyDescent="0.25">
      <c r="A257" t="s">
        <v>22</v>
      </c>
      <c r="B257">
        <v>6286</v>
      </c>
      <c r="D257" t="s">
        <v>16</v>
      </c>
      <c r="E257">
        <v>4428</v>
      </c>
    </row>
    <row r="258" spans="1:5" x14ac:dyDescent="0.25">
      <c r="A258" t="s">
        <v>22</v>
      </c>
      <c r="B258">
        <v>3727</v>
      </c>
      <c r="D258" t="s">
        <v>16</v>
      </c>
      <c r="E258">
        <v>58</v>
      </c>
    </row>
    <row r="259" spans="1:5" x14ac:dyDescent="0.25">
      <c r="A259" t="s">
        <v>22</v>
      </c>
      <c r="B259">
        <v>1605</v>
      </c>
      <c r="D259" t="s">
        <v>16</v>
      </c>
      <c r="E259">
        <v>111</v>
      </c>
    </row>
    <row r="260" spans="1:5" x14ac:dyDescent="0.25">
      <c r="A260" t="s">
        <v>22</v>
      </c>
      <c r="B260">
        <v>2120</v>
      </c>
      <c r="D260" t="s">
        <v>16</v>
      </c>
      <c r="E260">
        <v>2955</v>
      </c>
    </row>
    <row r="261" spans="1:5" x14ac:dyDescent="0.25">
      <c r="A261" t="s">
        <v>22</v>
      </c>
      <c r="B261">
        <v>50</v>
      </c>
      <c r="D261" t="s">
        <v>16</v>
      </c>
      <c r="E261">
        <v>1657</v>
      </c>
    </row>
    <row r="262" spans="1:5" x14ac:dyDescent="0.25">
      <c r="A262" t="s">
        <v>22</v>
      </c>
      <c r="B262">
        <v>2080</v>
      </c>
      <c r="D262" t="s">
        <v>16</v>
      </c>
      <c r="E262">
        <v>926</v>
      </c>
    </row>
    <row r="263" spans="1:5" x14ac:dyDescent="0.25">
      <c r="A263" t="s">
        <v>22</v>
      </c>
      <c r="B263">
        <v>2105</v>
      </c>
      <c r="D263" t="s">
        <v>16</v>
      </c>
      <c r="E263">
        <v>77</v>
      </c>
    </row>
    <row r="264" spans="1:5" x14ac:dyDescent="0.25">
      <c r="A264" t="s">
        <v>22</v>
      </c>
      <c r="B264">
        <v>2436</v>
      </c>
      <c r="D264" t="s">
        <v>16</v>
      </c>
      <c r="E264">
        <v>1748</v>
      </c>
    </row>
    <row r="265" spans="1:5" x14ac:dyDescent="0.25">
      <c r="A265" t="s">
        <v>22</v>
      </c>
      <c r="B265">
        <v>80</v>
      </c>
      <c r="D265" t="s">
        <v>16</v>
      </c>
      <c r="E265">
        <v>79</v>
      </c>
    </row>
    <row r="266" spans="1:5" x14ac:dyDescent="0.25">
      <c r="A266" t="s">
        <v>22</v>
      </c>
      <c r="B266">
        <v>42</v>
      </c>
      <c r="D266" t="s">
        <v>16</v>
      </c>
      <c r="E266">
        <v>889</v>
      </c>
    </row>
    <row r="267" spans="1:5" x14ac:dyDescent="0.25">
      <c r="A267" t="s">
        <v>22</v>
      </c>
      <c r="B267">
        <v>139</v>
      </c>
      <c r="D267" t="s">
        <v>16</v>
      </c>
      <c r="E267">
        <v>56</v>
      </c>
    </row>
    <row r="268" spans="1:5" x14ac:dyDescent="0.25">
      <c r="A268" t="s">
        <v>22</v>
      </c>
      <c r="B268">
        <v>159</v>
      </c>
      <c r="D268" t="s">
        <v>16</v>
      </c>
      <c r="E268">
        <v>1</v>
      </c>
    </row>
    <row r="269" spans="1:5" x14ac:dyDescent="0.25">
      <c r="A269" t="s">
        <v>22</v>
      </c>
      <c r="B269">
        <v>381</v>
      </c>
      <c r="D269" t="s">
        <v>16</v>
      </c>
      <c r="E269">
        <v>83</v>
      </c>
    </row>
    <row r="270" spans="1:5" x14ac:dyDescent="0.25">
      <c r="A270" t="s">
        <v>22</v>
      </c>
      <c r="B270">
        <v>194</v>
      </c>
      <c r="D270" t="s">
        <v>16</v>
      </c>
      <c r="E270">
        <v>2025</v>
      </c>
    </row>
    <row r="271" spans="1:5" x14ac:dyDescent="0.25">
      <c r="A271" t="s">
        <v>22</v>
      </c>
      <c r="B271">
        <v>106</v>
      </c>
      <c r="D271" t="s">
        <v>16</v>
      </c>
      <c r="E271">
        <v>14</v>
      </c>
    </row>
    <row r="272" spans="1:5" x14ac:dyDescent="0.25">
      <c r="A272" t="s">
        <v>22</v>
      </c>
      <c r="B272">
        <v>142</v>
      </c>
      <c r="D272" t="s">
        <v>16</v>
      </c>
      <c r="E272">
        <v>656</v>
      </c>
    </row>
    <row r="273" spans="1:5" x14ac:dyDescent="0.25">
      <c r="A273" t="s">
        <v>22</v>
      </c>
      <c r="B273">
        <v>211</v>
      </c>
      <c r="D273" t="s">
        <v>16</v>
      </c>
      <c r="E273">
        <v>1596</v>
      </c>
    </row>
    <row r="274" spans="1:5" x14ac:dyDescent="0.25">
      <c r="A274" t="s">
        <v>22</v>
      </c>
      <c r="B274">
        <v>2756</v>
      </c>
      <c r="D274" t="s">
        <v>16</v>
      </c>
      <c r="E274">
        <v>10</v>
      </c>
    </row>
    <row r="275" spans="1:5" x14ac:dyDescent="0.25">
      <c r="A275" t="s">
        <v>22</v>
      </c>
      <c r="B275">
        <v>173</v>
      </c>
      <c r="D275" t="s">
        <v>16</v>
      </c>
      <c r="E275">
        <v>1121</v>
      </c>
    </row>
    <row r="276" spans="1:5" x14ac:dyDescent="0.25">
      <c r="A276" t="s">
        <v>22</v>
      </c>
      <c r="B276">
        <v>87</v>
      </c>
      <c r="D276" t="s">
        <v>16</v>
      </c>
      <c r="E276">
        <v>15</v>
      </c>
    </row>
    <row r="277" spans="1:5" x14ac:dyDescent="0.25">
      <c r="A277" t="s">
        <v>22</v>
      </c>
      <c r="B277">
        <v>1572</v>
      </c>
      <c r="D277" t="s">
        <v>16</v>
      </c>
      <c r="E277">
        <v>191</v>
      </c>
    </row>
    <row r="278" spans="1:5" x14ac:dyDescent="0.25">
      <c r="A278" t="s">
        <v>22</v>
      </c>
      <c r="B278">
        <v>2346</v>
      </c>
      <c r="D278" t="s">
        <v>16</v>
      </c>
      <c r="E278">
        <v>16</v>
      </c>
    </row>
    <row r="279" spans="1:5" x14ac:dyDescent="0.25">
      <c r="A279" t="s">
        <v>22</v>
      </c>
      <c r="B279">
        <v>115</v>
      </c>
      <c r="D279" t="s">
        <v>16</v>
      </c>
      <c r="E279">
        <v>17</v>
      </c>
    </row>
    <row r="280" spans="1:5" x14ac:dyDescent="0.25">
      <c r="A280" t="s">
        <v>22</v>
      </c>
      <c r="B280">
        <v>85</v>
      </c>
      <c r="D280" t="s">
        <v>16</v>
      </c>
      <c r="E280">
        <v>34</v>
      </c>
    </row>
    <row r="281" spans="1:5" x14ac:dyDescent="0.25">
      <c r="A281" t="s">
        <v>22</v>
      </c>
      <c r="B281">
        <v>144</v>
      </c>
      <c r="D281" t="s">
        <v>16</v>
      </c>
      <c r="E281">
        <v>1</v>
      </c>
    </row>
    <row r="282" spans="1:5" x14ac:dyDescent="0.25">
      <c r="A282" t="s">
        <v>22</v>
      </c>
      <c r="B282">
        <v>2443</v>
      </c>
      <c r="D282" t="s">
        <v>16</v>
      </c>
      <c r="E282">
        <v>1274</v>
      </c>
    </row>
    <row r="283" spans="1:5" x14ac:dyDescent="0.25">
      <c r="A283" t="s">
        <v>22</v>
      </c>
      <c r="B283">
        <v>64</v>
      </c>
      <c r="D283" t="s">
        <v>16</v>
      </c>
      <c r="E283">
        <v>210</v>
      </c>
    </row>
    <row r="284" spans="1:5" x14ac:dyDescent="0.25">
      <c r="A284" t="s">
        <v>22</v>
      </c>
      <c r="B284">
        <v>268</v>
      </c>
      <c r="D284" t="s">
        <v>16</v>
      </c>
      <c r="E284">
        <v>248</v>
      </c>
    </row>
    <row r="285" spans="1:5" x14ac:dyDescent="0.25">
      <c r="A285" t="s">
        <v>22</v>
      </c>
      <c r="B285">
        <v>195</v>
      </c>
      <c r="D285" t="s">
        <v>16</v>
      </c>
      <c r="E285">
        <v>513</v>
      </c>
    </row>
    <row r="286" spans="1:5" x14ac:dyDescent="0.25">
      <c r="A286" t="s">
        <v>22</v>
      </c>
      <c r="B286">
        <v>186</v>
      </c>
      <c r="D286" t="s">
        <v>16</v>
      </c>
      <c r="E286">
        <v>3410</v>
      </c>
    </row>
    <row r="287" spans="1:5" x14ac:dyDescent="0.25">
      <c r="A287" t="s">
        <v>22</v>
      </c>
      <c r="B287">
        <v>460</v>
      </c>
      <c r="D287" t="s">
        <v>16</v>
      </c>
      <c r="E287">
        <v>10</v>
      </c>
    </row>
    <row r="288" spans="1:5" x14ac:dyDescent="0.25">
      <c r="A288" t="s">
        <v>22</v>
      </c>
      <c r="B288">
        <v>2528</v>
      </c>
      <c r="D288" t="s">
        <v>16</v>
      </c>
      <c r="E288">
        <v>2201</v>
      </c>
    </row>
    <row r="289" spans="1:5" x14ac:dyDescent="0.25">
      <c r="A289" t="s">
        <v>22</v>
      </c>
      <c r="B289">
        <v>3657</v>
      </c>
      <c r="D289" t="s">
        <v>16</v>
      </c>
      <c r="E289">
        <v>676</v>
      </c>
    </row>
    <row r="290" spans="1:5" x14ac:dyDescent="0.25">
      <c r="A290" t="s">
        <v>22</v>
      </c>
      <c r="B290">
        <v>131</v>
      </c>
      <c r="D290" t="s">
        <v>16</v>
      </c>
      <c r="E290">
        <v>831</v>
      </c>
    </row>
    <row r="291" spans="1:5" x14ac:dyDescent="0.25">
      <c r="A291" t="s">
        <v>22</v>
      </c>
      <c r="B291">
        <v>239</v>
      </c>
      <c r="D291" t="s">
        <v>16</v>
      </c>
      <c r="E291">
        <v>859</v>
      </c>
    </row>
    <row r="292" spans="1:5" x14ac:dyDescent="0.25">
      <c r="A292" t="s">
        <v>22</v>
      </c>
      <c r="B292">
        <v>78</v>
      </c>
      <c r="D292" t="s">
        <v>16</v>
      </c>
      <c r="E292">
        <v>45</v>
      </c>
    </row>
    <row r="293" spans="1:5" x14ac:dyDescent="0.25">
      <c r="A293" t="s">
        <v>22</v>
      </c>
      <c r="B293">
        <v>1773</v>
      </c>
      <c r="D293" t="s">
        <v>16</v>
      </c>
      <c r="E293">
        <v>6</v>
      </c>
    </row>
    <row r="294" spans="1:5" x14ac:dyDescent="0.25">
      <c r="A294" t="s">
        <v>22</v>
      </c>
      <c r="B294">
        <v>32</v>
      </c>
      <c r="D294" t="s">
        <v>16</v>
      </c>
      <c r="E294">
        <v>7</v>
      </c>
    </row>
    <row r="295" spans="1:5" x14ac:dyDescent="0.25">
      <c r="A295" t="s">
        <v>22</v>
      </c>
      <c r="B295">
        <v>369</v>
      </c>
      <c r="D295" t="s">
        <v>16</v>
      </c>
      <c r="E295">
        <v>31</v>
      </c>
    </row>
    <row r="296" spans="1:5" x14ac:dyDescent="0.25">
      <c r="A296" t="s">
        <v>22</v>
      </c>
      <c r="B296">
        <v>89</v>
      </c>
      <c r="D296" t="s">
        <v>16</v>
      </c>
      <c r="E296">
        <v>78</v>
      </c>
    </row>
    <row r="297" spans="1:5" x14ac:dyDescent="0.25">
      <c r="A297" t="s">
        <v>22</v>
      </c>
      <c r="B297">
        <v>147</v>
      </c>
      <c r="D297" t="s">
        <v>16</v>
      </c>
      <c r="E297">
        <v>1225</v>
      </c>
    </row>
    <row r="298" spans="1:5" x14ac:dyDescent="0.25">
      <c r="A298" t="s">
        <v>22</v>
      </c>
      <c r="B298">
        <v>126</v>
      </c>
      <c r="D298" t="s">
        <v>16</v>
      </c>
      <c r="E298">
        <v>1</v>
      </c>
    </row>
    <row r="299" spans="1:5" x14ac:dyDescent="0.25">
      <c r="A299" t="s">
        <v>22</v>
      </c>
      <c r="B299">
        <v>2218</v>
      </c>
      <c r="D299" t="s">
        <v>16</v>
      </c>
      <c r="E299">
        <v>67</v>
      </c>
    </row>
    <row r="300" spans="1:5" x14ac:dyDescent="0.25">
      <c r="A300" t="s">
        <v>22</v>
      </c>
      <c r="B300">
        <v>202</v>
      </c>
      <c r="D300" t="s">
        <v>16</v>
      </c>
      <c r="E300">
        <v>19</v>
      </c>
    </row>
    <row r="301" spans="1:5" x14ac:dyDescent="0.25">
      <c r="A301" t="s">
        <v>22</v>
      </c>
      <c r="B301">
        <v>140</v>
      </c>
      <c r="D301" t="s">
        <v>16</v>
      </c>
      <c r="E301">
        <v>2108</v>
      </c>
    </row>
    <row r="302" spans="1:5" x14ac:dyDescent="0.25">
      <c r="A302" t="s">
        <v>22</v>
      </c>
      <c r="B302">
        <v>1052</v>
      </c>
      <c r="D302" t="s">
        <v>16</v>
      </c>
      <c r="E302">
        <v>679</v>
      </c>
    </row>
    <row r="303" spans="1:5" x14ac:dyDescent="0.25">
      <c r="A303" t="s">
        <v>22</v>
      </c>
      <c r="B303">
        <v>247</v>
      </c>
      <c r="D303" t="s">
        <v>16</v>
      </c>
      <c r="E303">
        <v>36</v>
      </c>
    </row>
    <row r="304" spans="1:5" x14ac:dyDescent="0.25">
      <c r="A304" t="s">
        <v>22</v>
      </c>
      <c r="B304">
        <v>84</v>
      </c>
      <c r="D304" t="s">
        <v>16</v>
      </c>
      <c r="E304">
        <v>47</v>
      </c>
    </row>
    <row r="305" spans="1:5" x14ac:dyDescent="0.25">
      <c r="A305" t="s">
        <v>22</v>
      </c>
      <c r="B305">
        <v>88</v>
      </c>
      <c r="D305" t="s">
        <v>16</v>
      </c>
      <c r="E305">
        <v>70</v>
      </c>
    </row>
    <row r="306" spans="1:5" x14ac:dyDescent="0.25">
      <c r="A306" t="s">
        <v>22</v>
      </c>
      <c r="B306">
        <v>156</v>
      </c>
      <c r="D306" t="s">
        <v>16</v>
      </c>
      <c r="E306">
        <v>154</v>
      </c>
    </row>
    <row r="307" spans="1:5" x14ac:dyDescent="0.25">
      <c r="A307" t="s">
        <v>22</v>
      </c>
      <c r="B307">
        <v>2985</v>
      </c>
      <c r="D307" t="s">
        <v>16</v>
      </c>
      <c r="E307">
        <v>22</v>
      </c>
    </row>
    <row r="308" spans="1:5" x14ac:dyDescent="0.25">
      <c r="A308" t="s">
        <v>22</v>
      </c>
      <c r="B308">
        <v>762</v>
      </c>
      <c r="D308" t="s">
        <v>16</v>
      </c>
      <c r="E308">
        <v>1758</v>
      </c>
    </row>
    <row r="309" spans="1:5" x14ac:dyDescent="0.25">
      <c r="A309" t="s">
        <v>22</v>
      </c>
      <c r="B309">
        <v>554</v>
      </c>
      <c r="D309" t="s">
        <v>16</v>
      </c>
      <c r="E309">
        <v>94</v>
      </c>
    </row>
    <row r="310" spans="1:5" x14ac:dyDescent="0.25">
      <c r="A310" t="s">
        <v>22</v>
      </c>
      <c r="B310">
        <v>135</v>
      </c>
      <c r="D310" t="s">
        <v>16</v>
      </c>
      <c r="E310">
        <v>33</v>
      </c>
    </row>
    <row r="311" spans="1:5" x14ac:dyDescent="0.25">
      <c r="A311" t="s">
        <v>22</v>
      </c>
      <c r="B311">
        <v>122</v>
      </c>
      <c r="D311" t="s">
        <v>16</v>
      </c>
      <c r="E311">
        <v>1</v>
      </c>
    </row>
    <row r="312" spans="1:5" x14ac:dyDescent="0.25">
      <c r="A312" t="s">
        <v>22</v>
      </c>
      <c r="B312">
        <v>221</v>
      </c>
      <c r="D312" t="s">
        <v>16</v>
      </c>
      <c r="E312">
        <v>31</v>
      </c>
    </row>
    <row r="313" spans="1:5" x14ac:dyDescent="0.25">
      <c r="A313" t="s">
        <v>22</v>
      </c>
      <c r="B313">
        <v>126</v>
      </c>
      <c r="D313" t="s">
        <v>16</v>
      </c>
      <c r="E313">
        <v>35</v>
      </c>
    </row>
    <row r="314" spans="1:5" x14ac:dyDescent="0.25">
      <c r="A314" t="s">
        <v>22</v>
      </c>
      <c r="B314">
        <v>1022</v>
      </c>
      <c r="D314" t="s">
        <v>16</v>
      </c>
      <c r="E314">
        <v>63</v>
      </c>
    </row>
    <row r="315" spans="1:5" x14ac:dyDescent="0.25">
      <c r="A315" t="s">
        <v>22</v>
      </c>
      <c r="B315">
        <v>3177</v>
      </c>
      <c r="D315" t="s">
        <v>16</v>
      </c>
      <c r="E315">
        <v>526</v>
      </c>
    </row>
    <row r="316" spans="1:5" x14ac:dyDescent="0.25">
      <c r="A316" t="s">
        <v>22</v>
      </c>
      <c r="B316">
        <v>198</v>
      </c>
      <c r="D316" t="s">
        <v>16</v>
      </c>
      <c r="E316">
        <v>121</v>
      </c>
    </row>
    <row r="317" spans="1:5" x14ac:dyDescent="0.25">
      <c r="A317" t="s">
        <v>22</v>
      </c>
      <c r="B317">
        <v>85</v>
      </c>
      <c r="D317" t="s">
        <v>16</v>
      </c>
      <c r="E317">
        <v>67</v>
      </c>
    </row>
    <row r="318" spans="1:5" x14ac:dyDescent="0.25">
      <c r="A318" t="s">
        <v>22</v>
      </c>
      <c r="B318">
        <v>3596</v>
      </c>
      <c r="D318" t="s">
        <v>16</v>
      </c>
      <c r="E318">
        <v>57</v>
      </c>
    </row>
    <row r="319" spans="1:5" x14ac:dyDescent="0.25">
      <c r="A319" t="s">
        <v>22</v>
      </c>
      <c r="B319">
        <v>244</v>
      </c>
      <c r="D319" t="s">
        <v>16</v>
      </c>
      <c r="E319">
        <v>1229</v>
      </c>
    </row>
    <row r="320" spans="1:5" x14ac:dyDescent="0.25">
      <c r="A320" t="s">
        <v>22</v>
      </c>
      <c r="B320">
        <v>5180</v>
      </c>
      <c r="D320" t="s">
        <v>16</v>
      </c>
      <c r="E320">
        <v>12</v>
      </c>
    </row>
    <row r="321" spans="1:5" x14ac:dyDescent="0.25">
      <c r="A321" t="s">
        <v>22</v>
      </c>
      <c r="B321">
        <v>589</v>
      </c>
      <c r="D321" t="s">
        <v>16</v>
      </c>
      <c r="E321">
        <v>452</v>
      </c>
    </row>
    <row r="322" spans="1:5" x14ac:dyDescent="0.25">
      <c r="A322" t="s">
        <v>22</v>
      </c>
      <c r="B322">
        <v>2725</v>
      </c>
      <c r="D322" t="s">
        <v>16</v>
      </c>
      <c r="E322">
        <v>1886</v>
      </c>
    </row>
    <row r="323" spans="1:5" x14ac:dyDescent="0.25">
      <c r="A323" t="s">
        <v>22</v>
      </c>
      <c r="B323">
        <v>300</v>
      </c>
      <c r="D323" t="s">
        <v>16</v>
      </c>
      <c r="E323">
        <v>1825</v>
      </c>
    </row>
    <row r="324" spans="1:5" x14ac:dyDescent="0.25">
      <c r="A324" t="s">
        <v>22</v>
      </c>
      <c r="B324">
        <v>144</v>
      </c>
      <c r="D324" t="s">
        <v>16</v>
      </c>
      <c r="E324">
        <v>31</v>
      </c>
    </row>
    <row r="325" spans="1:5" x14ac:dyDescent="0.25">
      <c r="A325" t="s">
        <v>22</v>
      </c>
      <c r="B325">
        <v>87</v>
      </c>
      <c r="D325" t="s">
        <v>16</v>
      </c>
      <c r="E325">
        <v>107</v>
      </c>
    </row>
    <row r="326" spans="1:5" x14ac:dyDescent="0.25">
      <c r="A326" t="s">
        <v>22</v>
      </c>
      <c r="B326">
        <v>3116</v>
      </c>
      <c r="D326" t="s">
        <v>16</v>
      </c>
      <c r="E326">
        <v>27</v>
      </c>
    </row>
    <row r="327" spans="1:5" x14ac:dyDescent="0.25">
      <c r="A327" t="s">
        <v>22</v>
      </c>
      <c r="B327">
        <v>909</v>
      </c>
      <c r="D327" t="s">
        <v>16</v>
      </c>
      <c r="E327">
        <v>1221</v>
      </c>
    </row>
    <row r="328" spans="1:5" x14ac:dyDescent="0.25">
      <c r="A328" t="s">
        <v>22</v>
      </c>
      <c r="B328">
        <v>1613</v>
      </c>
      <c r="D328" t="s">
        <v>16</v>
      </c>
      <c r="E328">
        <v>1</v>
      </c>
    </row>
    <row r="329" spans="1:5" x14ac:dyDescent="0.25">
      <c r="A329" t="s">
        <v>22</v>
      </c>
      <c r="B329">
        <v>136</v>
      </c>
      <c r="D329" t="s">
        <v>16</v>
      </c>
      <c r="E329">
        <v>16</v>
      </c>
    </row>
    <row r="330" spans="1:5" x14ac:dyDescent="0.25">
      <c r="A330" t="s">
        <v>22</v>
      </c>
      <c r="B330">
        <v>130</v>
      </c>
      <c r="D330" t="s">
        <v>16</v>
      </c>
      <c r="E330">
        <v>41</v>
      </c>
    </row>
    <row r="331" spans="1:5" x14ac:dyDescent="0.25">
      <c r="A331" t="s">
        <v>22</v>
      </c>
      <c r="B331">
        <v>102</v>
      </c>
      <c r="D331" t="s">
        <v>16</v>
      </c>
      <c r="E331">
        <v>523</v>
      </c>
    </row>
    <row r="332" spans="1:5" x14ac:dyDescent="0.25">
      <c r="A332" t="s">
        <v>22</v>
      </c>
      <c r="B332">
        <v>4006</v>
      </c>
      <c r="D332" t="s">
        <v>16</v>
      </c>
      <c r="E332">
        <v>141</v>
      </c>
    </row>
    <row r="333" spans="1:5" x14ac:dyDescent="0.25">
      <c r="A333" t="s">
        <v>22</v>
      </c>
      <c r="B333">
        <v>1629</v>
      </c>
      <c r="D333" t="s">
        <v>16</v>
      </c>
      <c r="E333">
        <v>52</v>
      </c>
    </row>
    <row r="334" spans="1:5" x14ac:dyDescent="0.25">
      <c r="A334" t="s">
        <v>22</v>
      </c>
      <c r="B334">
        <v>2188</v>
      </c>
      <c r="D334" t="s">
        <v>16</v>
      </c>
      <c r="E334">
        <v>225</v>
      </c>
    </row>
    <row r="335" spans="1:5" x14ac:dyDescent="0.25">
      <c r="A335" t="s">
        <v>22</v>
      </c>
      <c r="B335">
        <v>2409</v>
      </c>
      <c r="D335" t="s">
        <v>16</v>
      </c>
      <c r="E335">
        <v>38</v>
      </c>
    </row>
    <row r="336" spans="1:5" x14ac:dyDescent="0.25">
      <c r="A336" t="s">
        <v>22</v>
      </c>
      <c r="B336">
        <v>194</v>
      </c>
      <c r="D336" t="s">
        <v>16</v>
      </c>
      <c r="E336">
        <v>15</v>
      </c>
    </row>
    <row r="337" spans="1:5" x14ac:dyDescent="0.25">
      <c r="A337" t="s">
        <v>22</v>
      </c>
      <c r="B337">
        <v>1140</v>
      </c>
      <c r="D337" t="s">
        <v>16</v>
      </c>
      <c r="E337">
        <v>37</v>
      </c>
    </row>
    <row r="338" spans="1:5" x14ac:dyDescent="0.25">
      <c r="A338" t="s">
        <v>22</v>
      </c>
      <c r="B338">
        <v>102</v>
      </c>
      <c r="D338" t="s">
        <v>16</v>
      </c>
      <c r="E338">
        <v>112</v>
      </c>
    </row>
    <row r="339" spans="1:5" x14ac:dyDescent="0.25">
      <c r="A339" t="s">
        <v>22</v>
      </c>
      <c r="B339">
        <v>2857</v>
      </c>
      <c r="D339" t="s">
        <v>16</v>
      </c>
      <c r="E339">
        <v>21</v>
      </c>
    </row>
    <row r="340" spans="1:5" x14ac:dyDescent="0.25">
      <c r="A340" t="s">
        <v>22</v>
      </c>
      <c r="B340">
        <v>107</v>
      </c>
      <c r="D340" t="s">
        <v>16</v>
      </c>
      <c r="E340">
        <v>67</v>
      </c>
    </row>
    <row r="341" spans="1:5" x14ac:dyDescent="0.25">
      <c r="A341" t="s">
        <v>22</v>
      </c>
      <c r="B341">
        <v>160</v>
      </c>
      <c r="D341" t="s">
        <v>16</v>
      </c>
      <c r="E341">
        <v>78</v>
      </c>
    </row>
    <row r="342" spans="1:5" x14ac:dyDescent="0.25">
      <c r="A342" t="s">
        <v>22</v>
      </c>
      <c r="B342">
        <v>2230</v>
      </c>
      <c r="D342" t="s">
        <v>16</v>
      </c>
      <c r="E342">
        <v>67</v>
      </c>
    </row>
    <row r="343" spans="1:5" x14ac:dyDescent="0.25">
      <c r="A343" t="s">
        <v>22</v>
      </c>
      <c r="B343">
        <v>316</v>
      </c>
      <c r="D343" t="s">
        <v>16</v>
      </c>
      <c r="E343">
        <v>263</v>
      </c>
    </row>
    <row r="344" spans="1:5" x14ac:dyDescent="0.25">
      <c r="A344" t="s">
        <v>22</v>
      </c>
      <c r="B344">
        <v>117</v>
      </c>
      <c r="D344" t="s">
        <v>16</v>
      </c>
      <c r="E344">
        <v>1691</v>
      </c>
    </row>
    <row r="345" spans="1:5" x14ac:dyDescent="0.25">
      <c r="A345" t="s">
        <v>22</v>
      </c>
      <c r="B345">
        <v>6406</v>
      </c>
      <c r="D345" t="s">
        <v>16</v>
      </c>
      <c r="E345">
        <v>181</v>
      </c>
    </row>
    <row r="346" spans="1:5" x14ac:dyDescent="0.25">
      <c r="A346" t="s">
        <v>22</v>
      </c>
      <c r="B346">
        <v>192</v>
      </c>
      <c r="D346" t="s">
        <v>16</v>
      </c>
      <c r="E346">
        <v>13</v>
      </c>
    </row>
    <row r="347" spans="1:5" x14ac:dyDescent="0.25">
      <c r="A347" t="s">
        <v>22</v>
      </c>
      <c r="B347">
        <v>26</v>
      </c>
      <c r="D347" t="s">
        <v>16</v>
      </c>
      <c r="E347">
        <v>1</v>
      </c>
    </row>
    <row r="348" spans="1:5" x14ac:dyDescent="0.25">
      <c r="A348" t="s">
        <v>22</v>
      </c>
      <c r="B348">
        <v>723</v>
      </c>
      <c r="D348" t="s">
        <v>16</v>
      </c>
      <c r="E348">
        <v>21</v>
      </c>
    </row>
    <row r="349" spans="1:5" x14ac:dyDescent="0.25">
      <c r="A349" t="s">
        <v>22</v>
      </c>
      <c r="B349">
        <v>170</v>
      </c>
      <c r="D349" t="s">
        <v>16</v>
      </c>
      <c r="E349">
        <v>830</v>
      </c>
    </row>
    <row r="350" spans="1:5" x14ac:dyDescent="0.25">
      <c r="A350" t="s">
        <v>22</v>
      </c>
      <c r="B350">
        <v>238</v>
      </c>
      <c r="D350" t="s">
        <v>16</v>
      </c>
      <c r="E350">
        <v>130</v>
      </c>
    </row>
    <row r="351" spans="1:5" x14ac:dyDescent="0.25">
      <c r="A351" t="s">
        <v>22</v>
      </c>
      <c r="B351">
        <v>55</v>
      </c>
      <c r="D351" t="s">
        <v>16</v>
      </c>
      <c r="E351">
        <v>55</v>
      </c>
    </row>
    <row r="352" spans="1:5" x14ac:dyDescent="0.25">
      <c r="A352" t="s">
        <v>22</v>
      </c>
      <c r="B352">
        <v>128</v>
      </c>
      <c r="D352" t="s">
        <v>16</v>
      </c>
      <c r="E352">
        <v>114</v>
      </c>
    </row>
    <row r="353" spans="1:5" x14ac:dyDescent="0.25">
      <c r="A353" t="s">
        <v>22</v>
      </c>
      <c r="B353">
        <v>2144</v>
      </c>
      <c r="D353" t="s">
        <v>16</v>
      </c>
      <c r="E353">
        <v>594</v>
      </c>
    </row>
    <row r="354" spans="1:5" x14ac:dyDescent="0.25">
      <c r="A354" t="s">
        <v>22</v>
      </c>
      <c r="B354">
        <v>2693</v>
      </c>
      <c r="D354" t="s">
        <v>16</v>
      </c>
      <c r="E354">
        <v>24</v>
      </c>
    </row>
    <row r="355" spans="1:5" x14ac:dyDescent="0.25">
      <c r="A355" t="s">
        <v>22</v>
      </c>
      <c r="B355">
        <v>432</v>
      </c>
      <c r="D355" t="s">
        <v>16</v>
      </c>
      <c r="E355">
        <v>252</v>
      </c>
    </row>
    <row r="356" spans="1:5" x14ac:dyDescent="0.25">
      <c r="A356" t="s">
        <v>22</v>
      </c>
      <c r="B356">
        <v>189</v>
      </c>
      <c r="D356" t="s">
        <v>16</v>
      </c>
      <c r="E356">
        <v>67</v>
      </c>
    </row>
    <row r="357" spans="1:5" x14ac:dyDescent="0.25">
      <c r="A357" t="s">
        <v>22</v>
      </c>
      <c r="B357">
        <v>154</v>
      </c>
      <c r="D357" t="s">
        <v>16</v>
      </c>
      <c r="E357">
        <v>742</v>
      </c>
    </row>
    <row r="358" spans="1:5" x14ac:dyDescent="0.25">
      <c r="A358" t="s">
        <v>22</v>
      </c>
      <c r="B358">
        <v>96</v>
      </c>
      <c r="D358" t="s">
        <v>16</v>
      </c>
      <c r="E358">
        <v>75</v>
      </c>
    </row>
    <row r="359" spans="1:5" x14ac:dyDescent="0.25">
      <c r="A359" t="s">
        <v>22</v>
      </c>
      <c r="B359">
        <v>3063</v>
      </c>
      <c r="D359" t="s">
        <v>16</v>
      </c>
      <c r="E359">
        <v>4405</v>
      </c>
    </row>
    <row r="360" spans="1:5" x14ac:dyDescent="0.25">
      <c r="A360" t="s">
        <v>22</v>
      </c>
      <c r="B360">
        <v>2266</v>
      </c>
      <c r="D360" t="s">
        <v>16</v>
      </c>
      <c r="E360">
        <v>92</v>
      </c>
    </row>
    <row r="361" spans="1:5" x14ac:dyDescent="0.25">
      <c r="A361" t="s">
        <v>22</v>
      </c>
      <c r="B361">
        <v>194</v>
      </c>
      <c r="D361" t="s">
        <v>16</v>
      </c>
      <c r="E361">
        <v>64</v>
      </c>
    </row>
    <row r="362" spans="1:5" x14ac:dyDescent="0.25">
      <c r="A362" t="s">
        <v>22</v>
      </c>
      <c r="B362">
        <v>129</v>
      </c>
      <c r="D362" t="s">
        <v>16</v>
      </c>
      <c r="E362">
        <v>64</v>
      </c>
    </row>
    <row r="363" spans="1:5" x14ac:dyDescent="0.25">
      <c r="A363" t="s">
        <v>22</v>
      </c>
      <c r="B363">
        <v>375</v>
      </c>
      <c r="D363" t="s">
        <v>16</v>
      </c>
      <c r="E363">
        <v>842</v>
      </c>
    </row>
    <row r="364" spans="1:5" x14ac:dyDescent="0.25">
      <c r="A364" t="s">
        <v>22</v>
      </c>
      <c r="B364">
        <v>409</v>
      </c>
      <c r="D364" t="s">
        <v>16</v>
      </c>
      <c r="E364">
        <v>112</v>
      </c>
    </row>
    <row r="365" spans="1:5" x14ac:dyDescent="0.25">
      <c r="A365" t="s">
        <v>22</v>
      </c>
      <c r="B365">
        <v>234</v>
      </c>
      <c r="D365" t="s">
        <v>16</v>
      </c>
      <c r="E365">
        <v>374</v>
      </c>
    </row>
    <row r="366" spans="1:5" x14ac:dyDescent="0.25">
      <c r="A366" t="s">
        <v>22</v>
      </c>
      <c r="B366">
        <v>3016</v>
      </c>
    </row>
    <row r="367" spans="1:5" x14ac:dyDescent="0.25">
      <c r="A367" t="s">
        <v>22</v>
      </c>
      <c r="B367">
        <v>264</v>
      </c>
    </row>
    <row r="368" spans="1:5" x14ac:dyDescent="0.25">
      <c r="A368" t="s">
        <v>22</v>
      </c>
      <c r="B368">
        <v>272</v>
      </c>
    </row>
    <row r="369" spans="1:2" x14ac:dyDescent="0.25">
      <c r="A369" t="s">
        <v>22</v>
      </c>
      <c r="B369">
        <v>419</v>
      </c>
    </row>
    <row r="370" spans="1:2" x14ac:dyDescent="0.25">
      <c r="A370" t="s">
        <v>22</v>
      </c>
      <c r="B370">
        <v>1621</v>
      </c>
    </row>
    <row r="371" spans="1:2" x14ac:dyDescent="0.25">
      <c r="A371" t="s">
        <v>22</v>
      </c>
      <c r="B371">
        <v>1101</v>
      </c>
    </row>
    <row r="372" spans="1:2" x14ac:dyDescent="0.25">
      <c r="A372" t="s">
        <v>22</v>
      </c>
      <c r="B372">
        <v>1073</v>
      </c>
    </row>
    <row r="373" spans="1:2" x14ac:dyDescent="0.25">
      <c r="A373" t="s">
        <v>22</v>
      </c>
      <c r="B373">
        <v>331</v>
      </c>
    </row>
    <row r="374" spans="1:2" x14ac:dyDescent="0.25">
      <c r="A374" t="s">
        <v>22</v>
      </c>
      <c r="B374">
        <v>1170</v>
      </c>
    </row>
    <row r="375" spans="1:2" x14ac:dyDescent="0.25">
      <c r="A375" t="s">
        <v>22</v>
      </c>
      <c r="B375">
        <v>363</v>
      </c>
    </row>
    <row r="376" spans="1:2" x14ac:dyDescent="0.25">
      <c r="A376" t="s">
        <v>22</v>
      </c>
      <c r="B376">
        <v>103</v>
      </c>
    </row>
    <row r="377" spans="1:2" x14ac:dyDescent="0.25">
      <c r="A377" t="s">
        <v>22</v>
      </c>
      <c r="B377">
        <v>147</v>
      </c>
    </row>
    <row r="378" spans="1:2" x14ac:dyDescent="0.25">
      <c r="A378" t="s">
        <v>22</v>
      </c>
      <c r="B378">
        <v>110</v>
      </c>
    </row>
    <row r="379" spans="1:2" x14ac:dyDescent="0.25">
      <c r="A379" t="s">
        <v>22</v>
      </c>
      <c r="B379">
        <v>134</v>
      </c>
    </row>
    <row r="380" spans="1:2" x14ac:dyDescent="0.25">
      <c r="A380" t="s">
        <v>22</v>
      </c>
      <c r="B380">
        <v>269</v>
      </c>
    </row>
    <row r="381" spans="1:2" x14ac:dyDescent="0.25">
      <c r="A381" t="s">
        <v>22</v>
      </c>
      <c r="B381">
        <v>175</v>
      </c>
    </row>
    <row r="382" spans="1:2" x14ac:dyDescent="0.25">
      <c r="A382" t="s">
        <v>22</v>
      </c>
      <c r="B382">
        <v>69</v>
      </c>
    </row>
    <row r="383" spans="1:2" x14ac:dyDescent="0.25">
      <c r="A383" t="s">
        <v>22</v>
      </c>
      <c r="B383">
        <v>190</v>
      </c>
    </row>
    <row r="384" spans="1:2" x14ac:dyDescent="0.25">
      <c r="A384" t="s">
        <v>22</v>
      </c>
      <c r="B384">
        <v>237</v>
      </c>
    </row>
    <row r="385" spans="1:2" x14ac:dyDescent="0.25">
      <c r="A385" t="s">
        <v>22</v>
      </c>
      <c r="B385">
        <v>196</v>
      </c>
    </row>
    <row r="386" spans="1:2" x14ac:dyDescent="0.25">
      <c r="A386" t="s">
        <v>22</v>
      </c>
      <c r="B386">
        <v>7295</v>
      </c>
    </row>
    <row r="387" spans="1:2" x14ac:dyDescent="0.25">
      <c r="A387" t="s">
        <v>22</v>
      </c>
      <c r="B387">
        <v>2893</v>
      </c>
    </row>
    <row r="388" spans="1:2" x14ac:dyDescent="0.25">
      <c r="A388" t="s">
        <v>22</v>
      </c>
      <c r="B388">
        <v>820</v>
      </c>
    </row>
    <row r="389" spans="1:2" x14ac:dyDescent="0.25">
      <c r="A389" t="s">
        <v>22</v>
      </c>
      <c r="B389">
        <v>2038</v>
      </c>
    </row>
    <row r="390" spans="1:2" x14ac:dyDescent="0.25">
      <c r="A390" t="s">
        <v>22</v>
      </c>
      <c r="B390">
        <v>116</v>
      </c>
    </row>
    <row r="391" spans="1:2" x14ac:dyDescent="0.25">
      <c r="A391" t="s">
        <v>22</v>
      </c>
      <c r="B391">
        <v>1345</v>
      </c>
    </row>
    <row r="392" spans="1:2" x14ac:dyDescent="0.25">
      <c r="A392" t="s">
        <v>22</v>
      </c>
      <c r="B392">
        <v>168</v>
      </c>
    </row>
    <row r="393" spans="1:2" x14ac:dyDescent="0.25">
      <c r="A393" t="s">
        <v>22</v>
      </c>
      <c r="B393">
        <v>137</v>
      </c>
    </row>
    <row r="394" spans="1:2" x14ac:dyDescent="0.25">
      <c r="A394" t="s">
        <v>22</v>
      </c>
      <c r="B394">
        <v>186</v>
      </c>
    </row>
    <row r="395" spans="1:2" x14ac:dyDescent="0.25">
      <c r="A395" t="s">
        <v>22</v>
      </c>
      <c r="B395">
        <v>125</v>
      </c>
    </row>
    <row r="396" spans="1:2" x14ac:dyDescent="0.25">
      <c r="A396" t="s">
        <v>22</v>
      </c>
      <c r="B396">
        <v>202</v>
      </c>
    </row>
    <row r="397" spans="1:2" x14ac:dyDescent="0.25">
      <c r="A397" t="s">
        <v>22</v>
      </c>
      <c r="B397">
        <v>103</v>
      </c>
    </row>
    <row r="398" spans="1:2" x14ac:dyDescent="0.25">
      <c r="A398" t="s">
        <v>22</v>
      </c>
      <c r="B398">
        <v>1785</v>
      </c>
    </row>
    <row r="399" spans="1:2" x14ac:dyDescent="0.25">
      <c r="A399" t="s">
        <v>22</v>
      </c>
      <c r="B399">
        <v>157</v>
      </c>
    </row>
    <row r="400" spans="1:2" x14ac:dyDescent="0.25">
      <c r="A400" t="s">
        <v>22</v>
      </c>
      <c r="B400">
        <v>555</v>
      </c>
    </row>
    <row r="401" spans="1:2" x14ac:dyDescent="0.25">
      <c r="A401" t="s">
        <v>22</v>
      </c>
      <c r="B401">
        <v>297</v>
      </c>
    </row>
    <row r="402" spans="1:2" x14ac:dyDescent="0.25">
      <c r="A402" t="s">
        <v>22</v>
      </c>
      <c r="B402">
        <v>123</v>
      </c>
    </row>
    <row r="403" spans="1:2" x14ac:dyDescent="0.25">
      <c r="A403" t="s">
        <v>22</v>
      </c>
      <c r="B403">
        <v>3036</v>
      </c>
    </row>
    <row r="404" spans="1:2" x14ac:dyDescent="0.25">
      <c r="A404" t="s">
        <v>22</v>
      </c>
      <c r="B404">
        <v>144</v>
      </c>
    </row>
    <row r="405" spans="1:2" x14ac:dyDescent="0.25">
      <c r="A405" t="s">
        <v>22</v>
      </c>
      <c r="B405">
        <v>121</v>
      </c>
    </row>
    <row r="406" spans="1:2" x14ac:dyDescent="0.25">
      <c r="A406" t="s">
        <v>22</v>
      </c>
      <c r="B406">
        <v>181</v>
      </c>
    </row>
    <row r="407" spans="1:2" x14ac:dyDescent="0.25">
      <c r="A407" t="s">
        <v>22</v>
      </c>
      <c r="B407">
        <v>122</v>
      </c>
    </row>
    <row r="408" spans="1:2" x14ac:dyDescent="0.25">
      <c r="A408" t="s">
        <v>22</v>
      </c>
      <c r="B408">
        <v>1071</v>
      </c>
    </row>
    <row r="409" spans="1:2" x14ac:dyDescent="0.25">
      <c r="A409" t="s">
        <v>22</v>
      </c>
      <c r="B409">
        <v>980</v>
      </c>
    </row>
    <row r="410" spans="1:2" x14ac:dyDescent="0.25">
      <c r="A410" t="s">
        <v>22</v>
      </c>
      <c r="B410">
        <v>536</v>
      </c>
    </row>
    <row r="411" spans="1:2" x14ac:dyDescent="0.25">
      <c r="A411" t="s">
        <v>22</v>
      </c>
      <c r="B411">
        <v>1991</v>
      </c>
    </row>
    <row r="412" spans="1:2" x14ac:dyDescent="0.25">
      <c r="A412" t="s">
        <v>22</v>
      </c>
      <c r="B412">
        <v>180</v>
      </c>
    </row>
    <row r="413" spans="1:2" x14ac:dyDescent="0.25">
      <c r="A413" t="s">
        <v>22</v>
      </c>
      <c r="B413">
        <v>130</v>
      </c>
    </row>
    <row r="414" spans="1:2" x14ac:dyDescent="0.25">
      <c r="A414" t="s">
        <v>22</v>
      </c>
      <c r="B414">
        <v>122</v>
      </c>
    </row>
    <row r="415" spans="1:2" x14ac:dyDescent="0.25">
      <c r="A415" t="s">
        <v>22</v>
      </c>
      <c r="B415">
        <v>140</v>
      </c>
    </row>
    <row r="416" spans="1:2" x14ac:dyDescent="0.25">
      <c r="A416" t="s">
        <v>22</v>
      </c>
      <c r="B416">
        <v>3388</v>
      </c>
    </row>
    <row r="417" spans="1:2" x14ac:dyDescent="0.25">
      <c r="A417" t="s">
        <v>22</v>
      </c>
      <c r="B417">
        <v>280</v>
      </c>
    </row>
    <row r="418" spans="1:2" x14ac:dyDescent="0.25">
      <c r="A418" t="s">
        <v>22</v>
      </c>
      <c r="B418">
        <v>366</v>
      </c>
    </row>
    <row r="419" spans="1:2" x14ac:dyDescent="0.25">
      <c r="A419" t="s">
        <v>22</v>
      </c>
      <c r="B419">
        <v>270</v>
      </c>
    </row>
    <row r="420" spans="1:2" x14ac:dyDescent="0.25">
      <c r="A420" t="s">
        <v>22</v>
      </c>
      <c r="B420">
        <v>137</v>
      </c>
    </row>
    <row r="421" spans="1:2" x14ac:dyDescent="0.25">
      <c r="A421" t="s">
        <v>22</v>
      </c>
      <c r="B421">
        <v>3205</v>
      </c>
    </row>
    <row r="422" spans="1:2" x14ac:dyDescent="0.25">
      <c r="A422" t="s">
        <v>22</v>
      </c>
      <c r="B422">
        <v>288</v>
      </c>
    </row>
    <row r="423" spans="1:2" x14ac:dyDescent="0.25">
      <c r="A423" t="s">
        <v>22</v>
      </c>
      <c r="B423">
        <v>148</v>
      </c>
    </row>
    <row r="424" spans="1:2" x14ac:dyDescent="0.25">
      <c r="A424" t="s">
        <v>22</v>
      </c>
      <c r="B424">
        <v>114</v>
      </c>
    </row>
    <row r="425" spans="1:2" x14ac:dyDescent="0.25">
      <c r="A425" t="s">
        <v>22</v>
      </c>
      <c r="B425">
        <v>1518</v>
      </c>
    </row>
    <row r="426" spans="1:2" x14ac:dyDescent="0.25">
      <c r="A426" t="s">
        <v>22</v>
      </c>
      <c r="B426">
        <v>166</v>
      </c>
    </row>
    <row r="427" spans="1:2" x14ac:dyDescent="0.25">
      <c r="A427" t="s">
        <v>22</v>
      </c>
      <c r="B427">
        <v>100</v>
      </c>
    </row>
    <row r="428" spans="1:2" x14ac:dyDescent="0.25">
      <c r="A428" t="s">
        <v>22</v>
      </c>
      <c r="B428">
        <v>235</v>
      </c>
    </row>
    <row r="429" spans="1:2" x14ac:dyDescent="0.25">
      <c r="A429" t="s">
        <v>22</v>
      </c>
      <c r="B429">
        <v>148</v>
      </c>
    </row>
    <row r="430" spans="1:2" x14ac:dyDescent="0.25">
      <c r="A430" t="s">
        <v>22</v>
      </c>
      <c r="B430">
        <v>198</v>
      </c>
    </row>
    <row r="431" spans="1:2" x14ac:dyDescent="0.25">
      <c r="A431" t="s">
        <v>22</v>
      </c>
      <c r="B431">
        <v>150</v>
      </c>
    </row>
    <row r="432" spans="1:2" x14ac:dyDescent="0.25">
      <c r="A432" t="s">
        <v>22</v>
      </c>
      <c r="B432">
        <v>216</v>
      </c>
    </row>
    <row r="433" spans="1:2" x14ac:dyDescent="0.25">
      <c r="A433" t="s">
        <v>22</v>
      </c>
      <c r="B433">
        <v>5139</v>
      </c>
    </row>
    <row r="434" spans="1:2" x14ac:dyDescent="0.25">
      <c r="A434" t="s">
        <v>22</v>
      </c>
      <c r="B434">
        <v>2353</v>
      </c>
    </row>
    <row r="435" spans="1:2" x14ac:dyDescent="0.25">
      <c r="A435" t="s">
        <v>22</v>
      </c>
      <c r="B435">
        <v>78</v>
      </c>
    </row>
    <row r="436" spans="1:2" x14ac:dyDescent="0.25">
      <c r="A436" t="s">
        <v>22</v>
      </c>
      <c r="B436">
        <v>174</v>
      </c>
    </row>
    <row r="437" spans="1:2" x14ac:dyDescent="0.25">
      <c r="A437" t="s">
        <v>22</v>
      </c>
      <c r="B437">
        <v>164</v>
      </c>
    </row>
    <row r="438" spans="1:2" x14ac:dyDescent="0.25">
      <c r="A438" t="s">
        <v>22</v>
      </c>
      <c r="B438">
        <v>161</v>
      </c>
    </row>
    <row r="439" spans="1:2" x14ac:dyDescent="0.25">
      <c r="A439" t="s">
        <v>22</v>
      </c>
      <c r="B439">
        <v>138</v>
      </c>
    </row>
    <row r="440" spans="1:2" x14ac:dyDescent="0.25">
      <c r="A440" t="s">
        <v>22</v>
      </c>
      <c r="B440">
        <v>3308</v>
      </c>
    </row>
    <row r="441" spans="1:2" x14ac:dyDescent="0.25">
      <c r="A441" t="s">
        <v>22</v>
      </c>
      <c r="B441">
        <v>127</v>
      </c>
    </row>
    <row r="442" spans="1:2" x14ac:dyDescent="0.25">
      <c r="A442" t="s">
        <v>22</v>
      </c>
      <c r="B442">
        <v>207</v>
      </c>
    </row>
    <row r="443" spans="1:2" x14ac:dyDescent="0.25">
      <c r="A443" t="s">
        <v>22</v>
      </c>
      <c r="B443">
        <v>181</v>
      </c>
    </row>
    <row r="444" spans="1:2" x14ac:dyDescent="0.25">
      <c r="A444" t="s">
        <v>22</v>
      </c>
      <c r="B444">
        <v>110</v>
      </c>
    </row>
    <row r="445" spans="1:2" x14ac:dyDescent="0.25">
      <c r="A445" t="s">
        <v>22</v>
      </c>
      <c r="B445">
        <v>185</v>
      </c>
    </row>
    <row r="446" spans="1:2" x14ac:dyDescent="0.25">
      <c r="A446" t="s">
        <v>22</v>
      </c>
      <c r="B446">
        <v>121</v>
      </c>
    </row>
    <row r="447" spans="1:2" x14ac:dyDescent="0.25">
      <c r="A447" t="s">
        <v>22</v>
      </c>
      <c r="B447">
        <v>106</v>
      </c>
    </row>
    <row r="448" spans="1:2" x14ac:dyDescent="0.25">
      <c r="A448" t="s">
        <v>22</v>
      </c>
      <c r="B448">
        <v>142</v>
      </c>
    </row>
    <row r="449" spans="1:2" x14ac:dyDescent="0.25">
      <c r="A449" t="s">
        <v>22</v>
      </c>
      <c r="B449">
        <v>233</v>
      </c>
    </row>
    <row r="450" spans="1:2" x14ac:dyDescent="0.25">
      <c r="A450" t="s">
        <v>22</v>
      </c>
      <c r="B450">
        <v>218</v>
      </c>
    </row>
    <row r="451" spans="1:2" x14ac:dyDescent="0.25">
      <c r="A451" t="s">
        <v>22</v>
      </c>
      <c r="B451">
        <v>76</v>
      </c>
    </row>
    <row r="452" spans="1:2" x14ac:dyDescent="0.25">
      <c r="A452" t="s">
        <v>22</v>
      </c>
      <c r="B452">
        <v>43</v>
      </c>
    </row>
    <row r="453" spans="1:2" x14ac:dyDescent="0.25">
      <c r="A453" t="s">
        <v>22</v>
      </c>
      <c r="B453">
        <v>221</v>
      </c>
    </row>
    <row r="454" spans="1:2" x14ac:dyDescent="0.25">
      <c r="A454" t="s">
        <v>22</v>
      </c>
      <c r="B454">
        <v>2805</v>
      </c>
    </row>
    <row r="455" spans="1:2" x14ac:dyDescent="0.25">
      <c r="A455" t="s">
        <v>22</v>
      </c>
      <c r="B455">
        <v>68</v>
      </c>
    </row>
    <row r="456" spans="1:2" x14ac:dyDescent="0.25">
      <c r="A456" t="s">
        <v>22</v>
      </c>
      <c r="B456">
        <v>183</v>
      </c>
    </row>
    <row r="457" spans="1:2" x14ac:dyDescent="0.25">
      <c r="A457" t="s">
        <v>22</v>
      </c>
      <c r="B457">
        <v>133</v>
      </c>
    </row>
    <row r="458" spans="1:2" x14ac:dyDescent="0.25">
      <c r="A458" t="s">
        <v>22</v>
      </c>
      <c r="B458">
        <v>2489</v>
      </c>
    </row>
    <row r="459" spans="1:2" x14ac:dyDescent="0.25">
      <c r="A459" t="s">
        <v>22</v>
      </c>
      <c r="B459">
        <v>69</v>
      </c>
    </row>
    <row r="460" spans="1:2" x14ac:dyDescent="0.25">
      <c r="A460" t="s">
        <v>22</v>
      </c>
      <c r="B460">
        <v>279</v>
      </c>
    </row>
    <row r="461" spans="1:2" x14ac:dyDescent="0.25">
      <c r="A461" t="s">
        <v>22</v>
      </c>
      <c r="B461">
        <v>210</v>
      </c>
    </row>
    <row r="462" spans="1:2" x14ac:dyDescent="0.25">
      <c r="A462" t="s">
        <v>22</v>
      </c>
      <c r="B462">
        <v>2100</v>
      </c>
    </row>
    <row r="463" spans="1:2" x14ac:dyDescent="0.25">
      <c r="A463" t="s">
        <v>22</v>
      </c>
      <c r="B463">
        <v>252</v>
      </c>
    </row>
    <row r="464" spans="1:2" x14ac:dyDescent="0.25">
      <c r="A464" t="s">
        <v>22</v>
      </c>
      <c r="B464">
        <v>1280</v>
      </c>
    </row>
    <row r="465" spans="1:2" x14ac:dyDescent="0.25">
      <c r="A465" t="s">
        <v>22</v>
      </c>
      <c r="B465">
        <v>157</v>
      </c>
    </row>
    <row r="466" spans="1:2" x14ac:dyDescent="0.25">
      <c r="A466" t="s">
        <v>22</v>
      </c>
      <c r="B466">
        <v>194</v>
      </c>
    </row>
    <row r="467" spans="1:2" x14ac:dyDescent="0.25">
      <c r="A467" t="s">
        <v>22</v>
      </c>
      <c r="B467">
        <v>82</v>
      </c>
    </row>
    <row r="468" spans="1:2" x14ac:dyDescent="0.25">
      <c r="A468" t="s">
        <v>22</v>
      </c>
      <c r="B468">
        <v>4233</v>
      </c>
    </row>
    <row r="469" spans="1:2" x14ac:dyDescent="0.25">
      <c r="A469" t="s">
        <v>22</v>
      </c>
      <c r="B469">
        <v>1297</v>
      </c>
    </row>
    <row r="470" spans="1:2" x14ac:dyDescent="0.25">
      <c r="A470" t="s">
        <v>22</v>
      </c>
      <c r="B470">
        <v>165</v>
      </c>
    </row>
    <row r="471" spans="1:2" x14ac:dyDescent="0.25">
      <c r="A471" t="s">
        <v>22</v>
      </c>
      <c r="B471">
        <v>119</v>
      </c>
    </row>
    <row r="472" spans="1:2" x14ac:dyDescent="0.25">
      <c r="A472" t="s">
        <v>22</v>
      </c>
      <c r="B472">
        <v>1797</v>
      </c>
    </row>
    <row r="473" spans="1:2" x14ac:dyDescent="0.25">
      <c r="A473" t="s">
        <v>22</v>
      </c>
      <c r="B473">
        <v>261</v>
      </c>
    </row>
    <row r="474" spans="1:2" x14ac:dyDescent="0.25">
      <c r="A474" t="s">
        <v>22</v>
      </c>
      <c r="B474">
        <v>157</v>
      </c>
    </row>
    <row r="475" spans="1:2" x14ac:dyDescent="0.25">
      <c r="A475" t="s">
        <v>22</v>
      </c>
      <c r="B475">
        <v>3533</v>
      </c>
    </row>
    <row r="476" spans="1:2" x14ac:dyDescent="0.25">
      <c r="A476" t="s">
        <v>22</v>
      </c>
      <c r="B476">
        <v>155</v>
      </c>
    </row>
    <row r="477" spans="1:2" x14ac:dyDescent="0.25">
      <c r="A477" t="s">
        <v>22</v>
      </c>
      <c r="B477">
        <v>132</v>
      </c>
    </row>
    <row r="478" spans="1:2" x14ac:dyDescent="0.25">
      <c r="A478" t="s">
        <v>22</v>
      </c>
      <c r="B478">
        <v>1354</v>
      </c>
    </row>
    <row r="479" spans="1:2" x14ac:dyDescent="0.25">
      <c r="A479" t="s">
        <v>22</v>
      </c>
      <c r="B479">
        <v>48</v>
      </c>
    </row>
    <row r="480" spans="1:2" x14ac:dyDescent="0.25">
      <c r="A480" t="s">
        <v>22</v>
      </c>
      <c r="B480">
        <v>110</v>
      </c>
    </row>
    <row r="481" spans="1:2" x14ac:dyDescent="0.25">
      <c r="A481" t="s">
        <v>22</v>
      </c>
      <c r="B481">
        <v>172</v>
      </c>
    </row>
    <row r="482" spans="1:2" x14ac:dyDescent="0.25">
      <c r="A482" t="s">
        <v>22</v>
      </c>
      <c r="B482">
        <v>307</v>
      </c>
    </row>
    <row r="483" spans="1:2" x14ac:dyDescent="0.25">
      <c r="A483" t="s">
        <v>22</v>
      </c>
      <c r="B483">
        <v>160</v>
      </c>
    </row>
    <row r="484" spans="1:2" x14ac:dyDescent="0.25">
      <c r="A484" t="s">
        <v>22</v>
      </c>
      <c r="B484">
        <v>1467</v>
      </c>
    </row>
    <row r="485" spans="1:2" x14ac:dyDescent="0.25">
      <c r="A485" t="s">
        <v>22</v>
      </c>
      <c r="B485">
        <v>2662</v>
      </c>
    </row>
    <row r="486" spans="1:2" x14ac:dyDescent="0.25">
      <c r="A486" t="s">
        <v>22</v>
      </c>
      <c r="B486">
        <v>452</v>
      </c>
    </row>
    <row r="487" spans="1:2" x14ac:dyDescent="0.25">
      <c r="A487" t="s">
        <v>22</v>
      </c>
      <c r="B487">
        <v>158</v>
      </c>
    </row>
    <row r="488" spans="1:2" x14ac:dyDescent="0.25">
      <c r="A488" t="s">
        <v>22</v>
      </c>
      <c r="B488">
        <v>225</v>
      </c>
    </row>
    <row r="489" spans="1:2" x14ac:dyDescent="0.25">
      <c r="A489" t="s">
        <v>22</v>
      </c>
      <c r="B489">
        <v>65</v>
      </c>
    </row>
    <row r="490" spans="1:2" x14ac:dyDescent="0.25">
      <c r="A490" t="s">
        <v>22</v>
      </c>
      <c r="B490">
        <v>163</v>
      </c>
    </row>
    <row r="491" spans="1:2" x14ac:dyDescent="0.25">
      <c r="A491" t="s">
        <v>22</v>
      </c>
      <c r="B491">
        <v>85</v>
      </c>
    </row>
    <row r="492" spans="1:2" x14ac:dyDescent="0.25">
      <c r="A492" t="s">
        <v>22</v>
      </c>
      <c r="B492">
        <v>217</v>
      </c>
    </row>
    <row r="493" spans="1:2" x14ac:dyDescent="0.25">
      <c r="A493" t="s">
        <v>22</v>
      </c>
      <c r="B493">
        <v>150</v>
      </c>
    </row>
    <row r="494" spans="1:2" x14ac:dyDescent="0.25">
      <c r="A494" t="s">
        <v>22</v>
      </c>
      <c r="B494">
        <v>3272</v>
      </c>
    </row>
    <row r="495" spans="1:2" x14ac:dyDescent="0.25">
      <c r="A495" t="s">
        <v>22</v>
      </c>
      <c r="B495">
        <v>300</v>
      </c>
    </row>
    <row r="496" spans="1:2" x14ac:dyDescent="0.25">
      <c r="A496" t="s">
        <v>22</v>
      </c>
      <c r="B496">
        <v>126</v>
      </c>
    </row>
    <row r="497" spans="1:2" x14ac:dyDescent="0.25">
      <c r="A497" t="s">
        <v>22</v>
      </c>
      <c r="B497">
        <v>2320</v>
      </c>
    </row>
    <row r="498" spans="1:2" x14ac:dyDescent="0.25">
      <c r="A498" t="s">
        <v>22</v>
      </c>
      <c r="B498">
        <v>81</v>
      </c>
    </row>
    <row r="499" spans="1:2" x14ac:dyDescent="0.25">
      <c r="A499" t="s">
        <v>22</v>
      </c>
      <c r="B499">
        <v>1887</v>
      </c>
    </row>
    <row r="500" spans="1:2" x14ac:dyDescent="0.25">
      <c r="A500" t="s">
        <v>22</v>
      </c>
      <c r="B500">
        <v>4358</v>
      </c>
    </row>
    <row r="501" spans="1:2" x14ac:dyDescent="0.25">
      <c r="A501" t="s">
        <v>22</v>
      </c>
      <c r="B501">
        <v>53</v>
      </c>
    </row>
    <row r="502" spans="1:2" x14ac:dyDescent="0.25">
      <c r="A502" t="s">
        <v>22</v>
      </c>
      <c r="B502">
        <v>2414</v>
      </c>
    </row>
    <row r="503" spans="1:2" x14ac:dyDescent="0.25">
      <c r="A503" t="s">
        <v>22</v>
      </c>
      <c r="B503">
        <v>80</v>
      </c>
    </row>
    <row r="504" spans="1:2" x14ac:dyDescent="0.25">
      <c r="A504" t="s">
        <v>22</v>
      </c>
      <c r="B504">
        <v>193</v>
      </c>
    </row>
    <row r="505" spans="1:2" x14ac:dyDescent="0.25">
      <c r="A505" t="s">
        <v>22</v>
      </c>
      <c r="B505">
        <v>52</v>
      </c>
    </row>
    <row r="506" spans="1:2" x14ac:dyDescent="0.25">
      <c r="A506" t="s">
        <v>22</v>
      </c>
      <c r="B506">
        <v>290</v>
      </c>
    </row>
    <row r="507" spans="1:2" x14ac:dyDescent="0.25">
      <c r="A507" t="s">
        <v>22</v>
      </c>
      <c r="B507">
        <v>122</v>
      </c>
    </row>
    <row r="508" spans="1:2" x14ac:dyDescent="0.25">
      <c r="A508" t="s">
        <v>22</v>
      </c>
      <c r="B508">
        <v>1470</v>
      </c>
    </row>
    <row r="509" spans="1:2" x14ac:dyDescent="0.25">
      <c r="A509" t="s">
        <v>22</v>
      </c>
      <c r="B509">
        <v>165</v>
      </c>
    </row>
    <row r="510" spans="1:2" x14ac:dyDescent="0.25">
      <c r="A510" t="s">
        <v>22</v>
      </c>
      <c r="B510">
        <v>182</v>
      </c>
    </row>
    <row r="511" spans="1:2" x14ac:dyDescent="0.25">
      <c r="A511" t="s">
        <v>22</v>
      </c>
      <c r="B511">
        <v>199</v>
      </c>
    </row>
    <row r="512" spans="1:2" x14ac:dyDescent="0.25">
      <c r="A512" t="s">
        <v>22</v>
      </c>
      <c r="B512">
        <v>56</v>
      </c>
    </row>
    <row r="513" spans="1:2" x14ac:dyDescent="0.25">
      <c r="A513" t="s">
        <v>22</v>
      </c>
      <c r="B513">
        <v>1460</v>
      </c>
    </row>
    <row r="514" spans="1:2" x14ac:dyDescent="0.25">
      <c r="A514" t="s">
        <v>22</v>
      </c>
      <c r="B514">
        <v>123</v>
      </c>
    </row>
    <row r="515" spans="1:2" x14ac:dyDescent="0.25">
      <c r="A515" t="s">
        <v>22</v>
      </c>
      <c r="B515">
        <v>159</v>
      </c>
    </row>
    <row r="516" spans="1:2" x14ac:dyDescent="0.25">
      <c r="A516" t="s">
        <v>22</v>
      </c>
      <c r="B516">
        <v>110</v>
      </c>
    </row>
    <row r="517" spans="1:2" x14ac:dyDescent="0.25">
      <c r="A517" t="s">
        <v>22</v>
      </c>
      <c r="B517">
        <v>236</v>
      </c>
    </row>
    <row r="518" spans="1:2" x14ac:dyDescent="0.25">
      <c r="A518" t="s">
        <v>22</v>
      </c>
      <c r="B518">
        <v>191</v>
      </c>
    </row>
    <row r="519" spans="1:2" x14ac:dyDescent="0.25">
      <c r="A519" t="s">
        <v>22</v>
      </c>
      <c r="B519">
        <v>3934</v>
      </c>
    </row>
    <row r="520" spans="1:2" x14ac:dyDescent="0.25">
      <c r="A520" t="s">
        <v>22</v>
      </c>
      <c r="B520">
        <v>80</v>
      </c>
    </row>
    <row r="521" spans="1:2" x14ac:dyDescent="0.25">
      <c r="A521" t="s">
        <v>22</v>
      </c>
      <c r="B521">
        <v>462</v>
      </c>
    </row>
    <row r="522" spans="1:2" x14ac:dyDescent="0.25">
      <c r="A522" t="s">
        <v>22</v>
      </c>
      <c r="B522">
        <v>179</v>
      </c>
    </row>
    <row r="523" spans="1:2" x14ac:dyDescent="0.25">
      <c r="A523" t="s">
        <v>22</v>
      </c>
      <c r="B523">
        <v>1866</v>
      </c>
    </row>
    <row r="524" spans="1:2" x14ac:dyDescent="0.25">
      <c r="A524" t="s">
        <v>22</v>
      </c>
      <c r="B524">
        <v>156</v>
      </c>
    </row>
    <row r="525" spans="1:2" x14ac:dyDescent="0.25">
      <c r="A525" t="s">
        <v>22</v>
      </c>
      <c r="B525">
        <v>255</v>
      </c>
    </row>
    <row r="526" spans="1:2" x14ac:dyDescent="0.25">
      <c r="A526" t="s">
        <v>22</v>
      </c>
      <c r="B526">
        <v>2261</v>
      </c>
    </row>
    <row r="527" spans="1:2" x14ac:dyDescent="0.25">
      <c r="A527" t="s">
        <v>22</v>
      </c>
      <c r="B527">
        <v>40</v>
      </c>
    </row>
    <row r="528" spans="1:2" x14ac:dyDescent="0.25">
      <c r="A528" t="s">
        <v>22</v>
      </c>
      <c r="B528">
        <v>2289</v>
      </c>
    </row>
    <row r="529" spans="1:2" x14ac:dyDescent="0.25">
      <c r="A529" t="s">
        <v>22</v>
      </c>
      <c r="B529">
        <v>65</v>
      </c>
    </row>
    <row r="530" spans="1:2" x14ac:dyDescent="0.25">
      <c r="A530" t="s">
        <v>22</v>
      </c>
      <c r="B530">
        <v>3777</v>
      </c>
    </row>
    <row r="531" spans="1:2" x14ac:dyDescent="0.25">
      <c r="A531" t="s">
        <v>22</v>
      </c>
      <c r="B531">
        <v>184</v>
      </c>
    </row>
    <row r="532" spans="1:2" x14ac:dyDescent="0.25">
      <c r="A532" t="s">
        <v>22</v>
      </c>
      <c r="B532">
        <v>85</v>
      </c>
    </row>
    <row r="533" spans="1:2" x14ac:dyDescent="0.25">
      <c r="A533" t="s">
        <v>22</v>
      </c>
      <c r="B533">
        <v>144</v>
      </c>
    </row>
    <row r="534" spans="1:2" x14ac:dyDescent="0.25">
      <c r="A534" t="s">
        <v>22</v>
      </c>
      <c r="B534">
        <v>1902</v>
      </c>
    </row>
    <row r="535" spans="1:2" x14ac:dyDescent="0.25">
      <c r="A535" t="s">
        <v>22</v>
      </c>
      <c r="B535">
        <v>105</v>
      </c>
    </row>
    <row r="536" spans="1:2" x14ac:dyDescent="0.25">
      <c r="A536" t="s">
        <v>22</v>
      </c>
      <c r="B536">
        <v>132</v>
      </c>
    </row>
    <row r="537" spans="1:2" x14ac:dyDescent="0.25">
      <c r="A537" t="s">
        <v>22</v>
      </c>
      <c r="B537">
        <v>96</v>
      </c>
    </row>
    <row r="538" spans="1:2" x14ac:dyDescent="0.25">
      <c r="A538" t="s">
        <v>22</v>
      </c>
      <c r="B538">
        <v>114</v>
      </c>
    </row>
    <row r="539" spans="1:2" x14ac:dyDescent="0.25">
      <c r="A539" t="s">
        <v>22</v>
      </c>
      <c r="B539">
        <v>203</v>
      </c>
    </row>
    <row r="540" spans="1:2" x14ac:dyDescent="0.25">
      <c r="A540" t="s">
        <v>22</v>
      </c>
      <c r="B540">
        <v>1559</v>
      </c>
    </row>
    <row r="541" spans="1:2" x14ac:dyDescent="0.25">
      <c r="A541" t="s">
        <v>22</v>
      </c>
      <c r="B541">
        <v>1548</v>
      </c>
    </row>
    <row r="542" spans="1:2" x14ac:dyDescent="0.25">
      <c r="A542" t="s">
        <v>22</v>
      </c>
      <c r="B542">
        <v>80</v>
      </c>
    </row>
    <row r="543" spans="1:2" x14ac:dyDescent="0.25">
      <c r="A543" t="s">
        <v>22</v>
      </c>
      <c r="B543">
        <v>131</v>
      </c>
    </row>
    <row r="544" spans="1:2" x14ac:dyDescent="0.25">
      <c r="A544" t="s">
        <v>22</v>
      </c>
      <c r="B544">
        <v>112</v>
      </c>
    </row>
    <row r="545" spans="1:2" x14ac:dyDescent="0.25">
      <c r="A545" t="s">
        <v>22</v>
      </c>
      <c r="B545">
        <v>155</v>
      </c>
    </row>
    <row r="546" spans="1:2" x14ac:dyDescent="0.25">
      <c r="A546" t="s">
        <v>22</v>
      </c>
      <c r="B546">
        <v>266</v>
      </c>
    </row>
    <row r="547" spans="1:2" x14ac:dyDescent="0.25">
      <c r="A547" t="s">
        <v>22</v>
      </c>
      <c r="B547">
        <v>155</v>
      </c>
    </row>
    <row r="548" spans="1:2" x14ac:dyDescent="0.25">
      <c r="A548" t="s">
        <v>22</v>
      </c>
      <c r="B548">
        <v>207</v>
      </c>
    </row>
    <row r="549" spans="1:2" x14ac:dyDescent="0.25">
      <c r="A549" t="s">
        <v>22</v>
      </c>
      <c r="B549">
        <v>245</v>
      </c>
    </row>
    <row r="550" spans="1:2" x14ac:dyDescent="0.25">
      <c r="A550" t="s">
        <v>22</v>
      </c>
      <c r="B550">
        <v>1573</v>
      </c>
    </row>
    <row r="551" spans="1:2" x14ac:dyDescent="0.25">
      <c r="A551" t="s">
        <v>22</v>
      </c>
      <c r="B551">
        <v>114</v>
      </c>
    </row>
    <row r="552" spans="1:2" x14ac:dyDescent="0.25">
      <c r="A552" t="s">
        <v>22</v>
      </c>
      <c r="B552">
        <v>93</v>
      </c>
    </row>
    <row r="553" spans="1:2" x14ac:dyDescent="0.25">
      <c r="A553" t="s">
        <v>22</v>
      </c>
      <c r="B553">
        <v>1681</v>
      </c>
    </row>
    <row r="554" spans="1:2" x14ac:dyDescent="0.25">
      <c r="A554" t="s">
        <v>22</v>
      </c>
      <c r="B554">
        <v>32</v>
      </c>
    </row>
    <row r="555" spans="1:2" x14ac:dyDescent="0.25">
      <c r="A555" t="s">
        <v>22</v>
      </c>
      <c r="B555">
        <v>135</v>
      </c>
    </row>
    <row r="556" spans="1:2" x14ac:dyDescent="0.25">
      <c r="A556" t="s">
        <v>22</v>
      </c>
      <c r="B556">
        <v>140</v>
      </c>
    </row>
    <row r="557" spans="1:2" x14ac:dyDescent="0.25">
      <c r="A557" t="s">
        <v>22</v>
      </c>
      <c r="B557">
        <v>92</v>
      </c>
    </row>
    <row r="558" spans="1:2" x14ac:dyDescent="0.25">
      <c r="A558" t="s">
        <v>22</v>
      </c>
      <c r="B558">
        <v>1015</v>
      </c>
    </row>
    <row r="559" spans="1:2" x14ac:dyDescent="0.25">
      <c r="A559" t="s">
        <v>22</v>
      </c>
      <c r="B559">
        <v>323</v>
      </c>
    </row>
    <row r="560" spans="1:2" x14ac:dyDescent="0.25">
      <c r="A560" t="s">
        <v>22</v>
      </c>
      <c r="B560">
        <v>2326</v>
      </c>
    </row>
    <row r="561" spans="1:2" x14ac:dyDescent="0.25">
      <c r="A561" t="s">
        <v>22</v>
      </c>
      <c r="B561">
        <v>381</v>
      </c>
    </row>
    <row r="562" spans="1:2" x14ac:dyDescent="0.25">
      <c r="A562" t="s">
        <v>22</v>
      </c>
      <c r="B562">
        <v>480</v>
      </c>
    </row>
    <row r="563" spans="1:2" x14ac:dyDescent="0.25">
      <c r="A563" t="s">
        <v>22</v>
      </c>
      <c r="B563">
        <v>226</v>
      </c>
    </row>
    <row r="564" spans="1:2" x14ac:dyDescent="0.25">
      <c r="A564" t="s">
        <v>22</v>
      </c>
      <c r="B564">
        <v>241</v>
      </c>
    </row>
    <row r="565" spans="1:2" x14ac:dyDescent="0.25">
      <c r="A565" t="s">
        <v>22</v>
      </c>
      <c r="B565">
        <v>132</v>
      </c>
    </row>
    <row r="566" spans="1:2" x14ac:dyDescent="0.25">
      <c r="A566" t="s">
        <v>22</v>
      </c>
      <c r="B566">
        <v>2043</v>
      </c>
    </row>
  </sheetData>
  <conditionalFormatting sqref="A567:A1048576">
    <cfRule type="containsText" dxfId="15" priority="13" operator="containsText" text="canceled">
      <formula>NOT(ISERROR(SEARCH("canceled",A567)))</formula>
    </cfRule>
    <cfRule type="containsText" dxfId="14" priority="14" operator="containsText" text="live">
      <formula>NOT(ISERROR(SEARCH("live",A567)))</formula>
    </cfRule>
    <cfRule type="containsText" dxfId="13" priority="15" operator="containsText" text="successful">
      <formula>NOT(ISERROR(SEARCH("successful",A567)))</formula>
    </cfRule>
    <cfRule type="containsText" dxfId="12" priority="16" operator="containsText" text="failed">
      <formula>NOT(ISERROR(SEARCH("failed",A567)))</formula>
    </cfRule>
  </conditionalFormatting>
  <conditionalFormatting sqref="D366:D1048576">
    <cfRule type="containsText" dxfId="11" priority="9" operator="containsText" text="canceled">
      <formula>NOT(ISERROR(SEARCH("canceled",D366)))</formula>
    </cfRule>
    <cfRule type="containsText" dxfId="10" priority="10" operator="containsText" text="live">
      <formula>NOT(ISERROR(SEARCH("live",D366)))</formula>
    </cfRule>
    <cfRule type="containsText" dxfId="9" priority="11" operator="containsText" text="successful">
      <formula>NOT(ISERROR(SEARCH("successful",D366)))</formula>
    </cfRule>
    <cfRule type="containsText" dxfId="8" priority="12" operator="containsText" text="failed">
      <formula>NOT(ISERROR(SEARCH("failed",D366)))</formula>
    </cfRule>
  </conditionalFormatting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 Funding</vt:lpstr>
      <vt:lpstr>Category Pivot</vt:lpstr>
      <vt:lpstr>Sub-Category Pivot</vt:lpstr>
      <vt:lpstr>Pivot Chart By Date</vt:lpstr>
      <vt:lpstr>Goal Analysis</vt:lpstr>
      <vt:lpstr>Statistical Analysis</vt:lpstr>
      <vt:lpstr>Category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2023-03-16T21:46:42Z</dcterms:created>
  <dcterms:modified xsi:type="dcterms:W3CDTF">2023-03-23T21:09:18Z</dcterms:modified>
</cp:coreProperties>
</file>