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ruger\Desktop\kløver-sfo-app\"/>
    </mc:Choice>
  </mc:AlternateContent>
  <xr:revisionPtr revIDLastSave="0" documentId="8_{BDDF605A-52C1-49D4-9AF4-CCD9E2B4504D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Børn pr modul" sheetId="3" r:id="rId1"/>
    <sheet name="personale" sheetId="4" r:id="rId2"/>
    <sheet name="careServiceBookingTable" sheetId="1" r:id="rId3"/>
  </sheets>
  <calcPr calcId="191028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8" i="4" l="1"/>
  <c r="N39" i="4"/>
  <c r="N37" i="4"/>
  <c r="M37" i="4"/>
  <c r="M39" i="4"/>
  <c r="M38" i="4"/>
  <c r="J59" i="1"/>
  <c r="I59" i="1"/>
  <c r="H59" i="1"/>
  <c r="H38" i="4"/>
  <c r="I38" i="4"/>
  <c r="J38" i="4"/>
  <c r="H39" i="4"/>
  <c r="I39" i="4"/>
  <c r="J39" i="4"/>
  <c r="J37" i="4"/>
  <c r="I37" i="4"/>
  <c r="H37" i="4"/>
  <c r="K38" i="4"/>
  <c r="K39" i="4"/>
  <c r="K37" i="4"/>
  <c r="K59" i="1"/>
  <c r="L39" i="4" l="1"/>
  <c r="H40" i="4"/>
  <c r="L38" i="4"/>
  <c r="L37" i="4"/>
  <c r="J40" i="4"/>
  <c r="I40" i="4"/>
</calcChain>
</file>

<file path=xl/sharedStrings.xml><?xml version="1.0" encoding="utf-8"?>
<sst xmlns="http://schemas.openxmlformats.org/spreadsheetml/2006/main" count="437" uniqueCount="218">
  <si>
    <t>Med</t>
  </si>
  <si>
    <t>Ja</t>
  </si>
  <si>
    <t>Rækkemærkater</t>
  </si>
  <si>
    <t>Morgen-</t>
  </si>
  <si>
    <t>Eftermiddag-</t>
  </si>
  <si>
    <t>Ferie-</t>
  </si>
  <si>
    <t>Hovedtotal</t>
  </si>
  <si>
    <t>Initialer</t>
  </si>
  <si>
    <t>Fornavn</t>
  </si>
  <si>
    <t>Efternavn</t>
  </si>
  <si>
    <t>Personaletekst</t>
  </si>
  <si>
    <t>Gruppe</t>
  </si>
  <si>
    <t>F-AH</t>
  </si>
  <si>
    <t>Anne Wethje</t>
  </si>
  <si>
    <t>Hansen</t>
  </si>
  <si>
    <t>Pædagog</t>
  </si>
  <si>
    <t>F-AK</t>
  </si>
  <si>
    <t>Ann-Kathrin</t>
  </si>
  <si>
    <t>Böhrnsen</t>
  </si>
  <si>
    <t>F-GR</t>
  </si>
  <si>
    <t>Gitte Heissel</t>
  </si>
  <si>
    <t>Rossen</t>
  </si>
  <si>
    <t>F-JJ</t>
  </si>
  <si>
    <t>Jeanett Lind</t>
  </si>
  <si>
    <t>Jensen</t>
  </si>
  <si>
    <t>F-JM</t>
  </si>
  <si>
    <t>Jonas</t>
  </si>
  <si>
    <t>Moisen</t>
  </si>
  <si>
    <t>Pæd. Ass.</t>
  </si>
  <si>
    <t>F-KB</t>
  </si>
  <si>
    <t>Karine</t>
  </si>
  <si>
    <t>Barnakyan</t>
  </si>
  <si>
    <t>F-LH</t>
  </si>
  <si>
    <t>Lone</t>
  </si>
  <si>
    <t>Hilke</t>
  </si>
  <si>
    <t>F-MS</t>
  </si>
  <si>
    <t>Michael Hønholt</t>
  </si>
  <si>
    <t>Seehagen</t>
  </si>
  <si>
    <t>F-NH</t>
  </si>
  <si>
    <t>Nanna</t>
  </si>
  <si>
    <t>Stud. / PAU</t>
  </si>
  <si>
    <t>F-SR</t>
  </si>
  <si>
    <t>Sara Juliane</t>
  </si>
  <si>
    <t>Ramsøe</t>
  </si>
  <si>
    <t>F-SH</t>
  </si>
  <si>
    <t>Sonja Inge</t>
  </si>
  <si>
    <t>Holst</t>
  </si>
  <si>
    <t>F-TP</t>
  </si>
  <si>
    <t>Tina</t>
  </si>
  <si>
    <t>Petersen</t>
  </si>
  <si>
    <t>Antal af Personaletekst</t>
  </si>
  <si>
    <t>Kolonnemærkater</t>
  </si>
  <si>
    <t>Børn / psn</t>
  </si>
  <si>
    <t>Psn</t>
  </si>
  <si>
    <t>Morg norm</t>
  </si>
  <si>
    <t>Eft norm</t>
  </si>
  <si>
    <t>Ferie norm</t>
  </si>
  <si>
    <t>Samlet norm</t>
  </si>
  <si>
    <t>Start</t>
  </si>
  <si>
    <t>Slut</t>
  </si>
  <si>
    <t>Navn</t>
  </si>
  <si>
    <t>Org Grp</t>
  </si>
  <si>
    <t>Modul</t>
  </si>
  <si>
    <t>Alder</t>
  </si>
  <si>
    <t>Morgen</t>
  </si>
  <si>
    <t>Eftermiddag</t>
  </si>
  <si>
    <t>Ferie</t>
  </si>
  <si>
    <t>13-08-2020</t>
  </si>
  <si>
    <t/>
  </si>
  <si>
    <t>Adam Diab</t>
  </si>
  <si>
    <t>SFONY</t>
  </si>
  <si>
    <t>7 år, 11 måneder</t>
  </si>
  <si>
    <t>01-08-2016</t>
  </si>
  <si>
    <t>Andreas Agerley Thomsen</t>
  </si>
  <si>
    <t>15 år, 4 måneder</t>
  </si>
  <si>
    <t>01-08-2019</t>
  </si>
  <si>
    <t>30-11-2022</t>
  </si>
  <si>
    <t>Andreas Deichgræber Maibøll</t>
  </si>
  <si>
    <t>EFTFERI</t>
  </si>
  <si>
    <t>9 år, 4 måneder</t>
  </si>
  <si>
    <t>01-12-2022</t>
  </si>
  <si>
    <t>SFOEFTE</t>
  </si>
  <si>
    <t>Nej</t>
  </si>
  <si>
    <t>29-03-2021</t>
  </si>
  <si>
    <t>Annabell Bækmand Vestergaard</t>
  </si>
  <si>
    <t>FERIENY</t>
  </si>
  <si>
    <t>8 år, 5 måneder</t>
  </si>
  <si>
    <t>01-06-2022</t>
  </si>
  <si>
    <t>Bjørn Clement</t>
  </si>
  <si>
    <t>16 år, 4 måneder</t>
  </si>
  <si>
    <t>Dominiki Giannoulakou</t>
  </si>
  <si>
    <t>16 år, 2 måneder</t>
  </si>
  <si>
    <t>01-05-2021</t>
  </si>
  <si>
    <t>Enes Demiri</t>
  </si>
  <si>
    <t>7 år, 2 måneder</t>
  </si>
  <si>
    <t>16-09-2016</t>
  </si>
  <si>
    <t>Ida Kallesøe Lyck</t>
  </si>
  <si>
    <t>17 år, 2 måneder</t>
  </si>
  <si>
    <t>05-09-2022</t>
  </si>
  <si>
    <t>Johannes Grau</t>
  </si>
  <si>
    <t>6 år, 2 måneder</t>
  </si>
  <si>
    <t>01-05-2022</t>
  </si>
  <si>
    <t>Julius Christian Diedrichsen</t>
  </si>
  <si>
    <t>6 år, 9 måneder</t>
  </si>
  <si>
    <t>03-01-2022</t>
  </si>
  <si>
    <t>Liam Snede Froberg Pustelnik</t>
  </si>
  <si>
    <t>7 år, 5 måneder</t>
  </si>
  <si>
    <t>17-10-2022</t>
  </si>
  <si>
    <t>31-07-2025</t>
  </si>
  <si>
    <t>Mathias Østergård Hansen</t>
  </si>
  <si>
    <t>6 år, 4 måneder</t>
  </si>
  <si>
    <t>Naomi Estella Rasmussen</t>
  </si>
  <si>
    <t>SFOMOR</t>
  </si>
  <si>
    <t>7 år, 7 måneder</t>
  </si>
  <si>
    <t>Rasmus Hougaard Voigt</t>
  </si>
  <si>
    <t>Simon Lund</t>
  </si>
  <si>
    <t>15 år, 2 måneder</t>
  </si>
  <si>
    <t>12-09-2022</t>
  </si>
  <si>
    <t>Victor Carstensen Schmidt</t>
  </si>
  <si>
    <t>Alexander Cengiz Petersen</t>
  </si>
  <si>
    <t>9 år, 7 måneder</t>
  </si>
  <si>
    <t>01-10-2019</t>
  </si>
  <si>
    <t>August Alvin Mølkjær Hansen</t>
  </si>
  <si>
    <t>10 år, 3 måneder</t>
  </si>
  <si>
    <t>Christian Hamann</t>
  </si>
  <si>
    <t>9 år, 2 måneder</t>
  </si>
  <si>
    <t>01-08-2021</t>
  </si>
  <si>
    <t>Davud Zeljkovic</t>
  </si>
  <si>
    <t>7 år, 10 måneder</t>
  </si>
  <si>
    <t>16-10-2022</t>
  </si>
  <si>
    <t>21-12-2022</t>
  </si>
  <si>
    <t>Emil Husballe Pape Henriksen</t>
  </si>
  <si>
    <t>MOREFTE</t>
  </si>
  <si>
    <t>10 år, 4 måneder</t>
  </si>
  <si>
    <t>01-01-2023</t>
  </si>
  <si>
    <t>22-12-2022</t>
  </si>
  <si>
    <t>31-12-2022</t>
  </si>
  <si>
    <t>01-08-2017</t>
  </si>
  <si>
    <t>Fares Diab</t>
  </si>
  <si>
    <t>11 år, 8 måneder</t>
  </si>
  <si>
    <t>28-03-2022</t>
  </si>
  <si>
    <t>Freja Marie Pustal Juhl</t>
  </si>
  <si>
    <t>10 år, 2 måneder</t>
  </si>
  <si>
    <t>Frederik ???</t>
  </si>
  <si>
    <t>Hamza Ahmad Loubani</t>
  </si>
  <si>
    <t>14 år, 3 måneder</t>
  </si>
  <si>
    <t>01-08-2018</t>
  </si>
  <si>
    <t>Jonas Christian Lang</t>
  </si>
  <si>
    <t>15 år, 0 måneder</t>
  </si>
  <si>
    <t>04-10-2021</t>
  </si>
  <si>
    <t>Kathleen Knudsen</t>
  </si>
  <si>
    <t>13 år, 0 måneder</t>
  </si>
  <si>
    <t>25-10-2021</t>
  </si>
  <si>
    <t>Lara Refsing Lundgren</t>
  </si>
  <si>
    <t>08-08-2016</t>
  </si>
  <si>
    <t>Matin Alizadeh</t>
  </si>
  <si>
    <t>14 år, 10 måneder</t>
  </si>
  <si>
    <t>01-11-2022</t>
  </si>
  <si>
    <t>Matthias Gunnarsson</t>
  </si>
  <si>
    <t>12 år, 10 måneder</t>
  </si>
  <si>
    <t>20-08-2018</t>
  </si>
  <si>
    <t>Mira Mustapha El Hajj</t>
  </si>
  <si>
    <t>12 år, 5 måneder</t>
  </si>
  <si>
    <t>Mohamadsoheil Haydari</t>
  </si>
  <si>
    <t>11 år, 7 måneder</t>
  </si>
  <si>
    <t>16-07-2022</t>
  </si>
  <si>
    <t>Nate Nielsen-Diercks</t>
  </si>
  <si>
    <t>MORFERI</t>
  </si>
  <si>
    <t>13 år, 6 måneder</t>
  </si>
  <si>
    <t>21-12-2020</t>
  </si>
  <si>
    <t>Nohr Ravnsbæk Madsen</t>
  </si>
  <si>
    <t>8 år, 1 måneder</t>
  </si>
  <si>
    <t>Rasmus Andrusiak Bonde</t>
  </si>
  <si>
    <t>11 år, 4 måneder</t>
  </si>
  <si>
    <t>Rasmus Anthony Lund</t>
  </si>
  <si>
    <t>Rasmus Schou</t>
  </si>
  <si>
    <t>13 år, 11 måneder</t>
  </si>
  <si>
    <t>31-08-2020</t>
  </si>
  <si>
    <t>Rizan Mustafa</t>
  </si>
  <si>
    <t>8 år, 7 måneder</t>
  </si>
  <si>
    <t>01-02-2018</t>
  </si>
  <si>
    <t>Roomak Izadi-Alikhani</t>
  </si>
  <si>
    <t>Simon Nørskov Tolbøl</t>
  </si>
  <si>
    <t>15 år, 9 måneder</t>
  </si>
  <si>
    <t>Tobias Skipper Christian Petersen</t>
  </si>
  <si>
    <t>13 år, 9 måneder</t>
  </si>
  <si>
    <t>Tobias Steger Bladt</t>
  </si>
  <si>
    <t>15 år, 6 måneder</t>
  </si>
  <si>
    <t>01-09-2021</t>
  </si>
  <si>
    <t>Vilberg Logi Kjartansson</t>
  </si>
  <si>
    <t>8 år, 9 måneder</t>
  </si>
  <si>
    <t>01-01-2020</t>
  </si>
  <si>
    <t>William Florup Grønvall</t>
  </si>
  <si>
    <t>William Riise Korsgaard</t>
  </si>
  <si>
    <t>14 år, 6 måneder</t>
  </si>
  <si>
    <t>08-08-2022</t>
  </si>
  <si>
    <t>Baldur Ask Otzen</t>
  </si>
  <si>
    <t>6 år, 5 måneder</t>
  </si>
  <si>
    <t>Emil Skov Petersen</t>
  </si>
  <si>
    <t>6 år, 8 måneder</t>
  </si>
  <si>
    <t>15-08-2022</t>
  </si>
  <si>
    <t>Gustav Holmgaard Bak</t>
  </si>
  <si>
    <t>7 år, 4 måneder</t>
  </si>
  <si>
    <t>Jonas Jacob Jørgensen</t>
  </si>
  <si>
    <t>6 år, 6 måneder</t>
  </si>
  <si>
    <t>Kaitlin Knudsen</t>
  </si>
  <si>
    <t>25-11-2020</t>
  </si>
  <si>
    <t>Lina Mohammed Zanhar</t>
  </si>
  <si>
    <t>11 år, 6 måneder</t>
  </si>
  <si>
    <t>Lukas Jensen Frederiksen</t>
  </si>
  <si>
    <t>12 år, 0 måneder</t>
  </si>
  <si>
    <t>22-11-2018</t>
  </si>
  <si>
    <t>Obayda Ahmad Loubani</t>
  </si>
  <si>
    <t>10 år, 10 måneder</t>
  </si>
  <si>
    <t>27-06-2022</t>
  </si>
  <si>
    <t>Oliver Kjærgaard Christensen</t>
  </si>
  <si>
    <t>5 år, 11 måneder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</si>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</sst>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name val="Calibri"/>
    </font>
    <font>
      <b/>
      <sz val="12"/>
      <color theme="1"/>
      <name val="Calibri"/>
    </font>
    <font>
      <b/>
      <sz val="12"/>
      <name val="Calibri"/>
      <family val="2"/>
    </font>
    <font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/>
    <xf numFmtId="164" fontId="2" fillId="0" borderId="0" xfId="0" applyNumberFormat="1" applyFont="1"/>
    <xf numFmtId="1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[Normering af børn og personale (1).xlsx]Børn pr modul!Pivottabel6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'Børn pr modul'!$B$3</c:f>
              <c:strCache>
                <c:ptCount val="1"/>
                <c:pt idx="0">
                  <c:v>Morgen-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'Børn pr modul'!$A$4:$A$7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'Børn pr modul'!$B$4:$B$7</c:f>
              <c:numCache>
                <c:formatCode>General</c:formatCode>
                <c:ptCount val="3"/>
                <c:pt idx="0">
                  <c:v>9</c:v>
                </c:pt>
                <c:pt idx="1">
                  <c:v>15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E4B1-472F-9ABD-6A999632E0E7}"/>
            </c:ext>
          </c:extLst>
        </c:ser>
        <c:ser>
          <c:idx val="1"/>
          <c:order val="1"/>
          <c:tx>
            <c:strRef>
              <c:f>'Børn pr modul'!$C$3</c:f>
              <c:strCache>
                <c:ptCount val="1"/>
                <c:pt idx="0">
                  <c:v>Eftermiddag-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'Børn pr modul'!$A$4:$A$7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'Børn pr modul'!$C$4:$C$7</c:f>
              <c:numCache>
                <c:formatCode>General</c:formatCode>
                <c:ptCount val="3"/>
                <c:pt idx="0">
                  <c:v>11</c:v>
                </c:pt>
                <c:pt idx="1">
                  <c:v>26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E4B1-472F-9ABD-6A999632E0E7}"/>
            </c:ext>
          </c:extLst>
        </c:ser>
        <c:ser>
          <c:idx val="2"/>
          <c:order val="2"/>
          <c:tx>
            <c:strRef>
              <c:f>'Børn pr modul'!$D$3</c:f>
              <c:strCache>
                <c:ptCount val="1"/>
                <c:pt idx="0">
                  <c:v>Ferie-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'Børn pr modul'!$A$4:$A$7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'Børn pr modul'!$D$4:$D$7</c:f>
              <c:numCache>
                <c:formatCode>General</c:formatCode>
                <c:ptCount val="3"/>
                <c:pt idx="0">
                  <c:v>13</c:v>
                </c:pt>
                <c:pt idx="1">
                  <c:v>19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E4B1-472F-9ABD-6A999632E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361768"/>
        <c:axId val="528360784"/>
      </c:barChart>
      <c:catAx>
        <c:axId val="52836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28360784"/>
        <c:crosses val="autoZero"/>
        <c:auto val="1"/>
        <c:lblAlgn val="ctr"/>
        <c:lblOffset val="100"/>
        <c:noMultiLvlLbl val="0"/>
      </c:catAx>
      <c:valAx>
        <c:axId val="52836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28361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83820</xdr:colOff>
      <xdr:row>2</xdr:row>
      <xdr:rowOff>34290</xdr:rowOff>
    </xdr:from>
    <xdr:to>
      <xdr:col>13</xdr:col>
      <xdr:colOff>60960</xdr:colOff>
      <xdr:row>21</xdr:row>
      <xdr:rowOff>175260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Hønholt Seehagen" refreshedDate="44887.469919097224" createdVersion="6" refreshedVersion="8" minRefreshableVersion="3" recordCount="13" xr:uid="{00000000-000A-0000-FFFF-FFFF01000000}">
  <cacheSource type="worksheet">
    <worksheetSource name="Tabel2"/>
  </cacheSource>
  <cacheFields count="5">
    <cacheField name="Initialer" numFmtId="0">
      <sharedItems containsBlank="1"/>
    </cacheField>
    <cacheField name="Fornavn" numFmtId="0">
      <sharedItems containsBlank="1"/>
    </cacheField>
    <cacheField name="Efternavn" numFmtId="0">
      <sharedItems containsBlank="1"/>
    </cacheField>
    <cacheField name="Personaletekst" numFmtId="0">
      <sharedItems count="6">
        <s v="Pædagog"/>
        <s v="Pæd. Ass."/>
        <s v="Stud. / PAU"/>
        <s v="SFO-studerende" u="1"/>
        <s v="Pædagogisk assistent" u="1"/>
        <s v="PAU-elev" u="1"/>
      </sharedItems>
    </cacheField>
    <cacheField name="Gruppe" numFmtId="0">
      <sharedItems containsSemiMixedTypes="0" containsString="0" containsNumber="1" containsInteger="1" minValue="1" maxValue="3" count="3">
        <n v="3"/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Hønholt Seehagen" refreshedDate="44887.470262268522" createdVersion="6" refreshedVersion="8" minRefreshableVersion="3" recordCount="57" xr:uid="{00000000-000A-0000-FFFF-FFFF00000000}">
  <cacheSource type="worksheet">
    <worksheetSource name="Tabel1"/>
  </cacheSource>
  <cacheFields count="11">
    <cacheField name="Start" numFmtId="0">
      <sharedItems containsBlank="1"/>
    </cacheField>
    <cacheField name="Slut" numFmtId="0">
      <sharedItems containsBlank="1"/>
    </cacheField>
    <cacheField name="Navn" numFmtId="0">
      <sharedItems/>
    </cacheField>
    <cacheField name="Gruppe" numFmtId="0">
      <sharedItems containsSemiMixedTypes="0" containsString="0" containsNumber="1" containsInteger="1" minValue="1" maxValue="3" count="3">
        <n v="1"/>
        <n v="2"/>
        <n v="3"/>
      </sharedItems>
    </cacheField>
    <cacheField name="Org Grp" numFmtId="0">
      <sharedItems containsString="0" containsBlank="1" containsNumber="1" containsInteger="1" minValue="1" maxValue="3"/>
    </cacheField>
    <cacheField name="Modul" numFmtId="0">
      <sharedItems containsBlank="1"/>
    </cacheField>
    <cacheField name="Alder" numFmtId="0">
      <sharedItems containsBlank="1"/>
    </cacheField>
    <cacheField name="Morgen" numFmtId="0">
      <sharedItems containsString="0" containsBlank="1" containsNumber="1" containsInteger="1" minValue="0" maxValue="1"/>
    </cacheField>
    <cacheField name="Eftermiddag" numFmtId="0">
      <sharedItems containsString="0" containsBlank="1" containsNumber="1" containsInteger="1" minValue="0" maxValue="1"/>
    </cacheField>
    <cacheField name="Ferie" numFmtId="0">
      <sharedItems containsString="0" containsBlank="1" containsNumber="1" containsInteger="1" minValue="0" maxValue="1"/>
    </cacheField>
    <cacheField name="Med" numFmtId="0">
      <sharedItems containsBlank="1" count="3">
        <s v="Ja"/>
        <s v="Nej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s v="F-AH"/>
    <s v="Anne Wethje"/>
    <s v="Hansen"/>
    <x v="0"/>
    <x v="0"/>
  </r>
  <r>
    <s v="F-AK"/>
    <s v="Ann-Kathrin"/>
    <s v="Böhrnsen"/>
    <x v="0"/>
    <x v="1"/>
  </r>
  <r>
    <s v="F-GR"/>
    <s v="Gitte Heissel"/>
    <s v="Rossen"/>
    <x v="0"/>
    <x v="0"/>
  </r>
  <r>
    <s v="F-JJ"/>
    <s v="Jeanett Lind"/>
    <s v="Jensen"/>
    <x v="0"/>
    <x v="0"/>
  </r>
  <r>
    <s v="F-JM"/>
    <s v="Jonas"/>
    <s v="Moisen"/>
    <x v="1"/>
    <x v="1"/>
  </r>
  <r>
    <s v="F-KB"/>
    <s v="Karine"/>
    <s v="Barnakyan"/>
    <x v="0"/>
    <x v="2"/>
  </r>
  <r>
    <s v="F-LH"/>
    <s v="Lone"/>
    <s v="Hilke"/>
    <x v="1"/>
    <x v="1"/>
  </r>
  <r>
    <s v="F-MS"/>
    <s v="Michael Hønholt"/>
    <s v="Seehagen"/>
    <x v="0"/>
    <x v="2"/>
  </r>
  <r>
    <s v="F-NH"/>
    <s v="Nanna"/>
    <s v="Hansen"/>
    <x v="2"/>
    <x v="1"/>
  </r>
  <r>
    <s v="F-SR"/>
    <s v="Sara Juliane"/>
    <s v="Ramsøe"/>
    <x v="1"/>
    <x v="2"/>
  </r>
  <r>
    <s v="F-SH"/>
    <s v="Sonja Inge"/>
    <s v="Holst"/>
    <x v="0"/>
    <x v="2"/>
  </r>
  <r>
    <s v="F-TP"/>
    <s v="Tina"/>
    <s v="Petersen"/>
    <x v="0"/>
    <x v="2"/>
  </r>
  <r>
    <m/>
    <m/>
    <m/>
    <x v="2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s v="13-08-2020"/>
    <s v=""/>
    <s v="Adam Diab"/>
    <x v="0"/>
    <n v="1"/>
    <s v="SFONY"/>
    <s v="7 år, 11 måneder"/>
    <n v="1"/>
    <n v="1"/>
    <n v="1"/>
    <x v="0"/>
  </r>
  <r>
    <s v="01-08-2016"/>
    <s v=""/>
    <s v="Andreas Agerley Thomsen"/>
    <x v="0"/>
    <n v="1"/>
    <s v="SFONY"/>
    <s v="15 år, 4 måneder"/>
    <n v="1"/>
    <n v="1"/>
    <n v="1"/>
    <x v="0"/>
  </r>
  <r>
    <s v="01-08-2019"/>
    <s v="30-11-2022"/>
    <s v="Andreas Deichgræber Maibøll"/>
    <x v="0"/>
    <n v="1"/>
    <s v="EFTFERI"/>
    <s v="9 år, 4 måneder"/>
    <n v="0"/>
    <n v="1"/>
    <n v="1"/>
    <x v="0"/>
  </r>
  <r>
    <s v="01-12-2022"/>
    <s v=""/>
    <s v="Andreas Deichgræber Maibøll"/>
    <x v="0"/>
    <n v="1"/>
    <s v="SFOEFTE"/>
    <s v="9 år, 4 måneder"/>
    <n v="0"/>
    <n v="1"/>
    <n v="0"/>
    <x v="1"/>
  </r>
  <r>
    <s v="29-03-2021"/>
    <s v=""/>
    <s v="Annabell Bækmand Vestergaard"/>
    <x v="0"/>
    <n v="1"/>
    <s v="FERIENY"/>
    <s v="8 år, 5 måneder"/>
    <n v="0"/>
    <n v="0"/>
    <n v="1"/>
    <x v="0"/>
  </r>
  <r>
    <s v="01-06-2022"/>
    <s v=""/>
    <s v="Bjørn Clement"/>
    <x v="0"/>
    <n v="1"/>
    <s v="FERIENY"/>
    <s v="16 år, 4 måneder"/>
    <n v="0"/>
    <n v="0"/>
    <n v="1"/>
    <x v="0"/>
  </r>
  <r>
    <s v="01-08-2016"/>
    <s v=""/>
    <s v="Dominiki Giannoulakou"/>
    <x v="0"/>
    <n v="1"/>
    <s v="SFONY"/>
    <s v="16 år, 2 måneder"/>
    <n v="1"/>
    <n v="1"/>
    <n v="1"/>
    <x v="0"/>
  </r>
  <r>
    <s v="01-05-2021"/>
    <s v=""/>
    <s v="Enes Demiri"/>
    <x v="0"/>
    <n v="1"/>
    <s v="SFONY"/>
    <s v="7 år, 2 måneder"/>
    <n v="1"/>
    <n v="1"/>
    <n v="1"/>
    <x v="0"/>
  </r>
  <r>
    <s v="16-09-2016"/>
    <s v=""/>
    <s v="Ida Kallesøe Lyck"/>
    <x v="0"/>
    <n v="1"/>
    <s v="EFTFERI"/>
    <s v="17 år, 2 måneder"/>
    <n v="0"/>
    <n v="1"/>
    <n v="1"/>
    <x v="0"/>
  </r>
  <r>
    <s v="05-09-2022"/>
    <s v=""/>
    <s v="Johannes Grau"/>
    <x v="0"/>
    <n v="1"/>
    <s v="SFOEFTE"/>
    <s v="6 år, 2 måneder"/>
    <n v="0"/>
    <n v="1"/>
    <n v="0"/>
    <x v="0"/>
  </r>
  <r>
    <s v="01-05-2022"/>
    <s v=""/>
    <s v="Julius Christian Diedrichsen"/>
    <x v="0"/>
    <n v="1"/>
    <s v="SFONY"/>
    <s v="6 år, 9 måneder"/>
    <n v="1"/>
    <n v="1"/>
    <n v="1"/>
    <x v="0"/>
  </r>
  <r>
    <s v="03-01-2022"/>
    <s v=""/>
    <s v="Liam Snede Froberg Pustelnik"/>
    <x v="0"/>
    <n v="1"/>
    <s v="SFONY"/>
    <s v="7 år, 5 måneder"/>
    <n v="1"/>
    <n v="1"/>
    <n v="1"/>
    <x v="0"/>
  </r>
  <r>
    <s v="17-10-2022"/>
    <s v="31-07-2025"/>
    <s v="Mathias Østergård Hansen"/>
    <x v="0"/>
    <n v="1"/>
    <s v="FERIENY"/>
    <s v="6 år, 4 måneder"/>
    <n v="0"/>
    <n v="0"/>
    <n v="1"/>
    <x v="0"/>
  </r>
  <r>
    <s v="03-01-2022"/>
    <s v=""/>
    <s v="Naomi Estella Rasmussen"/>
    <x v="0"/>
    <n v="1"/>
    <s v="SFOMOR"/>
    <s v="7 år, 7 måneder"/>
    <n v="1"/>
    <n v="0"/>
    <n v="0"/>
    <x v="0"/>
  </r>
  <r>
    <s v="01-05-2022"/>
    <s v=""/>
    <s v="Rasmus Hougaard Voigt"/>
    <x v="0"/>
    <n v="1"/>
    <s v="SFONY"/>
    <s v="6 år, 9 måneder"/>
    <n v="1"/>
    <n v="1"/>
    <n v="1"/>
    <x v="0"/>
  </r>
  <r>
    <s v="01-08-2016"/>
    <s v=""/>
    <s v="Simon Lund"/>
    <x v="0"/>
    <n v="1"/>
    <s v="EFTFERI"/>
    <s v="15 år, 2 måneder"/>
    <n v="0"/>
    <n v="1"/>
    <n v="1"/>
    <x v="0"/>
  </r>
  <r>
    <s v="12-09-2022"/>
    <s v=""/>
    <s v="Victor Carstensen Schmidt"/>
    <x v="0"/>
    <n v="1"/>
    <s v="SFOMOR"/>
    <s v="6 år, 9 måneder"/>
    <n v="1"/>
    <n v="0"/>
    <n v="0"/>
    <x v="0"/>
  </r>
  <r>
    <s v="01-08-2019"/>
    <s v=""/>
    <s v="Alexander Cengiz Petersen"/>
    <x v="1"/>
    <n v="3"/>
    <s v="SFONY"/>
    <s v="9 år, 7 måneder"/>
    <n v="1"/>
    <n v="1"/>
    <n v="1"/>
    <x v="0"/>
  </r>
  <r>
    <s v="01-10-2019"/>
    <s v=""/>
    <s v="August Alvin Mølkjær Hansen"/>
    <x v="1"/>
    <n v="3"/>
    <s v="SFONY"/>
    <s v="10 år, 3 måneder"/>
    <n v="1"/>
    <n v="1"/>
    <n v="1"/>
    <x v="0"/>
  </r>
  <r>
    <s v="01-06-2022"/>
    <s v=""/>
    <s v="Christian Hamann"/>
    <x v="1"/>
    <n v="2"/>
    <s v="SFONY"/>
    <s v="9 år, 2 måneder"/>
    <n v="1"/>
    <n v="1"/>
    <n v="1"/>
    <x v="0"/>
  </r>
  <r>
    <s v="01-08-2021"/>
    <s v=""/>
    <s v="Davud Zeljkovic"/>
    <x v="1"/>
    <n v="2"/>
    <s v="SFOEFTE"/>
    <s v="7 år, 10 måneder"/>
    <n v="0"/>
    <n v="1"/>
    <n v="0"/>
    <x v="0"/>
  </r>
  <r>
    <s v="16-10-2022"/>
    <s v="21-12-2022"/>
    <s v="Emil Husballe Pape Henriksen"/>
    <x v="1"/>
    <n v="2"/>
    <s v="MOREFTE"/>
    <s v="10 år, 4 måneder"/>
    <n v="1"/>
    <n v="1"/>
    <n v="0"/>
    <x v="0"/>
  </r>
  <r>
    <s v="01-01-2023"/>
    <s v=""/>
    <s v="Emil Husballe Pape Henriksen"/>
    <x v="1"/>
    <n v="2"/>
    <s v="MOREFTE"/>
    <s v="10 år, 4 måneder"/>
    <n v="1"/>
    <n v="1"/>
    <n v="0"/>
    <x v="1"/>
  </r>
  <r>
    <s v="22-12-2022"/>
    <s v="31-12-2022"/>
    <s v="Emil Husballe Pape Henriksen"/>
    <x v="1"/>
    <n v="2"/>
    <s v="SFONY"/>
    <s v="10 år, 4 måneder"/>
    <n v="1"/>
    <n v="1"/>
    <n v="1"/>
    <x v="1"/>
  </r>
  <r>
    <s v="01-08-2017"/>
    <s v=""/>
    <s v="Fares Diab"/>
    <x v="1"/>
    <n v="2"/>
    <s v="SFONY"/>
    <s v="11 år, 8 måneder"/>
    <n v="1"/>
    <n v="1"/>
    <n v="1"/>
    <x v="0"/>
  </r>
  <r>
    <s v="28-03-2022"/>
    <s v=""/>
    <s v="Freja Marie Pustal Juhl"/>
    <x v="1"/>
    <n v="2"/>
    <s v="EFTFERI"/>
    <s v="10 år, 2 måneder"/>
    <n v="0"/>
    <n v="1"/>
    <n v="1"/>
    <x v="0"/>
  </r>
  <r>
    <m/>
    <m/>
    <s v="Frederik ???"/>
    <x v="1"/>
    <m/>
    <m/>
    <m/>
    <m/>
    <m/>
    <m/>
    <x v="2"/>
  </r>
  <r>
    <s v="01-08-2016"/>
    <s v=""/>
    <s v="Hamza Ahmad Loubani"/>
    <x v="1"/>
    <n v="2"/>
    <s v="SFONY"/>
    <s v="14 år, 3 måneder"/>
    <n v="1"/>
    <n v="1"/>
    <n v="1"/>
    <x v="0"/>
  </r>
  <r>
    <s v="01-08-2018"/>
    <s v="31-12-2022"/>
    <s v="Jonas Christian Lang"/>
    <x v="1"/>
    <n v="3"/>
    <s v="SFONY"/>
    <s v="15 år, 0 måneder"/>
    <n v="1"/>
    <n v="1"/>
    <n v="1"/>
    <x v="0"/>
  </r>
  <r>
    <s v="04-10-2021"/>
    <s v=""/>
    <s v="Kathleen Knudsen"/>
    <x v="1"/>
    <n v="3"/>
    <s v="EFTFERI"/>
    <s v="13 år, 0 måneder"/>
    <n v="0"/>
    <n v="1"/>
    <n v="1"/>
    <x v="0"/>
  </r>
  <r>
    <s v="25-10-2021"/>
    <s v=""/>
    <s v="Lara Refsing Lundgren"/>
    <x v="1"/>
    <n v="2"/>
    <s v="SFOEFTE"/>
    <s v="10 år, 2 måneder"/>
    <n v="0"/>
    <n v="1"/>
    <n v="0"/>
    <x v="0"/>
  </r>
  <r>
    <s v="08-08-2016"/>
    <s v=""/>
    <s v="Matin Alizadeh"/>
    <x v="1"/>
    <n v="2"/>
    <s v="SFOEFTE"/>
    <s v="14 år, 10 måneder"/>
    <n v="0"/>
    <n v="1"/>
    <n v="0"/>
    <x v="0"/>
  </r>
  <r>
    <s v="01-11-2022"/>
    <s v=""/>
    <s v="Matthias Gunnarsson"/>
    <x v="1"/>
    <n v="2"/>
    <s v="SFOEFTE"/>
    <s v="12 år, 10 måneder"/>
    <n v="0"/>
    <n v="1"/>
    <n v="0"/>
    <x v="0"/>
  </r>
  <r>
    <s v="20-08-2018"/>
    <s v=""/>
    <s v="Mira Mustapha El Hajj"/>
    <x v="1"/>
    <n v="3"/>
    <s v="SFONY"/>
    <s v="12 år, 5 måneder"/>
    <n v="1"/>
    <n v="1"/>
    <n v="1"/>
    <x v="0"/>
  </r>
  <r>
    <s v="01-08-2017"/>
    <s v=""/>
    <s v="Mohamadsoheil Haydari"/>
    <x v="1"/>
    <n v="2"/>
    <s v="SFONY"/>
    <s v="11 år, 7 måneder"/>
    <n v="1"/>
    <n v="1"/>
    <n v="1"/>
    <x v="0"/>
  </r>
  <r>
    <s v="16-07-2022"/>
    <s v=""/>
    <s v="Nate Nielsen-Diercks"/>
    <x v="1"/>
    <n v="2"/>
    <s v="MORFERI"/>
    <s v="13 år, 6 måneder"/>
    <n v="1"/>
    <n v="0"/>
    <n v="1"/>
    <x v="0"/>
  </r>
  <r>
    <s v="21-12-2020"/>
    <s v=""/>
    <s v="Nohr Ravnsbæk Madsen"/>
    <x v="1"/>
    <n v="2"/>
    <s v="FERIENY"/>
    <s v="8 år, 1 måneder"/>
    <n v="0"/>
    <n v="0"/>
    <n v="1"/>
    <x v="0"/>
  </r>
  <r>
    <s v="01-08-2017"/>
    <s v=""/>
    <s v="Rasmus Andrusiak Bonde"/>
    <x v="1"/>
    <n v="3"/>
    <s v="SFONY"/>
    <s v="11 år, 4 måneder"/>
    <n v="1"/>
    <n v="1"/>
    <n v="1"/>
    <x v="0"/>
  </r>
  <r>
    <s v="01-08-2019"/>
    <s v=""/>
    <s v="Rasmus Anthony Lund"/>
    <x v="1"/>
    <n v="2"/>
    <s v="SFONY"/>
    <s v="15 år, 4 måneder"/>
    <n v="1"/>
    <n v="1"/>
    <n v="1"/>
    <x v="0"/>
  </r>
  <r>
    <s v="01-08-2018"/>
    <s v=""/>
    <s v="Rasmus Schou"/>
    <x v="1"/>
    <n v="2"/>
    <s v="MOREFTE"/>
    <s v="13 år, 11 måneder"/>
    <n v="1"/>
    <n v="1"/>
    <n v="0"/>
    <x v="0"/>
  </r>
  <r>
    <s v="31-08-2020"/>
    <s v=""/>
    <s v="Rizan Mustafa"/>
    <x v="1"/>
    <n v="2"/>
    <s v="EFTFERI"/>
    <s v="8 år, 7 måneder"/>
    <n v="0"/>
    <n v="1"/>
    <n v="1"/>
    <x v="0"/>
  </r>
  <r>
    <s v="01-02-2018"/>
    <s v=""/>
    <s v="Roomak Izadi-Alikhani"/>
    <x v="1"/>
    <n v="2"/>
    <s v="EFTFERI"/>
    <s v="11 år, 4 måneder"/>
    <n v="0"/>
    <n v="1"/>
    <n v="1"/>
    <x v="0"/>
  </r>
  <r>
    <s v="01-08-2016"/>
    <s v=""/>
    <s v="Simon Nørskov Tolbøl"/>
    <x v="1"/>
    <n v="2"/>
    <s v="SFONY"/>
    <s v="15 år, 9 måneder"/>
    <n v="1"/>
    <n v="1"/>
    <n v="1"/>
    <x v="0"/>
  </r>
  <r>
    <s v="01-08-2016"/>
    <s v=""/>
    <s v="Tobias Skipper Christian Petersen"/>
    <x v="1"/>
    <n v="2"/>
    <s v="EFTFERI"/>
    <s v="13 år, 9 måneder"/>
    <n v="0"/>
    <n v="1"/>
    <n v="1"/>
    <x v="0"/>
  </r>
  <r>
    <s v="01-11-2022"/>
    <s v=""/>
    <s v="Tobias Steger Bladt"/>
    <x v="1"/>
    <n v="2"/>
    <s v="SFOEFTE"/>
    <s v="15 år, 6 måneder"/>
    <n v="0"/>
    <n v="1"/>
    <n v="0"/>
    <x v="0"/>
  </r>
  <r>
    <s v="01-09-2021"/>
    <s v=""/>
    <s v="Vilberg Logi Kjartansson"/>
    <x v="1"/>
    <n v="2"/>
    <s v="SFOEFTE"/>
    <s v="8 år, 9 måneder"/>
    <n v="0"/>
    <n v="1"/>
    <n v="0"/>
    <x v="0"/>
  </r>
  <r>
    <s v="01-01-2020"/>
    <s v=""/>
    <s v="William Florup Grønvall"/>
    <x v="1"/>
    <n v="2"/>
    <s v="SFOEFTE"/>
    <s v="15 år, 6 måneder"/>
    <n v="0"/>
    <n v="1"/>
    <n v="0"/>
    <x v="0"/>
  </r>
  <r>
    <s v="01-08-2016"/>
    <s v=""/>
    <s v="William Riise Korsgaard"/>
    <x v="1"/>
    <n v="2"/>
    <s v="SFONY"/>
    <s v="14 år, 6 måneder"/>
    <n v="1"/>
    <n v="1"/>
    <n v="1"/>
    <x v="0"/>
  </r>
  <r>
    <s v="08-08-2022"/>
    <s v=""/>
    <s v="Baldur Ask Otzen"/>
    <x v="2"/>
    <n v="1"/>
    <s v="SFONY"/>
    <s v="6 år, 5 måneder"/>
    <n v="1"/>
    <n v="1"/>
    <n v="1"/>
    <x v="0"/>
  </r>
  <r>
    <s v="01-05-2022"/>
    <s v=""/>
    <s v="Emil Skov Petersen"/>
    <x v="2"/>
    <n v="1"/>
    <s v="SFONY"/>
    <s v="6 år, 8 måneder"/>
    <n v="1"/>
    <n v="1"/>
    <n v="1"/>
    <x v="0"/>
  </r>
  <r>
    <s v="15-08-2022"/>
    <s v=""/>
    <s v="Gustav Holmgaard Bak"/>
    <x v="2"/>
    <n v="1"/>
    <s v="SFONY"/>
    <s v="7 år, 4 måneder"/>
    <n v="1"/>
    <n v="1"/>
    <n v="1"/>
    <x v="0"/>
  </r>
  <r>
    <s v="15-08-2022"/>
    <s v=""/>
    <s v="Jonas Jacob Jørgensen"/>
    <x v="2"/>
    <n v="1"/>
    <s v="SFOEFTE"/>
    <s v="6 år, 6 måneder"/>
    <n v="0"/>
    <n v="1"/>
    <n v="0"/>
    <x v="0"/>
  </r>
  <r>
    <s v="04-10-2021"/>
    <s v=""/>
    <s v="Kaitlin Knudsen"/>
    <x v="2"/>
    <n v="1"/>
    <s v="EFTFERI"/>
    <s v="13 år, 0 måneder"/>
    <n v="0"/>
    <n v="1"/>
    <n v="1"/>
    <x v="0"/>
  </r>
  <r>
    <s v="25-11-2020"/>
    <s v=""/>
    <s v="Lina Mohammed Zanhar"/>
    <x v="2"/>
    <n v="3"/>
    <s v="SFONY"/>
    <s v="11 år, 6 måneder"/>
    <n v="1"/>
    <n v="1"/>
    <n v="1"/>
    <x v="0"/>
  </r>
  <r>
    <s v="01-08-2017"/>
    <s v=""/>
    <s v="Lukas Jensen Frederiksen"/>
    <x v="2"/>
    <n v="1"/>
    <s v="EFTFERI"/>
    <s v="12 år, 0 måneder"/>
    <n v="0"/>
    <n v="1"/>
    <n v="1"/>
    <x v="0"/>
  </r>
  <r>
    <s v="22-11-2018"/>
    <s v=""/>
    <s v="Obayda Ahmad Loubani"/>
    <x v="2"/>
    <n v="2"/>
    <s v="SFOEFTE"/>
    <s v="10 år, 10 måneder"/>
    <n v="0"/>
    <n v="1"/>
    <n v="0"/>
    <x v="0"/>
  </r>
  <r>
    <s v="27-06-2022"/>
    <s v=""/>
    <s v="Oliver Kjærgaard Christensen"/>
    <x v="2"/>
    <n v="1"/>
    <s v="SFONY"/>
    <s v="5 år, 11 måneder"/>
    <n v="1"/>
    <n v="1"/>
    <n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el6" cacheId="1" applyNumberFormats="0" applyBorderFormats="0" applyFontFormats="0" applyPatternFormats="0" applyAlignmentFormats="0" applyWidthHeightFormats="1" dataCaption="Værdier" updatedVersion="8" minRefreshableVersion="3" useAutoFormatting="1" itemPrintTitles="1" createdVersion="6" indent="0" outline="1" outlineData="1" multipleFieldFilters="0" chartFormat="1">
  <location ref="A3:D7" firstHeaderRow="0" firstDataRow="1" firstDataCol="1" rowPageCount="1" colPageCount="1"/>
  <pivotFields count="11"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axis="axisPage" showAll="0" defaultSubtotal="0">
      <items count="3">
        <item x="0"/>
        <item x="1"/>
        <item x="2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0" item="0" hier="-1"/>
  </pageFields>
  <dataFields count="3">
    <dataField name="Morgen-" fld="7" baseField="3" baseItem="0"/>
    <dataField name="Eftermiddag-" fld="8" baseField="3" baseItem="0"/>
    <dataField name="Ferie-" fld="9" baseField="3" baseItem="0"/>
  </dataFields>
  <chartFormats count="3">
    <chartFormat chart="0" format="5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el7" cacheId="0" applyNumberFormats="0" applyBorderFormats="0" applyFontFormats="0" applyPatternFormats="0" applyAlignmentFormats="0" applyWidthHeightFormats="1" dataCaption="Værdier" updatedVersion="8" minRefreshableVersion="3" useAutoFormatting="1" itemPrintTitles="1" createdVersion="6" indent="0" outline="1" outlineData="1" multipleFieldFilters="0">
  <location ref="G18:K23" firstHeaderRow="1" firstDataRow="2" firstDataCol="1"/>
  <pivotFields count="5">
    <pivotField showAll="0"/>
    <pivotField showAll="0"/>
    <pivotField showAll="0"/>
    <pivotField axis="axisCol" dataField="1" showAll="0">
      <items count="7">
        <item m="1" x="5"/>
        <item x="0"/>
        <item m="1" x="4"/>
        <item m="1" x="3"/>
        <item x="2"/>
        <item x="1"/>
        <item t="default"/>
      </items>
    </pivotField>
    <pivotField axis="axisRow" showAll="0" sortType="ascending">
      <items count="4">
        <item x="1"/>
        <item x="2"/>
        <item x="0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3"/>
  </colFields>
  <colItems count="4">
    <i>
      <x v="1"/>
    </i>
    <i>
      <x v="4"/>
    </i>
    <i>
      <x v="5"/>
    </i>
    <i t="grand">
      <x/>
    </i>
  </colItems>
  <dataFields count="1">
    <dataField name="Antal af Personaletekst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el8" cacheId="1" applyNumberFormats="0" applyBorderFormats="0" applyFontFormats="0" applyPatternFormats="0" applyAlignmentFormats="0" applyWidthHeightFormats="1" dataCaption="Værdier" updatedVersion="8" minRefreshableVersion="3" useAutoFormatting="1" itemPrintTitles="1" createdVersion="6" indent="0" outline="1" outlineData="1" multipleFieldFilters="0" chartFormat="1">
  <location ref="G28:J32" firstHeaderRow="0" firstDataRow="1" firstDataCol="1" rowPageCount="1" colPageCount="1"/>
  <pivotFields count="11"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axis="axisPage" showAll="0" defaultSubtotal="0">
      <items count="3">
        <item x="0"/>
        <item x="1"/>
        <item x="2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0" item="0" hier="-1"/>
  </pageFields>
  <dataFields count="3">
    <dataField name="Morgen-" fld="7" baseField="3" baseItem="0"/>
    <dataField name="Eftermiddag-" fld="8" baseField="3" baseItem="0"/>
    <dataField name="Ferie-" fld="9" baseField="3" baseItem="0"/>
  </dataFields>
  <chartFormats count="3">
    <chartFormat chart="0" format="5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2" displayName="Tabel2" ref="A1:E14" totalsRowShown="0">
  <autoFilter ref="A1:E14" xr:uid="{00000000-0009-0000-0100-000002000000}"/>
  <tableColumns count="5">
    <tableColumn id="1" xr3:uid="{00000000-0010-0000-0000-000001000000}" name="Initialer"/>
    <tableColumn id="2" xr3:uid="{00000000-0010-0000-0000-000002000000}" name="Fornavn"/>
    <tableColumn id="3" xr3:uid="{00000000-0010-0000-0000-000003000000}" name="Efternavn"/>
    <tableColumn id="5" xr3:uid="{00000000-0010-0000-0000-000005000000}" name="Personaletekst"/>
    <tableColumn id="6" xr3:uid="{00000000-0010-0000-0000-000006000000}" name="Grupp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1" displayName="Tabel1" ref="A1:K59" totalsRowCount="1">
  <autoFilter ref="A1:K58" xr:uid="{00000000-0009-0000-0100-000001000000}"/>
  <sortState xmlns:xlrd2="http://schemas.microsoft.com/office/spreadsheetml/2017/richdata2" ref="A2:K58">
    <sortCondition ref="D1:D58"/>
  </sortState>
  <tableColumns count="11">
    <tableColumn id="1" xr3:uid="{00000000-0010-0000-0100-000001000000}" name="Start" totalsRowLabel="Total"/>
    <tableColumn id="2" xr3:uid="{00000000-0010-0000-0100-000002000000}" name="Slut"/>
    <tableColumn id="3" xr3:uid="{00000000-0010-0000-0100-000003000000}" name="Navn"/>
    <tableColumn id="4" xr3:uid="{00000000-0010-0000-0100-000004000000}" name="Gruppe"/>
    <tableColumn id="12" xr3:uid="{00000000-0010-0000-0100-00000C000000}" name="Org Grp" dataDxfId="0"/>
    <tableColumn id="5" xr3:uid="{00000000-0010-0000-0100-000005000000}" name="Modul"/>
    <tableColumn id="6" xr3:uid="{00000000-0010-0000-0100-000006000000}" name="Alder"/>
    <tableColumn id="7" xr3:uid="{00000000-0010-0000-0100-000007000000}" name="Morgen" totalsRowFunction="sum"/>
    <tableColumn id="8" xr3:uid="{00000000-0010-0000-0100-000008000000}" name="Eftermiddag" totalsRowFunction="sum"/>
    <tableColumn id="9" xr3:uid="{00000000-0010-0000-0100-000009000000}" name="Ferie" totalsRowFunction="sum"/>
    <tableColumn id="11" xr3:uid="{00000000-0010-0000-0100-00000B000000}" name="Med" totalsRowFunction="coun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activeCell="C4" sqref="C4"/>
    </sheetView>
  </sheetViews>
  <sheetFormatPr defaultRowHeight="15.6" x14ac:dyDescent="0.3"/>
  <cols>
    <col min="1" max="1" width="17" bestFit="1" customWidth="1"/>
    <col min="2" max="2" width="8" customWidth="1"/>
    <col min="3" max="3" width="11.69921875" customWidth="1"/>
    <col min="4" max="4" width="5.59765625" customWidth="1"/>
    <col min="5" max="5" width="10.19921875" customWidth="1"/>
    <col min="6" max="6" width="3.69921875" customWidth="1"/>
    <col min="7" max="7" width="1.8984375" customWidth="1"/>
    <col min="8" max="9" width="6.69921875" customWidth="1"/>
    <col min="10" max="10" width="10.19921875" customWidth="1"/>
    <col min="11" max="11" width="16.09765625" customWidth="1"/>
    <col min="12" max="12" width="19.8984375" customWidth="1"/>
    <col min="13" max="13" width="13.69921875" customWidth="1"/>
    <col min="14" max="14" width="14.59765625" customWidth="1"/>
    <col min="15" max="15" width="18.3984375" customWidth="1"/>
    <col min="16" max="16" width="12.09765625" customWidth="1"/>
    <col min="17" max="17" width="14.59765625" customWidth="1"/>
    <col min="18" max="18" width="18.3984375" customWidth="1"/>
    <col min="19" max="19" width="12.09765625" customWidth="1"/>
    <col min="20" max="20" width="16.09765625" customWidth="1"/>
    <col min="21" max="21" width="19.8984375" customWidth="1"/>
    <col min="22" max="22" width="13.69921875" customWidth="1"/>
    <col min="23" max="23" width="16.09765625" customWidth="1"/>
    <col min="24" max="24" width="19.8984375" customWidth="1"/>
    <col min="25" max="25" width="13.69921875" customWidth="1"/>
    <col min="26" max="26" width="19.5" customWidth="1"/>
    <col min="27" max="27" width="23.19921875" customWidth="1"/>
    <col min="28" max="28" width="17.09765625" customWidth="1"/>
    <col min="29" max="29" width="16.09765625" customWidth="1"/>
    <col min="30" max="30" width="19.8984375" customWidth="1"/>
    <col min="31" max="31" width="13.69921875" customWidth="1"/>
    <col min="32" max="32" width="14.59765625" bestFit="1" customWidth="1"/>
    <col min="33" max="33" width="18.3984375" bestFit="1" customWidth="1"/>
    <col min="34" max="34" width="12.09765625" bestFit="1" customWidth="1"/>
    <col min="35" max="35" width="16.09765625" customWidth="1"/>
    <col min="36" max="36" width="19.8984375" customWidth="1"/>
    <col min="37" max="37" width="13.69921875" customWidth="1"/>
    <col min="38" max="38" width="16.09765625" customWidth="1"/>
    <col min="39" max="39" width="19.8984375" customWidth="1"/>
    <col min="40" max="40" width="13.69921875" customWidth="1"/>
    <col min="41" max="41" width="19.5" bestFit="1" customWidth="1"/>
    <col min="42" max="42" width="23.19921875" bestFit="1" customWidth="1"/>
    <col min="43" max="43" width="17.09765625" bestFit="1" customWidth="1"/>
  </cols>
  <sheetData>
    <row r="1" spans="1:4" x14ac:dyDescent="0.3">
      <c r="A1" s="2" t="s">
        <v>0</v>
      </c>
      <c r="B1" t="s">
        <v>1</v>
      </c>
    </row>
    <row r="3" spans="1:4" x14ac:dyDescent="0.3">
      <c r="A3" s="2" t="s">
        <v>2</v>
      </c>
      <c r="B3" t="s">
        <v>3</v>
      </c>
      <c r="C3" t="s">
        <v>4</v>
      </c>
      <c r="D3" t="s">
        <v>5</v>
      </c>
    </row>
    <row r="4" spans="1:4" x14ac:dyDescent="0.3">
      <c r="A4" s="3">
        <v>1</v>
      </c>
      <c r="B4">
        <v>9</v>
      </c>
      <c r="C4">
        <v>11</v>
      </c>
      <c r="D4">
        <v>13</v>
      </c>
    </row>
    <row r="5" spans="1:4" x14ac:dyDescent="0.3">
      <c r="A5" s="3">
        <v>2</v>
      </c>
      <c r="B5">
        <v>15</v>
      </c>
      <c r="C5">
        <v>26</v>
      </c>
      <c r="D5">
        <v>19</v>
      </c>
    </row>
    <row r="6" spans="1:4" x14ac:dyDescent="0.3">
      <c r="A6" s="3">
        <v>3</v>
      </c>
      <c r="B6">
        <v>5</v>
      </c>
      <c r="C6">
        <v>9</v>
      </c>
      <c r="D6">
        <v>7</v>
      </c>
    </row>
    <row r="7" spans="1:4" x14ac:dyDescent="0.3">
      <c r="A7" s="3" t="s">
        <v>6</v>
      </c>
      <c r="B7">
        <v>29</v>
      </c>
      <c r="C7">
        <v>46</v>
      </c>
      <c r="D7">
        <v>39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0"/>
  <sheetViews>
    <sheetView topLeftCell="A19" workbookViewId="0">
      <selection activeCell="N35" sqref="N35"/>
    </sheetView>
  </sheetViews>
  <sheetFormatPr defaultRowHeight="15.6" x14ac:dyDescent="0.3"/>
  <cols>
    <col min="1" max="1" width="9.09765625" customWidth="1"/>
    <col min="2" max="2" width="14.8984375" bestFit="1" customWidth="1"/>
    <col min="3" max="3" width="10.69921875" customWidth="1"/>
    <col min="4" max="4" width="18.69921875" bestFit="1" customWidth="1"/>
    <col min="5" max="5" width="19.59765625" customWidth="1"/>
    <col min="7" max="7" width="17" bestFit="1" customWidth="1"/>
    <col min="8" max="8" width="8" bestFit="1" customWidth="1"/>
    <col min="9" max="9" width="11.69921875" bestFit="1" customWidth="1"/>
    <col min="10" max="10" width="5.59765625" bestFit="1" customWidth="1"/>
    <col min="11" max="12" width="10.19921875" bestFit="1" customWidth="1"/>
  </cols>
  <sheetData>
    <row r="1" spans="1:5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2" spans="1:5" x14ac:dyDescent="0.3">
      <c r="A2" t="s">
        <v>12</v>
      </c>
      <c r="B2" t="s">
        <v>13</v>
      </c>
      <c r="C2" t="s">
        <v>14</v>
      </c>
      <c r="D2" t="s">
        <v>15</v>
      </c>
      <c r="E2">
        <v>3</v>
      </c>
    </row>
    <row r="3" spans="1:5" x14ac:dyDescent="0.3">
      <c r="A3" t="s">
        <v>16</v>
      </c>
      <c r="B3" t="s">
        <v>17</v>
      </c>
      <c r="C3" t="s">
        <v>18</v>
      </c>
      <c r="D3" t="s">
        <v>15</v>
      </c>
      <c r="E3">
        <v>1</v>
      </c>
    </row>
    <row r="4" spans="1:5" x14ac:dyDescent="0.3">
      <c r="A4" t="s">
        <v>19</v>
      </c>
      <c r="B4" t="s">
        <v>20</v>
      </c>
      <c r="C4" t="s">
        <v>21</v>
      </c>
      <c r="D4" t="s">
        <v>15</v>
      </c>
      <c r="E4">
        <v>3</v>
      </c>
    </row>
    <row r="5" spans="1:5" x14ac:dyDescent="0.3">
      <c r="A5" t="s">
        <v>22</v>
      </c>
      <c r="B5" t="s">
        <v>23</v>
      </c>
      <c r="C5" t="s">
        <v>24</v>
      </c>
      <c r="D5" t="s">
        <v>15</v>
      </c>
      <c r="E5">
        <v>3</v>
      </c>
    </row>
    <row r="6" spans="1:5" x14ac:dyDescent="0.3">
      <c r="A6" t="s">
        <v>25</v>
      </c>
      <c r="B6" t="s">
        <v>26</v>
      </c>
      <c r="C6" t="s">
        <v>27</v>
      </c>
      <c r="D6" t="s">
        <v>28</v>
      </c>
      <c r="E6">
        <v>1</v>
      </c>
    </row>
    <row r="7" spans="1:5" x14ac:dyDescent="0.3">
      <c r="A7" t="s">
        <v>29</v>
      </c>
      <c r="B7" t="s">
        <v>30</v>
      </c>
      <c r="C7" t="s">
        <v>31</v>
      </c>
      <c r="D7" t="s">
        <v>15</v>
      </c>
      <c r="E7">
        <v>2</v>
      </c>
    </row>
    <row r="8" spans="1:5" x14ac:dyDescent="0.3">
      <c r="A8" t="s">
        <v>32</v>
      </c>
      <c r="B8" t="s">
        <v>33</v>
      </c>
      <c r="C8" t="s">
        <v>34</v>
      </c>
      <c r="D8" t="s">
        <v>28</v>
      </c>
      <c r="E8">
        <v>1</v>
      </c>
    </row>
    <row r="9" spans="1:5" x14ac:dyDescent="0.3">
      <c r="A9" t="s">
        <v>35</v>
      </c>
      <c r="B9" t="s">
        <v>36</v>
      </c>
      <c r="C9" t="s">
        <v>37</v>
      </c>
      <c r="D9" t="s">
        <v>15</v>
      </c>
      <c r="E9">
        <v>2</v>
      </c>
    </row>
    <row r="10" spans="1:5" x14ac:dyDescent="0.3">
      <c r="A10" t="s">
        <v>38</v>
      </c>
      <c r="B10" t="s">
        <v>39</v>
      </c>
      <c r="C10" t="s">
        <v>14</v>
      </c>
      <c r="D10" t="s">
        <v>40</v>
      </c>
      <c r="E10">
        <v>1</v>
      </c>
    </row>
    <row r="11" spans="1:5" x14ac:dyDescent="0.3">
      <c r="A11" t="s">
        <v>41</v>
      </c>
      <c r="B11" t="s">
        <v>42</v>
      </c>
      <c r="C11" t="s">
        <v>43</v>
      </c>
      <c r="D11" t="s">
        <v>28</v>
      </c>
      <c r="E11">
        <v>2</v>
      </c>
    </row>
    <row r="12" spans="1:5" x14ac:dyDescent="0.3">
      <c r="A12" t="s">
        <v>44</v>
      </c>
      <c r="B12" t="s">
        <v>45</v>
      </c>
      <c r="C12" t="s">
        <v>46</v>
      </c>
      <c r="D12" t="s">
        <v>15</v>
      </c>
      <c r="E12">
        <v>2</v>
      </c>
    </row>
    <row r="13" spans="1:5" x14ac:dyDescent="0.3">
      <c r="A13" t="s">
        <v>47</v>
      </c>
      <c r="B13" t="s">
        <v>48</v>
      </c>
      <c r="C13" t="s">
        <v>49</v>
      </c>
      <c r="D13" t="s">
        <v>15</v>
      </c>
      <c r="E13">
        <v>2</v>
      </c>
    </row>
    <row r="14" spans="1:5" x14ac:dyDescent="0.3">
      <c r="D14" t="s">
        <v>40</v>
      </c>
      <c r="E14">
        <v>2</v>
      </c>
    </row>
    <row r="18" spans="7:11" x14ac:dyDescent="0.3">
      <c r="G18" s="2" t="s">
        <v>50</v>
      </c>
      <c r="H18" s="2" t="s">
        <v>51</v>
      </c>
    </row>
    <row r="19" spans="7:11" x14ac:dyDescent="0.3">
      <c r="G19" s="2" t="s">
        <v>2</v>
      </c>
      <c r="H19" t="s">
        <v>15</v>
      </c>
      <c r="I19" t="s">
        <v>40</v>
      </c>
      <c r="J19" t="s">
        <v>28</v>
      </c>
      <c r="K19" t="s">
        <v>6</v>
      </c>
    </row>
    <row r="20" spans="7:11" x14ac:dyDescent="0.3">
      <c r="G20" s="3">
        <v>1</v>
      </c>
      <c r="H20">
        <v>1</v>
      </c>
      <c r="I20">
        <v>1</v>
      </c>
      <c r="J20">
        <v>2</v>
      </c>
      <c r="K20">
        <v>4</v>
      </c>
    </row>
    <row r="21" spans="7:11" x14ac:dyDescent="0.3">
      <c r="G21" s="3">
        <v>2</v>
      </c>
      <c r="H21">
        <v>4</v>
      </c>
      <c r="I21">
        <v>1</v>
      </c>
      <c r="J21">
        <v>1</v>
      </c>
      <c r="K21">
        <v>6</v>
      </c>
    </row>
    <row r="22" spans="7:11" x14ac:dyDescent="0.3">
      <c r="G22" s="3">
        <v>3</v>
      </c>
      <c r="H22">
        <v>3</v>
      </c>
      <c r="K22">
        <v>3</v>
      </c>
    </row>
    <row r="23" spans="7:11" x14ac:dyDescent="0.3">
      <c r="G23" s="3" t="s">
        <v>6</v>
      </c>
      <c r="H23">
        <v>8</v>
      </c>
      <c r="I23">
        <v>2</v>
      </c>
      <c r="J23">
        <v>3</v>
      </c>
      <c r="K23">
        <v>13</v>
      </c>
    </row>
    <row r="26" spans="7:11" x14ac:dyDescent="0.3">
      <c r="G26" s="2" t="s">
        <v>0</v>
      </c>
      <c r="H26" t="s">
        <v>1</v>
      </c>
    </row>
    <row r="28" spans="7:11" x14ac:dyDescent="0.3">
      <c r="G28" s="2" t="s">
        <v>2</v>
      </c>
      <c r="H28" t="s">
        <v>3</v>
      </c>
      <c r="I28" t="s">
        <v>4</v>
      </c>
      <c r="J28" t="s">
        <v>5</v>
      </c>
    </row>
    <row r="29" spans="7:11" x14ac:dyDescent="0.3">
      <c r="G29" s="3">
        <v>1</v>
      </c>
      <c r="H29">
        <v>9</v>
      </c>
      <c r="I29">
        <v>11</v>
      </c>
      <c r="J29">
        <v>13</v>
      </c>
    </row>
    <row r="30" spans="7:11" x14ac:dyDescent="0.3">
      <c r="G30" s="3">
        <v>2</v>
      </c>
      <c r="H30">
        <v>15</v>
      </c>
      <c r="I30">
        <v>26</v>
      </c>
      <c r="J30">
        <v>19</v>
      </c>
    </row>
    <row r="31" spans="7:11" x14ac:dyDescent="0.3">
      <c r="G31" s="3">
        <v>3</v>
      </c>
      <c r="H31">
        <v>5</v>
      </c>
      <c r="I31">
        <v>9</v>
      </c>
      <c r="J31">
        <v>7</v>
      </c>
    </row>
    <row r="32" spans="7:11" x14ac:dyDescent="0.3">
      <c r="G32" s="3" t="s">
        <v>6</v>
      </c>
      <c r="H32">
        <v>29</v>
      </c>
      <c r="I32">
        <v>46</v>
      </c>
      <c r="J32">
        <v>39</v>
      </c>
    </row>
    <row r="35" spans="7:14" x14ac:dyDescent="0.3">
      <c r="L35" t="s">
        <v>52</v>
      </c>
      <c r="M35" t="s">
        <v>52</v>
      </c>
      <c r="N35" t="s">
        <v>52</v>
      </c>
    </row>
    <row r="36" spans="7:14" x14ac:dyDescent="0.3">
      <c r="G36" t="s">
        <v>11</v>
      </c>
      <c r="H36" s="1" t="s">
        <v>3</v>
      </c>
      <c r="I36" s="1" t="s">
        <v>4</v>
      </c>
      <c r="J36" s="1" t="s">
        <v>5</v>
      </c>
      <c r="K36" s="4" t="s">
        <v>53</v>
      </c>
      <c r="L36" s="4" t="s">
        <v>54</v>
      </c>
      <c r="M36" s="4" t="s">
        <v>55</v>
      </c>
      <c r="N36" s="4" t="s">
        <v>56</v>
      </c>
    </row>
    <row r="37" spans="7:14" x14ac:dyDescent="0.3">
      <c r="G37">
        <v>1</v>
      </c>
      <c r="H37">
        <f>VLOOKUP($G37,$G$29:$J$31,2)</f>
        <v>9</v>
      </c>
      <c r="I37">
        <f>VLOOKUP($G37,$G$29:$J$31,3)</f>
        <v>11</v>
      </c>
      <c r="J37">
        <f>VLOOKUP($G37,$G$29:$J$31,4)</f>
        <v>13</v>
      </c>
      <c r="K37">
        <f>VLOOKUP(G37,$G$20:$K$22,5)</f>
        <v>4</v>
      </c>
      <c r="L37" s="6">
        <f>H37/K37</f>
        <v>2.25</v>
      </c>
      <c r="M37" s="6">
        <f>I37/K37</f>
        <v>2.75</v>
      </c>
      <c r="N37" s="6">
        <f>J37/K37*2</f>
        <v>6.5</v>
      </c>
    </row>
    <row r="38" spans="7:14" x14ac:dyDescent="0.3">
      <c r="G38">
        <v>2</v>
      </c>
      <c r="H38">
        <f t="shared" ref="H38:H39" si="0">VLOOKUP($G38,$G$29:$J$31,2)</f>
        <v>15</v>
      </c>
      <c r="I38">
        <f t="shared" ref="I38:I39" si="1">VLOOKUP($G38,$G$29:$J$31,3)</f>
        <v>26</v>
      </c>
      <c r="J38">
        <f t="shared" ref="J38:J39" si="2">VLOOKUP($G38,$G$29:$J$31,4)</f>
        <v>19</v>
      </c>
      <c r="K38">
        <f t="shared" ref="K38:K39" si="3">VLOOKUP(G38,$G$20:$K$22,5)</f>
        <v>6</v>
      </c>
      <c r="L38" s="6">
        <f t="shared" ref="L38:L39" si="4">H38/K38</f>
        <v>2.5</v>
      </c>
      <c r="M38" s="6">
        <f>I38/K38</f>
        <v>4.333333333333333</v>
      </c>
      <c r="N38" s="6">
        <f t="shared" ref="N38:N39" si="5">J38/K38*2</f>
        <v>6.333333333333333</v>
      </c>
    </row>
    <row r="39" spans="7:14" x14ac:dyDescent="0.3">
      <c r="G39">
        <v>3</v>
      </c>
      <c r="H39">
        <f t="shared" si="0"/>
        <v>5</v>
      </c>
      <c r="I39">
        <f t="shared" si="1"/>
        <v>9</v>
      </c>
      <c r="J39">
        <f t="shared" si="2"/>
        <v>7</v>
      </c>
      <c r="K39">
        <f t="shared" si="3"/>
        <v>3</v>
      </c>
      <c r="L39" s="6">
        <f t="shared" si="4"/>
        <v>1.6666666666666667</v>
      </c>
      <c r="M39" s="6">
        <f>I39/K39</f>
        <v>3</v>
      </c>
      <c r="N39" s="6">
        <f t="shared" si="5"/>
        <v>4.666666666666667</v>
      </c>
    </row>
    <row r="40" spans="7:14" x14ac:dyDescent="0.3">
      <c r="G40" t="s">
        <v>57</v>
      </c>
      <c r="H40" s="5">
        <f>SUM(H37:H39)/SUM($K37:$K39)</f>
        <v>2.2307692307692308</v>
      </c>
      <c r="I40" s="5">
        <f t="shared" ref="I40:J40" si="6">SUM(I37:I39)/SUM($K37:$K39)</f>
        <v>3.5384615384615383</v>
      </c>
      <c r="J40" s="5">
        <f t="shared" si="6"/>
        <v>3</v>
      </c>
    </row>
  </sheetData>
  <pageMargins left="0.7" right="0.7" top="0.75" bottom="0.75" header="0.3" footer="0.3"/>
  <pageSetup paperSize="9" orientation="portrait"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9"/>
  <sheetViews>
    <sheetView tabSelected="1" topLeftCell="A4" workbookViewId="0">
      <selection activeCell="C14" sqref="C14"/>
    </sheetView>
  </sheetViews>
  <sheetFormatPr defaultRowHeight="15.6" x14ac:dyDescent="0.3"/>
  <cols>
    <col min="1" max="1" width="14.59765625" customWidth="1"/>
    <col min="2" max="2" width="11.19921875" customWidth="1"/>
    <col min="3" max="3" width="30.3984375" customWidth="1"/>
    <col min="4" max="5" width="10.19921875" customWidth="1"/>
    <col min="6" max="6" width="11.19921875" customWidth="1"/>
    <col min="7" max="7" width="21.19921875" customWidth="1"/>
    <col min="8" max="8" width="9.09765625" customWidth="1"/>
    <col min="9" max="9" width="12.69921875" customWidth="1"/>
  </cols>
  <sheetData>
    <row r="1" spans="1:11" x14ac:dyDescent="0.3">
      <c r="A1" t="s">
        <v>58</v>
      </c>
      <c r="B1" t="s">
        <v>59</v>
      </c>
      <c r="C1" t="s">
        <v>60</v>
      </c>
      <c r="D1" t="s">
        <v>11</v>
      </c>
      <c r="E1" s="7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0</v>
      </c>
    </row>
    <row r="2" spans="1:11" x14ac:dyDescent="0.3">
      <c r="A2" t="s">
        <v>67</v>
      </c>
      <c r="B2" t="s">
        <v>68</v>
      </c>
      <c r="C2" t="s">
        <v>69</v>
      </c>
      <c r="D2">
        <v>1</v>
      </c>
      <c r="E2">
        <v>1</v>
      </c>
      <c r="F2" t="s">
        <v>70</v>
      </c>
      <c r="G2" t="s">
        <v>71</v>
      </c>
      <c r="H2">
        <v>1</v>
      </c>
      <c r="I2">
        <v>1</v>
      </c>
      <c r="J2">
        <v>1</v>
      </c>
      <c r="K2" t="s">
        <v>1</v>
      </c>
    </row>
    <row r="3" spans="1:11" x14ac:dyDescent="0.3">
      <c r="A3" t="s">
        <v>72</v>
      </c>
      <c r="B3" t="s">
        <v>68</v>
      </c>
      <c r="C3" t="s">
        <v>73</v>
      </c>
      <c r="D3">
        <v>1</v>
      </c>
      <c r="E3">
        <v>1</v>
      </c>
      <c r="F3" t="s">
        <v>70</v>
      </c>
      <c r="G3" t="s">
        <v>74</v>
      </c>
      <c r="H3">
        <v>1</v>
      </c>
      <c r="I3">
        <v>1</v>
      </c>
      <c r="J3">
        <v>1</v>
      </c>
      <c r="K3" t="s">
        <v>1</v>
      </c>
    </row>
    <row r="4" spans="1:11" x14ac:dyDescent="0.3">
      <c r="A4" t="s">
        <v>75</v>
      </c>
      <c r="B4" t="s">
        <v>76</v>
      </c>
      <c r="C4" t="s">
        <v>77</v>
      </c>
      <c r="D4">
        <v>1</v>
      </c>
      <c r="E4">
        <v>1</v>
      </c>
      <c r="F4" t="s">
        <v>78</v>
      </c>
      <c r="G4" t="s">
        <v>79</v>
      </c>
      <c r="H4">
        <v>0</v>
      </c>
      <c r="I4">
        <v>1</v>
      </c>
      <c r="J4">
        <v>1</v>
      </c>
      <c r="K4" t="s">
        <v>1</v>
      </c>
    </row>
    <row r="5" spans="1:11" x14ac:dyDescent="0.3">
      <c r="A5" t="s">
        <v>80</v>
      </c>
      <c r="B5" t="s">
        <v>68</v>
      </c>
      <c r="C5" t="s">
        <v>77</v>
      </c>
      <c r="D5">
        <v>1</v>
      </c>
      <c r="E5">
        <v>1</v>
      </c>
      <c r="F5" t="s">
        <v>81</v>
      </c>
      <c r="G5" t="s">
        <v>79</v>
      </c>
      <c r="H5">
        <v>0</v>
      </c>
      <c r="I5">
        <v>1</v>
      </c>
      <c r="J5">
        <v>0</v>
      </c>
      <c r="K5" t="s">
        <v>82</v>
      </c>
    </row>
    <row r="6" spans="1:11" x14ac:dyDescent="0.3">
      <c r="A6" t="s">
        <v>83</v>
      </c>
      <c r="B6" t="s">
        <v>68</v>
      </c>
      <c r="C6" t="s">
        <v>84</v>
      </c>
      <c r="D6">
        <v>1</v>
      </c>
      <c r="E6">
        <v>1</v>
      </c>
      <c r="F6" t="s">
        <v>85</v>
      </c>
      <c r="G6" t="s">
        <v>86</v>
      </c>
      <c r="H6">
        <v>0</v>
      </c>
      <c r="I6">
        <v>0</v>
      </c>
      <c r="J6">
        <v>1</v>
      </c>
      <c r="K6" t="s">
        <v>1</v>
      </c>
    </row>
    <row r="7" spans="1:11" x14ac:dyDescent="0.3">
      <c r="A7" t="s">
        <v>87</v>
      </c>
      <c r="B7" t="s">
        <v>68</v>
      </c>
      <c r="C7" t="s">
        <v>88</v>
      </c>
      <c r="D7">
        <v>1</v>
      </c>
      <c r="E7">
        <v>1</v>
      </c>
      <c r="F7" t="s">
        <v>85</v>
      </c>
      <c r="G7" t="s">
        <v>89</v>
      </c>
      <c r="H7">
        <v>0</v>
      </c>
      <c r="I7">
        <v>0</v>
      </c>
      <c r="J7">
        <v>1</v>
      </c>
      <c r="K7" t="s">
        <v>1</v>
      </c>
    </row>
    <row r="8" spans="1:11" x14ac:dyDescent="0.3">
      <c r="A8" t="s">
        <v>72</v>
      </c>
      <c r="B8" t="s">
        <v>68</v>
      </c>
      <c r="C8" t="s">
        <v>90</v>
      </c>
      <c r="D8">
        <v>1</v>
      </c>
      <c r="E8">
        <v>1</v>
      </c>
      <c r="F8" t="s">
        <v>70</v>
      </c>
      <c r="G8" t="s">
        <v>91</v>
      </c>
      <c r="H8">
        <v>1</v>
      </c>
      <c r="I8">
        <v>1</v>
      </c>
      <c r="J8">
        <v>1</v>
      </c>
      <c r="K8" t="s">
        <v>1</v>
      </c>
    </row>
    <row r="9" spans="1:11" x14ac:dyDescent="0.3">
      <c r="A9" t="s">
        <v>92</v>
      </c>
      <c r="B9" t="s">
        <v>68</v>
      </c>
      <c r="C9" t="s">
        <v>93</v>
      </c>
      <c r="D9">
        <v>1</v>
      </c>
      <c r="E9">
        <v>1</v>
      </c>
      <c r="F9" t="s">
        <v>70</v>
      </c>
      <c r="G9" t="s">
        <v>94</v>
      </c>
      <c r="H9">
        <v>1</v>
      </c>
      <c r="I9">
        <v>1</v>
      </c>
      <c r="J9">
        <v>1</v>
      </c>
      <c r="K9" t="s">
        <v>1</v>
      </c>
    </row>
    <row r="10" spans="1:11" x14ac:dyDescent="0.3">
      <c r="A10" t="s">
        <v>95</v>
      </c>
      <c r="B10" t="s">
        <v>68</v>
      </c>
      <c r="C10" t="s">
        <v>96</v>
      </c>
      <c r="D10">
        <v>1</v>
      </c>
      <c r="E10">
        <v>1</v>
      </c>
      <c r="F10" t="s">
        <v>78</v>
      </c>
      <c r="G10" t="s">
        <v>97</v>
      </c>
      <c r="H10">
        <v>0</v>
      </c>
      <c r="I10">
        <v>1</v>
      </c>
      <c r="J10">
        <v>1</v>
      </c>
      <c r="K10" t="s">
        <v>1</v>
      </c>
    </row>
    <row r="11" spans="1:11" x14ac:dyDescent="0.3">
      <c r="A11" t="s">
        <v>98</v>
      </c>
      <c r="B11" t="s">
        <v>68</v>
      </c>
      <c r="C11" t="s">
        <v>99</v>
      </c>
      <c r="D11">
        <v>1</v>
      </c>
      <c r="E11">
        <v>1</v>
      </c>
      <c r="F11" t="s">
        <v>81</v>
      </c>
      <c r="G11" t="s">
        <v>100</v>
      </c>
      <c r="H11">
        <v>0</v>
      </c>
      <c r="I11">
        <v>1</v>
      </c>
      <c r="J11">
        <v>0</v>
      </c>
      <c r="K11" t="s">
        <v>1</v>
      </c>
    </row>
    <row r="12" spans="1:11" x14ac:dyDescent="0.3">
      <c r="A12" t="s">
        <v>101</v>
      </c>
      <c r="B12" t="s">
        <v>68</v>
      </c>
      <c r="C12" t="s">
        <v>102</v>
      </c>
      <c r="D12">
        <v>1</v>
      </c>
      <c r="E12">
        <v>1</v>
      </c>
      <c r="F12" t="s">
        <v>70</v>
      </c>
      <c r="G12" t="s">
        <v>103</v>
      </c>
      <c r="H12">
        <v>1</v>
      </c>
      <c r="I12">
        <v>1</v>
      </c>
      <c r="J12">
        <v>1</v>
      </c>
      <c r="K12" t="s">
        <v>1</v>
      </c>
    </row>
    <row r="13" spans="1:11" x14ac:dyDescent="0.3">
      <c r="A13" t="s">
        <v>104</v>
      </c>
      <c r="B13" t="s">
        <v>68</v>
      </c>
      <c r="C13" t="s">
        <v>105</v>
      </c>
      <c r="D13">
        <v>1</v>
      </c>
      <c r="E13">
        <v>1</v>
      </c>
      <c r="F13" t="s">
        <v>70</v>
      </c>
      <c r="G13" t="s">
        <v>106</v>
      </c>
      <c r="H13">
        <v>1</v>
      </c>
      <c r="I13">
        <v>1</v>
      </c>
      <c r="J13">
        <v>1</v>
      </c>
      <c r="K13" t="s">
        <v>1</v>
      </c>
    </row>
    <row r="14" spans="1:11" x14ac:dyDescent="0.3">
      <c r="A14" t="s">
        <v>107</v>
      </c>
      <c r="B14" t="s">
        <v>108</v>
      </c>
      <c r="C14" t="s">
        <v>109</v>
      </c>
      <c r="D14">
        <v>1</v>
      </c>
      <c r="E14">
        <v>1</v>
      </c>
      <c r="F14" t="s">
        <v>85</v>
      </c>
      <c r="G14" t="s">
        <v>110</v>
      </c>
      <c r="H14">
        <v>0</v>
      </c>
      <c r="I14">
        <v>0</v>
      </c>
      <c r="J14">
        <v>1</v>
      </c>
      <c r="K14" t="s">
        <v>1</v>
      </c>
    </row>
    <row r="15" spans="1:11" x14ac:dyDescent="0.3">
      <c r="A15" t="s">
        <v>104</v>
      </c>
      <c r="B15" t="s">
        <v>68</v>
      </c>
      <c r="C15" t="s">
        <v>111</v>
      </c>
      <c r="D15">
        <v>1</v>
      </c>
      <c r="E15">
        <v>1</v>
      </c>
      <c r="F15" t="s">
        <v>112</v>
      </c>
      <c r="G15" t="s">
        <v>113</v>
      </c>
      <c r="H15">
        <v>1</v>
      </c>
      <c r="I15">
        <v>0</v>
      </c>
      <c r="J15">
        <v>0</v>
      </c>
      <c r="K15" t="s">
        <v>1</v>
      </c>
    </row>
    <row r="16" spans="1:11" x14ac:dyDescent="0.3">
      <c r="A16" t="s">
        <v>101</v>
      </c>
      <c r="B16" t="s">
        <v>68</v>
      </c>
      <c r="C16" t="s">
        <v>114</v>
      </c>
      <c r="D16">
        <v>1</v>
      </c>
      <c r="E16">
        <v>1</v>
      </c>
      <c r="F16" t="s">
        <v>70</v>
      </c>
      <c r="G16" t="s">
        <v>103</v>
      </c>
      <c r="H16">
        <v>1</v>
      </c>
      <c r="I16">
        <v>1</v>
      </c>
      <c r="J16">
        <v>1</v>
      </c>
      <c r="K16" t="s">
        <v>1</v>
      </c>
    </row>
    <row r="17" spans="1:11" x14ac:dyDescent="0.3">
      <c r="A17" t="s">
        <v>72</v>
      </c>
      <c r="B17" t="s">
        <v>68</v>
      </c>
      <c r="C17" t="s">
        <v>115</v>
      </c>
      <c r="D17">
        <v>1</v>
      </c>
      <c r="E17">
        <v>1</v>
      </c>
      <c r="F17" t="s">
        <v>78</v>
      </c>
      <c r="G17" t="s">
        <v>116</v>
      </c>
      <c r="H17">
        <v>0</v>
      </c>
      <c r="I17">
        <v>1</v>
      </c>
      <c r="J17">
        <v>1</v>
      </c>
      <c r="K17" t="s">
        <v>1</v>
      </c>
    </row>
    <row r="18" spans="1:11" x14ac:dyDescent="0.3">
      <c r="A18" t="s">
        <v>117</v>
      </c>
      <c r="B18" t="s">
        <v>68</v>
      </c>
      <c r="C18" t="s">
        <v>118</v>
      </c>
      <c r="D18">
        <v>1</v>
      </c>
      <c r="E18">
        <v>1</v>
      </c>
      <c r="F18" t="s">
        <v>112</v>
      </c>
      <c r="G18" t="s">
        <v>103</v>
      </c>
      <c r="H18">
        <v>1</v>
      </c>
      <c r="I18">
        <v>0</v>
      </c>
      <c r="J18">
        <v>0</v>
      </c>
      <c r="K18" t="s">
        <v>1</v>
      </c>
    </row>
    <row r="19" spans="1:11" x14ac:dyDescent="0.3">
      <c r="A19" t="s">
        <v>75</v>
      </c>
      <c r="B19" t="s">
        <v>68</v>
      </c>
      <c r="C19" t="s">
        <v>119</v>
      </c>
      <c r="D19">
        <v>2</v>
      </c>
      <c r="E19">
        <v>3</v>
      </c>
      <c r="F19" t="s">
        <v>70</v>
      </c>
      <c r="G19" t="s">
        <v>120</v>
      </c>
      <c r="H19">
        <v>1</v>
      </c>
      <c r="I19">
        <v>1</v>
      </c>
      <c r="J19">
        <v>1</v>
      </c>
      <c r="K19" t="s">
        <v>1</v>
      </c>
    </row>
    <row r="20" spans="1:11" x14ac:dyDescent="0.3">
      <c r="A20" t="s">
        <v>121</v>
      </c>
      <c r="B20" t="s">
        <v>68</v>
      </c>
      <c r="C20" t="s">
        <v>122</v>
      </c>
      <c r="D20">
        <v>2</v>
      </c>
      <c r="E20">
        <v>3</v>
      </c>
      <c r="F20" t="s">
        <v>70</v>
      </c>
      <c r="G20" t="s">
        <v>123</v>
      </c>
      <c r="H20">
        <v>1</v>
      </c>
      <c r="I20">
        <v>1</v>
      </c>
      <c r="J20">
        <v>1</v>
      </c>
      <c r="K20" t="s">
        <v>1</v>
      </c>
    </row>
    <row r="21" spans="1:11" x14ac:dyDescent="0.3">
      <c r="A21" t="s">
        <v>87</v>
      </c>
      <c r="B21" t="s">
        <v>68</v>
      </c>
      <c r="C21" t="s">
        <v>124</v>
      </c>
      <c r="D21">
        <v>2</v>
      </c>
      <c r="E21">
        <v>2</v>
      </c>
      <c r="F21" t="s">
        <v>70</v>
      </c>
      <c r="G21" t="s">
        <v>125</v>
      </c>
      <c r="H21">
        <v>1</v>
      </c>
      <c r="I21">
        <v>1</v>
      </c>
      <c r="J21">
        <v>1</v>
      </c>
      <c r="K21" t="s">
        <v>1</v>
      </c>
    </row>
    <row r="22" spans="1:11" x14ac:dyDescent="0.3">
      <c r="A22" t="s">
        <v>126</v>
      </c>
      <c r="B22" t="s">
        <v>68</v>
      </c>
      <c r="C22" t="s">
        <v>127</v>
      </c>
      <c r="D22">
        <v>2</v>
      </c>
      <c r="E22">
        <v>2</v>
      </c>
      <c r="F22" t="s">
        <v>81</v>
      </c>
      <c r="G22" t="s">
        <v>128</v>
      </c>
      <c r="H22">
        <v>0</v>
      </c>
      <c r="I22">
        <v>1</v>
      </c>
      <c r="J22">
        <v>0</v>
      </c>
      <c r="K22" t="s">
        <v>1</v>
      </c>
    </row>
    <row r="23" spans="1:11" x14ac:dyDescent="0.3">
      <c r="A23" t="s">
        <v>129</v>
      </c>
      <c r="B23" t="s">
        <v>130</v>
      </c>
      <c r="C23" t="s">
        <v>131</v>
      </c>
      <c r="D23">
        <v>2</v>
      </c>
      <c r="E23">
        <v>2</v>
      </c>
      <c r="F23" t="s">
        <v>132</v>
      </c>
      <c r="G23" t="s">
        <v>133</v>
      </c>
      <c r="H23">
        <v>1</v>
      </c>
      <c r="I23">
        <v>1</v>
      </c>
      <c r="J23">
        <v>0</v>
      </c>
      <c r="K23" t="s">
        <v>1</v>
      </c>
    </row>
    <row r="24" spans="1:11" x14ac:dyDescent="0.3">
      <c r="A24" t="s">
        <v>134</v>
      </c>
      <c r="B24" t="s">
        <v>68</v>
      </c>
      <c r="C24" t="s">
        <v>131</v>
      </c>
      <c r="D24">
        <v>2</v>
      </c>
      <c r="E24">
        <v>2</v>
      </c>
      <c r="F24" t="s">
        <v>132</v>
      </c>
      <c r="G24" t="s">
        <v>133</v>
      </c>
      <c r="H24">
        <v>1</v>
      </c>
      <c r="I24">
        <v>1</v>
      </c>
      <c r="J24">
        <v>0</v>
      </c>
      <c r="K24" t="s">
        <v>82</v>
      </c>
    </row>
    <row r="25" spans="1:11" x14ac:dyDescent="0.3">
      <c r="A25" t="s">
        <v>135</v>
      </c>
      <c r="B25" t="s">
        <v>136</v>
      </c>
      <c r="C25" t="s">
        <v>131</v>
      </c>
      <c r="D25">
        <v>2</v>
      </c>
      <c r="E25">
        <v>2</v>
      </c>
      <c r="F25" t="s">
        <v>70</v>
      </c>
      <c r="G25" t="s">
        <v>133</v>
      </c>
      <c r="H25">
        <v>1</v>
      </c>
      <c r="I25">
        <v>1</v>
      </c>
      <c r="J25">
        <v>1</v>
      </c>
      <c r="K25" t="s">
        <v>82</v>
      </c>
    </row>
    <row r="26" spans="1:11" x14ac:dyDescent="0.3">
      <c r="A26" t="s">
        <v>137</v>
      </c>
      <c r="B26" t="s">
        <v>68</v>
      </c>
      <c r="C26" t="s">
        <v>138</v>
      </c>
      <c r="D26">
        <v>2</v>
      </c>
      <c r="E26">
        <v>2</v>
      </c>
      <c r="F26" t="s">
        <v>70</v>
      </c>
      <c r="G26" t="s">
        <v>139</v>
      </c>
      <c r="H26">
        <v>1</v>
      </c>
      <c r="I26">
        <v>1</v>
      </c>
      <c r="J26">
        <v>1</v>
      </c>
      <c r="K26" t="s">
        <v>1</v>
      </c>
    </row>
    <row r="27" spans="1:11" x14ac:dyDescent="0.3">
      <c r="A27" t="s">
        <v>140</v>
      </c>
      <c r="B27" t="s">
        <v>68</v>
      </c>
      <c r="C27" t="s">
        <v>141</v>
      </c>
      <c r="D27">
        <v>2</v>
      </c>
      <c r="E27">
        <v>2</v>
      </c>
      <c r="F27" t="s">
        <v>78</v>
      </c>
      <c r="G27" t="s">
        <v>142</v>
      </c>
      <c r="H27">
        <v>0</v>
      </c>
      <c r="I27">
        <v>1</v>
      </c>
      <c r="J27">
        <v>1</v>
      </c>
      <c r="K27" t="s">
        <v>1</v>
      </c>
    </row>
    <row r="28" spans="1:11" x14ac:dyDescent="0.3">
      <c r="C28" t="s">
        <v>143</v>
      </c>
      <c r="D28">
        <v>2</v>
      </c>
    </row>
    <row r="29" spans="1:11" x14ac:dyDescent="0.3">
      <c r="A29" t="s">
        <v>72</v>
      </c>
      <c r="B29" t="s">
        <v>68</v>
      </c>
      <c r="C29" t="s">
        <v>144</v>
      </c>
      <c r="D29">
        <v>2</v>
      </c>
      <c r="E29">
        <v>2</v>
      </c>
      <c r="F29" t="s">
        <v>70</v>
      </c>
      <c r="G29" t="s">
        <v>145</v>
      </c>
      <c r="H29">
        <v>1</v>
      </c>
      <c r="I29">
        <v>1</v>
      </c>
      <c r="J29">
        <v>1</v>
      </c>
      <c r="K29" t="s">
        <v>1</v>
      </c>
    </row>
    <row r="30" spans="1:11" x14ac:dyDescent="0.3">
      <c r="A30" t="s">
        <v>146</v>
      </c>
      <c r="B30" t="s">
        <v>136</v>
      </c>
      <c r="C30" t="s">
        <v>147</v>
      </c>
      <c r="D30">
        <v>2</v>
      </c>
      <c r="E30">
        <v>3</v>
      </c>
      <c r="F30" t="s">
        <v>70</v>
      </c>
      <c r="G30" t="s">
        <v>148</v>
      </c>
      <c r="H30">
        <v>1</v>
      </c>
      <c r="I30">
        <v>1</v>
      </c>
      <c r="J30">
        <v>1</v>
      </c>
      <c r="K30" t="s">
        <v>1</v>
      </c>
    </row>
    <row r="31" spans="1:11" x14ac:dyDescent="0.3">
      <c r="A31" t="s">
        <v>149</v>
      </c>
      <c r="B31" t="s">
        <v>68</v>
      </c>
      <c r="C31" t="s">
        <v>150</v>
      </c>
      <c r="D31">
        <v>2</v>
      </c>
      <c r="E31">
        <v>3</v>
      </c>
      <c r="F31" t="s">
        <v>78</v>
      </c>
      <c r="G31" t="s">
        <v>151</v>
      </c>
      <c r="H31">
        <v>0</v>
      </c>
      <c r="I31">
        <v>1</v>
      </c>
      <c r="J31">
        <v>1</v>
      </c>
      <c r="K31" t="s">
        <v>1</v>
      </c>
    </row>
    <row r="32" spans="1:11" x14ac:dyDescent="0.3">
      <c r="A32" t="s">
        <v>152</v>
      </c>
      <c r="B32" t="s">
        <v>68</v>
      </c>
      <c r="C32" t="s">
        <v>153</v>
      </c>
      <c r="D32">
        <v>2</v>
      </c>
      <c r="E32">
        <v>2</v>
      </c>
      <c r="F32" t="s">
        <v>81</v>
      </c>
      <c r="G32" t="s">
        <v>142</v>
      </c>
      <c r="H32">
        <v>0</v>
      </c>
      <c r="I32">
        <v>1</v>
      </c>
      <c r="J32">
        <v>0</v>
      </c>
      <c r="K32" t="s">
        <v>1</v>
      </c>
    </row>
    <row r="33" spans="1:11" x14ac:dyDescent="0.3">
      <c r="A33" t="s">
        <v>154</v>
      </c>
      <c r="B33" t="s">
        <v>68</v>
      </c>
      <c r="C33" t="s">
        <v>155</v>
      </c>
      <c r="D33">
        <v>2</v>
      </c>
      <c r="E33">
        <v>2</v>
      </c>
      <c r="F33" t="s">
        <v>81</v>
      </c>
      <c r="G33" t="s">
        <v>156</v>
      </c>
      <c r="H33">
        <v>0</v>
      </c>
      <c r="I33">
        <v>1</v>
      </c>
      <c r="J33">
        <v>0</v>
      </c>
      <c r="K33" t="s">
        <v>1</v>
      </c>
    </row>
    <row r="34" spans="1:11" x14ac:dyDescent="0.3">
      <c r="A34" t="s">
        <v>157</v>
      </c>
      <c r="B34" t="s">
        <v>68</v>
      </c>
      <c r="C34" t="s">
        <v>158</v>
      </c>
      <c r="D34">
        <v>2</v>
      </c>
      <c r="E34">
        <v>2</v>
      </c>
      <c r="F34" t="s">
        <v>81</v>
      </c>
      <c r="G34" t="s">
        <v>159</v>
      </c>
      <c r="H34">
        <v>0</v>
      </c>
      <c r="I34">
        <v>1</v>
      </c>
      <c r="J34">
        <v>0</v>
      </c>
      <c r="K34" t="s">
        <v>1</v>
      </c>
    </row>
    <row r="35" spans="1:11" x14ac:dyDescent="0.3">
      <c r="A35" t="s">
        <v>160</v>
      </c>
      <c r="B35" t="s">
        <v>68</v>
      </c>
      <c r="C35" t="s">
        <v>161</v>
      </c>
      <c r="D35">
        <v>2</v>
      </c>
      <c r="E35">
        <v>3</v>
      </c>
      <c r="F35" t="s">
        <v>70</v>
      </c>
      <c r="G35" t="s">
        <v>162</v>
      </c>
      <c r="H35">
        <v>1</v>
      </c>
      <c r="I35">
        <v>1</v>
      </c>
      <c r="J35">
        <v>1</v>
      </c>
      <c r="K35" t="s">
        <v>1</v>
      </c>
    </row>
    <row r="36" spans="1:11" x14ac:dyDescent="0.3">
      <c r="A36" t="s">
        <v>137</v>
      </c>
      <c r="B36" t="s">
        <v>68</v>
      </c>
      <c r="C36" t="s">
        <v>163</v>
      </c>
      <c r="D36">
        <v>2</v>
      </c>
      <c r="E36">
        <v>2</v>
      </c>
      <c r="F36" t="s">
        <v>70</v>
      </c>
      <c r="G36" t="s">
        <v>164</v>
      </c>
      <c r="H36">
        <v>1</v>
      </c>
      <c r="I36">
        <v>1</v>
      </c>
      <c r="J36">
        <v>1</v>
      </c>
      <c r="K36" t="s">
        <v>1</v>
      </c>
    </row>
    <row r="37" spans="1:11" x14ac:dyDescent="0.3">
      <c r="A37" t="s">
        <v>165</v>
      </c>
      <c r="B37" t="s">
        <v>68</v>
      </c>
      <c r="C37" t="s">
        <v>166</v>
      </c>
      <c r="D37">
        <v>2</v>
      </c>
      <c r="E37">
        <v>2</v>
      </c>
      <c r="F37" t="s">
        <v>167</v>
      </c>
      <c r="G37" t="s">
        <v>168</v>
      </c>
      <c r="H37">
        <v>1</v>
      </c>
      <c r="I37">
        <v>0</v>
      </c>
      <c r="J37">
        <v>1</v>
      </c>
      <c r="K37" t="s">
        <v>1</v>
      </c>
    </row>
    <row r="38" spans="1:11" x14ac:dyDescent="0.3">
      <c r="A38" t="s">
        <v>169</v>
      </c>
      <c r="B38" t="s">
        <v>68</v>
      </c>
      <c r="C38" t="s">
        <v>170</v>
      </c>
      <c r="D38">
        <v>2</v>
      </c>
      <c r="E38">
        <v>2</v>
      </c>
      <c r="F38" t="s">
        <v>85</v>
      </c>
      <c r="G38" t="s">
        <v>171</v>
      </c>
      <c r="H38">
        <v>0</v>
      </c>
      <c r="I38">
        <v>0</v>
      </c>
      <c r="J38">
        <v>1</v>
      </c>
      <c r="K38" t="s">
        <v>1</v>
      </c>
    </row>
    <row r="39" spans="1:11" x14ac:dyDescent="0.3">
      <c r="A39" t="s">
        <v>137</v>
      </c>
      <c r="B39" t="s">
        <v>68</v>
      </c>
      <c r="C39" t="s">
        <v>172</v>
      </c>
      <c r="D39">
        <v>2</v>
      </c>
      <c r="E39">
        <v>3</v>
      </c>
      <c r="F39" t="s">
        <v>70</v>
      </c>
      <c r="G39" t="s">
        <v>173</v>
      </c>
      <c r="H39">
        <v>1</v>
      </c>
      <c r="I39">
        <v>1</v>
      </c>
      <c r="J39">
        <v>1</v>
      </c>
      <c r="K39" t="s">
        <v>1</v>
      </c>
    </row>
    <row r="40" spans="1:11" x14ac:dyDescent="0.3">
      <c r="A40" t="s">
        <v>75</v>
      </c>
      <c r="B40" t="s">
        <v>68</v>
      </c>
      <c r="C40" t="s">
        <v>174</v>
      </c>
      <c r="D40">
        <v>2</v>
      </c>
      <c r="E40">
        <v>2</v>
      </c>
      <c r="F40" t="s">
        <v>70</v>
      </c>
      <c r="G40" t="s">
        <v>74</v>
      </c>
      <c r="H40">
        <v>1</v>
      </c>
      <c r="I40">
        <v>1</v>
      </c>
      <c r="J40">
        <v>1</v>
      </c>
      <c r="K40" t="s">
        <v>1</v>
      </c>
    </row>
    <row r="41" spans="1:11" x14ac:dyDescent="0.3">
      <c r="A41" t="s">
        <v>146</v>
      </c>
      <c r="B41" t="s">
        <v>68</v>
      </c>
      <c r="C41" t="s">
        <v>175</v>
      </c>
      <c r="D41">
        <v>2</v>
      </c>
      <c r="E41">
        <v>2</v>
      </c>
      <c r="F41" t="s">
        <v>132</v>
      </c>
      <c r="G41" t="s">
        <v>176</v>
      </c>
      <c r="H41">
        <v>1</v>
      </c>
      <c r="I41">
        <v>1</v>
      </c>
      <c r="J41">
        <v>0</v>
      </c>
      <c r="K41" t="s">
        <v>1</v>
      </c>
    </row>
    <row r="42" spans="1:11" x14ac:dyDescent="0.3">
      <c r="A42" t="s">
        <v>177</v>
      </c>
      <c r="B42" t="s">
        <v>68</v>
      </c>
      <c r="C42" t="s">
        <v>178</v>
      </c>
      <c r="D42">
        <v>2</v>
      </c>
      <c r="E42">
        <v>2</v>
      </c>
      <c r="F42" t="s">
        <v>78</v>
      </c>
      <c r="G42" t="s">
        <v>179</v>
      </c>
      <c r="H42">
        <v>0</v>
      </c>
      <c r="I42">
        <v>1</v>
      </c>
      <c r="J42">
        <v>1</v>
      </c>
      <c r="K42" t="s">
        <v>1</v>
      </c>
    </row>
    <row r="43" spans="1:11" x14ac:dyDescent="0.3">
      <c r="A43" t="s">
        <v>180</v>
      </c>
      <c r="B43" t="s">
        <v>68</v>
      </c>
      <c r="C43" t="s">
        <v>181</v>
      </c>
      <c r="D43">
        <v>2</v>
      </c>
      <c r="E43">
        <v>2</v>
      </c>
      <c r="F43" t="s">
        <v>78</v>
      </c>
      <c r="G43" t="s">
        <v>173</v>
      </c>
      <c r="H43">
        <v>0</v>
      </c>
      <c r="I43">
        <v>1</v>
      </c>
      <c r="J43">
        <v>1</v>
      </c>
      <c r="K43" t="s">
        <v>1</v>
      </c>
    </row>
    <row r="44" spans="1:11" x14ac:dyDescent="0.3">
      <c r="A44" t="s">
        <v>72</v>
      </c>
      <c r="B44" t="s">
        <v>68</v>
      </c>
      <c r="C44" t="s">
        <v>182</v>
      </c>
      <c r="D44">
        <v>2</v>
      </c>
      <c r="E44">
        <v>2</v>
      </c>
      <c r="F44" t="s">
        <v>70</v>
      </c>
      <c r="G44" t="s">
        <v>183</v>
      </c>
      <c r="H44">
        <v>1</v>
      </c>
      <c r="I44">
        <v>1</v>
      </c>
      <c r="J44">
        <v>1</v>
      </c>
      <c r="K44" t="s">
        <v>1</v>
      </c>
    </row>
    <row r="45" spans="1:11" x14ac:dyDescent="0.3">
      <c r="A45" t="s">
        <v>72</v>
      </c>
      <c r="B45" t="s">
        <v>68</v>
      </c>
      <c r="C45" t="s">
        <v>184</v>
      </c>
      <c r="D45">
        <v>2</v>
      </c>
      <c r="E45">
        <v>2</v>
      </c>
      <c r="F45" t="s">
        <v>78</v>
      </c>
      <c r="G45" t="s">
        <v>185</v>
      </c>
      <c r="H45">
        <v>0</v>
      </c>
      <c r="I45">
        <v>1</v>
      </c>
      <c r="J45">
        <v>1</v>
      </c>
      <c r="K45" t="s">
        <v>1</v>
      </c>
    </row>
    <row r="46" spans="1:11" x14ac:dyDescent="0.3">
      <c r="A46" t="s">
        <v>157</v>
      </c>
      <c r="B46" t="s">
        <v>68</v>
      </c>
      <c r="C46" t="s">
        <v>186</v>
      </c>
      <c r="D46">
        <v>2</v>
      </c>
      <c r="E46">
        <v>2</v>
      </c>
      <c r="F46" t="s">
        <v>81</v>
      </c>
      <c r="G46" t="s">
        <v>187</v>
      </c>
      <c r="H46">
        <v>0</v>
      </c>
      <c r="I46">
        <v>1</v>
      </c>
      <c r="J46">
        <v>0</v>
      </c>
      <c r="K46" t="s">
        <v>1</v>
      </c>
    </row>
    <row r="47" spans="1:11" x14ac:dyDescent="0.3">
      <c r="A47" t="s">
        <v>188</v>
      </c>
      <c r="B47" t="s">
        <v>68</v>
      </c>
      <c r="C47" t="s">
        <v>189</v>
      </c>
      <c r="D47">
        <v>2</v>
      </c>
      <c r="E47">
        <v>2</v>
      </c>
      <c r="F47" t="s">
        <v>81</v>
      </c>
      <c r="G47" t="s">
        <v>190</v>
      </c>
      <c r="H47">
        <v>0</v>
      </c>
      <c r="I47">
        <v>1</v>
      </c>
      <c r="J47">
        <v>0</v>
      </c>
      <c r="K47" t="s">
        <v>1</v>
      </c>
    </row>
    <row r="48" spans="1:11" x14ac:dyDescent="0.3">
      <c r="A48" t="s">
        <v>191</v>
      </c>
      <c r="B48" t="s">
        <v>68</v>
      </c>
      <c r="C48" t="s">
        <v>192</v>
      </c>
      <c r="D48">
        <v>2</v>
      </c>
      <c r="E48">
        <v>2</v>
      </c>
      <c r="F48" t="s">
        <v>81</v>
      </c>
      <c r="G48" t="s">
        <v>187</v>
      </c>
      <c r="H48">
        <v>0</v>
      </c>
      <c r="I48">
        <v>1</v>
      </c>
      <c r="J48">
        <v>0</v>
      </c>
      <c r="K48" t="s">
        <v>1</v>
      </c>
    </row>
    <row r="49" spans="1:11" x14ac:dyDescent="0.3">
      <c r="A49" t="s">
        <v>72</v>
      </c>
      <c r="B49" t="s">
        <v>68</v>
      </c>
      <c r="C49" t="s">
        <v>193</v>
      </c>
      <c r="D49">
        <v>2</v>
      </c>
      <c r="E49">
        <v>2</v>
      </c>
      <c r="F49" t="s">
        <v>70</v>
      </c>
      <c r="G49" t="s">
        <v>194</v>
      </c>
      <c r="H49">
        <v>1</v>
      </c>
      <c r="I49">
        <v>1</v>
      </c>
      <c r="J49">
        <v>1</v>
      </c>
      <c r="K49" t="s">
        <v>1</v>
      </c>
    </row>
    <row r="50" spans="1:11" x14ac:dyDescent="0.3">
      <c r="A50" t="s">
        <v>195</v>
      </c>
      <c r="B50" t="s">
        <v>68</v>
      </c>
      <c r="C50" t="s">
        <v>196</v>
      </c>
      <c r="D50">
        <v>3</v>
      </c>
      <c r="E50">
        <v>1</v>
      </c>
      <c r="F50" t="s">
        <v>70</v>
      </c>
      <c r="G50" t="s">
        <v>197</v>
      </c>
      <c r="H50">
        <v>1</v>
      </c>
      <c r="I50">
        <v>1</v>
      </c>
      <c r="J50">
        <v>1</v>
      </c>
      <c r="K50" t="s">
        <v>1</v>
      </c>
    </row>
    <row r="51" spans="1:11" x14ac:dyDescent="0.3">
      <c r="A51" t="s">
        <v>101</v>
      </c>
      <c r="B51" t="s">
        <v>68</v>
      </c>
      <c r="C51" t="s">
        <v>198</v>
      </c>
      <c r="D51">
        <v>3</v>
      </c>
      <c r="E51">
        <v>1</v>
      </c>
      <c r="F51" t="s">
        <v>70</v>
      </c>
      <c r="G51" t="s">
        <v>199</v>
      </c>
      <c r="H51">
        <v>1</v>
      </c>
      <c r="I51">
        <v>1</v>
      </c>
      <c r="J51">
        <v>1</v>
      </c>
      <c r="K51" t="s">
        <v>1</v>
      </c>
    </row>
    <row r="52" spans="1:11" x14ac:dyDescent="0.3">
      <c r="A52" t="s">
        <v>200</v>
      </c>
      <c r="B52" t="s">
        <v>68</v>
      </c>
      <c r="C52" t="s">
        <v>201</v>
      </c>
      <c r="D52">
        <v>3</v>
      </c>
      <c r="E52">
        <v>1</v>
      </c>
      <c r="F52" t="s">
        <v>70</v>
      </c>
      <c r="G52" t="s">
        <v>202</v>
      </c>
      <c r="H52">
        <v>1</v>
      </c>
      <c r="I52">
        <v>1</v>
      </c>
      <c r="J52">
        <v>1</v>
      </c>
      <c r="K52" t="s">
        <v>1</v>
      </c>
    </row>
    <row r="53" spans="1:11" x14ac:dyDescent="0.3">
      <c r="A53" t="s">
        <v>200</v>
      </c>
      <c r="B53" t="s">
        <v>68</v>
      </c>
      <c r="C53" t="s">
        <v>203</v>
      </c>
      <c r="D53">
        <v>3</v>
      </c>
      <c r="E53">
        <v>1</v>
      </c>
      <c r="F53" t="s">
        <v>81</v>
      </c>
      <c r="G53" t="s">
        <v>204</v>
      </c>
      <c r="H53">
        <v>0</v>
      </c>
      <c r="I53">
        <v>1</v>
      </c>
      <c r="J53">
        <v>0</v>
      </c>
      <c r="K53" t="s">
        <v>1</v>
      </c>
    </row>
    <row r="54" spans="1:11" x14ac:dyDescent="0.3">
      <c r="A54" t="s">
        <v>149</v>
      </c>
      <c r="B54" t="s">
        <v>68</v>
      </c>
      <c r="C54" t="s">
        <v>205</v>
      </c>
      <c r="D54">
        <v>3</v>
      </c>
      <c r="E54">
        <v>1</v>
      </c>
      <c r="F54" t="s">
        <v>78</v>
      </c>
      <c r="G54" t="s">
        <v>151</v>
      </c>
      <c r="H54">
        <v>0</v>
      </c>
      <c r="I54">
        <v>1</v>
      </c>
      <c r="J54">
        <v>1</v>
      </c>
      <c r="K54" t="s">
        <v>1</v>
      </c>
    </row>
    <row r="55" spans="1:11" x14ac:dyDescent="0.3">
      <c r="A55" t="s">
        <v>206</v>
      </c>
      <c r="B55" t="s">
        <v>68</v>
      </c>
      <c r="C55" t="s">
        <v>207</v>
      </c>
      <c r="D55">
        <v>3</v>
      </c>
      <c r="E55">
        <v>3</v>
      </c>
      <c r="F55" t="s">
        <v>70</v>
      </c>
      <c r="G55" t="s">
        <v>208</v>
      </c>
      <c r="H55">
        <v>1</v>
      </c>
      <c r="I55">
        <v>1</v>
      </c>
      <c r="J55">
        <v>1</v>
      </c>
      <c r="K55" t="s">
        <v>1</v>
      </c>
    </row>
    <row r="56" spans="1:11" x14ac:dyDescent="0.3">
      <c r="A56" t="s">
        <v>137</v>
      </c>
      <c r="B56" t="s">
        <v>68</v>
      </c>
      <c r="C56" t="s">
        <v>209</v>
      </c>
      <c r="D56">
        <v>3</v>
      </c>
      <c r="E56">
        <v>1</v>
      </c>
      <c r="F56" t="s">
        <v>78</v>
      </c>
      <c r="G56" t="s">
        <v>210</v>
      </c>
      <c r="H56">
        <v>0</v>
      </c>
      <c r="I56">
        <v>1</v>
      </c>
      <c r="J56">
        <v>1</v>
      </c>
      <c r="K56" t="s">
        <v>1</v>
      </c>
    </row>
    <row r="57" spans="1:11" x14ac:dyDescent="0.3">
      <c r="A57" t="s">
        <v>211</v>
      </c>
      <c r="B57" t="s">
        <v>68</v>
      </c>
      <c r="C57" t="s">
        <v>212</v>
      </c>
      <c r="D57">
        <v>3</v>
      </c>
      <c r="E57">
        <v>2</v>
      </c>
      <c r="F57" t="s">
        <v>81</v>
      </c>
      <c r="G57" t="s">
        <v>213</v>
      </c>
      <c r="H57">
        <v>0</v>
      </c>
      <c r="I57">
        <v>1</v>
      </c>
      <c r="J57">
        <v>0</v>
      </c>
      <c r="K57" t="s">
        <v>1</v>
      </c>
    </row>
    <row r="58" spans="1:11" x14ac:dyDescent="0.3">
      <c r="A58" t="s">
        <v>214</v>
      </c>
      <c r="B58" t="s">
        <v>68</v>
      </c>
      <c r="C58" t="s">
        <v>215</v>
      </c>
      <c r="D58">
        <v>3</v>
      </c>
      <c r="E58">
        <v>1</v>
      </c>
      <c r="F58" t="s">
        <v>70</v>
      </c>
      <c r="G58" t="s">
        <v>216</v>
      </c>
      <c r="H58">
        <v>1</v>
      </c>
      <c r="I58">
        <v>1</v>
      </c>
      <c r="J58">
        <v>1</v>
      </c>
      <c r="K58" t="s">
        <v>1</v>
      </c>
    </row>
    <row r="59" spans="1:11" x14ac:dyDescent="0.3">
      <c r="A59" t="s">
        <v>217</v>
      </c>
      <c r="H59">
        <f>SUBTOTAL(109,Tabel1[Morgen])</f>
        <v>31</v>
      </c>
      <c r="I59">
        <f>SUBTOTAL(109,Tabel1[Eftermiddag])</f>
        <v>49</v>
      </c>
      <c r="J59">
        <f>SUBTOTAL(109,Tabel1[Ferie])</f>
        <v>40</v>
      </c>
      <c r="K59">
        <f>SUBTOTAL(103,Tabel1[Med])</f>
        <v>56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Børn pr modul</vt:lpstr>
      <vt:lpstr>personale</vt:lpstr>
      <vt:lpstr>careServiceBookingTable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Jesper Gravlev Qvist</dc:creator>
  <cp:keywords/>
  <dc:description/>
  <cp:lastModifiedBy>Lone Martinussen Hilke</cp:lastModifiedBy>
  <cp:revision/>
  <dcterms:created xsi:type="dcterms:W3CDTF">2022-11-10T11:32:12Z</dcterms:created>
  <dcterms:modified xsi:type="dcterms:W3CDTF">2022-12-09T12:12:15Z</dcterms:modified>
  <cp:category/>
  <cp:contentStatus/>
</cp:coreProperties>
</file>