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ja\Dropbox\lectures\sta2503\2020\Excel\"/>
    </mc:Choice>
  </mc:AlternateContent>
  <xr:revisionPtr revIDLastSave="0" documentId="13_ncr:1_{5B00E7EF-B7A4-44EC-9A83-FD68CB2B62A9}" xr6:coauthVersionLast="45" xr6:coauthVersionMax="45" xr10:uidLastSave="{00000000-0000-0000-0000-000000000000}"/>
  <bookViews>
    <workbookView xWindow="-108" yWindow="492" windowWidth="23256" windowHeight="12576" xr2:uid="{9F58A47A-4F90-43D5-A8AE-F7462418A2E6}"/>
  </bookViews>
  <sheets>
    <sheet name="Sheet1" sheetId="1" r:id="rId1"/>
  </sheets>
  <definedNames>
    <definedName name="dt">Sheet1!$C$5</definedName>
    <definedName name="mu">Sheet1!$C$3</definedName>
    <definedName name="qprob">Sheet1!$C$6</definedName>
    <definedName name="rf">Sheet1!$A$2:$C$2</definedName>
    <definedName name="rfr">Sheet1!$C$2</definedName>
    <definedName name="sigma">Sheet1!$C$4</definedName>
    <definedName name="strike">Sheet1!$E$28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0" i="1" l="1"/>
  <c r="P38" i="1"/>
  <c r="O39" i="1" s="1"/>
  <c r="P36" i="1"/>
  <c r="P34" i="1"/>
  <c r="O35" i="1" s="1"/>
  <c r="P32" i="1"/>
  <c r="P30" i="1"/>
  <c r="O29" i="1" s="1"/>
  <c r="P28" i="1"/>
  <c r="J17" i="1"/>
  <c r="K18" i="1"/>
  <c r="K16" i="1"/>
  <c r="L19" i="1"/>
  <c r="L17" i="1"/>
  <c r="L15" i="1"/>
  <c r="M14" i="1"/>
  <c r="M16" i="1"/>
  <c r="M18" i="1"/>
  <c r="M20" i="1"/>
  <c r="N21" i="1"/>
  <c r="N19" i="1"/>
  <c r="N17" i="1"/>
  <c r="N15" i="1"/>
  <c r="N13" i="1"/>
  <c r="O22" i="1"/>
  <c r="O20" i="1"/>
  <c r="O18" i="1"/>
  <c r="O16" i="1"/>
  <c r="O14" i="1"/>
  <c r="O12" i="1"/>
  <c r="P23" i="1"/>
  <c r="P21" i="1"/>
  <c r="P19" i="1"/>
  <c r="P17" i="1"/>
  <c r="P15" i="1"/>
  <c r="P13" i="1"/>
  <c r="P11" i="1"/>
  <c r="H9" i="1"/>
  <c r="G9" i="1"/>
  <c r="F9" i="1"/>
  <c r="E9" i="1"/>
  <c r="D9" i="1"/>
  <c r="C9" i="1"/>
  <c r="C18" i="1"/>
  <c r="D19" i="1" s="1"/>
  <c r="E20" i="1" s="1"/>
  <c r="F21" i="1" s="1"/>
  <c r="G22" i="1" s="1"/>
  <c r="H23" i="1" s="1"/>
  <c r="C16" i="1"/>
  <c r="D17" i="1" s="1"/>
  <c r="E18" i="1" s="1"/>
  <c r="F19" i="1" s="1"/>
  <c r="G20" i="1" s="1"/>
  <c r="H21" i="1" s="1"/>
  <c r="C6" i="1"/>
  <c r="C5" i="1"/>
  <c r="O37" i="1" l="1"/>
  <c r="N36" i="1" s="1"/>
  <c r="O31" i="1"/>
  <c r="N30" i="1"/>
  <c r="O33" i="1"/>
  <c r="N34" i="1" s="1"/>
  <c r="D15" i="1"/>
  <c r="N38" i="1" l="1"/>
  <c r="M37" i="1" s="1"/>
  <c r="M35" i="1"/>
  <c r="N32" i="1"/>
  <c r="E14" i="1"/>
  <c r="E16" i="1"/>
  <c r="F17" i="1" s="1"/>
  <c r="G18" i="1" s="1"/>
  <c r="H19" i="1" s="1"/>
  <c r="L36" i="1" l="1"/>
  <c r="M33" i="1"/>
  <c r="L34" i="1" s="1"/>
  <c r="M31" i="1"/>
  <c r="L32" i="1" s="1"/>
  <c r="K33" i="1" s="1"/>
  <c r="F15" i="1"/>
  <c r="G16" i="1" s="1"/>
  <c r="H17" i="1" s="1"/>
  <c r="F13" i="1"/>
  <c r="K35" i="1" l="1"/>
  <c r="J34" i="1" s="1"/>
  <c r="G14" i="1"/>
  <c r="H15" i="1" s="1"/>
  <c r="G12" i="1"/>
  <c r="H13" i="1" l="1"/>
  <c r="H11" i="1"/>
</calcChain>
</file>

<file path=xl/sharedStrings.xml><?xml version="1.0" encoding="utf-8"?>
<sst xmlns="http://schemas.openxmlformats.org/spreadsheetml/2006/main" count="22" uniqueCount="22">
  <si>
    <t>mu</t>
  </si>
  <si>
    <t>sigma</t>
  </si>
  <si>
    <t>r</t>
  </si>
  <si>
    <t>dt</t>
  </si>
  <si>
    <t>q</t>
  </si>
  <si>
    <t xml:space="preserve">   this is in (0,1) so there is no arbitrage</t>
  </si>
  <si>
    <t>S</t>
  </si>
  <si>
    <t>B</t>
  </si>
  <si>
    <t>Value a call option consistent with no-arbitrage</t>
  </si>
  <si>
    <t>A call option pays (S_T - K)_+ := max( S_T -K; 0)</t>
  </si>
  <si>
    <t>T</t>
  </si>
  <si>
    <t>is called the maturity date</t>
  </si>
  <si>
    <t>K</t>
  </si>
  <si>
    <t>is called the strike price</t>
  </si>
  <si>
    <t>this gives the holder the right, but not obligation, to purchase an asset at time T for the price K</t>
  </si>
  <si>
    <t>Call option tree</t>
  </si>
  <si>
    <t>A put option pays (K-S_T)_+:=max(K-S_T; 0)</t>
  </si>
  <si>
    <t>this gives the holder the right, but not obligation, to sell an asset at time T for the price K</t>
  </si>
  <si>
    <t>Put option tree</t>
  </si>
  <si>
    <t xml:space="preserve">Options that specify a payment that depend only on the terminal </t>
  </si>
  <si>
    <t>value of the asset price are called European Styled claims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</si>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</sst>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2" fontId="0" fillId="0" borderId="0" xfId="1" applyNumberFormat="1" applyFont="1"/>
    <xf numFmtId="1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0AD1-63E3-40A0-872A-A319B3127A35}">
  <dimension ref="A2:P42"/>
  <sheetViews>
    <sheetView tabSelected="1" zoomScale="150" zoomScaleNormal="150" workbookViewId="0">
      <selection activeCell="B8" sqref="B8"/>
    </sheetView>
  </sheetViews>
  <sheetFormatPr defaultRowHeight="14.25" x14ac:dyDescent="0.45"/>
  <cols>
    <col min="1" max="1" width="4.86328125" customWidth="1"/>
    <col min="2" max="8" width="8.796875" style="1" customWidth="1"/>
    <col min="9" max="9" width="3.1328125" customWidth="1"/>
    <col min="10" max="16" width="8.796875" style="2" customWidth="1"/>
  </cols>
  <sheetData>
    <row r="2" spans="1:16" x14ac:dyDescent="0.45">
      <c r="B2" s="1" t="s">
        <v>2</v>
      </c>
      <c r="C2" s="1">
        <v>0.01</v>
      </c>
    </row>
    <row r="3" spans="1:16" x14ac:dyDescent="0.45">
      <c r="B3" s="1" t="s">
        <v>0</v>
      </c>
      <c r="C3" s="1">
        <v>0.1</v>
      </c>
    </row>
    <row r="4" spans="1:16" x14ac:dyDescent="0.45">
      <c r="B4" s="1" t="s">
        <v>1</v>
      </c>
      <c r="C4" s="1">
        <v>0.2</v>
      </c>
    </row>
    <row r="5" spans="1:16" x14ac:dyDescent="0.45">
      <c r="B5" s="1" t="s">
        <v>3</v>
      </c>
      <c r="C5" s="1">
        <f>1/12</f>
        <v>8.3333333333333329E-2</v>
      </c>
    </row>
    <row r="6" spans="1:16" x14ac:dyDescent="0.45">
      <c r="B6" s="1" t="s">
        <v>4</v>
      </c>
      <c r="C6" s="1">
        <f>(EXP(rfr*dt)-EXP(-sigma*SQRT(dt)))/(EXP(sigma*SQRT(dt))-EXP(-sigma*SQRT(dt)))</f>
        <v>0.49278612805550176</v>
      </c>
      <c r="D6" s="1" t="s">
        <v>5</v>
      </c>
    </row>
    <row r="8" spans="1:16" x14ac:dyDescent="0.45">
      <c r="A8" t="s">
        <v>21</v>
      </c>
      <c r="B8" s="3">
        <v>0</v>
      </c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J8" s="3">
        <v>0</v>
      </c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</row>
    <row r="9" spans="1:16" x14ac:dyDescent="0.45">
      <c r="A9" t="s">
        <v>7</v>
      </c>
      <c r="B9" s="4">
        <v>1</v>
      </c>
      <c r="C9" s="4">
        <f t="shared" ref="C9:H9" si="0">B9*EXP(rfr*dt)</f>
        <v>1.0008336806520264</v>
      </c>
      <c r="D9" s="4">
        <f t="shared" si="0"/>
        <v>1.0016680563274822</v>
      </c>
      <c r="E9" s="4">
        <f t="shared" si="0"/>
        <v>1.0025031276057954</v>
      </c>
      <c r="F9" s="4">
        <f t="shared" si="0"/>
        <v>1.0033388950668762</v>
      </c>
      <c r="G9" s="4">
        <f t="shared" si="0"/>
        <v>1.0041753592911191</v>
      </c>
      <c r="H9" s="4">
        <f t="shared" si="0"/>
        <v>1.0050125208594018</v>
      </c>
    </row>
    <row r="11" spans="1:16" x14ac:dyDescent="0.45">
      <c r="H11" s="1">
        <f>G12*EXP(sigma*SQRT(dt))</f>
        <v>14.139824580805152</v>
      </c>
      <c r="P11" s="2">
        <f>MAX(H11-strike,0)</f>
        <v>4.1398245808051524</v>
      </c>
    </row>
    <row r="12" spans="1:16" x14ac:dyDescent="0.45">
      <c r="G12" s="1">
        <f>F13*EXP(sigma*SQRT(dt))</f>
        <v>13.346580738566715</v>
      </c>
      <c r="O12" s="2">
        <f>EXP(-rfr*dt)*(qprob*P11+(1-qprob)*P13)</f>
        <v>3.3549106006421332</v>
      </c>
    </row>
    <row r="13" spans="1:16" x14ac:dyDescent="0.45">
      <c r="F13" s="1">
        <f>E14*EXP(sigma*SQRT(dt))</f>
        <v>12.597837858108482</v>
      </c>
      <c r="H13" s="1">
        <f>G12*EXP(-sigma*SQRT(dt))</f>
        <v>12.59783785810848</v>
      </c>
      <c r="N13" s="2">
        <f>EXP(-rfr*dt)*(qprob*O12+(1-qprob)*O14)</f>
        <v>2.6144906435990976</v>
      </c>
      <c r="P13" s="2">
        <f>MAX(H13-strike,0)</f>
        <v>2.5978378581084804</v>
      </c>
    </row>
    <row r="14" spans="1:16" x14ac:dyDescent="0.45">
      <c r="E14" s="1">
        <f>D15*EXP(sigma*SQRT(dt))</f>
        <v>11.891099436471444</v>
      </c>
      <c r="G14" s="1">
        <f>F13*EXP(-sigma*SQRT(dt))</f>
        <v>11.891099436471443</v>
      </c>
      <c r="M14" s="2">
        <f>EXP(-rfr*dt)*(qprob*N13+(1-qprob)*N15)</f>
        <v>1.9160682124968473</v>
      </c>
      <c r="O14" s="2">
        <f>EXP(-rfr*dt)*(qprob*P13+(1-qprob)*P15)</f>
        <v>1.8994292985468606</v>
      </c>
    </row>
    <row r="15" spans="1:16" x14ac:dyDescent="0.45">
      <c r="D15" s="1">
        <f>C16*EXP(sigma*SQRT(dt))</f>
        <v>11.224009024456672</v>
      </c>
      <c r="F15" s="1">
        <f>E14*EXP(-sigma*SQRT(dt))</f>
        <v>11.22400902445667</v>
      </c>
      <c r="H15" s="1">
        <f>G14*EXP(-sigma*SQRT(dt))</f>
        <v>11.224009024456668</v>
      </c>
      <c r="L15" s="2">
        <f>EXP(-rfr*dt)*(qprob*M14+(1-qprob)*M16)</f>
        <v>1.3292240515288916</v>
      </c>
      <c r="N15" s="2">
        <f>EXP(-rfr*dt)*(qprob*O14+(1-qprob)*O16)</f>
        <v>1.2406618099472868</v>
      </c>
      <c r="P15" s="2">
        <f>MAX(H15-strike,0)</f>
        <v>1.2240090244566684</v>
      </c>
    </row>
    <row r="16" spans="1:16" x14ac:dyDescent="0.45">
      <c r="C16" s="1">
        <f>B17*EXP(sigma*SQRT(dt))</f>
        <v>10.594342369612505</v>
      </c>
      <c r="E16" s="1">
        <f>D15*EXP(-sigma*SQRT(dt))</f>
        <v>10.594342369612503</v>
      </c>
      <c r="G16" s="1">
        <f>F15*EXP(-sigma*SQRT(dt))</f>
        <v>10.594342369612502</v>
      </c>
      <c r="K16" s="2">
        <f>EXP(-rfr*dt)*(qprob*L15+(1-qprob)*L17)</f>
        <v>0.88196148634103211</v>
      </c>
      <c r="M16" s="2">
        <f>EXP(-rfr*dt)*(qprob*N15+(1-qprob)*N17)</f>
        <v>0.76125750050180507</v>
      </c>
      <c r="O16" s="2">
        <f>EXP(-rfr*dt)*(qprob*P15+(1-qprob)*P17)</f>
        <v>0.60267223168792183</v>
      </c>
    </row>
    <row r="17" spans="1:16" x14ac:dyDescent="0.45">
      <c r="A17" s="1" t="s">
        <v>6</v>
      </c>
      <c r="B17" s="1">
        <v>10</v>
      </c>
      <c r="D17" s="1">
        <f>C16*EXP(-sigma*SQRT(dt))</f>
        <v>9.9999999999999982</v>
      </c>
      <c r="F17" s="1">
        <f>E16*EXP(-sigma*SQRT(dt))</f>
        <v>9.9999999999999964</v>
      </c>
      <c r="H17" s="1">
        <f>G16*EXP(-sigma*SQRT(dt))</f>
        <v>9.9999999999999947</v>
      </c>
      <c r="J17" s="2">
        <f>EXP(-rfr*dt)*(qprob*K16+(1-qprob)*K18)</f>
        <v>0.56474081293514233</v>
      </c>
      <c r="L17" s="2">
        <f>EXP(-rfr*dt)*(qprob*M16+(1-qprob)*M18)</f>
        <v>0.44887097827989003</v>
      </c>
      <c r="N17" s="2">
        <f>EXP(-rfr*dt)*(qprob*O16+(1-qprob)*O18)</f>
        <v>0.29674112820281612</v>
      </c>
      <c r="P17" s="2">
        <f>MAX(H17-strike,0)</f>
        <v>0</v>
      </c>
    </row>
    <row r="18" spans="1:16" x14ac:dyDescent="0.45">
      <c r="C18" s="1">
        <f>B17*EXP(-sigma*SQRT(dt))</f>
        <v>9.4390002240089537</v>
      </c>
      <c r="E18" s="1">
        <f>D17*EXP(-sigma*SQRT(dt))</f>
        <v>9.4390002240089519</v>
      </c>
      <c r="G18" s="1">
        <f>F17*EXP(-sigma*SQRT(dt))</f>
        <v>9.4390002240089501</v>
      </c>
      <c r="K18" s="2">
        <f>EXP(-rfr*dt)*(qprob*L17+(1-qprob)*L19)</f>
        <v>0.25747174456323557</v>
      </c>
      <c r="M18" s="2">
        <f>EXP(-rfr*dt)*(qprob*N17+(1-qprob)*N19)</f>
        <v>0.14610810410239258</v>
      </c>
      <c r="O18" s="2">
        <f>EXP(-rfr*dt)*(qprob*P17+(1-qprob)*P19)</f>
        <v>0</v>
      </c>
    </row>
    <row r="19" spans="1:16" x14ac:dyDescent="0.45">
      <c r="D19" s="1">
        <f>C18*EXP(-sigma*SQRT(dt))</f>
        <v>8.9094725228841067</v>
      </c>
      <c r="F19" s="1">
        <f>E18*EXP(-sigma*SQRT(dt))</f>
        <v>8.909472522884105</v>
      </c>
      <c r="H19" s="1">
        <f>G18*EXP(-sigma*SQRT(dt))</f>
        <v>8.9094725228841032</v>
      </c>
      <c r="L19" s="2">
        <f>EXP(-rfr*dt)*(qprob*M18+(1-qprob)*M20)</f>
        <v>7.19400718521397E-2</v>
      </c>
      <c r="N19" s="2">
        <f>EXP(-rfr*dt)*(qprob*O18+(1-qprob)*O20)</f>
        <v>0</v>
      </c>
      <c r="P19" s="2">
        <f>MAX(H19-strike,0)</f>
        <v>0</v>
      </c>
    </row>
    <row r="20" spans="1:16" x14ac:dyDescent="0.45">
      <c r="E20" s="1">
        <f>D19*EXP(-sigma*SQRT(dt))</f>
        <v>8.4096513139304694</v>
      </c>
      <c r="G20" s="1">
        <f>F19*EXP(-sigma*SQRT(dt))</f>
        <v>8.4096513139304676</v>
      </c>
      <c r="M20" s="2">
        <f>EXP(-rfr*dt)*(qprob*N19+(1-qprob)*N21)</f>
        <v>0</v>
      </c>
      <c r="O20" s="2">
        <f>EXP(-rfr*dt)*(qprob*P19+(1-qprob)*P21)</f>
        <v>0</v>
      </c>
    </row>
    <row r="21" spans="1:16" x14ac:dyDescent="0.45">
      <c r="F21" s="1">
        <f>E20*EXP(-sigma*SQRT(dt))</f>
        <v>7.9378700636026887</v>
      </c>
      <c r="H21" s="1">
        <f>G20*EXP(-sigma*SQRT(dt))</f>
        <v>7.9378700636026869</v>
      </c>
      <c r="N21" s="2">
        <f>EXP(-rfr*dt)*(qprob*O20+(1-qprob)*O22)</f>
        <v>0</v>
      </c>
      <c r="P21" s="2">
        <f>MAX(H21-strike,0)</f>
        <v>0</v>
      </c>
    </row>
    <row r="22" spans="1:16" x14ac:dyDescent="0.45">
      <c r="G22" s="1">
        <f>F21*EXP(-sigma*SQRT(dt))</f>
        <v>7.4925557308499746</v>
      </c>
      <c r="O22" s="2">
        <f>EXP(-rfr*dt)*(qprob*P21+(1-qprob)*P23)</f>
        <v>0</v>
      </c>
    </row>
    <row r="23" spans="1:16" x14ac:dyDescent="0.45">
      <c r="H23" s="1">
        <f>G22*EXP(-sigma*SQRT(dt))</f>
        <v>7.0722235221892475</v>
      </c>
      <c r="P23" s="2">
        <f>MAX(H23-strike,0)</f>
        <v>0</v>
      </c>
    </row>
    <row r="25" spans="1:16" x14ac:dyDescent="0.45">
      <c r="A25" t="s">
        <v>8</v>
      </c>
      <c r="L25" s="2" t="s">
        <v>15</v>
      </c>
    </row>
    <row r="26" spans="1:16" x14ac:dyDescent="0.45">
      <c r="A26" t="s">
        <v>9</v>
      </c>
    </row>
    <row r="27" spans="1:16" x14ac:dyDescent="0.45">
      <c r="A27" t="s">
        <v>10</v>
      </c>
      <c r="B27" s="1" t="s">
        <v>11</v>
      </c>
    </row>
    <row r="28" spans="1:16" x14ac:dyDescent="0.45">
      <c r="A28" t="s">
        <v>12</v>
      </c>
      <c r="B28" s="1" t="s">
        <v>13</v>
      </c>
      <c r="E28" s="1">
        <v>10</v>
      </c>
      <c r="P28" s="2">
        <f>MAX(strike-H11,0)</f>
        <v>0</v>
      </c>
    </row>
    <row r="29" spans="1:16" x14ac:dyDescent="0.45">
      <c r="A29" t="s">
        <v>14</v>
      </c>
      <c r="O29" s="2">
        <f>EXP(-rfr*dt)*(qprob*P28+(1-qprob)*P30)</f>
        <v>0</v>
      </c>
    </row>
    <row r="30" spans="1:16" x14ac:dyDescent="0.45">
      <c r="N30" s="2">
        <f>EXP(-rfr*dt)*(qprob*O29+(1-qprob)*O31)</f>
        <v>0</v>
      </c>
      <c r="P30" s="2">
        <f>MAX(strike-H13,0)</f>
        <v>0</v>
      </c>
    </row>
    <row r="31" spans="1:16" x14ac:dyDescent="0.45">
      <c r="A31" t="s">
        <v>16</v>
      </c>
      <c r="M31" s="2">
        <f>EXP(-rfr*dt)*(qprob*N30+(1-qprob)*N32)</f>
        <v>6.9364793711737842E-16</v>
      </c>
      <c r="O31" s="2">
        <f>EXP(-rfr*dt)*(qprob*P30+(1-qprob)*P32)</f>
        <v>0</v>
      </c>
    </row>
    <row r="32" spans="1:16" x14ac:dyDescent="0.45">
      <c r="A32" t="s">
        <v>17</v>
      </c>
      <c r="L32" s="2">
        <f>EXP(-rfr*dt)*(qprob*M31+(1-qprob)*M33)</f>
        <v>7.1937187617449036E-2</v>
      </c>
      <c r="N32" s="2">
        <f>EXP(-rfr*dt)*(qprob*O31+(1-qprob)*O33)</f>
        <v>1.3687051091888053E-15</v>
      </c>
      <c r="P32" s="2">
        <f>MAX(strike-H15,0)</f>
        <v>0</v>
      </c>
    </row>
    <row r="33" spans="2:16" x14ac:dyDescent="0.45">
      <c r="K33" s="2">
        <f>EXP(-rfr*dt)*(qprob*L32+(1-qprob)*L34)</f>
        <v>0.24603913517962198</v>
      </c>
      <c r="M33" s="2">
        <f>EXP(-rfr*dt)*(qprob*N32+(1-qprob)*N34)</f>
        <v>0.14194635486390009</v>
      </c>
      <c r="O33" s="2">
        <f>EXP(-rfr*dt)*(qprob*P32+(1-qprob)*P34)</f>
        <v>2.7007269475992574E-15</v>
      </c>
    </row>
    <row r="34" spans="2:16" x14ac:dyDescent="0.45">
      <c r="B34" s="1" t="s">
        <v>19</v>
      </c>
      <c r="J34" s="2">
        <f>EXP(-rfr*dt)*(qprob*K33+(1-qprob)*K35)</f>
        <v>0.51486560486196131</v>
      </c>
      <c r="L34" s="2">
        <f>EXP(-rfr*dt)*(qprob*M33+(1-qprob)*M35)</f>
        <v>0.41559313882512217</v>
      </c>
      <c r="N34" s="2">
        <f>EXP(-rfr*dt)*(qprob*O33+(1-qprob)*O35)</f>
        <v>0.28008834271220501</v>
      </c>
      <c r="P34" s="2">
        <f>MAX(strike-H17,0)</f>
        <v>5.3290705182007514E-15</v>
      </c>
    </row>
    <row r="35" spans="2:16" x14ac:dyDescent="0.45">
      <c r="B35" s="1" t="s">
        <v>20</v>
      </c>
      <c r="K35" s="2">
        <f>EXP(-rfr*dt)*(qprob*L34+(1-qprob)*L36)</f>
        <v>0.77689153900537899</v>
      </c>
      <c r="M35" s="2">
        <f>EXP(-rfr*dt)*(qprob*N34+(1-qprob)*N36)</f>
        <v>0.68213910406804068</v>
      </c>
      <c r="O35" s="2">
        <f>EXP(-rfr*dt)*(qprob*P34+(1-qprob)*P36)</f>
        <v>0.55266991391563336</v>
      </c>
    </row>
    <row r="36" spans="2:16" x14ac:dyDescent="0.45">
      <c r="L36" s="2">
        <f>EXP(-rfr*dt)*(qprob*M35+(1-qprob)*M37)</f>
        <v>1.1291897095132644</v>
      </c>
      <c r="N36" s="2">
        <f>EXP(-rfr*dt)*(qprob*O35+(1-qprob)*O37)</f>
        <v>1.0738746916252808</v>
      </c>
      <c r="P36" s="2">
        <f>MAX(strike-H19,0)</f>
        <v>1.0905274771158968</v>
      </c>
    </row>
    <row r="37" spans="2:16" x14ac:dyDescent="0.45">
      <c r="M37" s="2">
        <f>EXP(-rfr*dt)*(qprob*N36+(1-qprob)*N38)</f>
        <v>1.5653799100441306</v>
      </c>
      <c r="O37" s="2">
        <f>EXP(-rfr*dt)*(qprob*P36+(1-qprob)*P38)</f>
        <v>1.5820188239941155</v>
      </c>
    </row>
    <row r="38" spans="2:16" x14ac:dyDescent="0.45">
      <c r="N38" s="2">
        <f>EXP(-rfr*dt)*(qprob*O37+(1-qprob)*O39)</f>
        <v>2.0454771509066974</v>
      </c>
      <c r="P38" s="2">
        <f>MAX(strike-H21,0)</f>
        <v>2.0621299363973131</v>
      </c>
    </row>
    <row r="39" spans="2:16" x14ac:dyDescent="0.45">
      <c r="O39" s="2">
        <f>EXP(-rfr*dt)*(qprob*P38+(1-qprob)*P40)</f>
        <v>2.4991144070746092</v>
      </c>
    </row>
    <row r="40" spans="2:16" x14ac:dyDescent="0.45">
      <c r="P40" s="2">
        <f>MAX(strike-H23,0)</f>
        <v>2.9277764778107525</v>
      </c>
    </row>
    <row r="42" spans="2:16" x14ac:dyDescent="0.45">
      <c r="L4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dt</vt:lpstr>
      <vt:lpstr>mu</vt:lpstr>
      <vt:lpstr>qprob</vt:lpstr>
      <vt:lpstr>rf</vt:lpstr>
      <vt:lpstr>rfr</vt:lpstr>
      <vt:lpstr>sigma</vt:lpstr>
      <vt:lpstr>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Jaimungal</dc:creator>
  <cp:lastModifiedBy>Sebastian Jaimungal</cp:lastModifiedBy>
  <dcterms:created xsi:type="dcterms:W3CDTF">2020-09-23T20:12:13Z</dcterms:created>
  <dcterms:modified xsi:type="dcterms:W3CDTF">2020-09-24T08:18:10Z</dcterms:modified>
</cp:coreProperties>
</file>