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SJTU\2019-2020  FALL\电路\Lab\Lab 5\"/>
    </mc:Choice>
  </mc:AlternateContent>
  <xr:revisionPtr revIDLastSave="0" documentId="13_ncr:1_{CA18FEEA-D13C-4D62-ACB8-7770A863FC94}" xr6:coauthVersionLast="45" xr6:coauthVersionMax="45" xr10:uidLastSave="{00000000-0000-0000-0000-000000000000}"/>
  <bookViews>
    <workbookView xWindow="7320" yWindow="1815" windowWidth="15375" windowHeight="8325" xr2:uid="{AB12BC4C-6B09-4655-86A5-2A266FFDD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2" i="1" l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I94" i="1"/>
  <c r="I90" i="1"/>
  <c r="I91" i="1"/>
  <c r="I92" i="1"/>
  <c r="I93" i="1"/>
  <c r="I95" i="1"/>
  <c r="I96" i="1"/>
  <c r="I97" i="1"/>
  <c r="I98" i="1"/>
  <c r="I99" i="1"/>
  <c r="I87" i="1"/>
  <c r="H88" i="1"/>
  <c r="H89" i="1"/>
  <c r="H90" i="1"/>
  <c r="H91" i="1"/>
  <c r="H92" i="1"/>
  <c r="H93" i="1"/>
  <c r="H94" i="1"/>
  <c r="H95" i="1"/>
  <c r="H96" i="1"/>
  <c r="H97" i="1"/>
  <c r="H98" i="1"/>
  <c r="H99" i="1"/>
  <c r="I84" i="1"/>
  <c r="I85" i="1"/>
  <c r="I86" i="1"/>
  <c r="I88" i="1"/>
  <c r="I89" i="1"/>
  <c r="I83" i="1"/>
  <c r="H84" i="1"/>
  <c r="H85" i="1"/>
  <c r="H86" i="1"/>
  <c r="H87" i="1"/>
  <c r="H83" i="1"/>
  <c r="O21" i="1" l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60" i="1"/>
  <c r="D61" i="1"/>
  <c r="D62" i="1"/>
  <c r="D63" i="1"/>
  <c r="D64" i="1"/>
  <c r="D65" i="1"/>
  <c r="D66" i="1"/>
  <c r="D69" i="1"/>
  <c r="D70" i="1"/>
  <c r="D71" i="1"/>
  <c r="D72" i="1"/>
  <c r="D73" i="1"/>
  <c r="D74" i="1"/>
  <c r="D75" i="1"/>
  <c r="D76" i="1"/>
  <c r="D77" i="1"/>
  <c r="D78" i="1"/>
  <c r="C73" i="1"/>
  <c r="C74" i="1"/>
  <c r="C75" i="1"/>
  <c r="C76" i="1"/>
  <c r="C77" i="1"/>
  <c r="C78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9" i="1"/>
  <c r="C70" i="1"/>
  <c r="C71" i="1"/>
  <c r="C72" i="1"/>
  <c r="C43" i="1"/>
  <c r="C44" i="1"/>
  <c r="C45" i="1"/>
  <c r="C46" i="1"/>
  <c r="C47" i="1"/>
  <c r="C48" i="1"/>
  <c r="C42" i="1"/>
  <c r="Q31" i="1"/>
  <c r="Q32" i="1"/>
  <c r="Q33" i="1"/>
  <c r="Q34" i="1"/>
  <c r="Q35" i="1"/>
  <c r="Q36" i="1"/>
  <c r="Q37" i="1"/>
  <c r="Q38" i="1"/>
  <c r="Q39" i="1"/>
  <c r="Q30" i="1"/>
  <c r="O31" i="1"/>
  <c r="O32" i="1"/>
  <c r="O33" i="1"/>
  <c r="O34" i="1"/>
  <c r="O35" i="1"/>
  <c r="O36" i="1"/>
  <c r="O37" i="1"/>
  <c r="O38" i="1"/>
  <c r="O39" i="1"/>
  <c r="O30" i="1"/>
  <c r="J31" i="1"/>
  <c r="J32" i="1"/>
  <c r="J33" i="1"/>
  <c r="J34" i="1"/>
  <c r="J35" i="1"/>
  <c r="J36" i="1"/>
  <c r="J37" i="1"/>
  <c r="J38" i="1"/>
  <c r="J39" i="1"/>
  <c r="J30" i="1"/>
  <c r="F31" i="1"/>
  <c r="F32" i="1"/>
  <c r="F33" i="1"/>
  <c r="F34" i="1"/>
  <c r="F35" i="1"/>
  <c r="F36" i="1"/>
  <c r="F37" i="1"/>
  <c r="F38" i="1"/>
  <c r="F39" i="1"/>
  <c r="F30" i="1"/>
  <c r="F27" i="1"/>
  <c r="D30" i="1"/>
  <c r="D31" i="1"/>
  <c r="D32" i="1"/>
  <c r="D33" i="1"/>
  <c r="D34" i="1"/>
  <c r="D35" i="1"/>
  <c r="D36" i="1"/>
  <c r="D37" i="1"/>
  <c r="D38" i="1"/>
  <c r="D39" i="1"/>
  <c r="C30" i="1"/>
  <c r="C31" i="1"/>
  <c r="C32" i="1"/>
  <c r="C33" i="1"/>
  <c r="C34" i="1"/>
  <c r="C35" i="1"/>
  <c r="C36" i="1"/>
  <c r="C37" i="1"/>
  <c r="C38" i="1"/>
  <c r="C39" i="1"/>
  <c r="O22" i="1"/>
  <c r="O23" i="1"/>
  <c r="O24" i="1"/>
  <c r="O25" i="1"/>
  <c r="O26" i="1"/>
  <c r="O27" i="1"/>
  <c r="N22" i="1"/>
  <c r="N23" i="1"/>
  <c r="N24" i="1"/>
  <c r="N25" i="1"/>
  <c r="N26" i="1"/>
  <c r="N27" i="1"/>
  <c r="N21" i="1"/>
  <c r="I22" i="1"/>
  <c r="I23" i="1"/>
  <c r="I24" i="1"/>
  <c r="I25" i="1"/>
  <c r="I26" i="1"/>
  <c r="I27" i="1"/>
  <c r="I21" i="1"/>
  <c r="F22" i="1"/>
  <c r="F23" i="1"/>
  <c r="F24" i="1"/>
  <c r="F25" i="1"/>
  <c r="F26" i="1"/>
  <c r="F21" i="1"/>
  <c r="D21" i="1"/>
  <c r="D22" i="1"/>
  <c r="D23" i="1"/>
  <c r="D24" i="1"/>
  <c r="D25" i="1"/>
  <c r="D26" i="1"/>
  <c r="D27" i="1"/>
  <c r="D18" i="1"/>
  <c r="E18" i="1" s="1"/>
  <c r="C27" i="1"/>
  <c r="C26" i="1"/>
  <c r="C25" i="1"/>
  <c r="C24" i="1"/>
  <c r="C23" i="1"/>
  <c r="C22" i="1"/>
  <c r="C21" i="1"/>
  <c r="O12" i="1"/>
  <c r="O13" i="1"/>
  <c r="O14" i="1"/>
  <c r="O15" i="1"/>
  <c r="O16" i="1"/>
  <c r="O17" i="1"/>
  <c r="O18" i="1"/>
  <c r="O11" i="1"/>
  <c r="M12" i="1"/>
  <c r="M13" i="1"/>
  <c r="M14" i="1"/>
  <c r="M15" i="1"/>
  <c r="M16" i="1"/>
  <c r="M17" i="1"/>
  <c r="M18" i="1"/>
  <c r="M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1" i="1"/>
  <c r="D11" i="1"/>
  <c r="D12" i="1"/>
  <c r="D13" i="1"/>
  <c r="D14" i="1"/>
  <c r="D15" i="1"/>
  <c r="D16" i="1"/>
  <c r="D17" i="1"/>
  <c r="D2" i="1"/>
  <c r="E2" i="1" s="1"/>
  <c r="C18" i="1"/>
  <c r="C17" i="1"/>
  <c r="C16" i="1"/>
  <c r="C15" i="1"/>
  <c r="C14" i="1"/>
  <c r="C13" i="1"/>
  <c r="C12" i="1"/>
  <c r="C11" i="1"/>
  <c r="O3" i="1"/>
  <c r="O4" i="1"/>
  <c r="O5" i="1"/>
  <c r="O6" i="1"/>
  <c r="O7" i="1"/>
  <c r="O8" i="1"/>
  <c r="O2" i="1"/>
  <c r="L3" i="1"/>
  <c r="L4" i="1"/>
  <c r="L5" i="1"/>
  <c r="L6" i="1"/>
  <c r="L7" i="1"/>
  <c r="L8" i="1"/>
  <c r="L2" i="1"/>
  <c r="G8" i="1"/>
  <c r="G3" i="1"/>
  <c r="G4" i="1"/>
  <c r="G5" i="1"/>
  <c r="G6" i="1"/>
  <c r="G7" i="1"/>
  <c r="G2" i="1"/>
  <c r="E3" i="1"/>
  <c r="E4" i="1"/>
  <c r="E5" i="1"/>
  <c r="E6" i="1"/>
  <c r="E7" i="1"/>
  <c r="E8" i="1"/>
  <c r="C3" i="1"/>
  <c r="C4" i="1"/>
  <c r="C5" i="1"/>
  <c r="C6" i="1"/>
  <c r="C7" i="1"/>
  <c r="C8" i="1"/>
  <c r="C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<sst xmlns="http://schemas.openxmlformats.org/spreadsheetml/2006/main" count="119" uniqueCount="66">
  <si>
    <t>R</t>
    <phoneticPr fontId="1" type="noConversion"/>
  </si>
  <si>
    <t>C</t>
    <phoneticPr fontId="1" type="noConversion"/>
  </si>
  <si>
    <t>omega</t>
    <phoneticPr fontId="1" type="noConversion"/>
  </si>
  <si>
    <t>f</t>
    <phoneticPr fontId="1" type="noConversion"/>
  </si>
  <si>
    <t>1+617.008i</t>
    <phoneticPr fontId="1" type="noConversion"/>
  </si>
  <si>
    <t>1+61.7008i</t>
  </si>
  <si>
    <t>1+6.17008i</t>
  </si>
  <si>
    <t>1+0.61700i</t>
  </si>
  <si>
    <t>1+30.8504i</t>
    <phoneticPr fontId="1" type="noConversion"/>
  </si>
  <si>
    <t>1+3.08504i</t>
  </si>
  <si>
    <t>1+0.30850i</t>
  </si>
  <si>
    <t>1+3.08504i</t>
    <phoneticPr fontId="1" type="noConversion"/>
  </si>
  <si>
    <t>617.0088i</t>
    <phoneticPr fontId="1" type="noConversion"/>
  </si>
  <si>
    <t>61.70088i</t>
  </si>
  <si>
    <t>30.85048i</t>
  </si>
  <si>
    <t>6.170088i</t>
  </si>
  <si>
    <t>3.085048i</t>
  </si>
  <si>
    <t>0.617008i</t>
  </si>
  <si>
    <t>0.308508i</t>
  </si>
  <si>
    <t>0.061708i</t>
  </si>
  <si>
    <t>1+0.06170i</t>
  </si>
  <si>
    <t>L</t>
    <phoneticPr fontId="1" type="noConversion"/>
  </si>
  <si>
    <t>982+6281.594i</t>
    <phoneticPr fontId="1" type="noConversion"/>
  </si>
  <si>
    <t>982+3138.594i</t>
  </si>
  <si>
    <t>982+612.594i</t>
  </si>
  <si>
    <t>982+282.594i</t>
  </si>
  <si>
    <t>982-96.594i</t>
    <phoneticPr fontId="1" type="noConversion"/>
  </si>
  <si>
    <t>982-3179.594i</t>
  </si>
  <si>
    <t>982-1585.594i</t>
    <phoneticPr fontId="1" type="noConversion"/>
  </si>
  <si>
    <t>6281.594i</t>
    <phoneticPr fontId="1" type="noConversion"/>
  </si>
  <si>
    <t>3138.404i</t>
  </si>
  <si>
    <t>1879.654i</t>
  </si>
  <si>
    <t>1248.674i</t>
  </si>
  <si>
    <t>612.4034i</t>
  </si>
  <si>
    <t>282.3284i</t>
  </si>
  <si>
    <t>-96.3234i</t>
  </si>
  <si>
    <t>-286.894i</t>
  </si>
  <si>
    <t>-1585.24i</t>
  </si>
  <si>
    <t>-3179.94i</t>
  </si>
  <si>
    <t>982+3138.404i</t>
  </si>
  <si>
    <t>982+1879.654i</t>
  </si>
  <si>
    <t>982+1248.674i</t>
  </si>
  <si>
    <t>982+612.4034i</t>
  </si>
  <si>
    <t>982+282.3284i</t>
  </si>
  <si>
    <t>982-96.3234i</t>
    <phoneticPr fontId="1" type="noConversion"/>
  </si>
  <si>
    <t>982-286.894i</t>
  </si>
  <si>
    <t>982-1585.24i</t>
  </si>
  <si>
    <t>982-3179.94i</t>
  </si>
  <si>
    <t>Frequency</t>
  </si>
  <si>
    <t xml:space="preserve">Input signal amplitude, </t>
  </si>
  <si>
    <t>Output signal amplitude, (m)</t>
  </si>
  <si>
    <t>Transfer function magnitude</t>
  </si>
  <si>
    <t>Expected transfer function magnitude</t>
  </si>
  <si>
    <t>Transfer function magnitude, in dB</t>
  </si>
  <si>
    <t>Expected transfer function magnitude, in dB</t>
  </si>
  <si>
    <t>1 MHz</t>
  </si>
  <si>
    <t>100 kHz</t>
  </si>
  <si>
    <t>50 kHz</t>
  </si>
  <si>
    <t>10 kHz</t>
  </si>
  <si>
    <t>5 kHz</t>
  </si>
  <si>
    <t>1 kHz</t>
  </si>
  <si>
    <t>500 Hz</t>
  </si>
  <si>
    <t>100 Hz</t>
  </si>
  <si>
    <t>500 kHz</t>
  </si>
  <si>
    <t>300 kHz</t>
  </si>
  <si>
    <t>200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</si>
</sst>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0</xdr:rowOff>
    </xdr:from>
    <xdr:to>
      <xdr:col>1</xdr:col>
      <xdr:colOff>285750</xdr:colOff>
      <xdr:row>81</xdr:row>
      <xdr:rowOff>200025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EFB8082-9FEC-48B9-B61B-C3B80959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1450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323850</xdr:colOff>
      <xdr:row>81</xdr:row>
      <xdr:rowOff>200025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CF1225-99B0-4292-AE70-D0434D514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145000"/>
          <a:ext cx="323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1</xdr:col>
      <xdr:colOff>285750</xdr:colOff>
      <xdr:row>91</xdr:row>
      <xdr:rowOff>200025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C989564-4C3F-436A-9F90-AA85F0171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821525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323850</xdr:colOff>
      <xdr:row>91</xdr:row>
      <xdr:rowOff>200025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75C7FC8-4B00-4DC7-B562-4D57D8073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821525"/>
          <a:ext cx="323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285750</xdr:colOff>
      <xdr:row>104</xdr:row>
      <xdr:rowOff>200025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69B9C36-EC51-4517-BE1F-9A366F98C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10765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323850</xdr:colOff>
      <xdr:row>104</xdr:row>
      <xdr:rowOff>200025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405F553-DE84-48ED-BACB-17E5BEE6E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107650"/>
          <a:ext cx="323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285750</xdr:colOff>
      <xdr:row>115</xdr:row>
      <xdr:rowOff>200025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539F11F-2C20-41A3-B298-E9C85DF7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59842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323850</xdr:colOff>
      <xdr:row>115</xdr:row>
      <xdr:rowOff>200025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A1E24D8-F1BB-4071-9DED-1F7D9EB0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984200"/>
          <a:ext cx="323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D463-0C7D-4641-A3F1-8EFEE4C55F74}">
  <dimension ref="A1:Q129"/>
  <sheetViews>
    <sheetView tabSelected="1" topLeftCell="E29" workbookViewId="0">
      <selection activeCell="J40" sqref="J40"/>
    </sheetView>
  </sheetViews>
  <sheetFormatPr defaultRowHeight="15.75" x14ac:dyDescent="0.2"/>
  <cols>
    <col min="1" max="2" width="9" style="1"/>
    <col min="3" max="3" width="10.5" style="1" bestFit="1" customWidth="1"/>
    <col min="4" max="4" width="9.25" style="1" bestFit="1" customWidth="1"/>
    <col min="5" max="7" width="9" style="1"/>
    <col min="8" max="8" width="9.375" style="1" bestFit="1" customWidth="1"/>
    <col min="9" max="9" width="11.75" style="1" bestFit="1" customWidth="1"/>
    <col min="10" max="14" width="9" style="1"/>
    <col min="15" max="15" width="14.125" style="1" bestFit="1" customWidth="1"/>
    <col min="16" max="16" width="9" style="1"/>
    <col min="17" max="17" width="9.375" style="1" bestFit="1" customWidth="1"/>
    <col min="18" max="16384" width="9" style="1"/>
  </cols>
  <sheetData>
    <row r="1" spans="1:15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15" x14ac:dyDescent="0.2">
      <c r="A2" s="1">
        <v>1000000</v>
      </c>
      <c r="B2" s="1">
        <v>982</v>
      </c>
      <c r="C2" s="1">
        <f>0.1*10^(-6)</f>
        <v>9.9999999999999995E-8</v>
      </c>
      <c r="D2" s="1">
        <f>2*PI()*A2</f>
        <v>6283185.307179586</v>
      </c>
      <c r="E2" s="2">
        <f>B2*C2*D2</f>
        <v>617.00879716503539</v>
      </c>
      <c r="F2" s="1" t="s">
        <v>4</v>
      </c>
      <c r="G2" s="1" t="str">
        <f>IMDIV(1,F2)</f>
        <v>2.62674109812122E-06-0.00162072027146958i</v>
      </c>
      <c r="L2" s="3">
        <f>IMABS(G2)</f>
        <v>1.6207224000800464E-3</v>
      </c>
      <c r="O2" s="3">
        <f>20*LOG10(L2)</f>
        <v>-55.805827308676683</v>
      </c>
    </row>
    <row r="3" spans="1:15" x14ac:dyDescent="0.2">
      <c r="A3" s="1">
        <v>100000</v>
      </c>
      <c r="B3" s="1">
        <v>982</v>
      </c>
      <c r="C3" s="1">
        <f t="shared" ref="C3:C8" si="0">0.1*10^(-6)</f>
        <v>9.9999999999999995E-8</v>
      </c>
      <c r="D3" s="1">
        <f t="shared" ref="D3:D17" si="1">2*PI()*A3</f>
        <v>628318.53071795858</v>
      </c>
      <c r="E3" s="2">
        <f t="shared" ref="E3:E8" si="2">B3*C3*D3</f>
        <v>61.700879716503536</v>
      </c>
      <c r="F3" s="1" t="s">
        <v>5</v>
      </c>
      <c r="G3" s="1" t="str">
        <f t="shared" ref="G3:G7" si="3">IMDIV(1,F3)</f>
        <v>0.000262605819859659-0.0162029891699968i</v>
      </c>
      <c r="L3" s="3">
        <f t="shared" ref="L3:L8" si="4">IMABS(G3)</f>
        <v>1.6205117088736436E-2</v>
      </c>
      <c r="O3" s="3">
        <f t="shared" ref="O3:O8" si="5">20*LOG10(L3)</f>
        <v>-35.806956533229787</v>
      </c>
    </row>
    <row r="4" spans="1:15" x14ac:dyDescent="0.2">
      <c r="A4" s="1">
        <v>50000</v>
      </c>
      <c r="B4" s="1">
        <v>982</v>
      </c>
      <c r="C4" s="1">
        <f t="shared" si="0"/>
        <v>9.9999999999999995E-8</v>
      </c>
      <c r="D4" s="1">
        <f t="shared" si="1"/>
        <v>314159.26535897929</v>
      </c>
      <c r="E4" s="2">
        <f t="shared" si="2"/>
        <v>30.850439858251768</v>
      </c>
      <c r="F4" s="1" t="s">
        <v>8</v>
      </c>
      <c r="G4" s="1" t="str">
        <f t="shared" si="3"/>
        <v>0.00104959638907781-0.032380468441606i</v>
      </c>
      <c r="L4" s="3">
        <f t="shared" si="4"/>
        <v>3.2397475041703587E-2</v>
      </c>
      <c r="O4" s="3">
        <f t="shared" si="5"/>
        <v>-29.789776720673867</v>
      </c>
    </row>
    <row r="5" spans="1:15" x14ac:dyDescent="0.2">
      <c r="A5" s="1">
        <v>10000</v>
      </c>
      <c r="B5" s="1">
        <v>982</v>
      </c>
      <c r="C5" s="1">
        <f t="shared" si="0"/>
        <v>9.9999999999999995E-8</v>
      </c>
      <c r="D5" s="1">
        <f t="shared" si="1"/>
        <v>62831.853071795864</v>
      </c>
      <c r="E5" s="2">
        <f t="shared" si="2"/>
        <v>6.1700879716503536</v>
      </c>
      <c r="F5" s="1" t="s">
        <v>6</v>
      </c>
      <c r="G5" s="1" t="str">
        <f t="shared" si="3"/>
        <v>0.025595159635787-0.157924182565577i</v>
      </c>
      <c r="L5" s="3">
        <f t="shared" si="4"/>
        <v>0.15998487314676696</v>
      </c>
      <c r="O5" s="3">
        <f t="shared" si="5"/>
        <v>-15.918421574313658</v>
      </c>
    </row>
    <row r="6" spans="1:15" x14ac:dyDescent="0.2">
      <c r="A6" s="1">
        <v>5000</v>
      </c>
      <c r="B6" s="1">
        <v>982</v>
      </c>
      <c r="C6" s="1">
        <f t="shared" si="0"/>
        <v>9.9999999999999995E-8</v>
      </c>
      <c r="D6" s="1">
        <f t="shared" si="1"/>
        <v>31415.926535897932</v>
      </c>
      <c r="E6" s="2">
        <f t="shared" si="2"/>
        <v>3.0850439858251768</v>
      </c>
      <c r="F6" s="1" t="s">
        <v>11</v>
      </c>
      <c r="G6" s="1" t="str">
        <f t="shared" si="3"/>
        <v>0.0950798841074974-0.293325245666994i</v>
      </c>
      <c r="L6" s="3">
        <f t="shared" si="4"/>
        <v>0.30835026205193583</v>
      </c>
      <c r="O6" s="3">
        <f t="shared" si="5"/>
        <v>-10.219113563033968</v>
      </c>
    </row>
    <row r="7" spans="1:15" x14ac:dyDescent="0.2">
      <c r="A7" s="1">
        <v>1000</v>
      </c>
      <c r="B7" s="1">
        <v>982</v>
      </c>
      <c r="C7" s="1">
        <f t="shared" si="0"/>
        <v>9.9999999999999995E-8</v>
      </c>
      <c r="D7" s="1">
        <f t="shared" si="1"/>
        <v>6283.1853071795858</v>
      </c>
      <c r="E7" s="2">
        <f t="shared" si="2"/>
        <v>0.61700879716503532</v>
      </c>
      <c r="F7" s="1" t="s">
        <v>7</v>
      </c>
      <c r="G7" s="1" t="str">
        <f t="shared" si="3"/>
        <v>0.724276067963169-0.446878333933275i</v>
      </c>
      <c r="L7" s="3">
        <f t="shared" si="4"/>
        <v>0.85104410459339208</v>
      </c>
      <c r="O7" s="3">
        <f t="shared" si="5"/>
        <v>-1.4009586482448133</v>
      </c>
    </row>
    <row r="8" spans="1:15" x14ac:dyDescent="0.2">
      <c r="A8" s="1">
        <v>500</v>
      </c>
      <c r="B8" s="1">
        <v>982</v>
      </c>
      <c r="C8" s="1">
        <f t="shared" si="0"/>
        <v>9.9999999999999995E-8</v>
      </c>
      <c r="D8" s="1">
        <f t="shared" si="1"/>
        <v>3141.5926535897929</v>
      </c>
      <c r="E8" s="2">
        <f t="shared" si="2"/>
        <v>0.30850439858251766</v>
      </c>
      <c r="F8" s="1" t="s">
        <v>10</v>
      </c>
      <c r="G8" s="1" t="str">
        <f>IMDIV(1,F8)</f>
        <v>0.913098373338075-0.281690848174796i</v>
      </c>
      <c r="L8" s="3">
        <f t="shared" si="4"/>
        <v>0.95556181031792731</v>
      </c>
      <c r="O8" s="3">
        <f t="shared" si="5"/>
        <v>-0.39482430903365473</v>
      </c>
    </row>
    <row r="9" spans="1:15" x14ac:dyDescent="0.2">
      <c r="L9" s="3"/>
      <c r="O9" s="3"/>
    </row>
    <row r="10" spans="1:15" x14ac:dyDescent="0.2">
      <c r="O10" s="3"/>
    </row>
    <row r="11" spans="1:15" x14ac:dyDescent="0.2">
      <c r="A11" s="1">
        <v>1000000</v>
      </c>
      <c r="B11" s="1">
        <v>982</v>
      </c>
      <c r="C11" s="1">
        <f>0.1*10^(-6)</f>
        <v>9.9999999999999995E-8</v>
      </c>
      <c r="D11" s="1">
        <f t="shared" si="1"/>
        <v>6283185.307179586</v>
      </c>
      <c r="E11" s="1">
        <f>D11*B11*C11</f>
        <v>617.00879716503528</v>
      </c>
      <c r="F11" s="1" t="s">
        <v>12</v>
      </c>
      <c r="G11" s="1" t="s">
        <v>4</v>
      </c>
      <c r="H11" s="1" t="str">
        <f>IMDIV(F11,G11)</f>
        <v>0.999998669835119+0.00162072237286246i</v>
      </c>
      <c r="M11" s="3">
        <f>IMABS(H11)</f>
        <v>0.9999999832065084</v>
      </c>
      <c r="O11" s="3">
        <f>20*LOG10(M11)</f>
        <v>-1.4586641587701316E-7</v>
      </c>
    </row>
    <row r="12" spans="1:15" x14ac:dyDescent="0.2">
      <c r="A12" s="1">
        <v>100000</v>
      </c>
      <c r="B12" s="1">
        <v>982</v>
      </c>
      <c r="C12" s="1">
        <f t="shared" ref="C12:C18" si="6">0.1*10^(-6)</f>
        <v>9.9999999999999995E-8</v>
      </c>
      <c r="D12" s="1">
        <f t="shared" si="1"/>
        <v>628318.53071795858</v>
      </c>
      <c r="E12" s="1">
        <f t="shared" ref="E12:E18" si="7">D12*B12*C12</f>
        <v>61.700879716503536</v>
      </c>
      <c r="F12" s="1" t="s">
        <v>13</v>
      </c>
      <c r="G12" s="1" t="s">
        <v>5</v>
      </c>
      <c r="H12" s="1" t="str">
        <f t="shared" ref="H12:H18" si="8">IMDIV(F12,G12)</f>
        <v>0.999738690419274+0.0162030101784624i</v>
      </c>
      <c r="M12" s="3">
        <f t="shared" ref="M12:M18" si="9">IMABS(H12)</f>
        <v>0.99986998487807821</v>
      </c>
      <c r="O12" s="3">
        <f t="shared" ref="O12:O18" si="10">20*LOG10(M12)</f>
        <v>-1.1293704194996288E-3</v>
      </c>
    </row>
    <row r="13" spans="1:15" x14ac:dyDescent="0.2">
      <c r="A13" s="1">
        <v>50000</v>
      </c>
      <c r="B13" s="1">
        <v>982</v>
      </c>
      <c r="C13" s="1">
        <f t="shared" si="6"/>
        <v>9.9999999999999995E-8</v>
      </c>
      <c r="D13" s="1">
        <f t="shared" si="1"/>
        <v>314159.26535897929</v>
      </c>
      <c r="E13" s="1">
        <f t="shared" si="7"/>
        <v>30.850439858251768</v>
      </c>
      <c r="F13" s="1" t="s">
        <v>14</v>
      </c>
      <c r="G13" s="1" t="s">
        <v>8</v>
      </c>
      <c r="H13" s="1" t="str">
        <f t="shared" si="8"/>
        <v>0.998952994048398+0.0323805524093171i</v>
      </c>
      <c r="M13" s="3">
        <f t="shared" si="9"/>
        <v>0.99947765582457682</v>
      </c>
      <c r="O13" s="3">
        <f t="shared" si="10"/>
        <v>-4.5382092175997001E-3</v>
      </c>
    </row>
    <row r="14" spans="1:15" x14ac:dyDescent="0.2">
      <c r="A14" s="1">
        <v>10000</v>
      </c>
      <c r="B14" s="1">
        <v>982</v>
      </c>
      <c r="C14" s="1">
        <f t="shared" si="6"/>
        <v>9.9999999999999995E-8</v>
      </c>
      <c r="D14" s="1">
        <f t="shared" si="1"/>
        <v>62831.853071795864</v>
      </c>
      <c r="E14" s="1">
        <f t="shared" si="7"/>
        <v>6.1700879716503536</v>
      </c>
      <c r="F14" s="1" t="s">
        <v>15</v>
      </c>
      <c r="G14" s="1" t="s">
        <v>6</v>
      </c>
      <c r="H14" s="1" t="str">
        <f t="shared" si="8"/>
        <v>0.974406103757674+0.157924387326854i</v>
      </c>
      <c r="M14" s="3">
        <f t="shared" si="9"/>
        <v>0.98712074598438715</v>
      </c>
      <c r="O14" s="3">
        <f t="shared" si="10"/>
        <v>-0.11259441150340452</v>
      </c>
    </row>
    <row r="15" spans="1:15" x14ac:dyDescent="0.2">
      <c r="A15" s="1">
        <v>5000</v>
      </c>
      <c r="B15" s="1">
        <v>982</v>
      </c>
      <c r="C15" s="1">
        <f t="shared" si="6"/>
        <v>9.9999999999999995E-8</v>
      </c>
      <c r="D15" s="1">
        <f t="shared" si="1"/>
        <v>31415.926535897932</v>
      </c>
      <c r="E15" s="1">
        <f t="shared" si="7"/>
        <v>3.0850439858251768</v>
      </c>
      <c r="F15" s="1" t="s">
        <v>16</v>
      </c>
      <c r="G15" s="1" t="s">
        <v>9</v>
      </c>
      <c r="H15" s="1" t="str">
        <f t="shared" si="8"/>
        <v>0.904922462494468+0.293326006306067i</v>
      </c>
      <c r="M15" s="3">
        <f t="shared" si="9"/>
        <v>0.95127535924280027</v>
      </c>
      <c r="O15" s="3">
        <f t="shared" si="10"/>
        <v>-0.43387505157771367</v>
      </c>
    </row>
    <row r="16" spans="1:15" x14ac:dyDescent="0.2">
      <c r="A16" s="1">
        <v>1000</v>
      </c>
      <c r="B16" s="1">
        <v>982</v>
      </c>
      <c r="C16" s="1">
        <f t="shared" si="6"/>
        <v>9.9999999999999995E-8</v>
      </c>
      <c r="D16" s="1">
        <f t="shared" si="1"/>
        <v>6283.1853071795858</v>
      </c>
      <c r="E16" s="1">
        <f t="shared" si="7"/>
        <v>0.61700879716503532</v>
      </c>
      <c r="F16" s="1" t="s">
        <v>17</v>
      </c>
      <c r="G16" s="1" t="s">
        <v>7</v>
      </c>
      <c r="H16" s="1" t="str">
        <f t="shared" si="8"/>
        <v>0.275727507063502+0.446884128141819i</v>
      </c>
      <c r="M16" s="3">
        <f t="shared" si="9"/>
        <v>0.52510102088695965</v>
      </c>
      <c r="O16" s="3">
        <f t="shared" si="10"/>
        <v>-5.5951427473747541</v>
      </c>
    </row>
    <row r="17" spans="1:17" x14ac:dyDescent="0.2">
      <c r="A17" s="1">
        <v>500</v>
      </c>
      <c r="B17" s="1">
        <v>982</v>
      </c>
      <c r="C17" s="1">
        <f t="shared" si="6"/>
        <v>9.9999999999999995E-8</v>
      </c>
      <c r="D17" s="1">
        <f t="shared" si="1"/>
        <v>3141.5926535897929</v>
      </c>
      <c r="E17" s="1">
        <f t="shared" si="7"/>
        <v>0.30850439858251766</v>
      </c>
      <c r="F17" s="1" t="s">
        <v>18</v>
      </c>
      <c r="G17" s="1" t="s">
        <v>10</v>
      </c>
      <c r="H17" s="1" t="str">
        <f t="shared" si="8"/>
        <v>0.08690388018871+0.281698152961783i</v>
      </c>
      <c r="M17" s="3">
        <f t="shared" si="9"/>
        <v>0.29479846297756329</v>
      </c>
      <c r="O17" s="3">
        <f t="shared" si="10"/>
        <v>-10.609495702698188</v>
      </c>
    </row>
    <row r="18" spans="1:17" x14ac:dyDescent="0.2">
      <c r="A18" s="1">
        <v>100</v>
      </c>
      <c r="B18" s="1">
        <v>982</v>
      </c>
      <c r="C18" s="1">
        <f t="shared" si="6"/>
        <v>9.9999999999999995E-8</v>
      </c>
      <c r="D18" s="1">
        <f>2*PI()*A18</f>
        <v>628.31853071795865</v>
      </c>
      <c r="E18" s="1">
        <f t="shared" si="7"/>
        <v>6.1700879716503537E-2</v>
      </c>
      <c r="F18" s="1" t="s">
        <v>19</v>
      </c>
      <c r="G18" s="1" t="s">
        <v>20</v>
      </c>
      <c r="H18" s="1" t="str">
        <f t="shared" si="8"/>
        <v>0.00379294427835617+0.0614739753380254i</v>
      </c>
      <c r="M18" s="3">
        <f t="shared" si="9"/>
        <v>6.1590876517215357E-2</v>
      </c>
      <c r="O18" s="3">
        <f t="shared" si="10"/>
        <v>-24.209672305958762</v>
      </c>
    </row>
    <row r="19" spans="1:17" x14ac:dyDescent="0.2">
      <c r="O19" s="3"/>
    </row>
    <row r="20" spans="1:17" x14ac:dyDescent="0.2">
      <c r="A20" s="1" t="s">
        <v>3</v>
      </c>
      <c r="B20" s="1" t="s">
        <v>0</v>
      </c>
      <c r="C20" s="1" t="s">
        <v>1</v>
      </c>
      <c r="D20" s="1" t="s">
        <v>2</v>
      </c>
      <c r="E20" s="1" t="s">
        <v>21</v>
      </c>
      <c r="O20" s="3"/>
    </row>
    <row r="21" spans="1:17" x14ac:dyDescent="0.2">
      <c r="A21" s="1">
        <v>1000000</v>
      </c>
      <c r="B21" s="1">
        <v>982</v>
      </c>
      <c r="C21" s="1">
        <f>0.1*10^(-6)</f>
        <v>9.9999999999999995E-8</v>
      </c>
      <c r="D21" s="1">
        <f>2*PI()*A21</f>
        <v>6283185.307179586</v>
      </c>
      <c r="E21" s="1">
        <v>1E-3</v>
      </c>
      <c r="F21" s="1">
        <f>D21*E21-1/D21/C21</f>
        <v>6281.5937577486666</v>
      </c>
      <c r="G21" s="1" t="s">
        <v>22</v>
      </c>
      <c r="I21" s="1" t="str">
        <f>IMDIV(B21,G21)</f>
        <v>0.0238559738576396-0.152600348521697i</v>
      </c>
      <c r="N21" s="3">
        <f>IMABS(I21)</f>
        <v>0.15445379198206746</v>
      </c>
      <c r="O21" s="3">
        <f>20*LOG10(N21)</f>
        <v>-16.224028498086284</v>
      </c>
    </row>
    <row r="22" spans="1:17" x14ac:dyDescent="0.2">
      <c r="A22" s="1">
        <v>500000</v>
      </c>
      <c r="B22" s="1">
        <v>982</v>
      </c>
      <c r="C22" s="1">
        <f t="shared" ref="C22:C39" si="11">0.1*10^(-6)</f>
        <v>9.9999999999999995E-8</v>
      </c>
      <c r="D22" s="1">
        <f t="shared" ref="D22:D39" si="12">2*PI()*A22</f>
        <v>3141592.653589793</v>
      </c>
      <c r="E22" s="1">
        <v>1E-3</v>
      </c>
      <c r="F22" s="1">
        <f t="shared" ref="F22:F26" si="13">D22*E22-1/D22/C22</f>
        <v>3138.4095547279549</v>
      </c>
      <c r="G22" s="1" t="s">
        <v>23</v>
      </c>
      <c r="I22" s="1" t="str">
        <f t="shared" ref="I22:I27" si="14">IMDIV(B22,G22)</f>
        <v>0.0891646244779269-0.284981217310259i</v>
      </c>
      <c r="N22" s="3">
        <f t="shared" ref="N22:N27" si="15">IMABS(I22)</f>
        <v>0.29860446158409415</v>
      </c>
      <c r="O22" s="3">
        <f t="shared" ref="O22:O27" si="16">20*LOG10(N22)</f>
        <v>-10.498074151451149</v>
      </c>
    </row>
    <row r="23" spans="1:17" x14ac:dyDescent="0.2">
      <c r="A23" s="1">
        <v>100000</v>
      </c>
      <c r="B23" s="1">
        <v>982</v>
      </c>
      <c r="C23" s="1">
        <f t="shared" si="11"/>
        <v>9.9999999999999995E-8</v>
      </c>
      <c r="D23" s="1">
        <f t="shared" si="12"/>
        <v>628318.53071795858</v>
      </c>
      <c r="E23" s="1">
        <v>1E-3</v>
      </c>
      <c r="F23" s="1">
        <f t="shared" si="13"/>
        <v>612.40303640876903</v>
      </c>
      <c r="G23" s="1" t="s">
        <v>24</v>
      </c>
      <c r="I23" s="1" t="str">
        <f t="shared" si="14"/>
        <v>0.719862126758048-0.449066415151955i</v>
      </c>
      <c r="N23" s="3">
        <f t="shared" si="15"/>
        <v>0.8484468909472459</v>
      </c>
      <c r="O23" s="3">
        <f t="shared" si="16"/>
        <v>-1.4275067484916488</v>
      </c>
    </row>
    <row r="24" spans="1:17" x14ac:dyDescent="0.2">
      <c r="A24" s="1">
        <v>50000</v>
      </c>
      <c r="B24" s="1">
        <v>982</v>
      </c>
      <c r="C24" s="1">
        <f t="shared" si="11"/>
        <v>9.9999999999999995E-8</v>
      </c>
      <c r="D24" s="1">
        <f t="shared" si="12"/>
        <v>314159.26535897929</v>
      </c>
      <c r="E24" s="1">
        <v>1E-3</v>
      </c>
      <c r="F24" s="1">
        <f t="shared" si="13"/>
        <v>282.32827674060019</v>
      </c>
      <c r="G24" s="1" t="s">
        <v>25</v>
      </c>
      <c r="I24" s="1" t="str">
        <f t="shared" si="14"/>
        <v>0.923519784724188-0.265764918578765i</v>
      </c>
      <c r="N24" s="3">
        <f t="shared" si="15"/>
        <v>0.96099936770228334</v>
      </c>
      <c r="O24" s="3">
        <f t="shared" si="16"/>
        <v>-0.34553796158225841</v>
      </c>
    </row>
    <row r="25" spans="1:17" x14ac:dyDescent="0.2">
      <c r="A25" s="1">
        <v>10000</v>
      </c>
      <c r="B25" s="1">
        <v>982</v>
      </c>
      <c r="C25" s="1">
        <f t="shared" si="11"/>
        <v>9.9999999999999995E-8</v>
      </c>
      <c r="D25" s="1">
        <f t="shared" si="12"/>
        <v>62831.853071795864</v>
      </c>
      <c r="E25" s="1">
        <v>1E-3</v>
      </c>
      <c r="F25" s="1">
        <f t="shared" si="13"/>
        <v>-96.323090020099485</v>
      </c>
      <c r="G25" s="1" t="s">
        <v>26</v>
      </c>
      <c r="I25" s="1" t="str">
        <f t="shared" si="14"/>
        <v>0.990417132785526+0.0974219475807384i</v>
      </c>
      <c r="N25" s="3">
        <f t="shared" si="15"/>
        <v>0.99519703214264388</v>
      </c>
      <c r="O25" s="3">
        <f t="shared" si="16"/>
        <v>-4.1818555918722411E-2</v>
      </c>
    </row>
    <row r="26" spans="1:17" x14ac:dyDescent="0.2">
      <c r="A26" s="1">
        <v>1000</v>
      </c>
      <c r="B26" s="1">
        <v>982</v>
      </c>
      <c r="C26" s="1">
        <f t="shared" si="11"/>
        <v>9.9999999999999995E-8</v>
      </c>
      <c r="D26" s="1">
        <f t="shared" si="12"/>
        <v>6283.1853071795858</v>
      </c>
      <c r="E26" s="1">
        <v>1E-3</v>
      </c>
      <c r="F26" s="1">
        <f t="shared" si="13"/>
        <v>-1585.2662456117739</v>
      </c>
      <c r="G26" s="1" t="s">
        <v>28</v>
      </c>
      <c r="I26" s="1" t="str">
        <f t="shared" si="14"/>
        <v>0.277229483781212+0.447630759782675i</v>
      </c>
      <c r="N26" s="3">
        <f t="shared" si="15"/>
        <v>0.52652586240488908</v>
      </c>
      <c r="O26" s="3">
        <f t="shared" si="16"/>
        <v>-5.571605837190865</v>
      </c>
    </row>
    <row r="27" spans="1:17" x14ac:dyDescent="0.2">
      <c r="A27" s="1">
        <v>500</v>
      </c>
      <c r="B27" s="1">
        <v>982</v>
      </c>
      <c r="C27" s="1">
        <f t="shared" si="11"/>
        <v>9.9999999999999995E-8</v>
      </c>
      <c r="D27" s="1">
        <f t="shared" si="12"/>
        <v>3141.5926535897929</v>
      </c>
      <c r="E27" s="1">
        <v>1E-3</v>
      </c>
      <c r="F27" s="1">
        <f>D27*E27-1/D27/C27</f>
        <v>-3179.9572691843173</v>
      </c>
      <c r="G27" s="1" t="s">
        <v>27</v>
      </c>
      <c r="I27" s="1" t="str">
        <f t="shared" si="14"/>
        <v>0.0870788905884435+0.281950629370337i</v>
      </c>
      <c r="N27" s="3">
        <f t="shared" si="15"/>
        <v>0.29509132584412451</v>
      </c>
      <c r="O27" s="3">
        <f t="shared" si="16"/>
        <v>-10.600871126395152</v>
      </c>
    </row>
    <row r="30" spans="1:17" x14ac:dyDescent="0.2">
      <c r="A30" s="1">
        <v>1000000</v>
      </c>
      <c r="B30" s="1">
        <v>982</v>
      </c>
      <c r="C30" s="1">
        <f t="shared" si="11"/>
        <v>9.9999999999999995E-8</v>
      </c>
      <c r="D30" s="1">
        <f t="shared" si="12"/>
        <v>6283185.307179586</v>
      </c>
      <c r="E30" s="1">
        <v>1E-3</v>
      </c>
      <c r="F30" s="1">
        <f>D30*E30-1/D30/C30</f>
        <v>6281.5937577486666</v>
      </c>
      <c r="G30" s="1" t="s">
        <v>29</v>
      </c>
      <c r="H30" s="1" t="s">
        <v>22</v>
      </c>
      <c r="J30" s="1" t="str">
        <f>IMDIV(G30,H30)</f>
        <v>0.97614402614236+0.152600348521697i</v>
      </c>
      <c r="O30" s="3">
        <f>IMABS(J30)</f>
        <v>0.98800001322993902</v>
      </c>
      <c r="Q30" s="3">
        <f>20*LOG10(O30)</f>
        <v>-0.10486099193793404</v>
      </c>
    </row>
    <row r="31" spans="1:17" x14ac:dyDescent="0.2">
      <c r="A31" s="1">
        <v>500000</v>
      </c>
      <c r="B31" s="1">
        <v>982</v>
      </c>
      <c r="C31" s="1">
        <f t="shared" si="11"/>
        <v>9.9999999999999995E-8</v>
      </c>
      <c r="D31" s="1">
        <f t="shared" si="12"/>
        <v>3141592.653589793</v>
      </c>
      <c r="E31" s="1">
        <v>1E-3</v>
      </c>
      <c r="F31" s="1">
        <f t="shared" ref="F31:F39" si="17">D31*E31-1/D31/C31</f>
        <v>3138.4095547279549</v>
      </c>
      <c r="G31" s="1" t="s">
        <v>30</v>
      </c>
      <c r="H31" s="1" t="s">
        <v>39</v>
      </c>
      <c r="J31" s="1" t="str">
        <f t="shared" ref="J31:J39" si="18">IMDIV(G31,H31)</f>
        <v>0.910825541850951+0.284995393230965i</v>
      </c>
      <c r="O31" s="3">
        <f t="shared" ref="O31:O39" si="19">IMABS(J31)</f>
        <v>0.95437180482815531</v>
      </c>
      <c r="Q31" s="3">
        <f t="shared" ref="Q31:Q39" si="20">20*LOG10(O31)</f>
        <v>-0.40564799170870974</v>
      </c>
    </row>
    <row r="32" spans="1:17" x14ac:dyDescent="0.2">
      <c r="A32" s="1">
        <v>300000</v>
      </c>
      <c r="B32" s="1">
        <v>982</v>
      </c>
      <c r="C32" s="1">
        <f t="shared" si="11"/>
        <v>9.9999999999999995E-8</v>
      </c>
      <c r="D32" s="1">
        <f t="shared" si="12"/>
        <v>1884955.5921538759</v>
      </c>
      <c r="E32" s="1">
        <v>1E-3</v>
      </c>
      <c r="F32" s="1">
        <f t="shared" si="17"/>
        <v>1879.650427384146</v>
      </c>
      <c r="G32" s="1" t="s">
        <v>31</v>
      </c>
      <c r="H32" s="1" t="s">
        <v>40</v>
      </c>
      <c r="J32" s="1" t="str">
        <f t="shared" si="18"/>
        <v>0.785582995916957+0.41041729062394i</v>
      </c>
      <c r="O32" s="3">
        <f t="shared" si="19"/>
        <v>0.88633119990044196</v>
      </c>
      <c r="Q32" s="3">
        <f t="shared" si="20"/>
        <v>-1.048079255003292</v>
      </c>
    </row>
    <row r="33" spans="1:17" x14ac:dyDescent="0.2">
      <c r="A33" s="1">
        <v>200000</v>
      </c>
      <c r="B33" s="1">
        <v>982</v>
      </c>
      <c r="C33" s="1">
        <f t="shared" si="11"/>
        <v>9.9999999999999995E-8</v>
      </c>
      <c r="D33" s="1">
        <f t="shared" si="12"/>
        <v>1256637.0614359172</v>
      </c>
      <c r="E33" s="1">
        <v>1E-3</v>
      </c>
      <c r="F33" s="1">
        <f t="shared" si="17"/>
        <v>1248.6793142813224</v>
      </c>
      <c r="G33" s="1" t="s">
        <v>32</v>
      </c>
      <c r="H33" s="1" t="s">
        <v>41</v>
      </c>
      <c r="J33" s="1" t="str">
        <f t="shared" si="18"/>
        <v>0.61786412170527+0.485909506816491i</v>
      </c>
      <c r="O33" s="3">
        <f t="shared" si="19"/>
        <v>0.78604333322360176</v>
      </c>
      <c r="Q33" s="3">
        <f t="shared" si="20"/>
        <v>-2.0910702277832498</v>
      </c>
    </row>
    <row r="34" spans="1:17" x14ac:dyDescent="0.2">
      <c r="A34" s="1">
        <v>100000</v>
      </c>
      <c r="B34" s="1">
        <v>982</v>
      </c>
      <c r="C34" s="1">
        <f t="shared" si="11"/>
        <v>9.9999999999999995E-8</v>
      </c>
      <c r="D34" s="1">
        <f t="shared" si="12"/>
        <v>628318.53071795858</v>
      </c>
      <c r="E34" s="1">
        <v>1E-3</v>
      </c>
      <c r="F34" s="1">
        <f t="shared" si="17"/>
        <v>612.40303640876903</v>
      </c>
      <c r="G34" s="1" t="s">
        <v>33</v>
      </c>
      <c r="H34" s="1" t="s">
        <v>42</v>
      </c>
      <c r="J34" s="1" t="str">
        <f t="shared" si="18"/>
        <v>0.280012383149335+0.449004953683548i</v>
      </c>
      <c r="O34" s="3">
        <f t="shared" si="19"/>
        <v>0.5291619630598321</v>
      </c>
      <c r="Q34" s="3">
        <f t="shared" si="20"/>
        <v>-5.5282276217739748</v>
      </c>
    </row>
    <row r="35" spans="1:17" x14ac:dyDescent="0.2">
      <c r="A35" s="1">
        <v>50000</v>
      </c>
      <c r="B35" s="1">
        <v>982</v>
      </c>
      <c r="C35" s="1">
        <f t="shared" si="11"/>
        <v>9.9999999999999995E-8</v>
      </c>
      <c r="D35" s="1">
        <f t="shared" si="12"/>
        <v>314159.26535897929</v>
      </c>
      <c r="E35" s="1">
        <v>1E-3</v>
      </c>
      <c r="F35" s="1">
        <f t="shared" si="17"/>
        <v>282.32827674060019</v>
      </c>
      <c r="G35" s="1" t="s">
        <v>34</v>
      </c>
      <c r="H35" s="1" t="s">
        <v>43</v>
      </c>
      <c r="J35" s="1" t="str">
        <f t="shared" si="18"/>
        <v>0.0763474915060458+0.26555329417422i</v>
      </c>
      <c r="O35" s="3">
        <f t="shared" si="19"/>
        <v>0.27631049836378924</v>
      </c>
      <c r="Q35" s="3">
        <f t="shared" si="20"/>
        <v>-11.172052276708124</v>
      </c>
    </row>
    <row r="36" spans="1:17" x14ac:dyDescent="0.2">
      <c r="A36" s="1">
        <v>10000</v>
      </c>
      <c r="B36" s="1">
        <v>982</v>
      </c>
      <c r="C36" s="1">
        <f t="shared" si="11"/>
        <v>9.9999999999999995E-8</v>
      </c>
      <c r="D36" s="1">
        <f t="shared" si="12"/>
        <v>62831.853071795864</v>
      </c>
      <c r="E36" s="1">
        <v>1E-3</v>
      </c>
      <c r="F36" s="1">
        <f t="shared" si="17"/>
        <v>-96.323090020099485</v>
      </c>
      <c r="G36" s="1" t="s">
        <v>35</v>
      </c>
      <c r="H36" s="1" t="s">
        <v>44</v>
      </c>
      <c r="J36" s="1" t="str">
        <f t="shared" si="18"/>
        <v>0.00952976216822017-0.0971542371759325i</v>
      </c>
      <c r="O36" s="3">
        <f t="shared" si="19"/>
        <v>9.7620500757884768E-2</v>
      </c>
      <c r="Q36" s="3">
        <f t="shared" si="20"/>
        <v>-20.209179378001274</v>
      </c>
    </row>
    <row r="37" spans="1:17" x14ac:dyDescent="0.2">
      <c r="A37" s="1">
        <v>5000</v>
      </c>
      <c r="B37" s="1">
        <v>982</v>
      </c>
      <c r="C37" s="1">
        <f t="shared" si="11"/>
        <v>9.9999999999999995E-8</v>
      </c>
      <c r="D37" s="1">
        <f t="shared" si="12"/>
        <v>31415.926535897932</v>
      </c>
      <c r="E37" s="1">
        <v>1E-3</v>
      </c>
      <c r="F37" s="1">
        <f t="shared" si="17"/>
        <v>-286.89395964789276</v>
      </c>
      <c r="G37" s="1" t="s">
        <v>36</v>
      </c>
      <c r="H37" s="1" t="s">
        <v>45</v>
      </c>
      <c r="J37" s="1" t="str">
        <f t="shared" si="18"/>
        <v>0.078640968443922-0.269177574337321i</v>
      </c>
      <c r="O37" s="3">
        <f t="shared" si="19"/>
        <v>0.28042997065920383</v>
      </c>
      <c r="Q37" s="3">
        <f t="shared" si="20"/>
        <v>-11.043511469147106</v>
      </c>
    </row>
    <row r="38" spans="1:17" x14ac:dyDescent="0.2">
      <c r="A38" s="1">
        <v>1000</v>
      </c>
      <c r="B38" s="1">
        <v>982</v>
      </c>
      <c r="C38" s="1">
        <f t="shared" si="11"/>
        <v>9.9999999999999995E-8</v>
      </c>
      <c r="D38" s="1">
        <f t="shared" si="12"/>
        <v>6283.1853071795858</v>
      </c>
      <c r="E38" s="1">
        <v>1E-3</v>
      </c>
      <c r="F38" s="1">
        <f t="shared" si="17"/>
        <v>-1585.2662456117739</v>
      </c>
      <c r="G38" s="1" t="s">
        <v>37</v>
      </c>
      <c r="H38" s="1" t="s">
        <v>46</v>
      </c>
      <c r="J38" s="1" t="str">
        <f t="shared" si="18"/>
        <v>0.7226810265722-0.447675284558742i</v>
      </c>
      <c r="O38" s="3">
        <f t="shared" si="19"/>
        <v>0.85010647954959118</v>
      </c>
      <c r="Q38" s="3">
        <f t="shared" si="20"/>
        <v>-1.4105334719587783</v>
      </c>
    </row>
    <row r="39" spans="1:17" x14ac:dyDescent="0.2">
      <c r="A39" s="1">
        <v>500</v>
      </c>
      <c r="B39" s="1">
        <v>982</v>
      </c>
      <c r="C39" s="1">
        <f t="shared" si="11"/>
        <v>9.9999999999999995E-8</v>
      </c>
      <c r="D39" s="1">
        <f t="shared" si="12"/>
        <v>3141.5926535897929</v>
      </c>
      <c r="E39" s="1">
        <v>1E-3</v>
      </c>
      <c r="F39" s="1">
        <f t="shared" si="17"/>
        <v>-3179.9572691843173</v>
      </c>
      <c r="G39" s="1" t="s">
        <v>38</v>
      </c>
      <c r="H39" s="1" t="s">
        <v>47</v>
      </c>
      <c r="J39" s="1" t="str">
        <f t="shared" si="18"/>
        <v>0.91293840828841-0.281925293225412i</v>
      </c>
      <c r="O39" s="3">
        <f t="shared" si="19"/>
        <v>0.95547810455729965</v>
      </c>
      <c r="Q39" s="3">
        <f t="shared" si="20"/>
        <v>-0.39558521307724664</v>
      </c>
    </row>
    <row r="40" spans="1:17" x14ac:dyDescent="0.2">
      <c r="Q40" s="3"/>
    </row>
    <row r="41" spans="1:17" ht="16.5" thickBot="1" x14ac:dyDescent="0.25"/>
    <row r="42" spans="1:17" ht="16.5" thickBot="1" x14ac:dyDescent="0.25">
      <c r="A42" s="4">
        <v>4.8</v>
      </c>
      <c r="B42" s="5">
        <v>32</v>
      </c>
      <c r="C42" s="3">
        <f>B42/A42/1000</f>
        <v>6.6666666666666671E-3</v>
      </c>
      <c r="D42" s="3">
        <f>20*LOG10(C42)</f>
        <v>-43.521825181113627</v>
      </c>
    </row>
    <row r="43" spans="1:17" ht="16.5" thickBot="1" x14ac:dyDescent="0.25">
      <c r="A43" s="6">
        <v>4.8</v>
      </c>
      <c r="B43" s="7">
        <v>137</v>
      </c>
      <c r="C43" s="3">
        <f t="shared" ref="C43:C78" si="21">B43/A43/1000</f>
        <v>2.8541666666666667E-2</v>
      </c>
      <c r="D43" s="3">
        <f t="shared" ref="D43:D78" si="22">20*LOG10(C43)</f>
        <v>-30.890413404383608</v>
      </c>
    </row>
    <row r="44" spans="1:17" ht="16.5" thickBot="1" x14ac:dyDescent="0.25">
      <c r="A44" s="6">
        <v>4.9000000000000004</v>
      </c>
      <c r="B44" s="7">
        <v>253</v>
      </c>
      <c r="C44" s="3">
        <f t="shared" si="21"/>
        <v>5.1632653061224491E-2</v>
      </c>
      <c r="D44" s="3">
        <f t="shared" si="22"/>
        <v>-25.741511177053912</v>
      </c>
    </row>
    <row r="45" spans="1:17" ht="16.5" thickBot="1" x14ac:dyDescent="0.25">
      <c r="A45" s="6">
        <v>4.9000000000000004</v>
      </c>
      <c r="B45" s="7">
        <v>1200</v>
      </c>
      <c r="C45" s="3">
        <f t="shared" si="21"/>
        <v>0.24489795918367346</v>
      </c>
      <c r="D45" s="3">
        <f t="shared" si="22"/>
        <v>-12.220296679617777</v>
      </c>
    </row>
    <row r="46" spans="1:17" ht="16.5" thickBot="1" x14ac:dyDescent="0.25">
      <c r="A46" s="6">
        <v>4.9000000000000004</v>
      </c>
      <c r="B46" s="7">
        <v>2200</v>
      </c>
      <c r="C46" s="3">
        <f t="shared" si="21"/>
        <v>0.44897959183673464</v>
      </c>
      <c r="D46" s="3">
        <f t="shared" si="22"/>
        <v>-6.9554679841261491</v>
      </c>
    </row>
    <row r="47" spans="1:17" ht="16.5" thickBot="1" x14ac:dyDescent="0.25">
      <c r="A47" s="6">
        <v>5.0999999999999996</v>
      </c>
      <c r="B47" s="7">
        <v>4900</v>
      </c>
      <c r="C47" s="3">
        <f t="shared" si="21"/>
        <v>0.96078431372549022</v>
      </c>
      <c r="D47" s="3">
        <f t="shared" si="22"/>
        <v>-0.34748192138845385</v>
      </c>
    </row>
    <row r="48" spans="1:17" ht="16.5" thickBot="1" x14ac:dyDescent="0.25">
      <c r="A48" s="6">
        <v>5.2</v>
      </c>
      <c r="B48" s="7">
        <v>5100</v>
      </c>
      <c r="C48" s="3">
        <f t="shared" si="21"/>
        <v>0.98076923076923073</v>
      </c>
      <c r="D48" s="3">
        <f t="shared" si="22"/>
        <v>-0.16866335073725625</v>
      </c>
    </row>
    <row r="49" spans="1:4" ht="16.5" thickBot="1" x14ac:dyDescent="0.25">
      <c r="C49" s="3"/>
      <c r="D49" s="3"/>
    </row>
    <row r="50" spans="1:4" ht="16.5" thickBot="1" x14ac:dyDescent="0.25">
      <c r="A50" s="4">
        <v>4.7</v>
      </c>
      <c r="B50" s="5">
        <v>5600</v>
      </c>
      <c r="C50" s="3">
        <f t="shared" si="21"/>
        <v>1.1914893617021276</v>
      </c>
      <c r="D50" s="3">
        <f t="shared" si="22"/>
        <v>1.5218033814096588</v>
      </c>
    </row>
    <row r="51" spans="1:4" ht="16.5" thickBot="1" x14ac:dyDescent="0.25">
      <c r="A51" s="6">
        <v>4.8</v>
      </c>
      <c r="B51" s="7">
        <v>5600</v>
      </c>
      <c r="C51" s="3">
        <f t="shared" si="21"/>
        <v>1.1666666666666667</v>
      </c>
      <c r="D51" s="3">
        <f t="shared" si="22"/>
        <v>1.3389357926122645</v>
      </c>
    </row>
    <row r="52" spans="1:4" ht="16.5" thickBot="1" x14ac:dyDescent="0.25">
      <c r="A52" s="6">
        <v>4.9000000000000004</v>
      </c>
      <c r="B52" s="7">
        <v>5600</v>
      </c>
      <c r="C52" s="3">
        <f t="shared" si="21"/>
        <v>1.1428571428571426</v>
      </c>
      <c r="D52" s="3">
        <f t="shared" si="22"/>
        <v>1.159838939553733</v>
      </c>
    </row>
    <row r="53" spans="1:4" ht="16.5" thickBot="1" x14ac:dyDescent="0.25">
      <c r="A53" s="6">
        <v>4.9000000000000004</v>
      </c>
      <c r="B53" s="7">
        <v>5500</v>
      </c>
      <c r="C53" s="3">
        <f t="shared" si="21"/>
        <v>1.1224489795918366</v>
      </c>
      <c r="D53" s="3">
        <f t="shared" si="22"/>
        <v>1.003332189314603</v>
      </c>
    </row>
    <row r="54" spans="1:4" ht="16.5" thickBot="1" x14ac:dyDescent="0.25">
      <c r="A54" s="6">
        <v>4.9000000000000004</v>
      </c>
      <c r="B54" s="7">
        <v>5110</v>
      </c>
      <c r="C54" s="3">
        <f t="shared" si="21"/>
        <v>1.0428571428571429</v>
      </c>
      <c r="D54" s="3">
        <f t="shared" si="22"/>
        <v>0.36449640212398204</v>
      </c>
    </row>
    <row r="55" spans="1:4" ht="16.5" thickBot="1" x14ac:dyDescent="0.25">
      <c r="A55" s="6">
        <v>5.0999999999999996</v>
      </c>
      <c r="B55" s="7">
        <v>2490</v>
      </c>
      <c r="C55" s="3">
        <f t="shared" si="21"/>
        <v>0.48823529411764705</v>
      </c>
      <c r="D55" s="3">
        <f t="shared" si="22"/>
        <v>-6.2274165800440002</v>
      </c>
    </row>
    <row r="56" spans="1:4" ht="16.5" thickBot="1" x14ac:dyDescent="0.25">
      <c r="A56" s="6">
        <v>5.2</v>
      </c>
      <c r="B56" s="7">
        <v>1330</v>
      </c>
      <c r="C56" s="3">
        <f t="shared" si="21"/>
        <v>0.25576923076923075</v>
      </c>
      <c r="D56" s="3">
        <f t="shared" si="22"/>
        <v>-11.84303405335427</v>
      </c>
    </row>
    <row r="57" spans="1:4" ht="16.5" thickBot="1" x14ac:dyDescent="0.25">
      <c r="A57" s="6">
        <v>5.0999999999999996</v>
      </c>
      <c r="B57" s="7">
        <v>279</v>
      </c>
      <c r="C57" s="3">
        <f t="shared" si="21"/>
        <v>5.4705882352941181E-2</v>
      </c>
      <c r="D57" s="3">
        <f t="shared" si="22"/>
        <v>-25.239319456486776</v>
      </c>
    </row>
    <row r="58" spans="1:4" x14ac:dyDescent="0.2">
      <c r="C58" s="3"/>
      <c r="D58" s="3"/>
    </row>
    <row r="59" spans="1:4" ht="16.5" thickBot="1" x14ac:dyDescent="0.25">
      <c r="C59" s="3"/>
      <c r="D59" s="3"/>
    </row>
    <row r="60" spans="1:4" ht="16.5" thickBot="1" x14ac:dyDescent="0.25">
      <c r="A60" s="4">
        <v>5</v>
      </c>
      <c r="B60" s="5">
        <v>580</v>
      </c>
      <c r="C60" s="3">
        <f t="shared" si="21"/>
        <v>0.11600000000000001</v>
      </c>
      <c r="D60" s="3">
        <f t="shared" si="22"/>
        <v>-18.71084021546163</v>
      </c>
    </row>
    <row r="61" spans="1:4" ht="16.5" thickBot="1" x14ac:dyDescent="0.25">
      <c r="A61" s="6">
        <v>5</v>
      </c>
      <c r="B61" s="7">
        <v>1650</v>
      </c>
      <c r="C61" s="3">
        <f t="shared" si="21"/>
        <v>0.33</v>
      </c>
      <c r="D61" s="3">
        <f t="shared" si="22"/>
        <v>-9.6297212024422496</v>
      </c>
    </row>
    <row r="62" spans="1:4" ht="16.5" thickBot="1" x14ac:dyDescent="0.25">
      <c r="A62" s="6">
        <v>4.9000000000000004</v>
      </c>
      <c r="B62" s="7">
        <v>4900</v>
      </c>
      <c r="C62" s="3">
        <f t="shared" si="21"/>
        <v>0.99999999999999989</v>
      </c>
      <c r="D62" s="3">
        <f t="shared" si="22"/>
        <v>-9.6432746655328714E-16</v>
      </c>
    </row>
    <row r="63" spans="1:4" ht="16.5" thickBot="1" x14ac:dyDescent="0.25">
      <c r="A63" s="6">
        <v>4.8</v>
      </c>
      <c r="B63" s="7">
        <v>5400</v>
      </c>
      <c r="C63" s="3">
        <f t="shared" si="21"/>
        <v>1.125</v>
      </c>
      <c r="D63" s="3">
        <f t="shared" si="22"/>
        <v>1.0230504489476258</v>
      </c>
    </row>
    <row r="64" spans="1:4" ht="16.5" thickBot="1" x14ac:dyDescent="0.25">
      <c r="A64" s="6">
        <v>4.8</v>
      </c>
      <c r="B64" s="7">
        <v>5500</v>
      </c>
      <c r="C64" s="3">
        <f t="shared" si="21"/>
        <v>1.1458333333333335</v>
      </c>
      <c r="D64" s="3">
        <f t="shared" si="22"/>
        <v>1.1824290423731338</v>
      </c>
    </row>
    <row r="65" spans="1:4" ht="16.5" thickBot="1" x14ac:dyDescent="0.25">
      <c r="A65" s="6">
        <v>5.0999999999999996</v>
      </c>
      <c r="B65" s="7">
        <v>2410</v>
      </c>
      <c r="C65" s="3">
        <f t="shared" si="21"/>
        <v>0.47254901960784312</v>
      </c>
      <c r="D65" s="3">
        <f t="shared" si="22"/>
        <v>-6.5110626704613592</v>
      </c>
    </row>
    <row r="66" spans="1:4" ht="16.5" thickBot="1" x14ac:dyDescent="0.25">
      <c r="A66" s="6">
        <v>5.0999999999999996</v>
      </c>
      <c r="B66" s="7">
        <v>1290</v>
      </c>
      <c r="C66" s="3">
        <f t="shared" si="21"/>
        <v>0.25294117647058828</v>
      </c>
      <c r="D66" s="3">
        <f t="shared" si="22"/>
        <v>-11.939609315973748</v>
      </c>
    </row>
    <row r="67" spans="1:4" x14ac:dyDescent="0.2">
      <c r="C67" s="3"/>
      <c r="D67" s="3"/>
    </row>
    <row r="68" spans="1:4" ht="16.5" thickBot="1" x14ac:dyDescent="0.25">
      <c r="C68" s="3"/>
      <c r="D68" s="3"/>
    </row>
    <row r="69" spans="1:4" ht="16.5" thickBot="1" x14ac:dyDescent="0.25">
      <c r="A69" s="4">
        <v>5</v>
      </c>
      <c r="B69" s="5">
        <v>5800</v>
      </c>
      <c r="C69" s="3">
        <f t="shared" si="21"/>
        <v>1.1599999999999999</v>
      </c>
      <c r="D69" s="3">
        <f t="shared" si="22"/>
        <v>1.2891597845383691</v>
      </c>
    </row>
    <row r="70" spans="1:4" ht="16.5" thickBot="1" x14ac:dyDescent="0.25">
      <c r="A70" s="6">
        <v>5</v>
      </c>
      <c r="B70" s="7">
        <v>5600</v>
      </c>
      <c r="C70" s="3">
        <f t="shared" si="21"/>
        <v>1.1200000000000001</v>
      </c>
      <c r="D70" s="3">
        <f t="shared" si="22"/>
        <v>0.9843604534036331</v>
      </c>
    </row>
    <row r="71" spans="1:4" ht="16.5" thickBot="1" x14ac:dyDescent="0.25">
      <c r="A71" s="6">
        <v>5</v>
      </c>
      <c r="B71" s="7">
        <v>5200</v>
      </c>
      <c r="C71" s="3">
        <f t="shared" si="21"/>
        <v>1.04</v>
      </c>
      <c r="D71" s="3">
        <f t="shared" si="22"/>
        <v>0.3406667859756074</v>
      </c>
    </row>
    <row r="72" spans="1:4" ht="16.5" thickBot="1" x14ac:dyDescent="0.25">
      <c r="A72" s="6">
        <v>4.9000000000000004</v>
      </c>
      <c r="B72" s="7">
        <v>4600</v>
      </c>
      <c r="C72" s="3">
        <f t="shared" si="21"/>
        <v>0.93877551020408156</v>
      </c>
      <c r="D72" s="3">
        <f t="shared" si="22"/>
        <v>-0.5487649669387924</v>
      </c>
    </row>
    <row r="73" spans="1:4" ht="16.5" thickBot="1" x14ac:dyDescent="0.25">
      <c r="A73" s="6">
        <v>4.8</v>
      </c>
      <c r="B73" s="7">
        <v>2930</v>
      </c>
      <c r="C73" s="3">
        <f t="shared" si="21"/>
        <v>0.61041666666666672</v>
      </c>
      <c r="D73" s="3">
        <f t="shared" si="22"/>
        <v>-4.2874723404295541</v>
      </c>
    </row>
    <row r="74" spans="1:4" ht="16.5" thickBot="1" x14ac:dyDescent="0.25">
      <c r="A74" s="6">
        <v>4.8</v>
      </c>
      <c r="B74" s="7">
        <v>1490</v>
      </c>
      <c r="C74" s="3">
        <f t="shared" si="21"/>
        <v>0.31041666666666667</v>
      </c>
      <c r="D74" s="3">
        <f t="shared" si="22"/>
        <v>-10.161099379266263</v>
      </c>
    </row>
    <row r="75" spans="1:4" ht="16.5" thickBot="1" x14ac:dyDescent="0.25">
      <c r="A75" s="6">
        <v>4.9000000000000004</v>
      </c>
      <c r="B75" s="7">
        <v>840</v>
      </c>
      <c r="C75" s="3">
        <f t="shared" si="21"/>
        <v>0.17142857142857143</v>
      </c>
      <c r="D75" s="3">
        <f t="shared" si="22"/>
        <v>-15.31833587933264</v>
      </c>
    </row>
    <row r="76" spans="1:4" ht="16.5" thickBot="1" x14ac:dyDescent="0.25">
      <c r="A76" s="6">
        <v>4.9000000000000004</v>
      </c>
      <c r="B76" s="7">
        <v>1970</v>
      </c>
      <c r="C76" s="3">
        <f t="shared" si="21"/>
        <v>0.4020408163265306</v>
      </c>
      <c r="D76" s="3">
        <f t="shared" si="22"/>
        <v>-7.9145970773384144</v>
      </c>
    </row>
    <row r="77" spans="1:4" ht="16.5" thickBot="1" x14ac:dyDescent="0.25">
      <c r="A77" s="6">
        <v>5.0999999999999996</v>
      </c>
      <c r="B77" s="7">
        <v>4900</v>
      </c>
      <c r="C77" s="3">
        <f t="shared" si="21"/>
        <v>0.96078431372549022</v>
      </c>
      <c r="D77" s="3">
        <f t="shared" si="22"/>
        <v>-0.34748192138845385</v>
      </c>
    </row>
    <row r="78" spans="1:4" ht="16.5" thickBot="1" x14ac:dyDescent="0.25">
      <c r="A78" s="6">
        <v>5.2</v>
      </c>
      <c r="B78" s="7">
        <v>5100</v>
      </c>
      <c r="C78" s="3">
        <f t="shared" si="21"/>
        <v>0.98076923076923073</v>
      </c>
      <c r="D78" s="3">
        <f t="shared" si="22"/>
        <v>-0.16866335073725625</v>
      </c>
    </row>
    <row r="80" spans="1:4" ht="16.5" thickBot="1" x14ac:dyDescent="0.25"/>
    <row r="81" spans="1:9" ht="62.25" customHeight="1" x14ac:dyDescent="0.2">
      <c r="A81" s="11" t="s">
        <v>48</v>
      </c>
      <c r="B81" s="11" t="s">
        <v>49</v>
      </c>
      <c r="C81" s="11" t="s">
        <v>50</v>
      </c>
      <c r="D81" s="11" t="s">
        <v>51</v>
      </c>
      <c r="E81" s="11" t="s">
        <v>52</v>
      </c>
      <c r="F81" s="11" t="s">
        <v>53</v>
      </c>
      <c r="G81" s="11" t="s">
        <v>54</v>
      </c>
    </row>
    <row r="82" spans="1:9" ht="16.5" thickBot="1" x14ac:dyDescent="0.25">
      <c r="A82" s="12"/>
      <c r="B82" s="12"/>
      <c r="C82" s="12"/>
      <c r="D82" s="12"/>
      <c r="E82" s="12"/>
      <c r="F82" s="12"/>
      <c r="G82" s="12"/>
    </row>
    <row r="83" spans="1:9" ht="16.5" thickBot="1" x14ac:dyDescent="0.25">
      <c r="A83" s="8" t="s">
        <v>55</v>
      </c>
      <c r="B83" s="9">
        <v>4.8</v>
      </c>
      <c r="C83" s="9">
        <v>32</v>
      </c>
      <c r="D83" s="10">
        <v>6.7000000000000002E-3</v>
      </c>
      <c r="E83" s="10">
        <v>1.6000000000000001E-3</v>
      </c>
      <c r="F83" s="10">
        <v>-43.521799999999999</v>
      </c>
      <c r="G83" s="10">
        <v>-55.805799999999998</v>
      </c>
      <c r="H83" s="13">
        <f>(E83-D83)/E83</f>
        <v>-3.1875</v>
      </c>
      <c r="I83" s="13">
        <f>(G83-F83)/G83</f>
        <v>0.22012048926814057</v>
      </c>
    </row>
    <row r="84" spans="1:9" ht="16.5" thickBot="1" x14ac:dyDescent="0.25">
      <c r="A84" s="8" t="s">
        <v>56</v>
      </c>
      <c r="B84" s="9">
        <v>4.8</v>
      </c>
      <c r="C84" s="9">
        <v>137</v>
      </c>
      <c r="D84" s="10">
        <v>2.8500000000000001E-2</v>
      </c>
      <c r="E84" s="10">
        <v>1.6199999999999999E-2</v>
      </c>
      <c r="F84" s="10">
        <v>-30.8904</v>
      </c>
      <c r="G84" s="10">
        <v>-35.807000000000002</v>
      </c>
      <c r="H84" s="13">
        <f t="shared" ref="H84:H129" si="23">(E84-D84)/E84</f>
        <v>-0.75925925925925941</v>
      </c>
      <c r="I84" s="13">
        <f t="shared" ref="I84:I126" si="24">(G84-F84)/G84</f>
        <v>0.13730834752981266</v>
      </c>
    </row>
    <row r="85" spans="1:9" ht="16.5" thickBot="1" x14ac:dyDescent="0.25">
      <c r="A85" s="8" t="s">
        <v>57</v>
      </c>
      <c r="B85" s="9">
        <v>4.9000000000000004</v>
      </c>
      <c r="C85" s="9">
        <v>253</v>
      </c>
      <c r="D85" s="10">
        <v>5.16E-2</v>
      </c>
      <c r="E85" s="10">
        <v>3.2399999999999998E-2</v>
      </c>
      <c r="F85" s="10">
        <v>-25.741499999999998</v>
      </c>
      <c r="G85" s="10">
        <v>-29.7898</v>
      </c>
      <c r="H85" s="13">
        <f t="shared" si="23"/>
        <v>-0.59259259259259267</v>
      </c>
      <c r="I85" s="13">
        <f t="shared" si="24"/>
        <v>0.13589550785839452</v>
      </c>
    </row>
    <row r="86" spans="1:9" ht="16.5" thickBot="1" x14ac:dyDescent="0.25">
      <c r="A86" s="8" t="s">
        <v>58</v>
      </c>
      <c r="B86" s="9">
        <v>4.9000000000000004</v>
      </c>
      <c r="C86" s="9">
        <v>1200</v>
      </c>
      <c r="D86" s="10">
        <v>0.24490000000000001</v>
      </c>
      <c r="E86" s="10">
        <v>0.16</v>
      </c>
      <c r="F86" s="10">
        <v>-12.2203</v>
      </c>
      <c r="G86" s="10">
        <v>-15.9184</v>
      </c>
      <c r="H86" s="13">
        <f t="shared" si="23"/>
        <v>-0.53062500000000001</v>
      </c>
      <c r="I86" s="13">
        <f t="shared" si="24"/>
        <v>0.23231606191577045</v>
      </c>
    </row>
    <row r="87" spans="1:9" ht="16.5" thickBot="1" x14ac:dyDescent="0.25">
      <c r="A87" s="8" t="s">
        <v>59</v>
      </c>
      <c r="B87" s="9">
        <v>4.9000000000000004</v>
      </c>
      <c r="C87" s="9">
        <v>2200</v>
      </c>
      <c r="D87" s="10">
        <v>0.44900000000000001</v>
      </c>
      <c r="E87" s="10">
        <v>0.30840000000000001</v>
      </c>
      <c r="F87" s="10">
        <v>-6.9554999999999998</v>
      </c>
      <c r="G87" s="10">
        <v>-10.219099999999999</v>
      </c>
      <c r="H87" s="13">
        <f t="shared" si="23"/>
        <v>-0.45590142671854733</v>
      </c>
      <c r="I87" s="13">
        <f>(G87-F87)/G87</f>
        <v>0.31936276188705459</v>
      </c>
    </row>
    <row r="88" spans="1:9" ht="16.5" thickBot="1" x14ac:dyDescent="0.25">
      <c r="A88" s="8" t="s">
        <v>60</v>
      </c>
      <c r="B88" s="9">
        <v>5.0999999999999996</v>
      </c>
      <c r="C88" s="9">
        <v>4900</v>
      </c>
      <c r="D88" s="10">
        <v>0.96079999999999999</v>
      </c>
      <c r="E88" s="10">
        <v>0.85099999999999998</v>
      </c>
      <c r="F88" s="10">
        <v>-0.34749999999999998</v>
      </c>
      <c r="G88" s="10">
        <v>-1.401</v>
      </c>
      <c r="H88" s="13">
        <f t="shared" si="23"/>
        <v>-0.12902467685076383</v>
      </c>
      <c r="I88" s="13">
        <f t="shared" si="24"/>
        <v>0.75196288365453257</v>
      </c>
    </row>
    <row r="89" spans="1:9" ht="16.5" thickBot="1" x14ac:dyDescent="0.25">
      <c r="A89" s="8" t="s">
        <v>61</v>
      </c>
      <c r="B89" s="9">
        <v>5.2</v>
      </c>
      <c r="C89" s="9">
        <v>5100</v>
      </c>
      <c r="D89" s="10">
        <v>0.98080000000000001</v>
      </c>
      <c r="E89" s="10">
        <v>0.9556</v>
      </c>
      <c r="F89" s="10">
        <v>-0.16869999999999999</v>
      </c>
      <c r="G89" s="10">
        <v>-0.39479999999999998</v>
      </c>
      <c r="H89" s="13">
        <f t="shared" si="23"/>
        <v>-2.6370866471326915E-2</v>
      </c>
      <c r="I89" s="13">
        <f t="shared" si="24"/>
        <v>0.57269503546099287</v>
      </c>
    </row>
    <row r="90" spans="1:9" ht="16.5" thickBot="1" x14ac:dyDescent="0.25">
      <c r="H90" s="13" t="e">
        <f t="shared" si="23"/>
        <v>#DIV/0!</v>
      </c>
      <c r="I90" s="13" t="e">
        <f t="shared" si="24"/>
        <v>#DIV/0!</v>
      </c>
    </row>
    <row r="91" spans="1:9" ht="62.25" customHeight="1" x14ac:dyDescent="0.2">
      <c r="A91" s="11" t="s">
        <v>48</v>
      </c>
      <c r="B91" s="11" t="s">
        <v>49</v>
      </c>
      <c r="C91" s="11" t="s">
        <v>50</v>
      </c>
      <c r="D91" s="11" t="s">
        <v>51</v>
      </c>
      <c r="E91" s="11" t="s">
        <v>52</v>
      </c>
      <c r="F91" s="11" t="s">
        <v>53</v>
      </c>
      <c r="G91" s="11" t="s">
        <v>54</v>
      </c>
      <c r="H91" s="13" t="e">
        <f t="shared" si="23"/>
        <v>#VALUE!</v>
      </c>
      <c r="I91" s="13" t="e">
        <f t="shared" si="24"/>
        <v>#VALUE!</v>
      </c>
    </row>
    <row r="92" spans="1:9" ht="16.5" thickBot="1" x14ac:dyDescent="0.25">
      <c r="A92" s="12"/>
      <c r="B92" s="12"/>
      <c r="C92" s="12"/>
      <c r="D92" s="12"/>
      <c r="E92" s="12"/>
      <c r="F92" s="12"/>
      <c r="G92" s="12"/>
      <c r="H92" s="13" t="e">
        <f t="shared" si="23"/>
        <v>#DIV/0!</v>
      </c>
      <c r="I92" s="13" t="e">
        <f t="shared" si="24"/>
        <v>#DIV/0!</v>
      </c>
    </row>
    <row r="93" spans="1:9" ht="16.5" thickBot="1" x14ac:dyDescent="0.25">
      <c r="A93" s="8" t="s">
        <v>55</v>
      </c>
      <c r="B93" s="9">
        <v>4.7</v>
      </c>
      <c r="C93" s="9">
        <v>5600</v>
      </c>
      <c r="D93" s="10">
        <v>1.1915</v>
      </c>
      <c r="E93" s="10">
        <v>1</v>
      </c>
      <c r="F93" s="10">
        <v>1.5218</v>
      </c>
      <c r="G93" s="10">
        <v>0</v>
      </c>
      <c r="H93" s="13">
        <f t="shared" si="23"/>
        <v>-0.1915</v>
      </c>
      <c r="I93" s="13" t="e">
        <f t="shared" si="24"/>
        <v>#DIV/0!</v>
      </c>
    </row>
    <row r="94" spans="1:9" ht="16.5" thickBot="1" x14ac:dyDescent="0.25">
      <c r="A94" s="8" t="s">
        <v>56</v>
      </c>
      <c r="B94" s="9">
        <v>4.8</v>
      </c>
      <c r="C94" s="9">
        <v>5600</v>
      </c>
      <c r="D94" s="10">
        <v>1.1667000000000001</v>
      </c>
      <c r="E94" s="10">
        <v>0.99990000000000001</v>
      </c>
      <c r="F94" s="10">
        <v>1.3389</v>
      </c>
      <c r="G94" s="10">
        <v>-1.1000000000000001E-3</v>
      </c>
      <c r="H94" s="13">
        <f t="shared" si="23"/>
        <v>-0.16681668166816688</v>
      </c>
      <c r="I94" s="13">
        <f>(G94-F94)/G94</f>
        <v>1218.1818181818182</v>
      </c>
    </row>
    <row r="95" spans="1:9" ht="16.5" thickBot="1" x14ac:dyDescent="0.25">
      <c r="A95" s="8" t="s">
        <v>57</v>
      </c>
      <c r="B95" s="9">
        <v>4.9000000000000004</v>
      </c>
      <c r="C95" s="9">
        <v>5600</v>
      </c>
      <c r="D95" s="10">
        <v>1.1429</v>
      </c>
      <c r="E95" s="10">
        <v>0.99950000000000006</v>
      </c>
      <c r="F95" s="10">
        <v>1.1597999999999999</v>
      </c>
      <c r="G95" s="10">
        <v>-4.4999999999999997E-3</v>
      </c>
      <c r="H95" s="13">
        <f t="shared" si="23"/>
        <v>-0.14347173586793394</v>
      </c>
      <c r="I95" s="13">
        <f t="shared" si="24"/>
        <v>258.73333333333335</v>
      </c>
    </row>
    <row r="96" spans="1:9" ht="16.5" thickBot="1" x14ac:dyDescent="0.25">
      <c r="A96" s="8" t="s">
        <v>58</v>
      </c>
      <c r="B96" s="9">
        <v>4.9000000000000004</v>
      </c>
      <c r="C96" s="9">
        <v>5500</v>
      </c>
      <c r="D96" s="10">
        <v>1.1224000000000001</v>
      </c>
      <c r="E96" s="10">
        <v>0.98709999999999998</v>
      </c>
      <c r="F96" s="10">
        <v>1.0033000000000001</v>
      </c>
      <c r="G96" s="10">
        <v>-0.11260000000000001</v>
      </c>
      <c r="H96" s="13">
        <f t="shared" si="23"/>
        <v>-0.13706817951575331</v>
      </c>
      <c r="I96" s="13">
        <f t="shared" si="24"/>
        <v>9.9103019538188288</v>
      </c>
    </row>
    <row r="97" spans="1:9" ht="16.5" thickBot="1" x14ac:dyDescent="0.25">
      <c r="A97" s="8" t="s">
        <v>59</v>
      </c>
      <c r="B97" s="9">
        <v>4.9000000000000004</v>
      </c>
      <c r="C97" s="9">
        <v>5110</v>
      </c>
      <c r="D97" s="10">
        <v>1.0428999999999999</v>
      </c>
      <c r="E97" s="10">
        <v>0.95130000000000003</v>
      </c>
      <c r="F97" s="10">
        <v>0.36449999999999999</v>
      </c>
      <c r="G97" s="10">
        <v>-0.43390000000000001</v>
      </c>
      <c r="H97" s="13">
        <f t="shared" si="23"/>
        <v>-9.6289288342268367E-2</v>
      </c>
      <c r="I97" s="13">
        <f t="shared" si="24"/>
        <v>1.8400553122839363</v>
      </c>
    </row>
    <row r="98" spans="1:9" ht="16.5" thickBot="1" x14ac:dyDescent="0.25">
      <c r="A98" s="8" t="s">
        <v>60</v>
      </c>
      <c r="B98" s="9">
        <v>5.0999999999999996</v>
      </c>
      <c r="C98" s="9">
        <v>2490</v>
      </c>
      <c r="D98" s="10">
        <v>0.48820000000000002</v>
      </c>
      <c r="E98" s="10">
        <v>0.52510000000000001</v>
      </c>
      <c r="F98" s="10">
        <v>-6.2274000000000003</v>
      </c>
      <c r="G98" s="10">
        <v>-5.5951000000000004</v>
      </c>
      <c r="H98" s="13">
        <f t="shared" si="23"/>
        <v>7.027232908017518E-2</v>
      </c>
      <c r="I98" s="13">
        <f t="shared" si="24"/>
        <v>-0.11300959768368748</v>
      </c>
    </row>
    <row r="99" spans="1:9" ht="16.5" thickBot="1" x14ac:dyDescent="0.25">
      <c r="A99" s="8" t="s">
        <v>61</v>
      </c>
      <c r="B99" s="9">
        <v>5.2</v>
      </c>
      <c r="C99" s="9">
        <v>1330</v>
      </c>
      <c r="D99" s="10">
        <v>0.25580000000000003</v>
      </c>
      <c r="E99" s="10">
        <v>0.29480000000000001</v>
      </c>
      <c r="F99" s="10">
        <v>-11.843</v>
      </c>
      <c r="G99" s="10">
        <v>-10.609500000000001</v>
      </c>
      <c r="H99" s="13">
        <f t="shared" si="23"/>
        <v>0.13229308005427401</v>
      </c>
      <c r="I99" s="13">
        <f t="shared" si="24"/>
        <v>-0.11626372590602756</v>
      </c>
    </row>
    <row r="100" spans="1:9" ht="16.5" thickBot="1" x14ac:dyDescent="0.25">
      <c r="A100" s="8" t="s">
        <v>62</v>
      </c>
      <c r="B100" s="9">
        <v>5.0999999999999996</v>
      </c>
      <c r="C100" s="9">
        <v>279</v>
      </c>
      <c r="D100" s="10">
        <v>5.4699999999999999E-2</v>
      </c>
      <c r="E100" s="10">
        <v>6.1600000000000002E-2</v>
      </c>
      <c r="F100" s="10">
        <v>-25.2393</v>
      </c>
      <c r="G100" s="10">
        <v>-24.209700000000002</v>
      </c>
      <c r="H100" s="13">
        <f t="shared" si="23"/>
        <v>0.11201298701298706</v>
      </c>
      <c r="I100" s="13">
        <f t="shared" si="24"/>
        <v>-4.2528408034795906E-2</v>
      </c>
    </row>
    <row r="101" spans="1:9" x14ac:dyDescent="0.2">
      <c r="H101" s="13" t="e">
        <f t="shared" si="23"/>
        <v>#DIV/0!</v>
      </c>
      <c r="I101" s="13" t="e">
        <f t="shared" si="24"/>
        <v>#DIV/0!</v>
      </c>
    </row>
    <row r="102" spans="1:9" x14ac:dyDescent="0.2">
      <c r="H102" s="13" t="e">
        <f t="shared" si="23"/>
        <v>#DIV/0!</v>
      </c>
      <c r="I102" s="13" t="e">
        <f t="shared" si="24"/>
        <v>#DIV/0!</v>
      </c>
    </row>
    <row r="103" spans="1:9" ht="16.5" thickBot="1" x14ac:dyDescent="0.25">
      <c r="H103" s="13" t="e">
        <f t="shared" si="23"/>
        <v>#DIV/0!</v>
      </c>
      <c r="I103" s="13" t="e">
        <f t="shared" si="24"/>
        <v>#DIV/0!</v>
      </c>
    </row>
    <row r="104" spans="1:9" ht="62.25" customHeight="1" x14ac:dyDescent="0.2">
      <c r="A104" s="11" t="s">
        <v>48</v>
      </c>
      <c r="B104" s="11" t="s">
        <v>49</v>
      </c>
      <c r="C104" s="11" t="s">
        <v>50</v>
      </c>
      <c r="D104" s="11" t="s">
        <v>51</v>
      </c>
      <c r="E104" s="11" t="s">
        <v>52</v>
      </c>
      <c r="F104" s="11" t="s">
        <v>53</v>
      </c>
      <c r="G104" s="11" t="s">
        <v>54</v>
      </c>
      <c r="H104" s="13" t="e">
        <f t="shared" si="23"/>
        <v>#VALUE!</v>
      </c>
      <c r="I104" s="13" t="e">
        <f t="shared" si="24"/>
        <v>#VALUE!</v>
      </c>
    </row>
    <row r="105" spans="1:9" ht="16.5" thickBot="1" x14ac:dyDescent="0.25">
      <c r="A105" s="12"/>
      <c r="B105" s="12"/>
      <c r="C105" s="12"/>
      <c r="D105" s="12"/>
      <c r="E105" s="12"/>
      <c r="F105" s="12"/>
      <c r="G105" s="12"/>
      <c r="H105" s="13" t="e">
        <f t="shared" si="23"/>
        <v>#DIV/0!</v>
      </c>
      <c r="I105" s="13" t="e">
        <f t="shared" si="24"/>
        <v>#DIV/0!</v>
      </c>
    </row>
    <row r="106" spans="1:9" ht="16.5" thickBot="1" x14ac:dyDescent="0.25">
      <c r="A106" s="8" t="s">
        <v>55</v>
      </c>
      <c r="B106" s="9">
        <v>5</v>
      </c>
      <c r="C106" s="9">
        <v>580</v>
      </c>
      <c r="D106" s="10">
        <v>0.11600000000000001</v>
      </c>
      <c r="E106" s="10">
        <v>0.1545</v>
      </c>
      <c r="F106" s="10">
        <v>-18.710799999999999</v>
      </c>
      <c r="G106" s="10">
        <v>-16.224</v>
      </c>
      <c r="H106" s="13">
        <f t="shared" si="23"/>
        <v>0.24919093851132681</v>
      </c>
      <c r="I106" s="13">
        <f t="shared" si="24"/>
        <v>-0.15327909270216955</v>
      </c>
    </row>
    <row r="107" spans="1:9" ht="16.5" thickBot="1" x14ac:dyDescent="0.25">
      <c r="A107" s="8" t="s">
        <v>63</v>
      </c>
      <c r="B107" s="9">
        <v>5</v>
      </c>
      <c r="C107" s="9">
        <v>1650</v>
      </c>
      <c r="D107" s="10">
        <v>0.33</v>
      </c>
      <c r="E107" s="10">
        <v>0.29859999999999998</v>
      </c>
      <c r="F107" s="10">
        <v>-9.6296999999999997</v>
      </c>
      <c r="G107" s="10">
        <v>-10.498100000000001</v>
      </c>
      <c r="H107" s="13">
        <f t="shared" si="23"/>
        <v>-0.10515740120562639</v>
      </c>
      <c r="I107" s="13">
        <f t="shared" si="24"/>
        <v>8.2719730236900116E-2</v>
      </c>
    </row>
    <row r="108" spans="1:9" ht="16.5" thickBot="1" x14ac:dyDescent="0.25">
      <c r="A108" s="8" t="s">
        <v>56</v>
      </c>
      <c r="B108" s="9">
        <v>4.9000000000000004</v>
      </c>
      <c r="C108" s="9">
        <v>4900</v>
      </c>
      <c r="D108" s="10">
        <v>1</v>
      </c>
      <c r="E108" s="10">
        <v>0.84840000000000004</v>
      </c>
      <c r="F108" s="10">
        <v>0</v>
      </c>
      <c r="G108" s="10">
        <v>-1.4275</v>
      </c>
      <c r="H108" s="13">
        <f t="shared" si="23"/>
        <v>-0.17868929750117862</v>
      </c>
      <c r="I108" s="13">
        <f t="shared" si="24"/>
        <v>1</v>
      </c>
    </row>
    <row r="109" spans="1:9" ht="16.5" thickBot="1" x14ac:dyDescent="0.25">
      <c r="A109" s="8" t="s">
        <v>57</v>
      </c>
      <c r="B109" s="9">
        <v>4.8</v>
      </c>
      <c r="C109" s="9">
        <v>5400</v>
      </c>
      <c r="D109" s="10">
        <v>1.125</v>
      </c>
      <c r="E109" s="10">
        <v>0.96099999999999997</v>
      </c>
      <c r="F109" s="10">
        <v>1.0230999999999999</v>
      </c>
      <c r="G109" s="10">
        <v>-0.34549999999999997</v>
      </c>
      <c r="H109" s="13">
        <f t="shared" si="23"/>
        <v>-0.17065556711758589</v>
      </c>
      <c r="I109" s="13">
        <f t="shared" si="24"/>
        <v>3.9612156295224312</v>
      </c>
    </row>
    <row r="110" spans="1:9" ht="16.5" thickBot="1" x14ac:dyDescent="0.25">
      <c r="A110" s="8" t="s">
        <v>58</v>
      </c>
      <c r="B110" s="9">
        <v>4.8</v>
      </c>
      <c r="C110" s="9">
        <v>5500</v>
      </c>
      <c r="D110" s="10">
        <v>1.1457999999999999</v>
      </c>
      <c r="E110" s="10">
        <v>0.99519999999999997</v>
      </c>
      <c r="F110" s="10">
        <v>1.1823999999999999</v>
      </c>
      <c r="G110" s="10">
        <v>-4.1799999999999997E-2</v>
      </c>
      <c r="H110" s="13">
        <f t="shared" si="23"/>
        <v>-0.1513263665594855</v>
      </c>
      <c r="I110" s="13">
        <f t="shared" si="24"/>
        <v>29.28708133971292</v>
      </c>
    </row>
    <row r="111" spans="1:9" ht="16.5" thickBot="1" x14ac:dyDescent="0.25">
      <c r="A111" s="8" t="s">
        <v>60</v>
      </c>
      <c r="B111" s="9">
        <v>5.0999999999999996</v>
      </c>
      <c r="C111" s="9">
        <v>2410</v>
      </c>
      <c r="D111" s="10">
        <v>0.47249999999999998</v>
      </c>
      <c r="E111" s="10">
        <v>0.52649999999999997</v>
      </c>
      <c r="F111" s="10">
        <v>-6.5110999999999999</v>
      </c>
      <c r="G111" s="10">
        <v>-5.5716000000000001</v>
      </c>
      <c r="H111" s="13">
        <f t="shared" si="23"/>
        <v>0.10256410256410256</v>
      </c>
      <c r="I111" s="13">
        <f t="shared" si="24"/>
        <v>-0.16862301672769039</v>
      </c>
    </row>
    <row r="112" spans="1:9" ht="16.5" thickBot="1" x14ac:dyDescent="0.25">
      <c r="A112" s="8" t="s">
        <v>61</v>
      </c>
      <c r="B112" s="9">
        <v>5.0999999999999996</v>
      </c>
      <c r="C112" s="9">
        <v>1290</v>
      </c>
      <c r="D112" s="10">
        <v>0.25290000000000001</v>
      </c>
      <c r="E112" s="10">
        <v>0.29509999999999997</v>
      </c>
      <c r="F112" s="10">
        <v>-11.9396</v>
      </c>
      <c r="G112" s="10">
        <v>-10.600899999999999</v>
      </c>
      <c r="H112" s="13">
        <f t="shared" si="23"/>
        <v>0.14300237207726182</v>
      </c>
      <c r="I112" s="13">
        <f t="shared" si="24"/>
        <v>-0.12628173079644192</v>
      </c>
    </row>
    <row r="113" spans="1:9" x14ac:dyDescent="0.2">
      <c r="H113" s="13" t="e">
        <f t="shared" si="23"/>
        <v>#DIV/0!</v>
      </c>
      <c r="I113" s="13" t="e">
        <f t="shared" si="24"/>
        <v>#DIV/0!</v>
      </c>
    </row>
    <row r="114" spans="1:9" ht="16.5" thickBot="1" x14ac:dyDescent="0.25">
      <c r="H114" s="13" t="e">
        <f t="shared" si="23"/>
        <v>#DIV/0!</v>
      </c>
      <c r="I114" s="13" t="e">
        <f t="shared" si="24"/>
        <v>#DIV/0!</v>
      </c>
    </row>
    <row r="115" spans="1:9" ht="62.25" customHeight="1" x14ac:dyDescent="0.2">
      <c r="A115" s="11" t="s">
        <v>48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3" t="e">
        <f t="shared" si="23"/>
        <v>#VALUE!</v>
      </c>
      <c r="I115" s="13" t="e">
        <f t="shared" si="24"/>
        <v>#VALUE!</v>
      </c>
    </row>
    <row r="116" spans="1:9" ht="16.5" thickBot="1" x14ac:dyDescent="0.25">
      <c r="A116" s="12"/>
      <c r="B116" s="12"/>
      <c r="C116" s="12"/>
      <c r="D116" s="12"/>
      <c r="E116" s="12"/>
      <c r="F116" s="12"/>
      <c r="G116" s="12"/>
      <c r="H116" s="13" t="e">
        <f t="shared" si="23"/>
        <v>#DIV/0!</v>
      </c>
      <c r="I116" s="13" t="e">
        <f t="shared" si="24"/>
        <v>#DIV/0!</v>
      </c>
    </row>
    <row r="117" spans="1:9" ht="16.5" thickBot="1" x14ac:dyDescent="0.25">
      <c r="A117" s="8" t="s">
        <v>55</v>
      </c>
      <c r="B117" s="9">
        <v>5</v>
      </c>
      <c r="C117" s="9">
        <v>5800</v>
      </c>
      <c r="D117" s="10">
        <v>1.1599999999999999</v>
      </c>
      <c r="E117" s="10">
        <v>0.98799999999999999</v>
      </c>
      <c r="F117" s="10">
        <v>1.2891999999999999</v>
      </c>
      <c r="G117" s="10">
        <v>-0.10489999999999999</v>
      </c>
      <c r="H117" s="13">
        <f t="shared" si="23"/>
        <v>-0.17408906882591085</v>
      </c>
      <c r="I117" s="13">
        <f t="shared" si="24"/>
        <v>13.289799809342231</v>
      </c>
    </row>
    <row r="118" spans="1:9" ht="16.5" thickBot="1" x14ac:dyDescent="0.25">
      <c r="A118" s="8" t="s">
        <v>63</v>
      </c>
      <c r="B118" s="9">
        <v>5</v>
      </c>
      <c r="C118" s="9">
        <v>5600</v>
      </c>
      <c r="D118" s="10">
        <v>1.1200000000000001</v>
      </c>
      <c r="E118" s="10">
        <v>0.95440000000000003</v>
      </c>
      <c r="F118" s="10">
        <v>0.98440000000000005</v>
      </c>
      <c r="G118" s="10">
        <v>-0.40560000000000002</v>
      </c>
      <c r="H118" s="13">
        <f t="shared" si="23"/>
        <v>-0.17351215423302607</v>
      </c>
      <c r="I118" s="13">
        <f t="shared" si="24"/>
        <v>3.4270216962524658</v>
      </c>
    </row>
    <row r="119" spans="1:9" ht="16.5" thickBot="1" x14ac:dyDescent="0.25">
      <c r="A119" s="8" t="s">
        <v>64</v>
      </c>
      <c r="B119" s="9">
        <v>5</v>
      </c>
      <c r="C119" s="9">
        <v>5200</v>
      </c>
      <c r="D119" s="10">
        <v>1.04</v>
      </c>
      <c r="E119" s="10">
        <v>0.88629999999999998</v>
      </c>
      <c r="F119" s="10">
        <v>0.3407</v>
      </c>
      <c r="G119" s="10">
        <v>-1.0481</v>
      </c>
      <c r="H119" s="13">
        <f t="shared" si="23"/>
        <v>-0.17341757869795787</v>
      </c>
      <c r="I119" s="13">
        <f t="shared" si="24"/>
        <v>1.3250644022516935</v>
      </c>
    </row>
    <row r="120" spans="1:9" ht="16.5" thickBot="1" x14ac:dyDescent="0.25">
      <c r="A120" s="8" t="s">
        <v>65</v>
      </c>
      <c r="B120" s="9">
        <v>4.9000000000000004</v>
      </c>
      <c r="C120" s="9">
        <v>4600</v>
      </c>
      <c r="D120" s="10">
        <v>0.93879999999999997</v>
      </c>
      <c r="E120" s="10">
        <v>0.78600000000000003</v>
      </c>
      <c r="F120" s="10">
        <v>-0.54879999999999995</v>
      </c>
      <c r="G120" s="10">
        <v>-2.0911</v>
      </c>
      <c r="H120" s="13">
        <f t="shared" si="23"/>
        <v>-0.19440203562340957</v>
      </c>
      <c r="I120" s="13">
        <f t="shared" si="24"/>
        <v>0.7375543972072115</v>
      </c>
    </row>
    <row r="121" spans="1:9" ht="16.5" thickBot="1" x14ac:dyDescent="0.25">
      <c r="A121" s="8" t="s">
        <v>56</v>
      </c>
      <c r="B121" s="9">
        <v>4.8</v>
      </c>
      <c r="C121" s="9">
        <v>2930</v>
      </c>
      <c r="D121" s="10">
        <v>0.61040000000000005</v>
      </c>
      <c r="E121" s="10">
        <v>0.5292</v>
      </c>
      <c r="F121" s="10">
        <v>-4.2874999999999996</v>
      </c>
      <c r="G121" s="10">
        <v>-5.5282</v>
      </c>
      <c r="H121" s="13">
        <f t="shared" si="23"/>
        <v>-0.15343915343915354</v>
      </c>
      <c r="I121" s="13">
        <f t="shared" si="24"/>
        <v>0.2244310987301473</v>
      </c>
    </row>
    <row r="122" spans="1:9" ht="16.5" thickBot="1" x14ac:dyDescent="0.25">
      <c r="A122" s="8" t="s">
        <v>57</v>
      </c>
      <c r="B122" s="9">
        <v>4.8</v>
      </c>
      <c r="C122" s="9">
        <v>1490</v>
      </c>
      <c r="D122" s="10">
        <v>0.31040000000000001</v>
      </c>
      <c r="E122" s="10">
        <v>0.27629999999999999</v>
      </c>
      <c r="F122" s="10">
        <v>-10.161099999999999</v>
      </c>
      <c r="G122" s="10">
        <v>-11.1721</v>
      </c>
      <c r="H122" s="13">
        <f t="shared" si="23"/>
        <v>-0.1234165761853059</v>
      </c>
      <c r="I122" s="13">
        <f t="shared" si="24"/>
        <v>9.0493282373054387E-2</v>
      </c>
    </row>
    <row r="123" spans="1:9" ht="16.5" thickBot="1" x14ac:dyDescent="0.25">
      <c r="A123" s="8" t="s">
        <v>58</v>
      </c>
      <c r="B123" s="9">
        <v>4.9000000000000004</v>
      </c>
      <c r="C123" s="9">
        <v>840</v>
      </c>
      <c r="D123" s="10">
        <v>0.1714</v>
      </c>
      <c r="E123" s="10">
        <v>9.7600000000000006E-2</v>
      </c>
      <c r="F123" s="10">
        <v>-15.318300000000001</v>
      </c>
      <c r="G123" s="10">
        <v>-20.209199999999999</v>
      </c>
      <c r="H123" s="13">
        <f t="shared" si="23"/>
        <v>-0.75614754098360637</v>
      </c>
      <c r="I123" s="13">
        <f t="shared" si="24"/>
        <v>0.24201353838845668</v>
      </c>
    </row>
    <row r="124" spans="1:9" ht="16.5" thickBot="1" x14ac:dyDescent="0.25">
      <c r="A124" s="8" t="s">
        <v>59</v>
      </c>
      <c r="B124" s="9">
        <v>4.9000000000000004</v>
      </c>
      <c r="C124" s="9">
        <v>1970</v>
      </c>
      <c r="D124" s="10">
        <v>0.40200000000000002</v>
      </c>
      <c r="E124" s="10">
        <v>0.28039999999999998</v>
      </c>
      <c r="F124" s="10">
        <v>-7.9146000000000001</v>
      </c>
      <c r="G124" s="10">
        <v>-11.0435</v>
      </c>
      <c r="H124" s="13">
        <f t="shared" si="23"/>
        <v>-0.43366619115549232</v>
      </c>
      <c r="I124" s="13">
        <f t="shared" si="24"/>
        <v>0.28332503282473853</v>
      </c>
    </row>
    <row r="125" spans="1:9" ht="16.5" thickBot="1" x14ac:dyDescent="0.25">
      <c r="A125" s="8" t="s">
        <v>60</v>
      </c>
      <c r="B125" s="9">
        <v>5.0999999999999996</v>
      </c>
      <c r="C125" s="9">
        <v>4900</v>
      </c>
      <c r="D125" s="10">
        <v>0.96079999999999999</v>
      </c>
      <c r="E125" s="10">
        <v>0.85009999999999997</v>
      </c>
      <c r="F125" s="10">
        <v>-0.34749999999999998</v>
      </c>
      <c r="G125" s="10">
        <v>-1.4105000000000001</v>
      </c>
      <c r="H125" s="13">
        <f t="shared" si="23"/>
        <v>-0.13021997412069172</v>
      </c>
      <c r="I125" s="13">
        <f t="shared" si="24"/>
        <v>0.75363346331088277</v>
      </c>
    </row>
    <row r="126" spans="1:9" ht="16.5" thickBot="1" x14ac:dyDescent="0.25">
      <c r="A126" s="8" t="s">
        <v>61</v>
      </c>
      <c r="B126" s="9">
        <v>5.2</v>
      </c>
      <c r="C126" s="9">
        <v>5100</v>
      </c>
      <c r="D126" s="10">
        <v>0.98080000000000001</v>
      </c>
      <c r="E126" s="10">
        <v>0.95550000000000002</v>
      </c>
      <c r="F126" s="10">
        <v>-0.16869999999999999</v>
      </c>
      <c r="G126" s="10">
        <v>-0.39560000000000001</v>
      </c>
      <c r="H126" s="13">
        <f t="shared" si="23"/>
        <v>-2.6478283621140752E-2</v>
      </c>
      <c r="I126" s="13">
        <f t="shared" si="24"/>
        <v>0.57355915065722951</v>
      </c>
    </row>
    <row r="127" spans="1:9" x14ac:dyDescent="0.2">
      <c r="H127" s="13" t="e">
        <f t="shared" si="23"/>
        <v>#DIV/0!</v>
      </c>
    </row>
    <row r="128" spans="1:9" x14ac:dyDescent="0.2">
      <c r="H128" s="13" t="e">
        <f t="shared" si="23"/>
        <v>#DIV/0!</v>
      </c>
    </row>
    <row r="129" spans="8:8" x14ac:dyDescent="0.2">
      <c r="H129" s="13" t="e">
        <f t="shared" si="23"/>
        <v>#DIV/0!</v>
      </c>
    </row>
  </sheetData>
  <mergeCells count="28">
    <mergeCell ref="A115:A116"/>
    <mergeCell ref="B115:B116"/>
    <mergeCell ref="C115:C116"/>
    <mergeCell ref="D115:D116"/>
    <mergeCell ref="E115:E116"/>
    <mergeCell ref="F115:F116"/>
    <mergeCell ref="G115:G116"/>
    <mergeCell ref="G104:G105"/>
    <mergeCell ref="A104:A105"/>
    <mergeCell ref="B104:B105"/>
    <mergeCell ref="C104:C105"/>
    <mergeCell ref="D104:D105"/>
    <mergeCell ref="E104:E105"/>
    <mergeCell ref="F104:F105"/>
    <mergeCell ref="G81:G82"/>
    <mergeCell ref="A91:A92"/>
    <mergeCell ref="B91:B92"/>
    <mergeCell ref="C91:C92"/>
    <mergeCell ref="D91:D92"/>
    <mergeCell ref="E91:E92"/>
    <mergeCell ref="F91:F92"/>
    <mergeCell ref="G91:G92"/>
    <mergeCell ref="A81:A82"/>
    <mergeCell ref="B81:B82"/>
    <mergeCell ref="C81:C82"/>
    <mergeCell ref="D81:D82"/>
    <mergeCell ref="E81:E82"/>
    <mergeCell ref="F81:F8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周维凯</dc:creator>
  <cp:lastModifiedBy>周维凯</cp:lastModifiedBy>
  <dcterms:created xsi:type="dcterms:W3CDTF">2019-11-17T06:59:28Z</dcterms:created>
  <dcterms:modified xsi:type="dcterms:W3CDTF">2019-11-22T05:11:43Z</dcterms:modified>
</cp:coreProperties>
</file>