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10" activeTab="1"/>
  </bookViews>
  <sheets>
    <sheet name="跨境理财通-北向通" sheetId="2" r:id="rId1"/>
    <sheet name="跨境理财通-南向通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6" name="ID_B813BDFF0A0941E4B1709D87D8946A27" descr="0605-03"/>
        <xdr:cNvPicPr/>
      </xdr:nvPicPr>
      <xdr:blipFill>
        <a:blip r:embed="rId1"/>
        <a:stretch>
          <a:fillRect/>
        </a:stretch>
      </xdr:blipFill>
      <xdr:spPr>
        <a:xfrm>
          <a:off x="0" y="0"/>
          <a:ext cx="3028950" cy="3971925"/>
        </a:xfrm>
        <a:prstGeom prst="rect">
          <a:avLst/>
        </a:prstGeom>
      </xdr:spPr>
    </xdr:pic>
  </etc:cellImage>
  <etc:cellImage>
    <xdr:pic>
      <xdr:nvPicPr>
        <xdr:cNvPr id="10" name="ID_E457F77B8B764ED2A79AD623F5FF20A7" descr="0606-01"/>
        <xdr:cNvPicPr/>
      </xdr:nvPicPr>
      <xdr:blipFill>
        <a:blip r:embed="rId2"/>
        <a:stretch>
          <a:fillRect/>
        </a:stretch>
      </xdr:blipFill>
      <xdr:spPr>
        <a:xfrm>
          <a:off x="0" y="0"/>
          <a:ext cx="2914650" cy="2400300"/>
        </a:xfrm>
        <a:prstGeom prst="rect">
          <a:avLst/>
        </a:prstGeom>
      </xdr:spPr>
    </xdr:pic>
  </etc:cellImage>
  <etc:cellImage>
    <xdr:pic>
      <xdr:nvPicPr>
        <xdr:cNvPr id="14" name="ID_428DB2B69E794B228362F2F433AC1089" descr="0606-02"/>
        <xdr:cNvPicPr/>
      </xdr:nvPicPr>
      <xdr:blipFill>
        <a:blip r:embed="rId3"/>
        <a:stretch>
          <a:fillRect/>
        </a:stretch>
      </xdr:blipFill>
      <xdr:spPr>
        <a:xfrm>
          <a:off x="0" y="0"/>
          <a:ext cx="2905125" cy="2438400"/>
        </a:xfrm>
        <a:prstGeom prst="rect">
          <a:avLst/>
        </a:prstGeom>
      </xdr:spPr>
    </xdr:pic>
  </etc:cellImage>
  <etc:cellImage>
    <xdr:pic>
      <xdr:nvPicPr>
        <xdr:cNvPr id="15" name="ID_91D5D091D7424E7C819FB37DA3055E36" descr="0606-03"/>
        <xdr:cNvPicPr/>
      </xdr:nvPicPr>
      <xdr:blipFill>
        <a:blip r:embed="rId4"/>
        <a:stretch>
          <a:fillRect/>
        </a:stretch>
      </xdr:blipFill>
      <xdr:spPr>
        <a:xfrm>
          <a:off x="0" y="0"/>
          <a:ext cx="2952750" cy="2533650"/>
        </a:xfrm>
        <a:prstGeom prst="rect">
          <a:avLst/>
        </a:prstGeom>
      </xdr:spPr>
    </xdr:pic>
  </etc:cellImage>
  <etc:cellImage>
    <xdr:pic>
      <xdr:nvPicPr>
        <xdr:cNvPr id="16" name="ID_D26EBB37871E402982BA666A9499F7B4" descr="0606-04"/>
        <xdr:cNvPicPr/>
      </xdr:nvPicPr>
      <xdr:blipFill>
        <a:blip r:embed="rId5"/>
        <a:stretch>
          <a:fillRect/>
        </a:stretch>
      </xdr:blipFill>
      <xdr:spPr>
        <a:xfrm>
          <a:off x="0" y="0"/>
          <a:ext cx="2905125" cy="3067050"/>
        </a:xfrm>
        <a:prstGeom prst="rect">
          <a:avLst/>
        </a:prstGeom>
      </xdr:spPr>
    </xdr:pic>
  </etc:cellImage>
  <etc:cellImage>
    <xdr:pic>
      <xdr:nvPicPr>
        <xdr:cNvPr id="17" name="ID_EEF801365E604AEF88617DABFB523C3F" descr="0606-05"/>
        <xdr:cNvPicPr/>
      </xdr:nvPicPr>
      <xdr:blipFill>
        <a:blip r:embed="rId6"/>
        <a:stretch>
          <a:fillRect/>
        </a:stretch>
      </xdr:blipFill>
      <xdr:spPr>
        <a:xfrm>
          <a:off x="0" y="0"/>
          <a:ext cx="2905125" cy="2409825"/>
        </a:xfrm>
        <a:prstGeom prst="rect">
          <a:avLst/>
        </a:prstGeom>
      </xdr:spPr>
    </xdr:pic>
  </etc:cellImage>
  <etc:cellImage>
    <xdr:pic>
      <xdr:nvPicPr>
        <xdr:cNvPr id="18" name="ID_7998408D845447869D9998AFC496DD13" descr="0606-06"/>
        <xdr:cNvPicPr/>
      </xdr:nvPicPr>
      <xdr:blipFill>
        <a:blip r:embed="rId7"/>
        <a:stretch>
          <a:fillRect/>
        </a:stretch>
      </xdr:blipFill>
      <xdr:spPr>
        <a:xfrm>
          <a:off x="0" y="0"/>
          <a:ext cx="1905000" cy="2676525"/>
        </a:xfrm>
        <a:prstGeom prst="rect">
          <a:avLst/>
        </a:prstGeom>
      </xdr:spPr>
    </xdr:pic>
  </etc:cellImage>
  <etc:cellImage>
    <xdr:pic>
      <xdr:nvPicPr>
        <xdr:cNvPr id="19" name="ID_76F4D39B8D2E4E4C89FE701B6F058A4F" descr="0606-07"/>
        <xdr:cNvPicPr/>
      </xdr:nvPicPr>
      <xdr:blipFill>
        <a:blip r:embed="rId8"/>
        <a:stretch>
          <a:fillRect/>
        </a:stretch>
      </xdr:blipFill>
      <xdr:spPr>
        <a:xfrm>
          <a:off x="0" y="0"/>
          <a:ext cx="2628900" cy="5476875"/>
        </a:xfrm>
        <a:prstGeom prst="rect">
          <a:avLst/>
        </a:prstGeom>
      </xdr:spPr>
    </xdr:pic>
  </etc:cellImage>
  <etc:cellImage>
    <xdr:pic>
      <xdr:nvPicPr>
        <xdr:cNvPr id="20" name="ID_58A32A6DC0CA4F07A764AAFEDDF5FA2E" descr="0606-08"/>
        <xdr:cNvPicPr/>
      </xdr:nvPicPr>
      <xdr:blipFill>
        <a:blip r:embed="rId9"/>
        <a:stretch>
          <a:fillRect/>
        </a:stretch>
      </xdr:blipFill>
      <xdr:spPr>
        <a:xfrm>
          <a:off x="0" y="0"/>
          <a:ext cx="2667000" cy="5410200"/>
        </a:xfrm>
        <a:prstGeom prst="rect">
          <a:avLst/>
        </a:prstGeom>
      </xdr:spPr>
    </xdr:pic>
  </etc:cellImage>
  <etc:cellImage>
    <xdr:pic>
      <xdr:nvPicPr>
        <xdr:cNvPr id="22" name="ID_06D3122F64B540A2A35634CC688802C4" descr="0606-10"/>
        <xdr:cNvPicPr/>
      </xdr:nvPicPr>
      <xdr:blipFill>
        <a:blip r:embed="rId10"/>
        <a:stretch>
          <a:fillRect/>
        </a:stretch>
      </xdr:blipFill>
      <xdr:spPr>
        <a:xfrm>
          <a:off x="0" y="0"/>
          <a:ext cx="2924175" cy="2886075"/>
        </a:xfrm>
        <a:prstGeom prst="rect">
          <a:avLst/>
        </a:prstGeom>
      </xdr:spPr>
    </xdr:pic>
  </etc:cellImage>
  <etc:cellImage>
    <xdr:pic>
      <xdr:nvPicPr>
        <xdr:cNvPr id="23" name="ID_9DE6B34B35E941A38AF9DD4BD855EA1B" descr="0606-12"/>
        <xdr:cNvPicPr/>
      </xdr:nvPicPr>
      <xdr:blipFill>
        <a:blip r:embed="rId11"/>
        <a:stretch>
          <a:fillRect/>
        </a:stretch>
      </xdr:blipFill>
      <xdr:spPr>
        <a:xfrm>
          <a:off x="0" y="0"/>
          <a:ext cx="2886075" cy="2476500"/>
        </a:xfrm>
        <a:prstGeom prst="rect">
          <a:avLst/>
        </a:prstGeom>
      </xdr:spPr>
    </xdr:pic>
  </etc:cellImage>
  <etc:cellImage>
    <xdr:pic>
      <xdr:nvPicPr>
        <xdr:cNvPr id="24" name="ID_14944F40C11D43B69F02266767A93225" descr="0606-11"/>
        <xdr:cNvPicPr/>
      </xdr:nvPicPr>
      <xdr:blipFill>
        <a:blip r:embed="rId12"/>
        <a:stretch>
          <a:fillRect/>
        </a:stretch>
      </xdr:blipFill>
      <xdr:spPr>
        <a:xfrm>
          <a:off x="0" y="0"/>
          <a:ext cx="1571625" cy="5095875"/>
        </a:xfrm>
        <a:prstGeom prst="rect">
          <a:avLst/>
        </a:prstGeom>
      </xdr:spPr>
    </xdr:pic>
  </etc:cellImage>
  <etc:cellImage>
    <xdr:pic>
      <xdr:nvPicPr>
        <xdr:cNvPr id="25" name="ID_A601C12160DC4767B3939B6E427313CC" descr="0606-13"/>
        <xdr:cNvPicPr/>
      </xdr:nvPicPr>
      <xdr:blipFill>
        <a:blip r:embed="rId13"/>
        <a:stretch>
          <a:fillRect/>
        </a:stretch>
      </xdr:blipFill>
      <xdr:spPr>
        <a:xfrm>
          <a:off x="0" y="0"/>
          <a:ext cx="3038475" cy="5324475"/>
        </a:xfrm>
        <a:prstGeom prst="rect">
          <a:avLst/>
        </a:prstGeom>
      </xdr:spPr>
    </xdr:pic>
  </etc:cellImage>
  <etc:cellImage>
    <xdr:pic>
      <xdr:nvPicPr>
        <xdr:cNvPr id="26" name="ID_7A47EEBC9E924682B40015BC6D61BA73" descr="0606-14"/>
        <xdr:cNvPicPr/>
      </xdr:nvPicPr>
      <xdr:blipFill>
        <a:blip r:embed="rId14"/>
        <a:stretch>
          <a:fillRect/>
        </a:stretch>
      </xdr:blipFill>
      <xdr:spPr>
        <a:xfrm>
          <a:off x="0" y="0"/>
          <a:ext cx="2781300" cy="5048250"/>
        </a:xfrm>
        <a:prstGeom prst="rect">
          <a:avLst/>
        </a:prstGeom>
      </xdr:spPr>
    </xdr:pic>
  </etc:cellImage>
  <etc:cellImage>
    <xdr:pic>
      <xdr:nvPicPr>
        <xdr:cNvPr id="27" name="ID_0223E9C28228419190F161D04C9A55A9" descr="0606-16"/>
        <xdr:cNvPicPr/>
      </xdr:nvPicPr>
      <xdr:blipFill>
        <a:blip r:embed="rId15"/>
        <a:stretch>
          <a:fillRect/>
        </a:stretch>
      </xdr:blipFill>
      <xdr:spPr>
        <a:xfrm>
          <a:off x="0" y="0"/>
          <a:ext cx="2752725" cy="3248025"/>
        </a:xfrm>
        <a:prstGeom prst="rect">
          <a:avLst/>
        </a:prstGeom>
      </xdr:spPr>
    </xdr:pic>
  </etc:cellImage>
  <etc:cellImage>
    <xdr:pic>
      <xdr:nvPicPr>
        <xdr:cNvPr id="28" name="ID_E1D5ED4F376E43F581D8B2B0009DABAA" descr="0606-17"/>
        <xdr:cNvPicPr/>
      </xdr:nvPicPr>
      <xdr:blipFill>
        <a:blip r:embed="rId16"/>
        <a:stretch>
          <a:fillRect/>
        </a:stretch>
      </xdr:blipFill>
      <xdr:spPr>
        <a:xfrm>
          <a:off x="0" y="0"/>
          <a:ext cx="2762250" cy="3209925"/>
        </a:xfrm>
        <a:prstGeom prst="rect">
          <a:avLst/>
        </a:prstGeom>
      </xdr:spPr>
    </xdr:pic>
  </etc:cellImage>
  <etc:cellImage>
    <xdr:pic>
      <xdr:nvPicPr>
        <xdr:cNvPr id="29" name="ID_0E2E4B7DCD9B419A88C46F38A86BD23F" descr="0606-18"/>
        <xdr:cNvPicPr/>
      </xdr:nvPicPr>
      <xdr:blipFill>
        <a:blip r:embed="rId17"/>
        <a:stretch>
          <a:fillRect/>
        </a:stretch>
      </xdr:blipFill>
      <xdr:spPr>
        <a:xfrm>
          <a:off x="0" y="0"/>
          <a:ext cx="2743200" cy="5391150"/>
        </a:xfrm>
        <a:prstGeom prst="rect">
          <a:avLst/>
        </a:prstGeom>
      </xdr:spPr>
    </xdr:pic>
  </etc:cellImage>
  <etc:cellImage>
    <xdr:pic>
      <xdr:nvPicPr>
        <xdr:cNvPr id="30" name="ID_9C698EC983234BCF9873369174F2A122" descr="0606-20"/>
        <xdr:cNvPicPr/>
      </xdr:nvPicPr>
      <xdr:blipFill>
        <a:blip r:embed="rId18"/>
        <a:stretch>
          <a:fillRect/>
        </a:stretch>
      </xdr:blipFill>
      <xdr:spPr>
        <a:xfrm>
          <a:off x="0" y="0"/>
          <a:ext cx="2781300" cy="4457700"/>
        </a:xfrm>
        <a:prstGeom prst="rect">
          <a:avLst/>
        </a:prstGeom>
      </xdr:spPr>
    </xdr:pic>
  </etc:cellImage>
  <etc:cellImage>
    <xdr:pic>
      <xdr:nvPicPr>
        <xdr:cNvPr id="31" name="ID_8C449D77A6AC48CF8EBDDD8D1C2D6AA1" descr="0606-21"/>
        <xdr:cNvPicPr/>
      </xdr:nvPicPr>
      <xdr:blipFill>
        <a:blip r:embed="rId19"/>
        <a:stretch>
          <a:fillRect/>
        </a:stretch>
      </xdr:blipFill>
      <xdr:spPr>
        <a:xfrm>
          <a:off x="0" y="0"/>
          <a:ext cx="2800350" cy="3790950"/>
        </a:xfrm>
        <a:prstGeom prst="rect">
          <a:avLst/>
        </a:prstGeom>
      </xdr:spPr>
    </xdr:pic>
  </etc:cellImage>
  <etc:cellImage>
    <xdr:pic>
      <xdr:nvPicPr>
        <xdr:cNvPr id="32" name="ID_742DF080EF314EBC902625FE05E0DFBD" descr="0606-22"/>
        <xdr:cNvPicPr/>
      </xdr:nvPicPr>
      <xdr:blipFill>
        <a:blip r:embed="rId20"/>
        <a:stretch>
          <a:fillRect/>
        </a:stretch>
      </xdr:blipFill>
      <xdr:spPr>
        <a:xfrm>
          <a:off x="0" y="0"/>
          <a:ext cx="2800350" cy="3800475"/>
        </a:xfrm>
        <a:prstGeom prst="rect">
          <a:avLst/>
        </a:prstGeom>
      </xdr:spPr>
    </xdr:pic>
  </etc:cellImage>
  <etc:cellImage>
    <xdr:pic>
      <xdr:nvPicPr>
        <xdr:cNvPr id="33" name="ID_1B999E0F31D84A27A3546749566AB9F3" descr="0606-23"/>
        <xdr:cNvPicPr/>
      </xdr:nvPicPr>
      <xdr:blipFill>
        <a:blip r:embed="rId21"/>
        <a:stretch>
          <a:fillRect/>
        </a:stretch>
      </xdr:blipFill>
      <xdr:spPr>
        <a:xfrm>
          <a:off x="0" y="0"/>
          <a:ext cx="2743200" cy="3810000"/>
        </a:xfrm>
        <a:prstGeom prst="rect">
          <a:avLst/>
        </a:prstGeom>
      </xdr:spPr>
    </xdr:pic>
  </etc:cellImage>
  <etc:cellImage>
    <xdr:pic>
      <xdr:nvPicPr>
        <xdr:cNvPr id="34" name="ID_F5DA80BCD07F4A44974621862A5C0C01" descr="0606-24"/>
        <xdr:cNvPicPr/>
      </xdr:nvPicPr>
      <xdr:blipFill>
        <a:blip r:embed="rId22"/>
        <a:stretch>
          <a:fillRect/>
        </a:stretch>
      </xdr:blipFill>
      <xdr:spPr>
        <a:xfrm>
          <a:off x="0" y="0"/>
          <a:ext cx="2781300" cy="5438775"/>
        </a:xfrm>
        <a:prstGeom prst="rect">
          <a:avLst/>
        </a:prstGeom>
      </xdr:spPr>
    </xdr:pic>
  </etc:cellImage>
  <etc:cellImage>
    <xdr:pic>
      <xdr:nvPicPr>
        <xdr:cNvPr id="35" name="ID_66C5CFC294F64AF285FB204902B48282" descr="0606-25"/>
        <xdr:cNvPicPr/>
      </xdr:nvPicPr>
      <xdr:blipFill>
        <a:blip r:embed="rId23"/>
        <a:stretch>
          <a:fillRect/>
        </a:stretch>
      </xdr:blipFill>
      <xdr:spPr>
        <a:xfrm>
          <a:off x="0" y="0"/>
          <a:ext cx="2771775" cy="4724400"/>
        </a:xfrm>
        <a:prstGeom prst="rect">
          <a:avLst/>
        </a:prstGeom>
      </xdr:spPr>
    </xdr:pic>
  </etc:cellImage>
  <etc:cellImage>
    <xdr:pic>
      <xdr:nvPicPr>
        <xdr:cNvPr id="36" name="ID_DF06B71CDBDA4F348F8C1AB7E0EF61C0" descr="0606-26"/>
        <xdr:cNvPicPr/>
      </xdr:nvPicPr>
      <xdr:blipFill>
        <a:blip r:embed="rId24"/>
        <a:stretch>
          <a:fillRect/>
        </a:stretch>
      </xdr:blipFill>
      <xdr:spPr>
        <a:xfrm>
          <a:off x="0" y="0"/>
          <a:ext cx="2695575" cy="3829050"/>
        </a:xfrm>
        <a:prstGeom prst="rect">
          <a:avLst/>
        </a:prstGeom>
      </xdr:spPr>
    </xdr:pic>
  </etc:cellImage>
  <etc:cellImage>
    <xdr:pic>
      <xdr:nvPicPr>
        <xdr:cNvPr id="37" name="ID_C194CDB3E6064463BB33DDB432025767" descr="0606-27"/>
        <xdr:cNvPicPr/>
      </xdr:nvPicPr>
      <xdr:blipFill>
        <a:blip r:embed="rId25"/>
        <a:stretch>
          <a:fillRect/>
        </a:stretch>
      </xdr:blipFill>
      <xdr:spPr>
        <a:xfrm>
          <a:off x="0" y="0"/>
          <a:ext cx="3721100" cy="3479800"/>
        </a:xfrm>
        <a:prstGeom prst="rect">
          <a:avLst/>
        </a:prstGeom>
      </xdr:spPr>
    </xdr:pic>
  </etc:cellImage>
  <etc:cellImage>
    <xdr:pic>
      <xdr:nvPicPr>
        <xdr:cNvPr id="38" name="ID_90DDE670AFAA4477B28531B0F7AED0A4" descr="0606-28"/>
        <xdr:cNvPicPr/>
      </xdr:nvPicPr>
      <xdr:blipFill>
        <a:blip r:embed="rId26"/>
        <a:stretch>
          <a:fillRect/>
        </a:stretch>
      </xdr:blipFill>
      <xdr:spPr>
        <a:xfrm>
          <a:off x="0" y="0"/>
          <a:ext cx="2762250" cy="3771900"/>
        </a:xfrm>
        <a:prstGeom prst="rect">
          <a:avLst/>
        </a:prstGeom>
      </xdr:spPr>
    </xdr:pic>
  </etc:cellImage>
  <etc:cellImage>
    <xdr:pic>
      <xdr:nvPicPr>
        <xdr:cNvPr id="39" name="ID_7461EBDF8688434DB4D62EA40F4466E8" descr="0606-30"/>
        <xdr:cNvPicPr/>
      </xdr:nvPicPr>
      <xdr:blipFill>
        <a:blip r:embed="rId27"/>
        <a:stretch>
          <a:fillRect/>
        </a:stretch>
      </xdr:blipFill>
      <xdr:spPr>
        <a:xfrm>
          <a:off x="0" y="0"/>
          <a:ext cx="2800350" cy="3371850"/>
        </a:xfrm>
        <a:prstGeom prst="rect">
          <a:avLst/>
        </a:prstGeom>
      </xdr:spPr>
    </xdr:pic>
  </etc:cellImage>
  <etc:cellImage>
    <xdr:pic>
      <xdr:nvPicPr>
        <xdr:cNvPr id="40" name="ID_0A14B34250DF469BA894061E16818BD3" descr="0606-31"/>
        <xdr:cNvPicPr/>
      </xdr:nvPicPr>
      <xdr:blipFill>
        <a:blip r:embed="rId28"/>
        <a:stretch>
          <a:fillRect/>
        </a:stretch>
      </xdr:blipFill>
      <xdr:spPr>
        <a:xfrm>
          <a:off x="0" y="0"/>
          <a:ext cx="2790825" cy="4362450"/>
        </a:xfrm>
        <a:prstGeom prst="rect">
          <a:avLst/>
        </a:prstGeom>
      </xdr:spPr>
    </xdr:pic>
  </etc:cellImage>
  <etc:cellImage>
    <xdr:pic>
      <xdr:nvPicPr>
        <xdr:cNvPr id="41" name="ID_0F8627FB1C3F42F989A32B6A0393C795" descr="0606-32"/>
        <xdr:cNvPicPr/>
      </xdr:nvPicPr>
      <xdr:blipFill>
        <a:blip r:embed="rId29"/>
        <a:stretch>
          <a:fillRect/>
        </a:stretch>
      </xdr:blipFill>
      <xdr:spPr>
        <a:xfrm>
          <a:off x="0" y="0"/>
          <a:ext cx="2771775" cy="4191000"/>
        </a:xfrm>
        <a:prstGeom prst="rect">
          <a:avLst/>
        </a:prstGeom>
      </xdr:spPr>
    </xdr:pic>
  </etc:cellImage>
  <etc:cellImage>
    <xdr:pic>
      <xdr:nvPicPr>
        <xdr:cNvPr id="42" name="ID_A0975EBF00524EF1AD8CFF5DE299C4FB" descr="0606-33"/>
        <xdr:cNvPicPr/>
      </xdr:nvPicPr>
      <xdr:blipFill>
        <a:blip r:embed="rId30"/>
        <a:stretch>
          <a:fillRect/>
        </a:stretch>
      </xdr:blipFill>
      <xdr:spPr>
        <a:xfrm>
          <a:off x="0" y="0"/>
          <a:ext cx="2752725" cy="4305300"/>
        </a:xfrm>
        <a:prstGeom prst="rect">
          <a:avLst/>
        </a:prstGeom>
      </xdr:spPr>
    </xdr:pic>
  </etc:cellImage>
  <etc:cellImage>
    <xdr:pic>
      <xdr:nvPicPr>
        <xdr:cNvPr id="43" name="ID_F4E7A027606B48519B6AA4C14B4E0156" descr="0606-34"/>
        <xdr:cNvPicPr/>
      </xdr:nvPicPr>
      <xdr:blipFill>
        <a:blip r:embed="rId31"/>
        <a:stretch>
          <a:fillRect/>
        </a:stretch>
      </xdr:blipFill>
      <xdr:spPr>
        <a:xfrm>
          <a:off x="0" y="0"/>
          <a:ext cx="2466975" cy="2486025"/>
        </a:xfrm>
        <a:prstGeom prst="rect">
          <a:avLst/>
        </a:prstGeom>
      </xdr:spPr>
    </xdr:pic>
  </etc:cellImage>
  <etc:cellImage>
    <xdr:pic>
      <xdr:nvPicPr>
        <xdr:cNvPr id="44" name="ID_53EF424B2F604BABA1E7BAE5FB08E960" descr="0606-35"/>
        <xdr:cNvPicPr/>
      </xdr:nvPicPr>
      <xdr:blipFill>
        <a:blip r:embed="rId32"/>
        <a:stretch>
          <a:fillRect/>
        </a:stretch>
      </xdr:blipFill>
      <xdr:spPr>
        <a:xfrm>
          <a:off x="0" y="0"/>
          <a:ext cx="2733675" cy="3286125"/>
        </a:xfrm>
        <a:prstGeom prst="rect">
          <a:avLst/>
        </a:prstGeom>
      </xdr:spPr>
    </xdr:pic>
  </etc:cellImage>
  <etc:cellImage>
    <xdr:pic>
      <xdr:nvPicPr>
        <xdr:cNvPr id="45" name="ID_6351B57F9B3E41D496E72E01F09C35BA" descr="0606-36"/>
        <xdr:cNvPicPr/>
      </xdr:nvPicPr>
      <xdr:blipFill>
        <a:blip r:embed="rId33"/>
        <a:stretch>
          <a:fillRect/>
        </a:stretch>
      </xdr:blipFill>
      <xdr:spPr>
        <a:xfrm>
          <a:off x="0" y="0"/>
          <a:ext cx="2762250" cy="2657475"/>
        </a:xfrm>
        <a:prstGeom prst="rect">
          <a:avLst/>
        </a:prstGeom>
      </xdr:spPr>
    </xdr:pic>
  </etc:cellImage>
  <etc:cellImage>
    <xdr:pic>
      <xdr:nvPicPr>
        <xdr:cNvPr id="46" name="ID_19A0FC52811E429C877A898439CE2BA3" descr="0606-37"/>
        <xdr:cNvPicPr/>
      </xdr:nvPicPr>
      <xdr:blipFill>
        <a:blip r:embed="rId34"/>
        <a:stretch>
          <a:fillRect/>
        </a:stretch>
      </xdr:blipFill>
      <xdr:spPr>
        <a:xfrm>
          <a:off x="0" y="0"/>
          <a:ext cx="2762250" cy="3657600"/>
        </a:xfrm>
        <a:prstGeom prst="rect">
          <a:avLst/>
        </a:prstGeom>
      </xdr:spPr>
    </xdr:pic>
  </etc:cellImage>
  <etc:cellImage>
    <xdr:pic>
      <xdr:nvPicPr>
        <xdr:cNvPr id="47" name="ID_B69D0151A1AC42CF8007B570C22E34CA" descr="0606-38"/>
        <xdr:cNvPicPr/>
      </xdr:nvPicPr>
      <xdr:blipFill>
        <a:blip r:embed="rId35"/>
        <a:stretch>
          <a:fillRect/>
        </a:stretch>
      </xdr:blipFill>
      <xdr:spPr>
        <a:xfrm>
          <a:off x="0" y="0"/>
          <a:ext cx="2714625" cy="4095750"/>
        </a:xfrm>
        <a:prstGeom prst="rect">
          <a:avLst/>
        </a:prstGeom>
      </xdr:spPr>
    </xdr:pic>
  </etc:cellImage>
  <etc:cellImage>
    <xdr:pic>
      <xdr:nvPicPr>
        <xdr:cNvPr id="48" name="ID_D0E43AE5315343DB92DA9315BFFE6CC5" descr="0606-39"/>
        <xdr:cNvPicPr/>
      </xdr:nvPicPr>
      <xdr:blipFill>
        <a:blip r:embed="rId36"/>
        <a:stretch>
          <a:fillRect/>
        </a:stretch>
      </xdr:blipFill>
      <xdr:spPr>
        <a:xfrm>
          <a:off x="0" y="0"/>
          <a:ext cx="2647950" cy="5514975"/>
        </a:xfrm>
        <a:prstGeom prst="rect">
          <a:avLst/>
        </a:prstGeom>
      </xdr:spPr>
    </xdr:pic>
  </etc:cellImage>
  <etc:cellImage>
    <xdr:pic>
      <xdr:nvPicPr>
        <xdr:cNvPr id="49" name="ID_B88C15209B654C7B91C5AC2DBE9B981C" descr="0606-40"/>
        <xdr:cNvPicPr/>
      </xdr:nvPicPr>
      <xdr:blipFill>
        <a:blip r:embed="rId37"/>
        <a:stretch>
          <a:fillRect/>
        </a:stretch>
      </xdr:blipFill>
      <xdr:spPr>
        <a:xfrm>
          <a:off x="0" y="0"/>
          <a:ext cx="2638425" cy="5476875"/>
        </a:xfrm>
        <a:prstGeom prst="rect">
          <a:avLst/>
        </a:prstGeom>
      </xdr:spPr>
    </xdr:pic>
  </etc:cellImage>
  <etc:cellImage>
    <xdr:pic>
      <xdr:nvPicPr>
        <xdr:cNvPr id="50" name="ID_B712113709BA4E25AB5AE36E59247F74" descr="0606-43"/>
        <xdr:cNvPicPr/>
      </xdr:nvPicPr>
      <xdr:blipFill>
        <a:blip r:embed="rId38"/>
        <a:stretch>
          <a:fillRect/>
        </a:stretch>
      </xdr:blipFill>
      <xdr:spPr>
        <a:xfrm>
          <a:off x="0" y="0"/>
          <a:ext cx="2933700" cy="5086350"/>
        </a:xfrm>
        <a:prstGeom prst="rect">
          <a:avLst/>
        </a:prstGeom>
      </xdr:spPr>
    </xdr:pic>
  </etc:cellImage>
  <etc:cellImage>
    <xdr:pic>
      <xdr:nvPicPr>
        <xdr:cNvPr id="51" name="ID_189B6FBA5EED471EA6F3821712A34C11" descr="0606-41"/>
        <xdr:cNvPicPr/>
      </xdr:nvPicPr>
      <xdr:blipFill>
        <a:blip r:embed="rId39"/>
        <a:stretch>
          <a:fillRect/>
        </a:stretch>
      </xdr:blipFill>
      <xdr:spPr>
        <a:xfrm>
          <a:off x="0" y="0"/>
          <a:ext cx="2905125" cy="3267075"/>
        </a:xfrm>
        <a:prstGeom prst="rect">
          <a:avLst/>
        </a:prstGeom>
      </xdr:spPr>
    </xdr:pic>
  </etc:cellImage>
  <etc:cellImage>
    <xdr:pic>
      <xdr:nvPicPr>
        <xdr:cNvPr id="52" name="ID_0E361D0178CF4CD88A655D7350965188" descr="0606-42"/>
        <xdr:cNvPicPr/>
      </xdr:nvPicPr>
      <xdr:blipFill>
        <a:blip r:embed="rId40"/>
        <a:stretch>
          <a:fillRect/>
        </a:stretch>
      </xdr:blipFill>
      <xdr:spPr>
        <a:xfrm>
          <a:off x="0" y="0"/>
          <a:ext cx="2895600" cy="2905125"/>
        </a:xfrm>
        <a:prstGeom prst="rect">
          <a:avLst/>
        </a:prstGeom>
      </xdr:spPr>
    </xdr:pic>
  </etc:cellImage>
  <etc:cellImage>
    <xdr:pic>
      <xdr:nvPicPr>
        <xdr:cNvPr id="53" name="ID_FA692EC2F8804ED78ADD767D1114A7A5" descr="0606-44"/>
        <xdr:cNvPicPr/>
      </xdr:nvPicPr>
      <xdr:blipFill>
        <a:blip r:embed="rId41"/>
        <a:stretch>
          <a:fillRect/>
        </a:stretch>
      </xdr:blipFill>
      <xdr:spPr>
        <a:xfrm>
          <a:off x="0" y="0"/>
          <a:ext cx="2886075" cy="5124450"/>
        </a:xfrm>
        <a:prstGeom prst="rect">
          <a:avLst/>
        </a:prstGeom>
      </xdr:spPr>
    </xdr:pic>
  </etc:cellImage>
  <etc:cellImage>
    <xdr:pic>
      <xdr:nvPicPr>
        <xdr:cNvPr id="54" name="ID_414F9606EFE44C0D97F6151195AAD300" descr="0606-45"/>
        <xdr:cNvPicPr/>
      </xdr:nvPicPr>
      <xdr:blipFill>
        <a:blip r:embed="rId42"/>
        <a:stretch>
          <a:fillRect/>
        </a:stretch>
      </xdr:blipFill>
      <xdr:spPr>
        <a:xfrm>
          <a:off x="0" y="0"/>
          <a:ext cx="2943225" cy="4276725"/>
        </a:xfrm>
        <a:prstGeom prst="rect">
          <a:avLst/>
        </a:prstGeom>
      </xdr:spPr>
    </xdr:pic>
  </etc:cellImage>
  <etc:cellImage>
    <xdr:pic>
      <xdr:nvPicPr>
        <xdr:cNvPr id="55" name="ID_40ED5A21A47F4C7F96BA2BD0CDB0D8E5" descr="0606-46"/>
        <xdr:cNvPicPr/>
      </xdr:nvPicPr>
      <xdr:blipFill>
        <a:blip r:embed="rId43"/>
        <a:stretch>
          <a:fillRect/>
        </a:stretch>
      </xdr:blipFill>
      <xdr:spPr>
        <a:xfrm>
          <a:off x="0" y="0"/>
          <a:ext cx="2886075" cy="4800600"/>
        </a:xfrm>
        <a:prstGeom prst="rect">
          <a:avLst/>
        </a:prstGeom>
      </xdr:spPr>
    </xdr:pic>
  </etc:cellImage>
  <etc:cellImage>
    <xdr:pic>
      <xdr:nvPicPr>
        <xdr:cNvPr id="56" name="ID_39EFD8C0441E4EE58604F65EDE9EAB60" descr="0606-47"/>
        <xdr:cNvPicPr/>
      </xdr:nvPicPr>
      <xdr:blipFill>
        <a:blip r:embed="rId44"/>
        <a:stretch>
          <a:fillRect/>
        </a:stretch>
      </xdr:blipFill>
      <xdr:spPr>
        <a:xfrm>
          <a:off x="0" y="0"/>
          <a:ext cx="2924175" cy="4819650"/>
        </a:xfrm>
        <a:prstGeom prst="rect">
          <a:avLst/>
        </a:prstGeom>
      </xdr:spPr>
    </xdr:pic>
  </etc:cellImage>
  <etc:cellImage>
    <xdr:pic>
      <xdr:nvPicPr>
        <xdr:cNvPr id="57" name="ID_E89D3D90EB6744A1B6542FE22F5CF96B" descr="0606-48"/>
        <xdr:cNvPicPr/>
      </xdr:nvPicPr>
      <xdr:blipFill>
        <a:blip r:embed="rId45"/>
        <a:stretch>
          <a:fillRect/>
        </a:stretch>
      </xdr:blipFill>
      <xdr:spPr>
        <a:xfrm>
          <a:off x="0" y="0"/>
          <a:ext cx="2895600" cy="4419600"/>
        </a:xfrm>
        <a:prstGeom prst="rect">
          <a:avLst/>
        </a:prstGeom>
      </xdr:spPr>
    </xdr:pic>
  </etc:cellImage>
  <etc:cellImage>
    <xdr:pic>
      <xdr:nvPicPr>
        <xdr:cNvPr id="58" name="ID_D8BF5839784E424EBA589CB0AAE4A9B2" descr="0606-49"/>
        <xdr:cNvPicPr/>
      </xdr:nvPicPr>
      <xdr:blipFill>
        <a:blip r:embed="rId46"/>
        <a:stretch>
          <a:fillRect/>
        </a:stretch>
      </xdr:blipFill>
      <xdr:spPr>
        <a:xfrm>
          <a:off x="0" y="0"/>
          <a:ext cx="2924175" cy="4133850"/>
        </a:xfrm>
        <a:prstGeom prst="rect">
          <a:avLst/>
        </a:prstGeom>
      </xdr:spPr>
    </xdr:pic>
  </etc:cellImage>
  <etc:cellImage>
    <xdr:pic>
      <xdr:nvPicPr>
        <xdr:cNvPr id="59" name="ID_B64C0D9FC57A4E719BACFAA96B0DD219" descr="0606-50"/>
        <xdr:cNvPicPr/>
      </xdr:nvPicPr>
      <xdr:blipFill>
        <a:blip r:embed="rId47"/>
        <a:stretch>
          <a:fillRect/>
        </a:stretch>
      </xdr:blipFill>
      <xdr:spPr>
        <a:xfrm>
          <a:off x="0" y="0"/>
          <a:ext cx="2171700" cy="5229225"/>
        </a:xfrm>
        <a:prstGeom prst="rect">
          <a:avLst/>
        </a:prstGeom>
      </xdr:spPr>
    </xdr:pic>
  </etc:cellImage>
  <etc:cellImage>
    <xdr:pic>
      <xdr:nvPicPr>
        <xdr:cNvPr id="60" name="ID_B7AE5609A7F046E583616158DF6E887E" descr="0606-51"/>
        <xdr:cNvPicPr/>
      </xdr:nvPicPr>
      <xdr:blipFill>
        <a:blip r:embed="rId48"/>
        <a:stretch>
          <a:fillRect/>
        </a:stretch>
      </xdr:blipFill>
      <xdr:spPr>
        <a:xfrm>
          <a:off x="0" y="0"/>
          <a:ext cx="3714750" cy="4924425"/>
        </a:xfrm>
        <a:prstGeom prst="rect">
          <a:avLst/>
        </a:prstGeom>
      </xdr:spPr>
    </xdr:pic>
  </etc:cellImage>
  <etc:cellImage>
    <xdr:pic>
      <xdr:nvPicPr>
        <xdr:cNvPr id="61" name="ID_474509C89DB149DC8E07E353378F0C65" descr="0606-52"/>
        <xdr:cNvPicPr/>
      </xdr:nvPicPr>
      <xdr:blipFill>
        <a:blip r:embed="rId49"/>
        <a:stretch>
          <a:fillRect/>
        </a:stretch>
      </xdr:blipFill>
      <xdr:spPr>
        <a:xfrm>
          <a:off x="0" y="0"/>
          <a:ext cx="3305175" cy="4552950"/>
        </a:xfrm>
        <a:prstGeom prst="rect">
          <a:avLst/>
        </a:prstGeom>
      </xdr:spPr>
    </xdr:pic>
  </etc:cellImage>
  <etc:cellImage>
    <xdr:pic>
      <xdr:nvPicPr>
        <xdr:cNvPr id="62" name="ID_28DFF6A0F70240E28FDDEB5EB19CEA8A" descr="0606-53"/>
        <xdr:cNvPicPr/>
      </xdr:nvPicPr>
      <xdr:blipFill>
        <a:blip r:embed="rId50"/>
        <a:stretch>
          <a:fillRect/>
        </a:stretch>
      </xdr:blipFill>
      <xdr:spPr>
        <a:xfrm>
          <a:off x="0" y="0"/>
          <a:ext cx="3305175" cy="4391025"/>
        </a:xfrm>
        <a:prstGeom prst="rect">
          <a:avLst/>
        </a:prstGeom>
      </xdr:spPr>
    </xdr:pic>
  </etc:cellImage>
  <etc:cellImage>
    <xdr:pic>
      <xdr:nvPicPr>
        <xdr:cNvPr id="63" name="ID_C236F66B0C684CA4962AF4E07A9E193B" descr="0606-56"/>
        <xdr:cNvPicPr/>
      </xdr:nvPicPr>
      <xdr:blipFill>
        <a:blip r:embed="rId51"/>
        <a:stretch>
          <a:fillRect/>
        </a:stretch>
      </xdr:blipFill>
      <xdr:spPr>
        <a:xfrm>
          <a:off x="0" y="0"/>
          <a:ext cx="3295650" cy="4286250"/>
        </a:xfrm>
        <a:prstGeom prst="rect">
          <a:avLst/>
        </a:prstGeom>
      </xdr:spPr>
    </xdr:pic>
  </etc:cellImage>
  <etc:cellImage>
    <xdr:pic>
      <xdr:nvPicPr>
        <xdr:cNvPr id="64" name="ID_2CABECC84D4E42269DD6E15094F4D2C7" descr="0606-54"/>
        <xdr:cNvPicPr/>
      </xdr:nvPicPr>
      <xdr:blipFill>
        <a:blip r:embed="rId52"/>
        <a:stretch>
          <a:fillRect/>
        </a:stretch>
      </xdr:blipFill>
      <xdr:spPr>
        <a:xfrm>
          <a:off x="0" y="0"/>
          <a:ext cx="3333750" cy="4457700"/>
        </a:xfrm>
        <a:prstGeom prst="rect">
          <a:avLst/>
        </a:prstGeom>
      </xdr:spPr>
    </xdr:pic>
  </etc:cellImage>
  <etc:cellImage>
    <xdr:pic>
      <xdr:nvPicPr>
        <xdr:cNvPr id="65" name="ID_9D2FC96016BA463E9887E2B9FF6331AB" descr="0606-55"/>
        <xdr:cNvPicPr/>
      </xdr:nvPicPr>
      <xdr:blipFill>
        <a:blip r:embed="rId53"/>
        <a:stretch>
          <a:fillRect/>
        </a:stretch>
      </xdr:blipFill>
      <xdr:spPr>
        <a:xfrm>
          <a:off x="0" y="0"/>
          <a:ext cx="3305175" cy="3724275"/>
        </a:xfrm>
        <a:prstGeom prst="rect">
          <a:avLst/>
        </a:prstGeom>
      </xdr:spPr>
    </xdr:pic>
  </etc:cellImage>
  <etc:cellImage>
    <xdr:pic>
      <xdr:nvPicPr>
        <xdr:cNvPr id="66" name="ID_796C0A661963481CA549FF62A3FCECF6" descr="0606-57"/>
        <xdr:cNvPicPr/>
      </xdr:nvPicPr>
      <xdr:blipFill>
        <a:blip r:embed="rId54"/>
        <a:stretch>
          <a:fillRect/>
        </a:stretch>
      </xdr:blipFill>
      <xdr:spPr>
        <a:xfrm>
          <a:off x="0" y="0"/>
          <a:ext cx="2809875" cy="5600700"/>
        </a:xfrm>
        <a:prstGeom prst="rect">
          <a:avLst/>
        </a:prstGeom>
      </xdr:spPr>
    </xdr:pic>
  </etc:cellImage>
  <etc:cellImage>
    <xdr:pic>
      <xdr:nvPicPr>
        <xdr:cNvPr id="67" name="ID_2E024F4754B64729809BA6BA98213459" descr="0606-58"/>
        <xdr:cNvPicPr/>
      </xdr:nvPicPr>
      <xdr:blipFill>
        <a:blip r:embed="rId55"/>
        <a:stretch>
          <a:fillRect/>
        </a:stretch>
      </xdr:blipFill>
      <xdr:spPr>
        <a:xfrm>
          <a:off x="0" y="0"/>
          <a:ext cx="2838450" cy="5581650"/>
        </a:xfrm>
        <a:prstGeom prst="rect">
          <a:avLst/>
        </a:prstGeom>
      </xdr:spPr>
    </xdr:pic>
  </etc:cellImage>
  <etc:cellImage>
    <xdr:pic>
      <xdr:nvPicPr>
        <xdr:cNvPr id="68" name="ID_8BB01DF7D59A4DD7AF7E47FD5FCEA15D" descr="0606-59"/>
        <xdr:cNvPicPr/>
      </xdr:nvPicPr>
      <xdr:blipFill>
        <a:blip r:embed="rId56"/>
        <a:stretch>
          <a:fillRect/>
        </a:stretch>
      </xdr:blipFill>
      <xdr:spPr>
        <a:xfrm>
          <a:off x="0" y="0"/>
          <a:ext cx="2790825" cy="5600700"/>
        </a:xfrm>
        <a:prstGeom prst="rect">
          <a:avLst/>
        </a:prstGeom>
      </xdr:spPr>
    </xdr:pic>
  </etc:cellImage>
  <etc:cellImage>
    <xdr:pic>
      <xdr:nvPicPr>
        <xdr:cNvPr id="69" name="ID_E1B3BD453A304788B84D317731CA90E5" descr="0606-60"/>
        <xdr:cNvPicPr/>
      </xdr:nvPicPr>
      <xdr:blipFill>
        <a:blip r:embed="rId57"/>
        <a:stretch>
          <a:fillRect/>
        </a:stretch>
      </xdr:blipFill>
      <xdr:spPr>
        <a:xfrm>
          <a:off x="0" y="0"/>
          <a:ext cx="2933700" cy="4914900"/>
        </a:xfrm>
        <a:prstGeom prst="rect">
          <a:avLst/>
        </a:prstGeom>
      </xdr:spPr>
    </xdr:pic>
  </etc:cellImage>
  <etc:cellImage>
    <xdr:pic>
      <xdr:nvPicPr>
        <xdr:cNvPr id="70" name="ID_01460B2A84404BACBAF6E767A35A44C8" descr="0606-61"/>
        <xdr:cNvPicPr/>
      </xdr:nvPicPr>
      <xdr:blipFill>
        <a:blip r:embed="rId58"/>
        <a:stretch>
          <a:fillRect/>
        </a:stretch>
      </xdr:blipFill>
      <xdr:spPr>
        <a:xfrm>
          <a:off x="0" y="0"/>
          <a:ext cx="2924175" cy="4591050"/>
        </a:xfrm>
        <a:prstGeom prst="rect">
          <a:avLst/>
        </a:prstGeom>
      </xdr:spPr>
    </xdr:pic>
  </etc:cellImage>
  <etc:cellImage>
    <xdr:pic>
      <xdr:nvPicPr>
        <xdr:cNvPr id="71" name="ID_50136F87D068438FB6A26BEEBC9FA7BF" descr="0606-62"/>
        <xdr:cNvPicPr/>
      </xdr:nvPicPr>
      <xdr:blipFill>
        <a:blip r:embed="rId59"/>
        <a:stretch>
          <a:fillRect/>
        </a:stretch>
      </xdr:blipFill>
      <xdr:spPr>
        <a:xfrm>
          <a:off x="0" y="0"/>
          <a:ext cx="2914650" cy="4667250"/>
        </a:xfrm>
        <a:prstGeom prst="rect">
          <a:avLst/>
        </a:prstGeom>
      </xdr:spPr>
    </xdr:pic>
  </etc:cellImage>
  <etc:cellImage>
    <xdr:pic>
      <xdr:nvPicPr>
        <xdr:cNvPr id="72" name="ID_7D3EE8FB398B4C40B0983E854D6AC406" descr="0606-63"/>
        <xdr:cNvPicPr/>
      </xdr:nvPicPr>
      <xdr:blipFill>
        <a:blip r:embed="rId60"/>
        <a:stretch>
          <a:fillRect/>
        </a:stretch>
      </xdr:blipFill>
      <xdr:spPr>
        <a:xfrm>
          <a:off x="0" y="0"/>
          <a:ext cx="2838450" cy="4410075"/>
        </a:xfrm>
        <a:prstGeom prst="rect">
          <a:avLst/>
        </a:prstGeom>
      </xdr:spPr>
    </xdr:pic>
  </etc:cellImage>
  <etc:cellImage>
    <xdr:pic>
      <xdr:nvPicPr>
        <xdr:cNvPr id="73" name="ID_DE7695FFCA81446988AF85A0073F26CE" descr="0606-64"/>
        <xdr:cNvPicPr/>
      </xdr:nvPicPr>
      <xdr:blipFill>
        <a:blip r:embed="rId61"/>
        <a:stretch>
          <a:fillRect/>
        </a:stretch>
      </xdr:blipFill>
      <xdr:spPr>
        <a:xfrm>
          <a:off x="0" y="0"/>
          <a:ext cx="2924175" cy="3743325"/>
        </a:xfrm>
        <a:prstGeom prst="rect">
          <a:avLst/>
        </a:prstGeom>
      </xdr:spPr>
    </xdr:pic>
  </etc:cellImage>
  <etc:cellImage>
    <xdr:pic>
      <xdr:nvPicPr>
        <xdr:cNvPr id="74" name="ID_71A19E9A267A44219D96B89C0FF3087E" descr="0606-65"/>
        <xdr:cNvPicPr/>
      </xdr:nvPicPr>
      <xdr:blipFill>
        <a:blip r:embed="rId62"/>
        <a:stretch>
          <a:fillRect/>
        </a:stretch>
      </xdr:blipFill>
      <xdr:spPr>
        <a:xfrm>
          <a:off x="0" y="0"/>
          <a:ext cx="2905125" cy="3581400"/>
        </a:xfrm>
        <a:prstGeom prst="rect">
          <a:avLst/>
        </a:prstGeom>
      </xdr:spPr>
    </xdr:pic>
  </etc:cellImage>
  <etc:cellImage>
    <xdr:pic>
      <xdr:nvPicPr>
        <xdr:cNvPr id="75" name="ID_562A265CB7BD4989BD76A30E021BAA68" descr="0606-66"/>
        <xdr:cNvPicPr/>
      </xdr:nvPicPr>
      <xdr:blipFill>
        <a:blip r:embed="rId63"/>
        <a:stretch>
          <a:fillRect/>
        </a:stretch>
      </xdr:blipFill>
      <xdr:spPr>
        <a:xfrm>
          <a:off x="0" y="0"/>
          <a:ext cx="2943225" cy="3667125"/>
        </a:xfrm>
        <a:prstGeom prst="rect">
          <a:avLst/>
        </a:prstGeom>
      </xdr:spPr>
    </xdr:pic>
  </etc:cellImage>
  <etc:cellImage>
    <xdr:pic>
      <xdr:nvPicPr>
        <xdr:cNvPr id="2" name="ID_9854E22233744440AF6F31D9328E7E54" descr="0606-67"/>
        <xdr:cNvPicPr/>
      </xdr:nvPicPr>
      <xdr:blipFill>
        <a:blip r:embed="rId64"/>
        <a:stretch>
          <a:fillRect/>
        </a:stretch>
      </xdr:blipFill>
      <xdr:spPr>
        <a:xfrm>
          <a:off x="0" y="0"/>
          <a:ext cx="2552700" cy="2314575"/>
        </a:xfrm>
        <a:prstGeom prst="rect">
          <a:avLst/>
        </a:prstGeom>
      </xdr:spPr>
    </xdr:pic>
  </etc:cellImage>
  <etc:cellImage>
    <xdr:pic>
      <xdr:nvPicPr>
        <xdr:cNvPr id="3" name="ID_2B4DBAB0381E4932AA02B21551780206" descr="0606-68"/>
        <xdr:cNvPicPr/>
      </xdr:nvPicPr>
      <xdr:blipFill>
        <a:blip r:embed="rId65"/>
        <a:stretch>
          <a:fillRect/>
        </a:stretch>
      </xdr:blipFill>
      <xdr:spPr>
        <a:xfrm>
          <a:off x="0" y="0"/>
          <a:ext cx="2876550" cy="27432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<sst xmlns="http://schemas.openxmlformats.org/spreadsheetml/2006/main" count="1265" uniqueCount="322">
  <si>
    <r>
      <rPr>
        <b/>
        <sz val="11"/>
        <color rgb="FF000000"/>
        <rFont val="宋体"/>
        <charset val="134"/>
        <scheme val="minor"/>
      </rPr>
      <t>序号</t>
    </r>
  </si>
  <si>
    <r>
      <rPr>
        <b/>
        <sz val="11"/>
        <color rgb="FF000000"/>
        <rFont val="宋体"/>
        <charset val="134"/>
        <scheme val="minor"/>
      </rPr>
      <t>埋点验证</t>
    </r>
  </si>
  <si>
    <r>
      <rPr>
        <b/>
        <sz val="11"/>
        <color rgb="FF000000"/>
        <rFont val="宋体"/>
        <charset val="134"/>
        <scheme val="minor"/>
      </rPr>
      <t>生产环境</t>
    </r>
    <r>
      <rPr>
        <sz val="11"/>
        <color rgb="FF000000"/>
        <rFont val="宋体"/>
        <charset val="134"/>
        <scheme val="minor"/>
      </rPr>
      <t xml:space="preserve">
</t>
    </r>
    <r>
      <rPr>
        <b/>
        <sz val="11"/>
        <color rgb="FF000000"/>
        <rFont val="宋体"/>
        <charset val="134"/>
        <scheme val="minor"/>
      </rPr>
      <t>埋点验证（ios）</t>
    </r>
  </si>
  <si>
    <r>
      <rPr>
        <b/>
        <sz val="11"/>
        <color rgb="FF000000"/>
        <rFont val="宋体"/>
        <charset val="134"/>
        <scheme val="minor"/>
      </rPr>
      <t>埋点中文名称</t>
    </r>
  </si>
  <si>
    <r>
      <rPr>
        <b/>
        <sz val="11"/>
        <color rgb="FF000000"/>
        <rFont val="宋体"/>
        <charset val="134"/>
        <scheme val="minor"/>
      </rPr>
      <t>act_name</t>
    </r>
  </si>
  <si>
    <r>
      <rPr>
        <b/>
        <sz val="11"/>
        <color rgb="FF000000"/>
        <rFont val="宋体"/>
        <charset val="134"/>
        <scheme val="minor"/>
      </rPr>
      <t>截图</t>
    </r>
  </si>
  <si>
    <r>
      <rPr>
        <b/>
        <sz val="11"/>
        <color rgb="FF000000"/>
        <rFont val="宋体"/>
        <charset val="134"/>
        <scheme val="minor"/>
      </rPr>
      <t>描述</t>
    </r>
  </si>
  <si>
    <r>
      <rPr>
        <b/>
        <sz val="11"/>
        <color rgb="FF000000"/>
        <rFont val="宋体"/>
        <charset val="134"/>
        <scheme val="minor"/>
      </rPr>
      <t>key</t>
    </r>
  </si>
  <si>
    <r>
      <rPr>
        <b/>
        <sz val="11"/>
        <color rgb="FF000000"/>
        <rFont val="宋体"/>
        <charset val="134"/>
        <scheme val="minor"/>
      </rPr>
      <t>value</t>
    </r>
  </si>
  <si>
    <t>跨境理财通-北向通-登录-展现</t>
  </si>
  <si>
    <t>kjlct_bxt_dl</t>
  </si>
  <si>
    <t>登录页面展现时触发</t>
  </si>
  <si>
    <r>
      <rPr>
        <sz val="11"/>
        <color rgb="FF000000"/>
        <rFont val="宋体"/>
        <charset val="134"/>
        <scheme val="minor"/>
      </rPr>
      <t>appkey</t>
    </r>
  </si>
  <si>
    <r>
      <rPr>
        <sz val="11"/>
        <color rgb="FF000000"/>
        <rFont val="宋体"/>
        <charset val="134"/>
        <scheme val="minor"/>
      </rPr>
      <t>aa347fba81312f23</t>
    </r>
  </si>
  <si>
    <r>
      <rPr>
        <sz val="11"/>
        <color rgb="FF000000"/>
        <rFont val="宋体"/>
        <charset val="134"/>
        <scheme val="minor"/>
      </rPr>
      <t>record_cluster</t>
    </r>
  </si>
  <si>
    <r>
      <rPr>
        <sz val="11"/>
        <color rgb="FF000000"/>
        <rFont val="宋体"/>
        <charset val="134"/>
        <scheme val="minor"/>
      </rPr>
      <t>xet_HMA</t>
    </r>
  </si>
  <si>
    <r>
      <rPr>
        <sz val="11"/>
        <color rgb="FF000000"/>
        <rFont val="宋体"/>
        <charset val="134"/>
        <scheme val="minor"/>
      </rPr>
      <t>xwhat</t>
    </r>
  </si>
  <si>
    <r>
      <rPr>
        <sz val="10"/>
        <color rgb="FF000000"/>
        <rFont val="宋体"/>
        <charset val="134"/>
        <scheme val="minor"/>
      </rPr>
      <t>pageview</t>
    </r>
  </si>
  <si>
    <r>
      <rPr>
        <sz val="10"/>
        <color rgb="FF000000"/>
        <rFont val="宋体"/>
        <charset val="134"/>
        <scheme val="minor"/>
      </rPr>
      <t>title</t>
    </r>
  </si>
  <si>
    <t>普通账号登录</t>
  </si>
  <si>
    <r>
      <rPr>
        <sz val="11"/>
        <color rgb="FF000000"/>
        <rFont val="宋体"/>
        <charset val="134"/>
        <scheme val="minor"/>
      </rPr>
      <t>function_module</t>
    </r>
  </si>
  <si>
    <r>
      <rPr>
        <sz val="10"/>
        <color rgb="FF000000"/>
        <rFont val="宋体"/>
        <charset val="134"/>
        <scheme val="minor"/>
      </rPr>
      <t>综合</t>
    </r>
  </si>
  <si>
    <r>
      <rPr>
        <sz val="11"/>
        <color rgb="FF000000"/>
        <rFont val="宋体"/>
        <charset val="134"/>
        <scheme val="minor"/>
      </rPr>
      <t>function</t>
    </r>
  </si>
  <si>
    <t>北向通投资账户登录</t>
  </si>
  <si>
    <t>跨境理财通-未开通北向通-立即开户</t>
  </si>
  <si>
    <t>kjlct_wktbxt_ljkh</t>
  </si>
  <si>
    <t>点击“立即开户”时触发</t>
  </si>
  <si>
    <r>
      <rPr>
        <sz val="10"/>
        <color rgb="FF000000"/>
        <rFont val="宋体"/>
        <charset val="134"/>
        <scheme val="minor"/>
      </rPr>
      <t>register_login</t>
    </r>
  </si>
  <si>
    <r>
      <rPr>
        <sz val="11"/>
        <color rgb="FF000000"/>
        <rFont val="宋体"/>
        <charset val="134"/>
        <scheme val="minor"/>
      </rPr>
      <t>title</t>
    </r>
  </si>
  <si>
    <t>跨境理财通</t>
  </si>
  <si>
    <r>
      <rPr>
        <sz val="10"/>
        <color rgb="FF000000"/>
        <rFont val="宋体"/>
        <charset val="134"/>
        <scheme val="minor"/>
      </rPr>
      <t>account_type</t>
    </r>
  </si>
  <si>
    <t>北向通投资账户开户</t>
  </si>
  <si>
    <r>
      <rPr>
        <sz val="10"/>
        <color rgb="FF000000"/>
        <rFont val="宋体"/>
        <charset val="134"/>
        <scheme val="minor"/>
      </rPr>
      <t>type</t>
    </r>
  </si>
  <si>
    <t>开户</t>
  </si>
  <si>
    <t>跨境理财通首页</t>
  </si>
  <si>
    <t>跨境理财通-未开通北向通-点击登录</t>
  </si>
  <si>
    <t>kjlct_wktbxt_djdl</t>
  </si>
  <si>
    <t>点击“点击登录”时触发</t>
  </si>
  <si>
    <t>登录</t>
  </si>
  <si>
    <t>跨境理财通-北向通-展现</t>
  </si>
  <si>
    <t>kjlct_bxt_zx</t>
  </si>
  <si>
    <t>跨境理财通-北向通页面展现时触发</t>
  </si>
  <si>
    <t>aa347fba81312f23</t>
  </si>
  <si>
    <t>跨境理财通-北向通-金刚位</t>
  </si>
  <si>
    <t>kjlct_bxt_jgw</t>
  </si>
  <si>
    <r>
      <rPr>
        <sz val="10"/>
        <color rgb="FF000000"/>
        <rFont val="宋体"/>
        <charset val="134"/>
        <scheme val="minor"/>
      </rPr>
      <t>点击顶部金刚位时触发</t>
    </r>
  </si>
  <si>
    <r>
      <rPr>
        <sz val="10"/>
        <color rgb="FF000000"/>
        <rFont val="宋体"/>
        <charset val="134"/>
        <scheme val="minor"/>
      </rPr>
      <t>appkey</t>
    </r>
  </si>
  <si>
    <r>
      <rPr>
        <sz val="10"/>
        <color rgb="FF000000"/>
        <rFont val="宋体"/>
        <charset val="134"/>
        <scheme val="minor"/>
      </rPr>
      <t>record_cluster</t>
    </r>
  </si>
  <si>
    <r>
      <rPr>
        <sz val="10"/>
        <color rgb="FF000000"/>
        <rFont val="宋体"/>
        <charset val="134"/>
        <scheme val="minor"/>
      </rPr>
      <t>xet_HMA</t>
    </r>
  </si>
  <si>
    <r>
      <rPr>
        <sz val="10"/>
        <color rgb="FF000000"/>
        <rFont val="宋体"/>
        <charset val="134"/>
        <scheme val="minor"/>
      </rPr>
      <t>xwhat</t>
    </r>
  </si>
  <si>
    <r>
      <rPr>
        <sz val="10"/>
        <color rgb="FF000000"/>
        <rFont val="宋体"/>
        <charset val="134"/>
        <scheme val="minor"/>
      </rPr>
      <t>resource_click</t>
    </r>
  </si>
  <si>
    <r>
      <rPr>
        <sz val="10"/>
        <color rgb="FF000000"/>
        <rFont val="宋体"/>
        <charset val="134"/>
        <scheme val="minor"/>
      </rPr>
      <t>resource_name</t>
    </r>
  </si>
  <si>
    <t>【基金投资、跨境资金划转、我的账户、业务办理】</t>
  </si>
  <si>
    <r>
      <rPr>
        <sz val="10"/>
        <color rgb="FF000000"/>
        <rFont val="宋体"/>
        <charset val="134"/>
        <scheme val="minor"/>
      </rPr>
      <t>resource_type</t>
    </r>
  </si>
  <si>
    <r>
      <rPr>
        <sz val="10"/>
        <color rgb="FF000000"/>
        <rFont val="宋体"/>
        <charset val="134"/>
        <scheme val="minor"/>
      </rPr>
      <t>金刚位</t>
    </r>
  </si>
  <si>
    <r>
      <rPr>
        <sz val="10"/>
        <color rgb="FF000000"/>
        <rFont val="宋体"/>
        <charset val="134"/>
        <scheme val="minor"/>
      </rPr>
      <t>resource_location</t>
    </r>
  </si>
  <si>
    <r>
      <rPr>
        <sz val="10"/>
        <color rgb="FF000000"/>
        <rFont val="宋体"/>
        <charset val="134"/>
        <scheme val="minor"/>
      </rPr>
      <t>顶部</t>
    </r>
  </si>
  <si>
    <t>跨境理财通首页金刚位</t>
  </si>
  <si>
    <t>跨境理财通-北向通产品-物料点击</t>
  </si>
  <si>
    <t>kjlct_bxtcp_wldj</t>
  </si>
  <si>
    <t>点击北向通产品模块中的物料时触发</t>
  </si>
  <si>
    <t>【对应产品名称，如：景顺鼎益LOF等】</t>
  </si>
  <si>
    <r>
      <rPr>
        <sz val="10"/>
        <color rgb="FF000000"/>
        <rFont val="宋体"/>
        <charset val="134"/>
        <scheme val="minor"/>
      </rPr>
      <t>resource_module</t>
    </r>
  </si>
  <si>
    <t>北向通产品</t>
  </si>
  <si>
    <r>
      <rPr>
        <sz val="10"/>
        <color rgb="FF000000"/>
        <rFont val="宋体"/>
        <charset val="134"/>
        <scheme val="minor"/>
      </rPr>
      <t>product_code</t>
    </r>
  </si>
  <si>
    <r>
      <rPr>
        <sz val="10"/>
        <color rgb="FF000000"/>
        <rFont val="宋体"/>
        <charset val="134"/>
        <scheme val="minor"/>
      </rPr>
      <t>【对应产品code】</t>
    </r>
  </si>
  <si>
    <r>
      <rPr>
        <sz val="10"/>
        <color rgb="FF000000"/>
        <rFont val="宋体"/>
        <charset val="134"/>
        <scheme val="minor"/>
      </rPr>
      <t>resource_rank</t>
    </r>
  </si>
  <si>
    <r>
      <rPr>
        <sz val="10"/>
        <color rgb="FF000000"/>
        <rFont val="宋体"/>
        <charset val="134"/>
        <scheme val="minor"/>
      </rPr>
      <t>【1、2、3 等】</t>
    </r>
  </si>
  <si>
    <t>跨境理财通首页北向通产品</t>
  </si>
  <si>
    <t>跨境理财通-北向通-tab点击</t>
  </si>
  <si>
    <t>kjlct_bxtcp_tabdj</t>
  </si>
  <si>
    <t>点击tab时触发</t>
  </si>
  <si>
    <r>
      <rPr>
        <sz val="10"/>
        <color rgb="FF000000"/>
        <rFont val="宋体"/>
        <charset val="134"/>
        <scheme val="minor"/>
      </rPr>
      <t>tab_click</t>
    </r>
  </si>
  <si>
    <r>
      <rPr>
        <sz val="10"/>
        <color rgb="FF000000"/>
        <rFont val="宋体"/>
        <charset val="134"/>
        <scheme val="minor"/>
      </rPr>
      <t>btn_name</t>
    </r>
  </si>
  <si>
    <t>【对应按钮名称，如：主观多头、指数增强 等】</t>
  </si>
  <si>
    <t>跨境理财通-北向通-tab-物料点击</t>
  </si>
  <si>
    <t>kjlct_bxtcp_tab_wldj</t>
  </si>
  <si>
    <t>点击tab物料时触发</t>
  </si>
  <si>
    <t>【对应产品名称，如：广发睿毅领先A 等】</t>
  </si>
  <si>
    <r>
      <rPr>
        <sz val="10"/>
        <color rgb="FF000000"/>
        <rFont val="宋体"/>
        <charset val="134"/>
        <scheme val="minor"/>
      </rPr>
      <t>resource_module_sub</t>
    </r>
  </si>
  <si>
    <t>【对应二级目录，如：主观多头、指数增强 等】</t>
  </si>
  <si>
    <t>跨境理财通-北向通-tab-查看全部北向通产品</t>
  </si>
  <si>
    <t>kjlct_bxtcp_tab_ckqbbxtcp</t>
  </si>
  <si>
    <t>点击“查看全部北向通产品”时触发</t>
  </si>
  <si>
    <r>
      <rPr>
        <sz val="10"/>
        <color rgb="FF000000"/>
        <rFont val="宋体"/>
        <charset val="134"/>
        <scheme val="minor"/>
      </rPr>
      <t>btn_click</t>
    </r>
  </si>
  <si>
    <t>查看全部北向通产品</t>
  </si>
  <si>
    <r>
      <rPr>
        <sz val="10"/>
        <color rgb="FF000000"/>
        <rFont val="宋体"/>
        <charset val="134"/>
        <scheme val="minor"/>
      </rPr>
      <t>btn_module</t>
    </r>
  </si>
  <si>
    <t>跨境理财通-北向通-查看更多</t>
  </si>
  <si>
    <t>kjlct_bxtcp_ckgd</t>
  </si>
  <si>
    <t>点击“查看更多”时触发</t>
  </si>
  <si>
    <t>查看更多</t>
  </si>
  <si>
    <t>跨境理财通-风险揭示书-确认</t>
  </si>
  <si>
    <t>kjlct_fxjss_qr</t>
  </si>
  <si>
    <t>跨境理财通页面风险揭示书弹窗点击确认时触发</t>
  </si>
  <si>
    <r>
      <rPr>
        <sz val="11"/>
        <color rgb="FF000000"/>
        <rFont val="宋体"/>
        <charset val="134"/>
        <scheme val="minor"/>
      </rPr>
      <t>confirm</t>
    </r>
  </si>
  <si>
    <r>
      <rPr>
        <sz val="11"/>
        <color rgb="FF000000"/>
        <rFont val="宋体"/>
        <charset val="134"/>
        <scheme val="minor"/>
      </rPr>
      <t>product_name</t>
    </r>
  </si>
  <si>
    <t>跨境理财通风险揭示书确认</t>
  </si>
  <si>
    <t>北向通投资户开户-展现</t>
  </si>
  <si>
    <t>bxttzhkh_zx</t>
  </si>
  <si>
    <t>北向通投资户开户页面展现时触发</t>
  </si>
  <si>
    <t>appkey</t>
  </si>
  <si>
    <t>record_cluster</t>
  </si>
  <si>
    <t>xet_HMA</t>
  </si>
  <si>
    <t>xwhat</t>
  </si>
  <si>
    <t>pageview</t>
  </si>
  <si>
    <t>title</t>
  </si>
  <si>
    <t>北向通投资户开户</t>
  </si>
  <si>
    <t>function_module</t>
  </si>
  <si>
    <t>综合</t>
  </si>
  <si>
    <t>function</t>
  </si>
  <si>
    <t>北向通投资户开户-立即开户</t>
  </si>
  <si>
    <t>kjlct_kh</t>
  </si>
  <si>
    <t>立即开户</t>
  </si>
  <si>
    <t>跨境理财通-北向通投资基金-展现</t>
  </si>
  <si>
    <t>kjlct_bxttzjj_zx</t>
  </si>
  <si>
    <t>跨境理财通-北向通投资基金页面展现时触发</t>
  </si>
  <si>
    <t>北向通投资基金</t>
  </si>
  <si>
    <t>北向通投资基金-第一行tab点击</t>
  </si>
  <si>
    <t>bxttzjj_dyhtabdj</t>
  </si>
  <si>
    <t>点击第一行tab时触发</t>
  </si>
  <si>
    <t>【对应按钮名称，如：股票型、混合型 等】</t>
  </si>
  <si>
    <t>北向通投资基金-第二行tab点击</t>
  </si>
  <si>
    <t>bxttzjj_dehtabdj</t>
  </si>
  <si>
    <t>点击第二行tab时触发</t>
  </si>
  <si>
    <t>【对应按钮名称，如：全部、普通股票型 等】</t>
  </si>
  <si>
    <t>北向通投资基金-近几年点击</t>
  </si>
  <si>
    <t>bxttzjj_jjndj</t>
  </si>
  <si>
    <t>点击近一年等时触发</t>
  </si>
  <si>
    <r>
      <rPr>
        <sz val="11"/>
        <color rgb="FF000000"/>
        <rFont val="宋体"/>
        <charset val="134"/>
        <scheme val="minor"/>
      </rPr>
      <t>aa347fba81312f24</t>
    </r>
  </si>
  <si>
    <t>【对应按钮名称，如：近一年 等】</t>
  </si>
  <si>
    <t>北向通投资基金tab-物料点击</t>
  </si>
  <si>
    <t>bxttzjtabj_wldj</t>
  </si>
  <si>
    <t>【对应产品名称，如：国泰中证动漫游戏 等】</t>
  </si>
  <si>
    <t>跨境理财通北向通搜索_搜索按钮点击</t>
  </si>
  <si>
    <t>kjlctbxtss_ssdj</t>
  </si>
  <si>
    <t>点击跨境理财通搜索页面搜索按钮时触发</t>
  </si>
  <si>
    <r>
      <rPr>
        <sz val="10"/>
        <color rgb="FF000000"/>
        <rFont val="宋体"/>
        <charset val="134"/>
        <scheme val="minor"/>
      </rPr>
      <t>search</t>
    </r>
  </si>
  <si>
    <r>
      <rPr>
        <sz val="11"/>
        <color rgb="FF000000"/>
        <rFont val="宋体"/>
        <charset val="134"/>
        <scheme val="minor"/>
      </rPr>
      <t>搜索</t>
    </r>
  </si>
  <si>
    <r>
      <rPr>
        <sz val="10"/>
        <color rgb="FF000000"/>
        <rFont val="宋体"/>
        <charset val="134"/>
        <scheme val="minor"/>
      </rPr>
      <t>search_keyword</t>
    </r>
  </si>
  <si>
    <r>
      <rPr>
        <sz val="11"/>
        <color rgb="FF000000"/>
        <rFont val="宋体"/>
        <charset val="134"/>
        <scheme val="minor"/>
      </rPr>
      <t>【对应搜索词】</t>
    </r>
  </si>
  <si>
    <r>
      <rPr>
        <sz val="10"/>
        <color rgb="FF000000"/>
        <rFont val="宋体"/>
        <charset val="134"/>
        <scheme val="minor"/>
      </rPr>
      <t>p_type</t>
    </r>
  </si>
  <si>
    <r>
      <rPr>
        <sz val="10"/>
        <color rgb="FF000000"/>
        <rFont val="宋体"/>
        <charset val="134"/>
        <scheme val="minor"/>
      </rPr>
      <t>搜索按钮</t>
    </r>
  </si>
  <si>
    <t>跨境理财通搜索</t>
  </si>
  <si>
    <r>
      <rPr>
        <sz val="10"/>
        <color rgb="FF000000"/>
        <rFont val="宋体"/>
        <charset val="134"/>
        <scheme val="minor"/>
      </rPr>
      <t>搜索</t>
    </r>
  </si>
  <si>
    <t>跨境理财通北向通搜索_索引页</t>
  </si>
  <si>
    <t>kjlctbxtss_syy</t>
  </si>
  <si>
    <t>点击搜索索引页基金时触发</t>
  </si>
  <si>
    <r>
      <rPr>
        <sz val="11"/>
        <color rgb="FF000000"/>
        <rFont val="宋体"/>
        <charset val="134"/>
        <scheme val="minor"/>
      </rPr>
      <t>resource_click</t>
    </r>
  </si>
  <si>
    <r>
      <rPr>
        <sz val="11"/>
        <color rgb="FF000000"/>
        <rFont val="宋体"/>
        <charset val="134"/>
        <scheme val="minor"/>
      </rPr>
      <t>搜索索引页面</t>
    </r>
  </si>
  <si>
    <r>
      <rPr>
        <sz val="11"/>
        <color rgb="FF000000"/>
        <rFont val="宋体"/>
        <charset val="134"/>
        <scheme val="minor"/>
      </rPr>
      <t>resource_name</t>
    </r>
  </si>
  <si>
    <t>【对应产品名称，如：西部利得量化成长 等】</t>
  </si>
  <si>
    <r>
      <rPr>
        <sz val="10"/>
        <color rgb="FF000000"/>
        <rFont val="宋体"/>
        <charset val="134"/>
        <scheme val="minor"/>
      </rPr>
      <t>product_market_code</t>
    </r>
  </si>
  <si>
    <r>
      <rPr>
        <sz val="10"/>
        <color rgb="FF000000"/>
        <rFont val="宋体"/>
        <charset val="134"/>
        <scheme val="minor"/>
      </rPr>
      <t>【对应产品的市场code】</t>
    </r>
  </si>
  <si>
    <t>跨境理财通北向通搜索_索引页_加自选</t>
  </si>
  <si>
    <t>kjlctbxtss_syy_jzx</t>
  </si>
  <si>
    <t>点击搜索索引页基金添加自选时触发</t>
  </si>
  <si>
    <r>
      <rPr>
        <sz val="11"/>
        <color rgb="FF000000"/>
        <rFont val="宋体"/>
        <charset val="134"/>
        <scheme val="minor"/>
      </rPr>
      <t>selfselect_edit</t>
    </r>
  </si>
  <si>
    <r>
      <rPr>
        <sz val="11"/>
        <color rgb="FF000000"/>
        <rFont val="宋体"/>
        <charset val="134"/>
        <scheme val="minor"/>
      </rPr>
      <t>p_type</t>
    </r>
  </si>
  <si>
    <r>
      <rPr>
        <sz val="11"/>
        <color rgb="FF000000"/>
        <rFont val="宋体"/>
        <charset val="134"/>
        <scheme val="minor"/>
      </rPr>
      <t>加自选</t>
    </r>
  </si>
  <si>
    <t>跨境理财通北向通搜索_索引页_查看更多</t>
  </si>
  <si>
    <t>kjlctbxtss_syy_ckgd</t>
  </si>
  <si>
    <t>点击搜索索引页查看更多时触发</t>
  </si>
  <si>
    <r>
      <rPr>
        <sz val="11"/>
        <color rgb="FF000000"/>
        <rFont val="宋体"/>
        <charset val="134"/>
        <scheme val="minor"/>
      </rPr>
      <t>btn_click</t>
    </r>
  </si>
  <si>
    <r>
      <rPr>
        <sz val="11"/>
        <color rgb="FF000000"/>
        <rFont val="宋体"/>
        <charset val="134"/>
        <scheme val="minor"/>
      </rPr>
      <t>btn_name</t>
    </r>
  </si>
  <si>
    <t>跨境理财通-北向通-我的账户-展现</t>
  </si>
  <si>
    <t>kjlct_bxt_wdzh_zx</t>
  </si>
  <si>
    <t>“我的跨境理财通”页面展现时触发</t>
  </si>
  <si>
    <t>我的跨境理财通</t>
  </si>
  <si>
    <t>跨境理财通-北向通-我的账户-金刚位</t>
  </si>
  <si>
    <t>kjlct_bxt_wdzh_jgw</t>
  </si>
  <si>
    <r>
      <rPr>
        <sz val="10"/>
        <color rgb="FF000000"/>
        <rFont val="宋体"/>
        <charset val="134"/>
        <scheme val="minor"/>
      </rPr>
      <t>点击相应金刚位时触发</t>
    </r>
  </si>
  <si>
    <t>【对应运营位名称，如： 收益明细、交易记录、跨境资金划转、账户信息】</t>
  </si>
  <si>
    <t>跨境理财通-北向通-我的账户-交易确认</t>
  </si>
  <si>
    <t>kjlct_bxt_wdzh_jyqr</t>
  </si>
  <si>
    <t>点击x笔交易正在确认中时触发</t>
  </si>
  <si>
    <t>resource_click</t>
  </si>
  <si>
    <t>跨境理财通-北向通-我的账户-我的基金_排序类别</t>
  </si>
  <si>
    <t>kjlct_bxt_wdzh_wdjj_pxlb</t>
  </si>
  <si>
    <t>点击切换不同排序类别时触发</t>
  </si>
  <si>
    <t>btn_name</t>
  </si>
  <si>
    <t>【对应类型名称，如：持有收益排序、资产排序、昨日收益排序、更新时间排序】</t>
  </si>
  <si>
    <t>跨境理财通-北向通-我的账户-我的基金_排序方式</t>
  </si>
  <si>
    <t>kjlct_bxt_wdzh_wdjj_pxfs</t>
  </si>
  <si>
    <t>点击切换不同排序方式时触发</t>
  </si>
  <si>
    <t>从低到高</t>
  </si>
  <si>
    <t>跨境理财通-北向通-我的账户-我的基金-基金点击</t>
  </si>
  <si>
    <t>kjlct_bxt_wdzh_wdjj_jjdj</t>
  </si>
  <si>
    <t>点击我的基金下的基金时触发</t>
  </si>
  <si>
    <r>
      <rPr>
        <sz val="10"/>
        <color rgb="FF000000"/>
        <rFont val="宋体"/>
        <charset val="134"/>
        <scheme val="minor"/>
      </rPr>
      <t>aa347fba81312f23</t>
    </r>
  </si>
  <si>
    <t>我的基金点击</t>
  </si>
  <si>
    <t>我的基金</t>
  </si>
  <si>
    <t>跨境理财通-北向通-我的账户-账户信息-展现</t>
  </si>
  <si>
    <t>kjlct_bxt_wdzh_zhxx_zx</t>
  </si>
  <si>
    <t>“账户信息”页面展现时触发</t>
  </si>
  <si>
    <t>账户信息</t>
  </si>
  <si>
    <t>跨境理财通-北向通-我的账户-账户信息-账户注销</t>
  </si>
  <si>
    <t>kjlct_bxt_wdzh_zhxx_zhzx</t>
  </si>
  <si>
    <t>点击账户注销时触发</t>
  </si>
  <si>
    <t>账户信息页面</t>
  </si>
  <si>
    <t>账户注销</t>
  </si>
  <si>
    <t>跨境理财通-北向通-转账-展现</t>
  </si>
  <si>
    <t>kjlct_bxt_zz_zx</t>
  </si>
  <si>
    <t>“跨境资金划转”页面展现时触发</t>
  </si>
  <si>
    <t>跨境资金划转页</t>
  </si>
  <si>
    <t>跨境资金划转</t>
  </si>
  <si>
    <t>跨境理财通-北向通-转账-转账查询</t>
  </si>
  <si>
    <t>kjlct_bxt_zz_zzcx</t>
  </si>
  <si>
    <t>点击转账查询时触发</t>
  </si>
  <si>
    <t>转账查询</t>
  </si>
  <si>
    <t>跨境理财通-北向通-转账-立刻转账</t>
  </si>
  <si>
    <t>kjlct_bxt_zz_lkzz</t>
  </si>
  <si>
    <t>点击立刻转账时触发</t>
  </si>
  <si>
    <t>立刻转账</t>
  </si>
  <si>
    <t>跨境理财通-北向通-转账-二次确认-确认</t>
  </si>
  <si>
    <t>kjlct_bxt_zz_ecqr-qr</t>
  </si>
  <si>
    <t>转账二次确认弹窗点击确认时触发</t>
  </si>
  <si>
    <t>跨境资金划转确认</t>
  </si>
  <si>
    <t>跨境理财通-北向通-转账-弹窗-确认</t>
  </si>
  <si>
    <t>kjlct_bxt_zz_tc-qr</t>
  </si>
  <si>
    <t>转账弹窗点击确认时触发</t>
  </si>
  <si>
    <t>跨境资金划转校验确认</t>
  </si>
  <si>
    <t>跨境理财通-北向通-转账-转账查询-展现</t>
  </si>
  <si>
    <t>kjlct_bxt_zz_zzcx_zx</t>
  </si>
  <si>
    <t>“转账查询”页面展现时触发</t>
  </si>
  <si>
    <t>跨境理财通-北向通-转账-转账查询-tab</t>
  </si>
  <si>
    <t>kjlct_bxt_zz_zzcx_tab</t>
  </si>
  <si>
    <t>【对应按钮名称，如：当日、一月、自定义】</t>
  </si>
  <si>
    <t>跨境理财通-北向通-业务办理-展现</t>
  </si>
  <si>
    <t>kjlct_bxt_ywbl_zx</t>
  </si>
  <si>
    <t>“北向通业务办理”页面展现时触发</t>
  </si>
  <si>
    <t>北向通业务办理</t>
  </si>
  <si>
    <t>业务办理</t>
  </si>
  <si>
    <t>跨境理财通-北向通-业务办理-点击业务</t>
  </si>
  <si>
    <t>kjlct_bxt_ywbl_djyw</t>
  </si>
  <si>
    <t>点击业务办理时触发</t>
  </si>
  <si>
    <t>【对应业务名称】</t>
  </si>
  <si>
    <t>跨境理财通-北向通-销户业务办理-展现</t>
  </si>
  <si>
    <t>kjlct_bxt_xhywbl_zx</t>
  </si>
  <si>
    <t>“北向通销户业务办理”页面展现时触发</t>
  </si>
  <si>
    <t>跨境理财通-北向通-销户业务办理-我要办理</t>
  </si>
  <si>
    <t>kjlct_bxt_xhywbl_wybl</t>
  </si>
  <si>
    <t>点击“我要销户”时触发</t>
  </si>
  <si>
    <t>我要销户</t>
  </si>
  <si>
    <t>跨境理财通-南向通-未开通-展现</t>
  </si>
  <si>
    <t>kjlct_nxt_wkt_zx</t>
  </si>
  <si>
    <t>未开通南向通页面展现时触发</t>
  </si>
  <si>
    <t>南向通投资账户登录</t>
  </si>
  <si>
    <t>跨境理财通-未开通南向通-立即开户</t>
  </si>
  <si>
    <t>kjlct_wktnxt_ljkh</t>
  </si>
  <si>
    <t>南向通投资账户开户</t>
  </si>
  <si>
    <t>跨境理财通-未开通南向通-点击登录</t>
  </si>
  <si>
    <t>kjlct_wktnxt_djdl</t>
  </si>
  <si>
    <t>跨境理财通-未绑定投资户-展现</t>
  </si>
  <si>
    <t>kjlct_wbdtzh_zx</t>
  </si>
  <si>
    <t>未绑定投资户页面展现时触发</t>
  </si>
  <si>
    <t>跨境理财通-未绑定投资户-立即开户</t>
  </si>
  <si>
    <t>kjlct_wbdtzh_ljkh</t>
  </si>
  <si>
    <t>跨境理财通-未绑定投资户-跨境资金划转</t>
  </si>
  <si>
    <t>kjlct_wbdtzh_kjzjhz</t>
  </si>
  <si>
    <t>点击“跨境资金划转”时触发</t>
  </si>
  <si>
    <t>跨境理财通-未绑定投资户-我的账户</t>
  </si>
  <si>
    <t>kjlct_wbdtzh_wdzh</t>
  </si>
  <si>
    <t>点击“我的账户”时触发</t>
  </si>
  <si>
    <r>
      <rPr>
        <sz val="11"/>
        <color rgb="FF000000"/>
        <rFont val="宋体"/>
        <charset val="134"/>
        <scheme val="minor"/>
      </rPr>
      <t>aa347fba81312f25</t>
    </r>
  </si>
  <si>
    <t>我的账户</t>
  </si>
  <si>
    <t>跨境理财通-南向通-跳转CSB开户-展现</t>
  </si>
  <si>
    <t>kjlct_nxt_tzcsbkh_zx</t>
  </si>
  <si>
    <t>跳转CSB开户页面展现时触发</t>
  </si>
  <si>
    <t>跨境理财通-南向通-跳转CSB开户-确认跳转</t>
  </si>
  <si>
    <t>kjlct_nxt_tzcsbkh_qrtz</t>
  </si>
  <si>
    <t>点击“确认跳转”时触发</t>
  </si>
  <si>
    <t>确认跳转</t>
  </si>
  <si>
    <t>跨境理财通-南向通-展现</t>
  </si>
  <si>
    <t>kjlct_nxt_zx</t>
  </si>
  <si>
    <t>跨境理财通-南向通页面展现时触发</t>
  </si>
  <si>
    <t>跨境理财通-南向通-金刚位</t>
  </si>
  <si>
    <t>kjlct_nxt_jgw</t>
  </si>
  <si>
    <t>【跨境资金划转、我的账户、投资交易】</t>
  </si>
  <si>
    <t>跨境理财通-南向通产品-物料点击</t>
  </si>
  <si>
    <t>kjlct_nxtcp_wldj</t>
  </si>
  <si>
    <t>点击南向通产品模块中的物料时触发</t>
  </si>
  <si>
    <t>南向通产品</t>
  </si>
  <si>
    <t>跨境理财通首页南向通产品</t>
  </si>
  <si>
    <t>跨境理财通-南向通-tab点击</t>
  </si>
  <si>
    <t>kjlct_nxtcp_tabdj</t>
  </si>
  <si>
    <t>【对应按钮名称，如：货币基金、股票基金、存款证、海外基金 等】</t>
  </si>
  <si>
    <t>跨境理财通-南向通-tab-物料点击</t>
  </si>
  <si>
    <t>kjlct_nxtcp_tab_wldj</t>
  </si>
  <si>
    <t>【对应产品名称，如：易方达（香港）美元货币市场基金 等】</t>
  </si>
  <si>
    <t>【对应二级目录，如：货币基金、股票基金 等】</t>
  </si>
  <si>
    <t>跨境理财通-南向通-tab-查看全部南向通产品</t>
  </si>
  <si>
    <t>kjlct_nxtcp_tab_ckqbbxtcp</t>
  </si>
  <si>
    <t>点击“查看全部南向通产品”时触发</t>
  </si>
  <si>
    <t>查看全部南向通产品</t>
  </si>
  <si>
    <t>跨境理财通-南向通-查看更多</t>
  </si>
  <si>
    <t>kjlct_nxtcp_ckgd</t>
  </si>
  <si>
    <t>南向通投资户开户-展现</t>
  </si>
  <si>
    <t>nxttzhkh_zx</t>
  </si>
  <si>
    <t>南向通投资户开户页面展现时触发</t>
  </si>
  <si>
    <t>权限管理</t>
  </si>
  <si>
    <t>南向通投资户开户-我还没有中信证券账户，马上开户</t>
  </si>
  <si>
    <t>点击“我还没有中信证券账户，马上开户”时触发</t>
  </si>
  <si>
    <t>我还没有中信证券账户，马上开户</t>
  </si>
  <si>
    <t>南向通投资户开户-我要办理</t>
  </si>
  <si>
    <t>点击“我要办理”时触发</t>
  </si>
  <si>
    <t>我要办理</t>
  </si>
  <si>
    <t>跨境理财通-南向通-转账-展现</t>
  </si>
  <si>
    <t>kjlct_nxt_zz_zx</t>
  </si>
  <si>
    <t>跨境理财通-南向通-转账-转账查询</t>
  </si>
  <si>
    <t>kjlct_nxt_zz_zzcx</t>
  </si>
  <si>
    <t>跨境理财通-南向通-转账-立刻转账</t>
  </si>
  <si>
    <t>kjlct_nxt_zz_lkzz</t>
  </si>
  <si>
    <t>跨境理财通-南向通-转账-二次确认-确认</t>
  </si>
  <si>
    <t>kjlct_nxt_zz_ecqr-qr</t>
  </si>
  <si>
    <t>跨境理财通-南向通-转账-弹窗-确认</t>
  </si>
  <si>
    <t>kjlct_nxt_zz_tc-qr</t>
  </si>
  <si>
    <t>跨境理财通-南向通-转账-转账查询-展现</t>
  </si>
  <si>
    <t>kjlct_nxt_zz_zzcx_zx</t>
  </si>
  <si>
    <t>跨境理财通-南向通-转账-转账查询-tab</t>
  </si>
  <si>
    <t>kjlct_nxt_zz_zzcx_tab</t>
  </si>
  <si>
    <t>跨境理财通-南向通-我的账户-账户信息-展现</t>
  </si>
  <si>
    <t>kjlct_nxt_wdzh_zhxx_zx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</si>
</sst>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21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24" applyNumberFormat="0" applyAlignment="0" applyProtection="0">
      <alignment vertical="center"/>
    </xf>
    <xf numFmtId="0" fontId="21" fillId="11" borderId="20" applyNumberFormat="0" applyAlignment="0" applyProtection="0">
      <alignment vertical="center"/>
    </xf>
    <xf numFmtId="0" fontId="22" fillId="12" borderId="2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0" xfId="0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jpe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64"/>
  <sheetViews>
    <sheetView zoomScale="105" zoomScaleNormal="105" workbookViewId="0">
      <pane ySplit="1" topLeftCell="A3" activePane="bottomLeft" state="frozen"/>
      <selection/>
      <selection pane="bottomLeft" activeCell="J6" sqref="J6"/>
    </sheetView>
  </sheetViews>
  <sheetFormatPr defaultColWidth="9.14545454545454" defaultRowHeight="14"/>
  <cols>
    <col min="4" max="4" width="10.8545454545455" customWidth="1"/>
    <col min="6" max="6" width="30.8909090909091" style="4" customWidth="1"/>
    <col min="19" max="19" width="10.5636363636364" customWidth="1"/>
  </cols>
  <sheetData>
    <row r="1" s="1" customFormat="1" ht="28" spans="1:32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6" t="s">
        <v>8</v>
      </c>
      <c r="J1" s="36" t="s">
        <v>7</v>
      </c>
      <c r="K1" s="36" t="s">
        <v>8</v>
      </c>
      <c r="L1" s="6" t="s">
        <v>7</v>
      </c>
      <c r="M1" s="6" t="s">
        <v>8</v>
      </c>
      <c r="N1" s="6" t="s">
        <v>7</v>
      </c>
      <c r="O1" s="36" t="s">
        <v>8</v>
      </c>
      <c r="P1" s="6" t="s">
        <v>7</v>
      </c>
      <c r="Q1" s="6" t="s">
        <v>8</v>
      </c>
      <c r="R1" s="6" t="s">
        <v>7</v>
      </c>
      <c r="S1" s="36" t="s">
        <v>8</v>
      </c>
      <c r="T1" s="6" t="s">
        <v>7</v>
      </c>
      <c r="U1" s="6" t="s">
        <v>8</v>
      </c>
      <c r="V1" s="6"/>
      <c r="W1" s="6"/>
      <c r="X1" s="6" t="s">
        <v>7</v>
      </c>
      <c r="Y1" s="6" t="s">
        <v>8</v>
      </c>
      <c r="Z1" s="6" t="s">
        <v>7</v>
      </c>
      <c r="AA1" s="6" t="s">
        <v>8</v>
      </c>
      <c r="AB1" s="36" t="s">
        <v>7</v>
      </c>
      <c r="AC1" s="6" t="s">
        <v>8</v>
      </c>
      <c r="AD1" s="6" t="s">
        <v>7</v>
      </c>
      <c r="AE1" s="6" t="s">
        <v>8</v>
      </c>
      <c r="AF1" s="61"/>
    </row>
    <row r="2" s="1" customFormat="1" ht="39" spans="1:32">
      <c r="A2" s="13">
        <v>1</v>
      </c>
      <c r="B2" s="13"/>
      <c r="C2" s="14"/>
      <c r="D2" s="15" t="s">
        <v>9</v>
      </c>
      <c r="E2" s="15" t="s">
        <v>10</v>
      </c>
      <c r="F2" s="16" t="str">
        <f>_xlfn.DISPIMG("ID_A601C12160DC4767B3939B6E427313CC",1)</f>
        <v>=DISPIMG("ID_A601C12160DC4767B3939B6E427313CC",1)</v>
      </c>
      <c r="G2" s="15" t="s">
        <v>11</v>
      </c>
      <c r="H2" s="17" t="s">
        <v>12</v>
      </c>
      <c r="I2" s="42" t="s">
        <v>13</v>
      </c>
      <c r="J2" s="43" t="s">
        <v>14</v>
      </c>
      <c r="K2" s="43" t="s">
        <v>15</v>
      </c>
      <c r="L2" s="23" t="s">
        <v>16</v>
      </c>
      <c r="M2" s="51" t="s">
        <v>17</v>
      </c>
      <c r="N2" s="51" t="s">
        <v>18</v>
      </c>
      <c r="O2" s="15" t="s">
        <v>19</v>
      </c>
      <c r="P2" s="47"/>
      <c r="Q2" s="15"/>
      <c r="R2" s="15"/>
      <c r="S2" s="15"/>
      <c r="T2" s="13"/>
      <c r="U2" s="13"/>
      <c r="V2" s="13"/>
      <c r="W2" s="13"/>
      <c r="X2" s="13"/>
      <c r="Y2" s="13"/>
      <c r="Z2" s="13"/>
      <c r="AA2" s="13"/>
      <c r="AB2" s="42" t="s">
        <v>20</v>
      </c>
      <c r="AC2" s="15" t="s">
        <v>21</v>
      </c>
      <c r="AD2" s="42" t="s">
        <v>22</v>
      </c>
      <c r="AE2" s="15" t="s">
        <v>23</v>
      </c>
      <c r="AF2" s="65"/>
    </row>
    <row r="3" s="1" customFormat="1" ht="46" spans="1:32">
      <c r="A3" s="13">
        <v>2</v>
      </c>
      <c r="B3" s="13"/>
      <c r="C3" s="14"/>
      <c r="D3" s="15" t="s">
        <v>24</v>
      </c>
      <c r="E3" s="15" t="s">
        <v>25</v>
      </c>
      <c r="F3" s="16" t="str">
        <f>_xlfn.DISPIMG("ID_06D3122F64B540A2A35634CC688802C4",1)</f>
        <v>=DISPIMG("ID_06D3122F64B540A2A35634CC688802C4",1)</v>
      </c>
      <c r="G3" s="15" t="s">
        <v>26</v>
      </c>
      <c r="H3" s="17" t="s">
        <v>12</v>
      </c>
      <c r="I3" s="42" t="s">
        <v>13</v>
      </c>
      <c r="J3" s="43" t="s">
        <v>14</v>
      </c>
      <c r="K3" s="43" t="s">
        <v>15</v>
      </c>
      <c r="L3" s="44" t="s">
        <v>16</v>
      </c>
      <c r="M3" s="45" t="s">
        <v>27</v>
      </c>
      <c r="N3" s="46" t="s">
        <v>28</v>
      </c>
      <c r="O3" s="15" t="s">
        <v>29</v>
      </c>
      <c r="P3" s="47" t="s">
        <v>30</v>
      </c>
      <c r="Q3" s="15" t="s">
        <v>31</v>
      </c>
      <c r="R3" s="15" t="s">
        <v>32</v>
      </c>
      <c r="S3" s="15" t="s">
        <v>33</v>
      </c>
      <c r="T3" s="13"/>
      <c r="U3" s="13"/>
      <c r="V3" s="13"/>
      <c r="W3" s="13"/>
      <c r="X3" s="13"/>
      <c r="Y3" s="13"/>
      <c r="Z3" s="13"/>
      <c r="AA3" s="13"/>
      <c r="AB3" s="63" t="s">
        <v>20</v>
      </c>
      <c r="AC3" s="27" t="s">
        <v>29</v>
      </c>
      <c r="AD3" s="64" t="s">
        <v>22</v>
      </c>
      <c r="AE3" s="27" t="s">
        <v>34</v>
      </c>
      <c r="AF3" s="65"/>
    </row>
    <row r="4" s="1" customFormat="1" ht="46" spans="1:32">
      <c r="A4" s="13">
        <v>3</v>
      </c>
      <c r="B4" s="13"/>
      <c r="C4" s="14"/>
      <c r="D4" s="15" t="s">
        <v>35</v>
      </c>
      <c r="E4" s="15" t="s">
        <v>36</v>
      </c>
      <c r="F4" s="16" t="str">
        <f>_xlfn.DISPIMG("ID_9DE6B34B35E941A38AF9DD4BD855EA1B",1)</f>
        <v>=DISPIMG("ID_9DE6B34B35E941A38AF9DD4BD855EA1B",1)</v>
      </c>
      <c r="G4" s="15" t="s">
        <v>37</v>
      </c>
      <c r="H4" s="17" t="s">
        <v>12</v>
      </c>
      <c r="I4" s="42" t="s">
        <v>13</v>
      </c>
      <c r="J4" s="43" t="s">
        <v>14</v>
      </c>
      <c r="K4" s="43" t="s">
        <v>15</v>
      </c>
      <c r="L4" s="44" t="s">
        <v>16</v>
      </c>
      <c r="M4" s="45" t="s">
        <v>27</v>
      </c>
      <c r="N4" s="46" t="s">
        <v>28</v>
      </c>
      <c r="O4" s="15" t="s">
        <v>29</v>
      </c>
      <c r="P4" s="47" t="s">
        <v>30</v>
      </c>
      <c r="Q4" s="15" t="s">
        <v>23</v>
      </c>
      <c r="R4" s="15" t="s">
        <v>32</v>
      </c>
      <c r="S4" s="15" t="s">
        <v>38</v>
      </c>
      <c r="T4" s="13"/>
      <c r="U4" s="13"/>
      <c r="V4" s="13"/>
      <c r="W4" s="13"/>
      <c r="X4" s="13"/>
      <c r="Y4" s="13"/>
      <c r="Z4" s="13"/>
      <c r="AA4" s="13"/>
      <c r="AB4" s="63" t="s">
        <v>20</v>
      </c>
      <c r="AC4" s="27" t="s">
        <v>29</v>
      </c>
      <c r="AD4" s="64" t="s">
        <v>22</v>
      </c>
      <c r="AE4" s="27" t="s">
        <v>34</v>
      </c>
      <c r="AF4" s="65"/>
    </row>
    <row r="5" s="3" customFormat="1" ht="61" spans="1:113">
      <c r="A5" s="13">
        <v>4</v>
      </c>
      <c r="B5" s="22"/>
      <c r="C5" s="22"/>
      <c r="D5" s="20" t="s">
        <v>39</v>
      </c>
      <c r="E5" s="20" t="s">
        <v>40</v>
      </c>
      <c r="F5" s="21" t="str">
        <f>_xlfn.DISPIMG("ID_14944F40C11D43B69F02266767A93225",1)</f>
        <v>=DISPIMG("ID_14944F40C11D43B69F02266767A93225",1)</v>
      </c>
      <c r="G5" s="20" t="s">
        <v>41</v>
      </c>
      <c r="H5" s="23" t="s">
        <v>12</v>
      </c>
      <c r="I5" s="50" t="s">
        <v>42</v>
      </c>
      <c r="J5" s="50" t="s">
        <v>14</v>
      </c>
      <c r="K5" s="50" t="s">
        <v>15</v>
      </c>
      <c r="L5" s="23" t="s">
        <v>16</v>
      </c>
      <c r="M5" s="51" t="s">
        <v>17</v>
      </c>
      <c r="N5" s="51" t="s">
        <v>18</v>
      </c>
      <c r="O5" s="15" t="s">
        <v>29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63" t="s">
        <v>20</v>
      </c>
      <c r="AC5" s="27" t="s">
        <v>29</v>
      </c>
      <c r="AD5" s="64" t="s">
        <v>22</v>
      </c>
      <c r="AE5" s="27" t="s">
        <v>34</v>
      </c>
      <c r="AF5" s="22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70"/>
    </row>
    <row r="6" customFormat="1" ht="92" spans="1:112">
      <c r="A6" s="13">
        <v>5</v>
      </c>
      <c r="B6" s="22"/>
      <c r="C6" s="22"/>
      <c r="D6" s="15" t="s">
        <v>43</v>
      </c>
      <c r="E6" s="15" t="s">
        <v>44</v>
      </c>
      <c r="F6" s="16" t="str">
        <f>_xlfn.DISPIMG("ID_EEF801365E604AEF88617DABFB523C3F",1)</f>
        <v>=DISPIMG("ID_EEF801365E604AEF88617DABFB523C3F",1)</v>
      </c>
      <c r="G6" s="15" t="s">
        <v>45</v>
      </c>
      <c r="H6" s="24" t="s">
        <v>46</v>
      </c>
      <c r="I6" s="42" t="s">
        <v>13</v>
      </c>
      <c r="J6" s="47" t="s">
        <v>47</v>
      </c>
      <c r="K6" s="15" t="s">
        <v>48</v>
      </c>
      <c r="L6" s="45" t="s">
        <v>49</v>
      </c>
      <c r="M6" s="45" t="s">
        <v>50</v>
      </c>
      <c r="N6" s="45" t="s">
        <v>18</v>
      </c>
      <c r="O6" s="15" t="s">
        <v>29</v>
      </c>
      <c r="P6" s="15" t="s">
        <v>51</v>
      </c>
      <c r="Q6" s="15" t="s">
        <v>52</v>
      </c>
      <c r="R6" s="15" t="s">
        <v>53</v>
      </c>
      <c r="S6" s="15" t="s">
        <v>54</v>
      </c>
      <c r="T6" s="15" t="s">
        <v>55</v>
      </c>
      <c r="U6" s="24" t="s">
        <v>56</v>
      </c>
      <c r="V6" s="22"/>
      <c r="W6" s="22"/>
      <c r="X6" s="22"/>
      <c r="Y6" s="22"/>
      <c r="Z6" s="22"/>
      <c r="AA6" s="22"/>
      <c r="AB6" s="63" t="s">
        <v>20</v>
      </c>
      <c r="AC6" s="27" t="s">
        <v>29</v>
      </c>
      <c r="AD6" s="64" t="s">
        <v>22</v>
      </c>
      <c r="AE6" s="27" t="s">
        <v>57</v>
      </c>
      <c r="AF6" s="22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</row>
    <row r="7" ht="76" spans="1:112">
      <c r="A7" s="13">
        <v>6</v>
      </c>
      <c r="B7" s="3"/>
      <c r="C7" s="3"/>
      <c r="D7" s="15" t="s">
        <v>58</v>
      </c>
      <c r="E7" s="15" t="s">
        <v>59</v>
      </c>
      <c r="F7" s="16" t="str">
        <f>_xlfn.DISPIMG("ID_B813BDFF0A0941E4B1709D87D8946A27",1)</f>
        <v>=DISPIMG("ID_B813BDFF0A0941E4B1709D87D8946A27",1)</v>
      </c>
      <c r="G7" s="15" t="s">
        <v>60</v>
      </c>
      <c r="H7" s="25" t="s">
        <v>12</v>
      </c>
      <c r="I7" s="42" t="s">
        <v>13</v>
      </c>
      <c r="J7" s="42" t="s">
        <v>14</v>
      </c>
      <c r="K7" s="42" t="s">
        <v>15</v>
      </c>
      <c r="L7" s="25" t="s">
        <v>16</v>
      </c>
      <c r="M7" s="45" t="s">
        <v>50</v>
      </c>
      <c r="N7" s="25" t="s">
        <v>28</v>
      </c>
      <c r="O7" s="15" t="s">
        <v>29</v>
      </c>
      <c r="P7" s="15" t="s">
        <v>51</v>
      </c>
      <c r="Q7" s="15" t="s">
        <v>61</v>
      </c>
      <c r="R7" s="15" t="s">
        <v>62</v>
      </c>
      <c r="S7" s="15" t="s">
        <v>63</v>
      </c>
      <c r="T7" s="56" t="s">
        <v>64</v>
      </c>
      <c r="U7" s="34" t="s">
        <v>65</v>
      </c>
      <c r="V7" s="3"/>
      <c r="W7" s="3"/>
      <c r="X7" s="15" t="s">
        <v>66</v>
      </c>
      <c r="Y7" s="15" t="s">
        <v>67</v>
      </c>
      <c r="Z7" s="25"/>
      <c r="AA7" s="25"/>
      <c r="AB7" s="42" t="s">
        <v>20</v>
      </c>
      <c r="AC7" s="27" t="s">
        <v>29</v>
      </c>
      <c r="AD7" s="25" t="s">
        <v>22</v>
      </c>
      <c r="AE7" s="27" t="s">
        <v>68</v>
      </c>
      <c r="AF7" s="3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</row>
    <row r="8" ht="92" spans="1:112">
      <c r="A8" s="13">
        <v>7</v>
      </c>
      <c r="B8" s="3"/>
      <c r="C8" s="3"/>
      <c r="D8" s="15" t="s">
        <v>69</v>
      </c>
      <c r="E8" s="15" t="s">
        <v>70</v>
      </c>
      <c r="F8" s="16" t="str">
        <f>_xlfn.DISPIMG("ID_E457F77B8B764ED2A79AD623F5FF20A7",1)</f>
        <v>=DISPIMG("ID_E457F77B8B764ED2A79AD623F5FF20A7",1)</v>
      </c>
      <c r="G8" s="15" t="s">
        <v>71</v>
      </c>
      <c r="H8" s="17" t="s">
        <v>12</v>
      </c>
      <c r="I8" s="42" t="s">
        <v>13</v>
      </c>
      <c r="J8" s="43" t="s">
        <v>14</v>
      </c>
      <c r="K8" s="43" t="s">
        <v>15</v>
      </c>
      <c r="L8" s="44" t="s">
        <v>16</v>
      </c>
      <c r="M8" s="45" t="s">
        <v>72</v>
      </c>
      <c r="N8" s="49" t="s">
        <v>28</v>
      </c>
      <c r="O8" s="15" t="s">
        <v>29</v>
      </c>
      <c r="P8" s="15" t="s">
        <v>73</v>
      </c>
      <c r="Q8" s="15" t="s">
        <v>74</v>
      </c>
      <c r="R8" s="15" t="s">
        <v>62</v>
      </c>
      <c r="S8" s="15" t="s">
        <v>63</v>
      </c>
      <c r="T8" s="3"/>
      <c r="U8" s="3"/>
      <c r="V8" s="3"/>
      <c r="W8" s="3"/>
      <c r="X8" s="3"/>
      <c r="Y8" s="3"/>
      <c r="Z8" s="3"/>
      <c r="AA8" s="3"/>
      <c r="AB8" s="42" t="s">
        <v>20</v>
      </c>
      <c r="AC8" s="27" t="s">
        <v>29</v>
      </c>
      <c r="AD8" s="25" t="s">
        <v>22</v>
      </c>
      <c r="AE8" s="27" t="s">
        <v>68</v>
      </c>
      <c r="AF8" s="3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</row>
    <row r="9" ht="92" spans="1:112">
      <c r="A9" s="13">
        <v>8</v>
      </c>
      <c r="B9" s="3"/>
      <c r="C9" s="3"/>
      <c r="D9" s="15" t="s">
        <v>75</v>
      </c>
      <c r="E9" s="15" t="s">
        <v>76</v>
      </c>
      <c r="F9" s="16" t="str">
        <f>_xlfn.DISPIMG("ID_428DB2B69E794B228362F2F433AC1089",1)</f>
        <v>=DISPIMG("ID_428DB2B69E794B228362F2F433AC1089",1)</v>
      </c>
      <c r="G9" s="15" t="s">
        <v>77</v>
      </c>
      <c r="H9" s="17" t="s">
        <v>12</v>
      </c>
      <c r="I9" s="42" t="s">
        <v>13</v>
      </c>
      <c r="J9" s="43" t="s">
        <v>14</v>
      </c>
      <c r="K9" s="43" t="s">
        <v>15</v>
      </c>
      <c r="L9" s="44" t="s">
        <v>16</v>
      </c>
      <c r="M9" s="45" t="s">
        <v>50</v>
      </c>
      <c r="N9" s="49" t="s">
        <v>28</v>
      </c>
      <c r="O9" s="15" t="s">
        <v>29</v>
      </c>
      <c r="P9" s="15" t="s">
        <v>51</v>
      </c>
      <c r="Q9" s="15" t="s">
        <v>78</v>
      </c>
      <c r="R9" s="15" t="s">
        <v>62</v>
      </c>
      <c r="S9" s="15" t="s">
        <v>63</v>
      </c>
      <c r="T9" s="15" t="s">
        <v>79</v>
      </c>
      <c r="U9" s="15" t="s">
        <v>80</v>
      </c>
      <c r="V9" s="3"/>
      <c r="W9" s="3"/>
      <c r="X9" s="15" t="s">
        <v>64</v>
      </c>
      <c r="Y9" s="15" t="s">
        <v>65</v>
      </c>
      <c r="Z9" s="3"/>
      <c r="AA9" s="3"/>
      <c r="AB9" s="42" t="s">
        <v>20</v>
      </c>
      <c r="AC9" s="27" t="s">
        <v>29</v>
      </c>
      <c r="AD9" s="25" t="s">
        <v>22</v>
      </c>
      <c r="AE9" s="27" t="s">
        <v>68</v>
      </c>
      <c r="AF9" s="3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</row>
    <row r="10" ht="61" spans="1:112">
      <c r="A10" s="13">
        <v>9</v>
      </c>
      <c r="B10" s="3"/>
      <c r="C10" s="3"/>
      <c r="D10" s="15" t="s">
        <v>81</v>
      </c>
      <c r="E10" s="15" t="s">
        <v>82</v>
      </c>
      <c r="F10" s="16" t="str">
        <f>_xlfn.DISPIMG("ID_91D5D091D7424E7C819FB37DA3055E36",1)</f>
        <v>=DISPIMG("ID_91D5D091D7424E7C819FB37DA3055E36",1)</v>
      </c>
      <c r="G10" s="15" t="s">
        <v>83</v>
      </c>
      <c r="H10" s="17" t="s">
        <v>12</v>
      </c>
      <c r="I10" s="42" t="s">
        <v>13</v>
      </c>
      <c r="J10" s="43" t="s">
        <v>14</v>
      </c>
      <c r="K10" s="43" t="s">
        <v>15</v>
      </c>
      <c r="L10" s="44" t="s">
        <v>16</v>
      </c>
      <c r="M10" s="45" t="s">
        <v>84</v>
      </c>
      <c r="N10" s="49" t="s">
        <v>28</v>
      </c>
      <c r="O10" s="15" t="s">
        <v>29</v>
      </c>
      <c r="P10" s="15" t="s">
        <v>73</v>
      </c>
      <c r="Q10" s="15" t="s">
        <v>85</v>
      </c>
      <c r="R10" s="15" t="s">
        <v>86</v>
      </c>
      <c r="S10" s="15" t="s">
        <v>63</v>
      </c>
      <c r="T10" s="3"/>
      <c r="U10" s="3"/>
      <c r="V10" s="3"/>
      <c r="W10" s="3"/>
      <c r="X10" s="3"/>
      <c r="Y10" s="3"/>
      <c r="Z10" s="3"/>
      <c r="AA10" s="3"/>
      <c r="AB10" s="42" t="s">
        <v>20</v>
      </c>
      <c r="AC10" s="27" t="s">
        <v>29</v>
      </c>
      <c r="AD10" s="25" t="s">
        <v>22</v>
      </c>
      <c r="AE10" s="27" t="s">
        <v>68</v>
      </c>
      <c r="AF10" s="3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</row>
    <row r="11" customFormat="1" ht="46" spans="1:112">
      <c r="A11" s="13">
        <v>10</v>
      </c>
      <c r="B11" s="3"/>
      <c r="C11" s="3"/>
      <c r="D11" s="15" t="s">
        <v>87</v>
      </c>
      <c r="E11" s="15" t="s">
        <v>88</v>
      </c>
      <c r="F11" s="16" t="str">
        <f>_xlfn.DISPIMG("ID_D26EBB37871E402982BA666A9499F7B4",1)</f>
        <v>=DISPIMG("ID_D26EBB37871E402982BA666A9499F7B4",1)</v>
      </c>
      <c r="G11" s="15" t="s">
        <v>89</v>
      </c>
      <c r="H11" s="17" t="s">
        <v>12</v>
      </c>
      <c r="I11" s="42" t="s">
        <v>13</v>
      </c>
      <c r="J11" s="43" t="s">
        <v>14</v>
      </c>
      <c r="K11" s="43" t="s">
        <v>15</v>
      </c>
      <c r="L11" s="44" t="s">
        <v>16</v>
      </c>
      <c r="M11" s="45" t="s">
        <v>84</v>
      </c>
      <c r="N11" s="49" t="s">
        <v>28</v>
      </c>
      <c r="O11" s="15" t="s">
        <v>29</v>
      </c>
      <c r="P11" s="15" t="s">
        <v>73</v>
      </c>
      <c r="Q11" s="15" t="s">
        <v>90</v>
      </c>
      <c r="R11" s="15" t="s">
        <v>86</v>
      </c>
      <c r="S11" s="15" t="s">
        <v>63</v>
      </c>
      <c r="T11" s="3"/>
      <c r="U11" s="3"/>
      <c r="V11" s="3"/>
      <c r="W11" s="3"/>
      <c r="X11" s="3"/>
      <c r="Y11" s="3"/>
      <c r="Z11" s="3"/>
      <c r="AA11" s="3"/>
      <c r="AB11" s="42" t="s">
        <v>20</v>
      </c>
      <c r="AC11" s="27" t="s">
        <v>29</v>
      </c>
      <c r="AD11" s="25" t="s">
        <v>22</v>
      </c>
      <c r="AE11" s="27" t="s">
        <v>68</v>
      </c>
      <c r="AF11" s="3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</row>
    <row r="12" s="4" customFormat="1" ht="92" spans="1:112">
      <c r="A12" s="13">
        <v>11</v>
      </c>
      <c r="B12" s="26"/>
      <c r="C12" s="26"/>
      <c r="D12" s="15" t="s">
        <v>91</v>
      </c>
      <c r="E12" s="27" t="s">
        <v>92</v>
      </c>
      <c r="F12" s="16" t="str">
        <f>_xlfn.DISPIMG("ID_7998408D845447869D9998AFC496DD13",1)</f>
        <v>=DISPIMG("ID_7998408D845447869D9998AFC496DD13",1)</v>
      </c>
      <c r="G12" s="15" t="s">
        <v>93</v>
      </c>
      <c r="H12" s="25" t="s">
        <v>12</v>
      </c>
      <c r="I12" s="42" t="s">
        <v>13</v>
      </c>
      <c r="J12" s="25" t="s">
        <v>14</v>
      </c>
      <c r="K12" s="25" t="s">
        <v>15</v>
      </c>
      <c r="L12" s="25" t="s">
        <v>16</v>
      </c>
      <c r="M12" s="25" t="s">
        <v>94</v>
      </c>
      <c r="N12" s="25" t="s">
        <v>28</v>
      </c>
      <c r="O12" s="15" t="s">
        <v>29</v>
      </c>
      <c r="P12" s="25" t="s">
        <v>95</v>
      </c>
      <c r="Q12" s="25" t="s">
        <v>96</v>
      </c>
      <c r="R12" s="57"/>
      <c r="S12" s="57"/>
      <c r="T12" s="26"/>
      <c r="U12" s="26"/>
      <c r="V12" s="58"/>
      <c r="W12" s="58"/>
      <c r="X12" s="59"/>
      <c r="Y12" s="59"/>
      <c r="Z12" s="26"/>
      <c r="AA12" s="26"/>
      <c r="AB12" s="42" t="s">
        <v>20</v>
      </c>
      <c r="AC12" s="27" t="s">
        <v>29</v>
      </c>
      <c r="AD12" s="25" t="s">
        <v>22</v>
      </c>
      <c r="AE12" s="27" t="s">
        <v>34</v>
      </c>
      <c r="AF12" s="26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</row>
    <row r="13" s="5" customFormat="1" ht="61" spans="1:112">
      <c r="A13" s="13">
        <v>12</v>
      </c>
      <c r="B13" s="28"/>
      <c r="C13" s="28"/>
      <c r="D13" s="29" t="s">
        <v>97</v>
      </c>
      <c r="E13" s="30" t="s">
        <v>98</v>
      </c>
      <c r="F13" s="31" t="str">
        <f>_xlfn.DISPIMG("ID_76F4D39B8D2E4E4C89FE701B6F058A4F",1)</f>
        <v>=DISPIMG("ID_76F4D39B8D2E4E4C89FE701B6F058A4F",1)</v>
      </c>
      <c r="G13" s="32" t="s">
        <v>99</v>
      </c>
      <c r="H13" s="33" t="s">
        <v>100</v>
      </c>
      <c r="I13" s="52" t="s">
        <v>42</v>
      </c>
      <c r="J13" s="33" t="s">
        <v>101</v>
      </c>
      <c r="K13" s="33" t="s">
        <v>102</v>
      </c>
      <c r="L13" s="53" t="s">
        <v>103</v>
      </c>
      <c r="M13" s="45" t="s">
        <v>104</v>
      </c>
      <c r="N13" s="45" t="s">
        <v>105</v>
      </c>
      <c r="O13" s="45" t="s">
        <v>106</v>
      </c>
      <c r="P13" s="45"/>
      <c r="Q13" s="45"/>
      <c r="R13" s="57"/>
      <c r="S13" s="57"/>
      <c r="T13" s="28"/>
      <c r="U13" s="28"/>
      <c r="V13" s="58"/>
      <c r="W13" s="58"/>
      <c r="X13" s="59"/>
      <c r="Y13" s="59"/>
      <c r="Z13" s="28"/>
      <c r="AA13" s="28"/>
      <c r="AB13" s="45" t="s">
        <v>107</v>
      </c>
      <c r="AC13" s="45" t="s">
        <v>108</v>
      </c>
      <c r="AD13" s="45" t="s">
        <v>109</v>
      </c>
      <c r="AE13" s="15" t="s">
        <v>31</v>
      </c>
      <c r="AF13" s="28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</row>
    <row r="14" s="1" customFormat="1" ht="46" spans="1:32">
      <c r="A14" s="13">
        <v>13</v>
      </c>
      <c r="B14" s="13"/>
      <c r="C14" s="14"/>
      <c r="D14" s="15" t="s">
        <v>110</v>
      </c>
      <c r="E14" s="34" t="s">
        <v>111</v>
      </c>
      <c r="F14" s="16" t="str">
        <f>_xlfn.DISPIMG("ID_58A32A6DC0CA4F07A764AAFEDDF5FA2E",1)</f>
        <v>=DISPIMG("ID_58A32A6DC0CA4F07A764AAFEDDF5FA2E",1)</v>
      </c>
      <c r="G14" s="15" t="s">
        <v>26</v>
      </c>
      <c r="H14" s="17" t="s">
        <v>12</v>
      </c>
      <c r="I14" s="42" t="s">
        <v>13</v>
      </c>
      <c r="J14" s="43" t="s">
        <v>14</v>
      </c>
      <c r="K14" s="43" t="s">
        <v>15</v>
      </c>
      <c r="L14" s="44" t="s">
        <v>16</v>
      </c>
      <c r="M14" s="45" t="s">
        <v>84</v>
      </c>
      <c r="N14" s="49" t="s">
        <v>28</v>
      </c>
      <c r="O14" s="15" t="s">
        <v>29</v>
      </c>
      <c r="P14" s="15" t="s">
        <v>73</v>
      </c>
      <c r="Q14" s="15" t="s">
        <v>112</v>
      </c>
      <c r="R14" s="15"/>
      <c r="S14" s="15"/>
      <c r="T14" s="13"/>
      <c r="U14" s="13"/>
      <c r="V14" s="13"/>
      <c r="W14" s="13"/>
      <c r="X14" s="13"/>
      <c r="Y14" s="13"/>
      <c r="Z14" s="13"/>
      <c r="AA14" s="13"/>
      <c r="AB14" s="42" t="s">
        <v>20</v>
      </c>
      <c r="AC14" s="15" t="s">
        <v>21</v>
      </c>
      <c r="AD14" s="42" t="s">
        <v>22</v>
      </c>
      <c r="AE14" s="15" t="s">
        <v>31</v>
      </c>
      <c r="AF14" s="65"/>
    </row>
    <row r="15" s="3" customFormat="1" ht="76" spans="1:113">
      <c r="A15" s="13">
        <v>14</v>
      </c>
      <c r="B15" s="22"/>
      <c r="C15" s="22"/>
      <c r="D15" s="20" t="s">
        <v>113</v>
      </c>
      <c r="E15" s="20" t="s">
        <v>114</v>
      </c>
      <c r="F15" s="21" t="str">
        <f>_xlfn.DISPIMG("ID_7A47EEBC9E924682B40015BC6D61BA73",1)</f>
        <v>=DISPIMG("ID_7A47EEBC9E924682B40015BC6D61BA73",1)</v>
      </c>
      <c r="G15" s="20" t="s">
        <v>115</v>
      </c>
      <c r="H15" s="23" t="s">
        <v>12</v>
      </c>
      <c r="I15" s="50" t="s">
        <v>42</v>
      </c>
      <c r="J15" s="50" t="s">
        <v>14</v>
      </c>
      <c r="K15" s="50" t="s">
        <v>15</v>
      </c>
      <c r="L15" s="23" t="s">
        <v>16</v>
      </c>
      <c r="M15" s="51" t="s">
        <v>17</v>
      </c>
      <c r="N15" s="51" t="s">
        <v>18</v>
      </c>
      <c r="O15" s="15" t="s">
        <v>116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63" t="s">
        <v>20</v>
      </c>
      <c r="AC15" s="27" t="s">
        <v>29</v>
      </c>
      <c r="AD15" s="64" t="s">
        <v>22</v>
      </c>
      <c r="AE15" s="27" t="s">
        <v>116</v>
      </c>
      <c r="AF15" s="22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70"/>
    </row>
    <row r="16" s="4" customFormat="1" ht="76" spans="1:112">
      <c r="A16" s="13">
        <v>15</v>
      </c>
      <c r="B16" s="26"/>
      <c r="C16" s="26"/>
      <c r="D16" s="15" t="s">
        <v>117</v>
      </c>
      <c r="E16" s="15" t="s">
        <v>118</v>
      </c>
      <c r="F16" s="16" t="str">
        <f>_xlfn.DISPIMG("ID_E457F77B8B764ED2A79AD623F5FF20A7",1)</f>
        <v>=DISPIMG("ID_E457F77B8B764ED2A79AD623F5FF20A7",1)</v>
      </c>
      <c r="G16" s="15" t="s">
        <v>119</v>
      </c>
      <c r="H16" s="17" t="s">
        <v>12</v>
      </c>
      <c r="I16" s="42" t="s">
        <v>13</v>
      </c>
      <c r="J16" s="43" t="s">
        <v>14</v>
      </c>
      <c r="K16" s="43" t="s">
        <v>15</v>
      </c>
      <c r="L16" s="44" t="s">
        <v>16</v>
      </c>
      <c r="M16" s="45" t="s">
        <v>72</v>
      </c>
      <c r="N16" s="49" t="s">
        <v>28</v>
      </c>
      <c r="O16" s="15" t="s">
        <v>116</v>
      </c>
      <c r="P16" s="15" t="s">
        <v>73</v>
      </c>
      <c r="Q16" s="15" t="s">
        <v>120</v>
      </c>
      <c r="R16" s="15"/>
      <c r="S16" s="15"/>
      <c r="T16" s="26"/>
      <c r="U16" s="26"/>
      <c r="V16" s="58"/>
      <c r="W16" s="58"/>
      <c r="X16" s="59"/>
      <c r="Y16" s="59"/>
      <c r="Z16" s="26"/>
      <c r="AA16" s="26"/>
      <c r="AB16" s="63" t="s">
        <v>20</v>
      </c>
      <c r="AC16" s="27" t="s">
        <v>29</v>
      </c>
      <c r="AD16" s="64" t="s">
        <v>22</v>
      </c>
      <c r="AE16" s="27" t="s">
        <v>116</v>
      </c>
      <c r="AF16" s="26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</row>
    <row r="17" s="4" customFormat="1" ht="76" spans="1:112">
      <c r="A17" s="13">
        <v>16</v>
      </c>
      <c r="B17" s="26"/>
      <c r="C17" s="26"/>
      <c r="D17" s="15" t="s">
        <v>121</v>
      </c>
      <c r="E17" s="15" t="s">
        <v>122</v>
      </c>
      <c r="F17" s="16" t="str">
        <f>_xlfn.DISPIMG("ID_0223E9C28228419190F161D04C9A55A9",1)</f>
        <v>=DISPIMG("ID_0223E9C28228419190F161D04C9A55A9",1)</v>
      </c>
      <c r="G17" s="15" t="s">
        <v>123</v>
      </c>
      <c r="H17" s="17" t="s">
        <v>12</v>
      </c>
      <c r="I17" s="42" t="s">
        <v>13</v>
      </c>
      <c r="J17" s="43" t="s">
        <v>14</v>
      </c>
      <c r="K17" s="43" t="s">
        <v>15</v>
      </c>
      <c r="L17" s="44" t="s">
        <v>16</v>
      </c>
      <c r="M17" s="45" t="s">
        <v>72</v>
      </c>
      <c r="N17" s="49" t="s">
        <v>28</v>
      </c>
      <c r="O17" s="15" t="s">
        <v>116</v>
      </c>
      <c r="P17" s="15" t="s">
        <v>73</v>
      </c>
      <c r="Q17" s="15" t="s">
        <v>124</v>
      </c>
      <c r="R17" s="57"/>
      <c r="S17" s="57"/>
      <c r="T17" s="26"/>
      <c r="U17" s="26"/>
      <c r="V17" s="58"/>
      <c r="W17" s="58"/>
      <c r="X17" s="59"/>
      <c r="Y17" s="59"/>
      <c r="Z17" s="26"/>
      <c r="AA17" s="26"/>
      <c r="AB17" s="63" t="s">
        <v>20</v>
      </c>
      <c r="AC17" s="27" t="s">
        <v>29</v>
      </c>
      <c r="AD17" s="64" t="s">
        <v>22</v>
      </c>
      <c r="AE17" s="27" t="s">
        <v>116</v>
      </c>
      <c r="AF17" s="26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</row>
    <row r="18" s="4" customFormat="1" ht="61" spans="1:112">
      <c r="A18" s="13">
        <v>17</v>
      </c>
      <c r="B18" s="26"/>
      <c r="C18" s="26"/>
      <c r="D18" s="15" t="s">
        <v>125</v>
      </c>
      <c r="E18" s="15" t="s">
        <v>126</v>
      </c>
      <c r="F18" s="16" t="str">
        <f>_xlfn.DISPIMG("ID_E1D5ED4F376E43F581D8B2B0009DABAA",1)</f>
        <v>=DISPIMG("ID_E1D5ED4F376E43F581D8B2B0009DABAA",1)</v>
      </c>
      <c r="G18" s="15" t="s">
        <v>127</v>
      </c>
      <c r="H18" s="17" t="s">
        <v>12</v>
      </c>
      <c r="I18" s="42" t="s">
        <v>128</v>
      </c>
      <c r="J18" s="43" t="s">
        <v>14</v>
      </c>
      <c r="K18" s="43" t="s">
        <v>15</v>
      </c>
      <c r="L18" s="44" t="s">
        <v>16</v>
      </c>
      <c r="M18" s="45" t="s">
        <v>72</v>
      </c>
      <c r="N18" s="49" t="s">
        <v>28</v>
      </c>
      <c r="O18" s="15" t="s">
        <v>116</v>
      </c>
      <c r="P18" s="15" t="s">
        <v>73</v>
      </c>
      <c r="Q18" s="15" t="s">
        <v>129</v>
      </c>
      <c r="R18" s="57"/>
      <c r="S18" s="57"/>
      <c r="T18" s="26"/>
      <c r="U18" s="26"/>
      <c r="V18" s="58"/>
      <c r="W18" s="58"/>
      <c r="X18" s="59"/>
      <c r="Y18" s="59"/>
      <c r="Z18" s="26"/>
      <c r="AA18" s="26"/>
      <c r="AB18" s="63" t="s">
        <v>20</v>
      </c>
      <c r="AC18" s="27" t="s">
        <v>29</v>
      </c>
      <c r="AD18" s="64" t="s">
        <v>22</v>
      </c>
      <c r="AE18" s="27" t="s">
        <v>116</v>
      </c>
      <c r="AF18" s="26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</row>
    <row r="19" s="4" customFormat="1" ht="76" spans="1:112">
      <c r="A19" s="13">
        <v>18</v>
      </c>
      <c r="B19" s="26"/>
      <c r="C19" s="26"/>
      <c r="D19" s="15" t="s">
        <v>130</v>
      </c>
      <c r="E19" s="15" t="s">
        <v>131</v>
      </c>
      <c r="F19" s="16" t="str">
        <f>_xlfn.DISPIMG("ID_0E2E4B7DCD9B419A88C46F38A86BD23F",1)</f>
        <v>=DISPIMG("ID_0E2E4B7DCD9B419A88C46F38A86BD23F",1)</v>
      </c>
      <c r="G19" s="15" t="s">
        <v>77</v>
      </c>
      <c r="H19" s="17" t="s">
        <v>12</v>
      </c>
      <c r="I19" s="42" t="s">
        <v>13</v>
      </c>
      <c r="J19" s="43" t="s">
        <v>14</v>
      </c>
      <c r="K19" s="43" t="s">
        <v>15</v>
      </c>
      <c r="L19" s="44" t="s">
        <v>16</v>
      </c>
      <c r="M19" s="45" t="s">
        <v>50</v>
      </c>
      <c r="N19" s="49" t="s">
        <v>28</v>
      </c>
      <c r="O19" s="15" t="s">
        <v>116</v>
      </c>
      <c r="P19" s="15" t="s">
        <v>51</v>
      </c>
      <c r="Q19" s="15" t="s">
        <v>132</v>
      </c>
      <c r="R19" s="15"/>
      <c r="S19" s="15"/>
      <c r="T19" s="15"/>
      <c r="U19" s="15"/>
      <c r="V19" s="3"/>
      <c r="W19" s="3"/>
      <c r="X19" s="15" t="s">
        <v>64</v>
      </c>
      <c r="Y19" s="15" t="s">
        <v>65</v>
      </c>
      <c r="Z19" s="26"/>
      <c r="AA19" s="26"/>
      <c r="AB19" s="63" t="s">
        <v>20</v>
      </c>
      <c r="AC19" s="27" t="s">
        <v>29</v>
      </c>
      <c r="AD19" s="64" t="s">
        <v>22</v>
      </c>
      <c r="AE19" s="27" t="s">
        <v>116</v>
      </c>
      <c r="AF19" s="26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</row>
    <row r="20" s="4" customFormat="1" ht="76" spans="1:112">
      <c r="A20" s="13">
        <v>19</v>
      </c>
      <c r="B20" s="26"/>
      <c r="C20" s="26"/>
      <c r="D20" s="15" t="s">
        <v>133</v>
      </c>
      <c r="E20" s="15" t="s">
        <v>134</v>
      </c>
      <c r="F20" s="16" t="str">
        <f>_xlfn.DISPIMG("ID_9C698EC983234BCF9873369174F2A122",1)</f>
        <v>=DISPIMG("ID_9C698EC983234BCF9873369174F2A122",1)</v>
      </c>
      <c r="G20" s="15" t="s">
        <v>135</v>
      </c>
      <c r="H20" s="25" t="s">
        <v>12</v>
      </c>
      <c r="I20" s="42" t="s">
        <v>13</v>
      </c>
      <c r="J20" s="25" t="s">
        <v>14</v>
      </c>
      <c r="K20" s="25" t="s">
        <v>15</v>
      </c>
      <c r="L20" s="79" t="s">
        <v>16</v>
      </c>
      <c r="M20" s="80" t="s">
        <v>136</v>
      </c>
      <c r="N20" s="81" t="s">
        <v>28</v>
      </c>
      <c r="O20" s="25" t="s">
        <v>137</v>
      </c>
      <c r="P20" s="80" t="s">
        <v>138</v>
      </c>
      <c r="Q20" s="25" t="s">
        <v>139</v>
      </c>
      <c r="R20" s="10" t="s">
        <v>140</v>
      </c>
      <c r="S20" s="10" t="s">
        <v>141</v>
      </c>
      <c r="T20" s="26"/>
      <c r="U20" s="26"/>
      <c r="V20" s="58"/>
      <c r="W20" s="58"/>
      <c r="X20" s="59"/>
      <c r="Y20" s="59"/>
      <c r="Z20" s="26"/>
      <c r="AA20" s="26"/>
      <c r="AB20" s="66" t="s">
        <v>20</v>
      </c>
      <c r="AC20" s="27" t="s">
        <v>142</v>
      </c>
      <c r="AD20" s="25" t="s">
        <v>109</v>
      </c>
      <c r="AE20" s="15" t="s">
        <v>143</v>
      </c>
      <c r="AF20" s="26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</row>
    <row r="21" s="4" customFormat="1" ht="101" spans="1:112">
      <c r="A21" s="13">
        <v>20</v>
      </c>
      <c r="B21" s="26"/>
      <c r="C21" s="26"/>
      <c r="D21" s="10" t="s">
        <v>144</v>
      </c>
      <c r="E21" s="10" t="s">
        <v>145</v>
      </c>
      <c r="F21" s="11" t="str">
        <f>_xlfn.DISPIMG("ID_8C449D77A6AC48CF8EBDDD8D1C2D6AA1",1)</f>
        <v>=DISPIMG("ID_8C449D77A6AC48CF8EBDDD8D1C2D6AA1",1)</v>
      </c>
      <c r="G21" s="10" t="s">
        <v>146</v>
      </c>
      <c r="H21" s="35" t="s">
        <v>12</v>
      </c>
      <c r="I21" s="37" t="s">
        <v>13</v>
      </c>
      <c r="J21" s="35" t="s">
        <v>14</v>
      </c>
      <c r="K21" s="35" t="s">
        <v>15</v>
      </c>
      <c r="L21" s="35" t="s">
        <v>16</v>
      </c>
      <c r="M21" s="35" t="s">
        <v>147</v>
      </c>
      <c r="N21" s="35" t="s">
        <v>28</v>
      </c>
      <c r="O21" s="35" t="s">
        <v>148</v>
      </c>
      <c r="P21" s="35" t="s">
        <v>149</v>
      </c>
      <c r="Q21" s="35" t="s">
        <v>150</v>
      </c>
      <c r="R21" s="57"/>
      <c r="S21" s="57"/>
      <c r="T21" s="26"/>
      <c r="U21" s="26"/>
      <c r="V21" s="10" t="s">
        <v>64</v>
      </c>
      <c r="W21" s="10" t="s">
        <v>65</v>
      </c>
      <c r="X21" s="10" t="s">
        <v>151</v>
      </c>
      <c r="Y21" s="10" t="s">
        <v>152</v>
      </c>
      <c r="Z21" s="10"/>
      <c r="AA21" s="10"/>
      <c r="AB21" s="66" t="s">
        <v>20</v>
      </c>
      <c r="AC21" s="27" t="s">
        <v>142</v>
      </c>
      <c r="AD21" s="25" t="s">
        <v>109</v>
      </c>
      <c r="AE21" s="15" t="s">
        <v>143</v>
      </c>
      <c r="AF21" s="26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</row>
    <row r="22" s="4" customFormat="1" ht="61" spans="1:112">
      <c r="A22" s="13">
        <v>21</v>
      </c>
      <c r="B22" s="26"/>
      <c r="C22" s="26"/>
      <c r="D22" s="10" t="s">
        <v>153</v>
      </c>
      <c r="E22" s="10" t="s">
        <v>154</v>
      </c>
      <c r="F22" s="11" t="str">
        <f>_xlfn.DISPIMG("ID_742DF080EF314EBC902625FE05E0DFBD",1)</f>
        <v>=DISPIMG("ID_742DF080EF314EBC902625FE05E0DFBD",1)</v>
      </c>
      <c r="G22" s="10" t="s">
        <v>155</v>
      </c>
      <c r="H22" s="35" t="s">
        <v>12</v>
      </c>
      <c r="I22" s="37" t="s">
        <v>13</v>
      </c>
      <c r="J22" s="35" t="s">
        <v>14</v>
      </c>
      <c r="K22" s="35" t="s">
        <v>15</v>
      </c>
      <c r="L22" s="35" t="s">
        <v>16</v>
      </c>
      <c r="M22" s="35" t="s">
        <v>156</v>
      </c>
      <c r="N22" s="35" t="s">
        <v>28</v>
      </c>
      <c r="O22" s="35" t="s">
        <v>148</v>
      </c>
      <c r="P22" s="35" t="s">
        <v>157</v>
      </c>
      <c r="Q22" s="35" t="s">
        <v>158</v>
      </c>
      <c r="R22" s="57"/>
      <c r="S22" s="57"/>
      <c r="T22" s="26"/>
      <c r="U22" s="26"/>
      <c r="V22" s="10" t="s">
        <v>64</v>
      </c>
      <c r="W22" s="10" t="s">
        <v>65</v>
      </c>
      <c r="X22" s="10" t="s">
        <v>151</v>
      </c>
      <c r="Y22" s="10" t="s">
        <v>152</v>
      </c>
      <c r="Z22" s="10"/>
      <c r="AA22" s="10"/>
      <c r="AB22" s="66" t="s">
        <v>20</v>
      </c>
      <c r="AC22" s="27" t="s">
        <v>142</v>
      </c>
      <c r="AD22" s="25" t="s">
        <v>109</v>
      </c>
      <c r="AE22" s="15" t="s">
        <v>143</v>
      </c>
      <c r="AF22" s="26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</row>
    <row r="23" s="4" customFormat="1" ht="61" spans="1:112">
      <c r="A23" s="13">
        <v>22</v>
      </c>
      <c r="B23" s="26"/>
      <c r="C23" s="26"/>
      <c r="D23" s="10" t="s">
        <v>159</v>
      </c>
      <c r="E23" s="10" t="s">
        <v>160</v>
      </c>
      <c r="F23" s="11" t="str">
        <f>_xlfn.DISPIMG("ID_1B999E0F31D84A27A3546749566AB9F3",1)</f>
        <v>=DISPIMG("ID_1B999E0F31D84A27A3546749566AB9F3",1)</v>
      </c>
      <c r="G23" s="10" t="s">
        <v>161</v>
      </c>
      <c r="H23" s="35" t="s">
        <v>12</v>
      </c>
      <c r="I23" s="37" t="s">
        <v>13</v>
      </c>
      <c r="J23" s="35" t="s">
        <v>14</v>
      </c>
      <c r="K23" s="35" t="s">
        <v>15</v>
      </c>
      <c r="L23" s="35" t="s">
        <v>16</v>
      </c>
      <c r="M23" s="35" t="s">
        <v>162</v>
      </c>
      <c r="N23" s="35" t="s">
        <v>28</v>
      </c>
      <c r="O23" s="35" t="s">
        <v>148</v>
      </c>
      <c r="P23" s="35" t="s">
        <v>163</v>
      </c>
      <c r="Q23" s="35" t="s">
        <v>90</v>
      </c>
      <c r="R23" s="57"/>
      <c r="S23" s="57"/>
      <c r="T23" s="26"/>
      <c r="U23" s="26"/>
      <c r="V23" s="58"/>
      <c r="W23" s="58"/>
      <c r="X23" s="59"/>
      <c r="Y23" s="59"/>
      <c r="Z23" s="26"/>
      <c r="AA23" s="26"/>
      <c r="AB23" s="66" t="s">
        <v>20</v>
      </c>
      <c r="AC23" s="27" t="s">
        <v>142</v>
      </c>
      <c r="AD23" s="25" t="s">
        <v>109</v>
      </c>
      <c r="AE23" s="15" t="s">
        <v>143</v>
      </c>
      <c r="AF23" s="26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</row>
    <row r="24" s="4" customFormat="1" ht="266" customHeight="1" spans="1:112">
      <c r="A24" s="13">
        <v>23</v>
      </c>
      <c r="B24" s="26"/>
      <c r="C24" s="26"/>
      <c r="D24" s="26" t="s">
        <v>164</v>
      </c>
      <c r="E24" s="34" t="s">
        <v>165</v>
      </c>
      <c r="F24" s="71" t="str">
        <f>_xlfn.DISPIMG("ID_F5DA80BCD07F4A44974621862A5C0C01",1)</f>
        <v>=DISPIMG("ID_F5DA80BCD07F4A44974621862A5C0C01",1)</v>
      </c>
      <c r="G24" s="34" t="s">
        <v>166</v>
      </c>
      <c r="H24" s="17" t="s">
        <v>12</v>
      </c>
      <c r="I24" s="42" t="s">
        <v>13</v>
      </c>
      <c r="J24" s="43" t="s">
        <v>14</v>
      </c>
      <c r="K24" s="43" t="s">
        <v>15</v>
      </c>
      <c r="L24" s="44" t="s">
        <v>16</v>
      </c>
      <c r="M24" s="54" t="s">
        <v>17</v>
      </c>
      <c r="N24" s="49" t="s">
        <v>28</v>
      </c>
      <c r="O24" s="34" t="s">
        <v>167</v>
      </c>
      <c r="P24" s="55"/>
      <c r="Q24" s="60"/>
      <c r="R24" s="57"/>
      <c r="S24" s="57"/>
      <c r="T24" s="26"/>
      <c r="U24" s="26"/>
      <c r="V24" s="58"/>
      <c r="W24" s="58"/>
      <c r="X24" s="59"/>
      <c r="Y24" s="59"/>
      <c r="Z24" s="26"/>
      <c r="AA24" s="26"/>
      <c r="AB24" s="66" t="s">
        <v>20</v>
      </c>
      <c r="AC24" s="27" t="s">
        <v>29</v>
      </c>
      <c r="AD24" s="25" t="s">
        <v>109</v>
      </c>
      <c r="AE24" s="15" t="s">
        <v>167</v>
      </c>
      <c r="AF24" s="26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</row>
    <row r="25" s="4" customFormat="1" ht="308" customHeight="1" spans="1:112">
      <c r="A25" s="13">
        <v>24</v>
      </c>
      <c r="B25" s="26"/>
      <c r="C25" s="26"/>
      <c r="D25" s="15" t="s">
        <v>168</v>
      </c>
      <c r="E25" s="15" t="s">
        <v>169</v>
      </c>
      <c r="F25" s="16" t="str">
        <f>_xlfn.DISPIMG("ID_66C5CFC294F64AF285FB204902B48282",1)</f>
        <v>=DISPIMG("ID_66C5CFC294F64AF285FB204902B48282",1)</v>
      </c>
      <c r="G25" s="15" t="s">
        <v>170</v>
      </c>
      <c r="H25" s="17" t="s">
        <v>12</v>
      </c>
      <c r="I25" s="42" t="s">
        <v>13</v>
      </c>
      <c r="J25" s="43" t="s">
        <v>14</v>
      </c>
      <c r="K25" s="43" t="s">
        <v>15</v>
      </c>
      <c r="L25" s="44" t="s">
        <v>16</v>
      </c>
      <c r="M25" s="45" t="s">
        <v>50</v>
      </c>
      <c r="N25" s="49" t="s">
        <v>28</v>
      </c>
      <c r="O25" s="34" t="s">
        <v>167</v>
      </c>
      <c r="P25" s="15" t="s">
        <v>51</v>
      </c>
      <c r="Q25" s="15" t="s">
        <v>171</v>
      </c>
      <c r="R25" s="15" t="s">
        <v>53</v>
      </c>
      <c r="S25" s="15" t="s">
        <v>54</v>
      </c>
      <c r="T25" s="26"/>
      <c r="U25" s="26"/>
      <c r="V25" s="58"/>
      <c r="W25" s="58"/>
      <c r="X25" s="59"/>
      <c r="Y25" s="59"/>
      <c r="Z25" s="26"/>
      <c r="AA25" s="26"/>
      <c r="AB25" s="66" t="s">
        <v>20</v>
      </c>
      <c r="AC25" s="27" t="s">
        <v>29</v>
      </c>
      <c r="AD25" s="25" t="s">
        <v>109</v>
      </c>
      <c r="AE25" s="15" t="s">
        <v>167</v>
      </c>
      <c r="AF25" s="26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</row>
    <row r="26" s="4" customFormat="1" ht="213" customHeight="1" spans="1:112">
      <c r="A26" s="13">
        <v>25</v>
      </c>
      <c r="B26" s="26"/>
      <c r="C26" s="26"/>
      <c r="D26" s="72" t="s">
        <v>172</v>
      </c>
      <c r="E26" s="72" t="s">
        <v>173</v>
      </c>
      <c r="F26" s="73" t="str">
        <f>_xlfn.DISPIMG("ID_DF06B71CDBDA4F348F8C1AB7E0EF61C0",1)</f>
        <v>=DISPIMG("ID_DF06B71CDBDA4F348F8C1AB7E0EF61C0",1)</v>
      </c>
      <c r="G26" s="72" t="s">
        <v>174</v>
      </c>
      <c r="H26" s="74" t="s">
        <v>100</v>
      </c>
      <c r="I26" s="82" t="s">
        <v>42</v>
      </c>
      <c r="J26" s="83" t="s">
        <v>101</v>
      </c>
      <c r="K26" s="83" t="s">
        <v>102</v>
      </c>
      <c r="L26" s="84" t="s">
        <v>103</v>
      </c>
      <c r="M26" s="85" t="s">
        <v>175</v>
      </c>
      <c r="N26" s="86" t="s">
        <v>105</v>
      </c>
      <c r="O26" s="34" t="s">
        <v>167</v>
      </c>
      <c r="P26" s="72"/>
      <c r="Q26" s="72"/>
      <c r="R26" s="72"/>
      <c r="S26" s="72"/>
      <c r="T26" s="26"/>
      <c r="U26" s="26"/>
      <c r="V26" s="58"/>
      <c r="W26" s="58"/>
      <c r="X26" s="59"/>
      <c r="Y26" s="59"/>
      <c r="Z26" s="26"/>
      <c r="AA26" s="26"/>
      <c r="AB26" s="66" t="s">
        <v>20</v>
      </c>
      <c r="AC26" s="27" t="s">
        <v>29</v>
      </c>
      <c r="AD26" s="25" t="s">
        <v>109</v>
      </c>
      <c r="AE26" s="15" t="s">
        <v>167</v>
      </c>
      <c r="AF26" s="26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</row>
    <row r="27" s="4" customFormat="1" ht="117" spans="1:112">
      <c r="A27" s="13">
        <v>26</v>
      </c>
      <c r="B27" s="26"/>
      <c r="C27" s="26"/>
      <c r="D27" s="10" t="s">
        <v>176</v>
      </c>
      <c r="E27" s="75" t="s">
        <v>177</v>
      </c>
      <c r="F27" s="76" t="str">
        <f>_xlfn.DISPIMG("ID_C194CDB3E6064463BB33DDB432025767",1)</f>
        <v>=DISPIMG("ID_C194CDB3E6064463BB33DDB432025767",1)</v>
      </c>
      <c r="G27" s="41" t="s">
        <v>178</v>
      </c>
      <c r="H27" s="35" t="s">
        <v>12</v>
      </c>
      <c r="I27" s="37" t="s">
        <v>13</v>
      </c>
      <c r="J27" s="35" t="s">
        <v>14</v>
      </c>
      <c r="K27" s="35" t="s">
        <v>15</v>
      </c>
      <c r="L27" s="35" t="s">
        <v>16</v>
      </c>
      <c r="M27" s="35" t="s">
        <v>162</v>
      </c>
      <c r="N27" s="35" t="s">
        <v>28</v>
      </c>
      <c r="O27" s="34" t="s">
        <v>167</v>
      </c>
      <c r="P27" s="87" t="s">
        <v>179</v>
      </c>
      <c r="Q27" s="15" t="s">
        <v>180</v>
      </c>
      <c r="R27" s="57"/>
      <c r="S27" s="57"/>
      <c r="T27" s="26"/>
      <c r="U27" s="26"/>
      <c r="V27" s="58"/>
      <c r="W27" s="58"/>
      <c r="X27" s="59"/>
      <c r="Y27" s="59"/>
      <c r="Z27" s="26"/>
      <c r="AA27" s="26"/>
      <c r="AB27" s="66" t="s">
        <v>20</v>
      </c>
      <c r="AC27" s="27" t="s">
        <v>29</v>
      </c>
      <c r="AD27" s="25" t="s">
        <v>109</v>
      </c>
      <c r="AE27" s="15" t="s">
        <v>167</v>
      </c>
      <c r="AF27" s="26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</row>
    <row r="28" s="4" customFormat="1" ht="52" spans="1:112">
      <c r="A28" s="13">
        <v>27</v>
      </c>
      <c r="B28" s="26"/>
      <c r="C28" s="26"/>
      <c r="D28" s="10" t="s">
        <v>181</v>
      </c>
      <c r="E28" s="75" t="s">
        <v>182</v>
      </c>
      <c r="F28" s="77"/>
      <c r="G28" s="41" t="s">
        <v>183</v>
      </c>
      <c r="H28" s="35" t="s">
        <v>12</v>
      </c>
      <c r="I28" s="37" t="s">
        <v>13</v>
      </c>
      <c r="J28" s="35" t="s">
        <v>14</v>
      </c>
      <c r="K28" s="35" t="s">
        <v>15</v>
      </c>
      <c r="L28" s="35" t="s">
        <v>16</v>
      </c>
      <c r="M28" s="35" t="s">
        <v>162</v>
      </c>
      <c r="N28" s="35" t="s">
        <v>28</v>
      </c>
      <c r="O28" s="34" t="s">
        <v>167</v>
      </c>
      <c r="P28" s="35" t="s">
        <v>157</v>
      </c>
      <c r="Q28" s="35" t="s">
        <v>184</v>
      </c>
      <c r="R28" s="57"/>
      <c r="S28" s="57"/>
      <c r="T28" s="26"/>
      <c r="U28" s="26"/>
      <c r="V28" s="58"/>
      <c r="W28" s="58"/>
      <c r="X28" s="59"/>
      <c r="Y28" s="59"/>
      <c r="Z28" s="26"/>
      <c r="AA28" s="26"/>
      <c r="AB28" s="66" t="s">
        <v>20</v>
      </c>
      <c r="AC28" s="27" t="s">
        <v>29</v>
      </c>
      <c r="AD28" s="25" t="s">
        <v>109</v>
      </c>
      <c r="AE28" s="15" t="s">
        <v>167</v>
      </c>
      <c r="AF28" s="26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</row>
    <row r="29" s="4" customFormat="1" ht="61" customHeight="1" spans="1:112">
      <c r="A29" s="13">
        <v>28</v>
      </c>
      <c r="B29" s="26"/>
      <c r="C29" s="26"/>
      <c r="D29" s="15" t="s">
        <v>185</v>
      </c>
      <c r="E29" s="24" t="s">
        <v>186</v>
      </c>
      <c r="F29" s="78"/>
      <c r="G29" s="47" t="s">
        <v>187</v>
      </c>
      <c r="H29" s="45" t="s">
        <v>46</v>
      </c>
      <c r="I29" s="15" t="s">
        <v>188</v>
      </c>
      <c r="J29" s="80" t="s">
        <v>47</v>
      </c>
      <c r="K29" s="80" t="s">
        <v>48</v>
      </c>
      <c r="L29" s="45" t="s">
        <v>49</v>
      </c>
      <c r="M29" s="45" t="s">
        <v>50</v>
      </c>
      <c r="N29" s="45" t="s">
        <v>18</v>
      </c>
      <c r="O29" s="34" t="s">
        <v>167</v>
      </c>
      <c r="P29" s="45" t="s">
        <v>51</v>
      </c>
      <c r="Q29" s="15" t="s">
        <v>189</v>
      </c>
      <c r="R29" s="15" t="s">
        <v>62</v>
      </c>
      <c r="S29" s="15" t="s">
        <v>190</v>
      </c>
      <c r="T29" s="10" t="s">
        <v>64</v>
      </c>
      <c r="U29" s="10" t="s">
        <v>65</v>
      </c>
      <c r="V29" s="10" t="s">
        <v>151</v>
      </c>
      <c r="W29" s="10" t="s">
        <v>152</v>
      </c>
      <c r="X29" s="59"/>
      <c r="Y29" s="59"/>
      <c r="Z29" s="26"/>
      <c r="AA29" s="26"/>
      <c r="AB29" s="66" t="s">
        <v>20</v>
      </c>
      <c r="AC29" s="27" t="s">
        <v>29</v>
      </c>
      <c r="AD29" s="25" t="s">
        <v>109</v>
      </c>
      <c r="AE29" s="15" t="s">
        <v>167</v>
      </c>
      <c r="AF29" s="26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</row>
    <row r="30" s="4" customFormat="1" ht="84" spans="1:112">
      <c r="A30" s="13">
        <v>29</v>
      </c>
      <c r="B30" s="26"/>
      <c r="C30" s="26"/>
      <c r="D30" s="26" t="s">
        <v>191</v>
      </c>
      <c r="E30" s="26" t="s">
        <v>192</v>
      </c>
      <c r="F30" s="26" t="str">
        <f>_xlfn.DISPIMG("ID_90DDE670AFAA4477B28531B0F7AED0A4",1)</f>
        <v>=DISPIMG("ID_90DDE670AFAA4477B28531B0F7AED0A4",1)</v>
      </c>
      <c r="G30" s="34" t="s">
        <v>193</v>
      </c>
      <c r="H30" s="17" t="s">
        <v>12</v>
      </c>
      <c r="I30" s="42" t="s">
        <v>13</v>
      </c>
      <c r="J30" s="43" t="s">
        <v>14</v>
      </c>
      <c r="K30" s="43" t="s">
        <v>15</v>
      </c>
      <c r="L30" s="44" t="s">
        <v>16</v>
      </c>
      <c r="M30" s="54" t="s">
        <v>17</v>
      </c>
      <c r="N30" s="49" t="s">
        <v>28</v>
      </c>
      <c r="O30" s="34" t="s">
        <v>194</v>
      </c>
      <c r="P30" s="55"/>
      <c r="Q30" s="60"/>
      <c r="R30" s="57"/>
      <c r="S30" s="57"/>
      <c r="T30" s="26"/>
      <c r="U30" s="26"/>
      <c r="V30" s="58"/>
      <c r="W30" s="58"/>
      <c r="X30" s="59"/>
      <c r="Y30" s="59"/>
      <c r="Z30" s="26"/>
      <c r="AA30" s="26"/>
      <c r="AB30" s="66" t="s">
        <v>20</v>
      </c>
      <c r="AC30" s="27" t="s">
        <v>29</v>
      </c>
      <c r="AD30" s="25" t="s">
        <v>109</v>
      </c>
      <c r="AE30" s="15" t="s">
        <v>194</v>
      </c>
      <c r="AF30" s="26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</row>
    <row r="31" s="4" customFormat="1" ht="84" spans="1:112">
      <c r="A31" s="13">
        <v>30</v>
      </c>
      <c r="B31" s="26"/>
      <c r="C31" s="26"/>
      <c r="D31" s="26" t="s">
        <v>195</v>
      </c>
      <c r="E31" s="26" t="s">
        <v>196</v>
      </c>
      <c r="F31" s="26" t="str">
        <f>_xlfn.DISPIMG("ID_7461EBDF8688434DB4D62EA40F4466E8",1)</f>
        <v>=DISPIMG("ID_7461EBDF8688434DB4D62EA40F4466E8",1)</v>
      </c>
      <c r="G31" s="10" t="s">
        <v>197</v>
      </c>
      <c r="H31" s="35" t="s">
        <v>12</v>
      </c>
      <c r="I31" s="37" t="s">
        <v>13</v>
      </c>
      <c r="J31" s="35" t="s">
        <v>14</v>
      </c>
      <c r="K31" s="35" t="s">
        <v>15</v>
      </c>
      <c r="L31" s="35" t="s">
        <v>16</v>
      </c>
      <c r="M31" s="35" t="s">
        <v>162</v>
      </c>
      <c r="N31" s="35" t="s">
        <v>28</v>
      </c>
      <c r="O31" s="35" t="s">
        <v>198</v>
      </c>
      <c r="P31" s="35" t="s">
        <v>163</v>
      </c>
      <c r="Q31" s="35" t="s">
        <v>199</v>
      </c>
      <c r="R31" s="57"/>
      <c r="S31" s="57"/>
      <c r="T31" s="26"/>
      <c r="U31" s="26"/>
      <c r="V31" s="58"/>
      <c r="W31" s="58"/>
      <c r="X31" s="59"/>
      <c r="Y31" s="59"/>
      <c r="Z31" s="26"/>
      <c r="AA31" s="26"/>
      <c r="AB31" s="66" t="s">
        <v>20</v>
      </c>
      <c r="AC31" s="27" t="s">
        <v>29</v>
      </c>
      <c r="AD31" s="25" t="s">
        <v>109</v>
      </c>
      <c r="AE31" s="15" t="s">
        <v>194</v>
      </c>
      <c r="AF31" s="26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</row>
    <row r="32" s="4" customFormat="1" ht="61" spans="1:112">
      <c r="A32" s="13">
        <v>31</v>
      </c>
      <c r="B32" s="26"/>
      <c r="C32" s="26"/>
      <c r="D32" s="26" t="s">
        <v>200</v>
      </c>
      <c r="E32" s="26" t="s">
        <v>201</v>
      </c>
      <c r="F32" s="26" t="str">
        <f>_xlfn.DISPIMG("ID_0A14B34250DF469BA894061E16818BD3",1)</f>
        <v>=DISPIMG("ID_0A14B34250DF469BA894061E16818BD3",1)</v>
      </c>
      <c r="G32" s="34" t="s">
        <v>202</v>
      </c>
      <c r="H32" s="17" t="s">
        <v>12</v>
      </c>
      <c r="I32" s="42" t="s">
        <v>13</v>
      </c>
      <c r="J32" s="43" t="s">
        <v>14</v>
      </c>
      <c r="K32" s="43" t="s">
        <v>15</v>
      </c>
      <c r="L32" s="44" t="s">
        <v>16</v>
      </c>
      <c r="M32" s="54" t="s">
        <v>17</v>
      </c>
      <c r="N32" s="49" t="s">
        <v>28</v>
      </c>
      <c r="O32" s="34" t="s">
        <v>203</v>
      </c>
      <c r="P32" s="55"/>
      <c r="Q32" s="60"/>
      <c r="R32" s="57"/>
      <c r="S32" s="57"/>
      <c r="T32" s="26"/>
      <c r="U32" s="26"/>
      <c r="V32" s="58"/>
      <c r="W32" s="58"/>
      <c r="X32" s="59"/>
      <c r="Y32" s="59"/>
      <c r="Z32" s="26"/>
      <c r="AA32" s="26"/>
      <c r="AB32" s="66" t="s">
        <v>20</v>
      </c>
      <c r="AC32" s="27" t="s">
        <v>29</v>
      </c>
      <c r="AD32" s="25" t="s">
        <v>109</v>
      </c>
      <c r="AE32" s="15" t="s">
        <v>204</v>
      </c>
      <c r="AF32" s="26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</row>
    <row r="33" s="4" customFormat="1" ht="68" spans="1:112">
      <c r="A33" s="13">
        <v>32</v>
      </c>
      <c r="B33" s="26"/>
      <c r="C33" s="26"/>
      <c r="D33" s="26" t="s">
        <v>205</v>
      </c>
      <c r="E33" s="26" t="s">
        <v>206</v>
      </c>
      <c r="F33" s="26" t="str">
        <f>_xlfn.DISPIMG("ID_0F8627FB1C3F42F989A32B6A0393C795",1)</f>
        <v>=DISPIMG("ID_0F8627FB1C3F42F989A32B6A0393C795",1)</v>
      </c>
      <c r="G33" s="10" t="s">
        <v>207</v>
      </c>
      <c r="H33" s="35" t="s">
        <v>12</v>
      </c>
      <c r="I33" s="37" t="s">
        <v>13</v>
      </c>
      <c r="J33" s="35" t="s">
        <v>14</v>
      </c>
      <c r="K33" s="35" t="s">
        <v>15</v>
      </c>
      <c r="L33" s="35" t="s">
        <v>16</v>
      </c>
      <c r="M33" s="35" t="s">
        <v>162</v>
      </c>
      <c r="N33" s="35" t="s">
        <v>28</v>
      </c>
      <c r="O33" s="35" t="s">
        <v>203</v>
      </c>
      <c r="P33" s="35" t="s">
        <v>163</v>
      </c>
      <c r="Q33" s="35" t="s">
        <v>208</v>
      </c>
      <c r="R33" s="57"/>
      <c r="S33" s="57"/>
      <c r="T33" s="26"/>
      <c r="U33" s="26"/>
      <c r="V33" s="58"/>
      <c r="W33" s="58"/>
      <c r="X33" s="59"/>
      <c r="Y33" s="59"/>
      <c r="Z33" s="26"/>
      <c r="AA33" s="26"/>
      <c r="AB33" s="66" t="s">
        <v>20</v>
      </c>
      <c r="AC33" s="27" t="s">
        <v>29</v>
      </c>
      <c r="AD33" s="25" t="s">
        <v>109</v>
      </c>
      <c r="AE33" s="15" t="s">
        <v>204</v>
      </c>
      <c r="AF33" s="26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</row>
    <row r="34" s="4" customFormat="1" ht="68" spans="1:112">
      <c r="A34" s="13">
        <v>33</v>
      </c>
      <c r="B34" s="26"/>
      <c r="C34" s="26"/>
      <c r="D34" s="26" t="s">
        <v>209</v>
      </c>
      <c r="E34" s="26" t="s">
        <v>210</v>
      </c>
      <c r="F34" s="26" t="str">
        <f>_xlfn.DISPIMG("ID_A0975EBF00524EF1AD8CFF5DE299C4FB",1)</f>
        <v>=DISPIMG("ID_A0975EBF00524EF1AD8CFF5DE299C4FB",1)</v>
      </c>
      <c r="G34" s="10" t="s">
        <v>211</v>
      </c>
      <c r="H34" s="35" t="s">
        <v>12</v>
      </c>
      <c r="I34" s="37" t="s">
        <v>128</v>
      </c>
      <c r="J34" s="35" t="s">
        <v>14</v>
      </c>
      <c r="K34" s="35" t="s">
        <v>15</v>
      </c>
      <c r="L34" s="35" t="s">
        <v>16</v>
      </c>
      <c r="M34" s="35" t="s">
        <v>162</v>
      </c>
      <c r="N34" s="35" t="s">
        <v>28</v>
      </c>
      <c r="O34" s="35" t="s">
        <v>203</v>
      </c>
      <c r="P34" s="35" t="s">
        <v>163</v>
      </c>
      <c r="Q34" s="35" t="s">
        <v>212</v>
      </c>
      <c r="R34" s="57"/>
      <c r="S34" s="57"/>
      <c r="T34" s="26"/>
      <c r="U34" s="26"/>
      <c r="V34" s="58"/>
      <c r="W34" s="58"/>
      <c r="X34" s="59"/>
      <c r="Y34" s="59"/>
      <c r="Z34" s="26"/>
      <c r="AA34" s="26"/>
      <c r="AB34" s="66" t="s">
        <v>20</v>
      </c>
      <c r="AC34" s="27" t="s">
        <v>29</v>
      </c>
      <c r="AD34" s="25" t="s">
        <v>109</v>
      </c>
      <c r="AE34" s="15" t="s">
        <v>204</v>
      </c>
      <c r="AF34" s="26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</row>
    <row r="35" s="4" customFormat="1" ht="68" spans="1:112">
      <c r="A35" s="13">
        <v>34</v>
      </c>
      <c r="B35" s="26"/>
      <c r="C35" s="26"/>
      <c r="D35" s="26" t="s">
        <v>213</v>
      </c>
      <c r="E35" s="26" t="s">
        <v>214</v>
      </c>
      <c r="F35" s="26" t="str">
        <f>_xlfn.DISPIMG("ID_F4E7A027606B48519B6AA4C14B4E0156",1)</f>
        <v>=DISPIMG("ID_F4E7A027606B48519B6AA4C14B4E0156",1)</v>
      </c>
      <c r="G35" s="15" t="s">
        <v>215</v>
      </c>
      <c r="H35" s="25" t="s">
        <v>12</v>
      </c>
      <c r="I35" s="42" t="s">
        <v>13</v>
      </c>
      <c r="J35" s="25" t="s">
        <v>14</v>
      </c>
      <c r="K35" s="25" t="s">
        <v>15</v>
      </c>
      <c r="L35" s="25" t="s">
        <v>16</v>
      </c>
      <c r="M35" s="25" t="s">
        <v>94</v>
      </c>
      <c r="N35" s="25" t="s">
        <v>28</v>
      </c>
      <c r="O35" s="15" t="s">
        <v>203</v>
      </c>
      <c r="P35" s="25" t="s">
        <v>95</v>
      </c>
      <c r="Q35" s="25" t="s">
        <v>216</v>
      </c>
      <c r="R35" s="57"/>
      <c r="S35" s="57"/>
      <c r="T35" s="26"/>
      <c r="U35" s="26"/>
      <c r="V35" s="58"/>
      <c r="W35" s="58"/>
      <c r="X35" s="59"/>
      <c r="Y35" s="59"/>
      <c r="Z35" s="26"/>
      <c r="AA35" s="26"/>
      <c r="AB35" s="66" t="s">
        <v>20</v>
      </c>
      <c r="AC35" s="27" t="s">
        <v>29</v>
      </c>
      <c r="AD35" s="25" t="s">
        <v>109</v>
      </c>
      <c r="AE35" s="15" t="s">
        <v>204</v>
      </c>
      <c r="AF35" s="26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</row>
    <row r="36" s="4" customFormat="1" ht="68" spans="1:112">
      <c r="A36" s="13">
        <v>35</v>
      </c>
      <c r="B36" s="26"/>
      <c r="C36" s="26"/>
      <c r="D36" s="26" t="s">
        <v>217</v>
      </c>
      <c r="E36" s="26" t="s">
        <v>218</v>
      </c>
      <c r="F36" s="26" t="str">
        <f>_xlfn.DISPIMG("ID_9854E22233744440AF6F31D9328E7E54",1)</f>
        <v>=DISPIMG("ID_9854E22233744440AF6F31D9328E7E54",1)</v>
      </c>
      <c r="G36" s="15" t="s">
        <v>219</v>
      </c>
      <c r="H36" s="25" t="s">
        <v>12</v>
      </c>
      <c r="I36" s="42" t="s">
        <v>128</v>
      </c>
      <c r="J36" s="25" t="s">
        <v>14</v>
      </c>
      <c r="K36" s="25" t="s">
        <v>15</v>
      </c>
      <c r="L36" s="25" t="s">
        <v>16</v>
      </c>
      <c r="M36" s="25" t="s">
        <v>94</v>
      </c>
      <c r="N36" s="25" t="s">
        <v>28</v>
      </c>
      <c r="O36" s="15" t="s">
        <v>203</v>
      </c>
      <c r="P36" s="25" t="s">
        <v>95</v>
      </c>
      <c r="Q36" s="25" t="s">
        <v>220</v>
      </c>
      <c r="R36" s="57"/>
      <c r="S36" s="57"/>
      <c r="T36" s="26"/>
      <c r="U36" s="26"/>
      <c r="V36" s="58"/>
      <c r="W36" s="58"/>
      <c r="X36" s="59"/>
      <c r="Y36" s="59"/>
      <c r="Z36" s="26"/>
      <c r="AA36" s="26"/>
      <c r="AB36" s="66" t="s">
        <v>20</v>
      </c>
      <c r="AC36" s="27" t="s">
        <v>29</v>
      </c>
      <c r="AD36" s="25" t="s">
        <v>109</v>
      </c>
      <c r="AE36" s="15" t="s">
        <v>204</v>
      </c>
      <c r="AF36" s="26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</row>
    <row r="37" s="4" customFormat="1" ht="68" spans="1:112">
      <c r="A37" s="13">
        <v>36</v>
      </c>
      <c r="B37" s="26"/>
      <c r="C37" s="26"/>
      <c r="D37" s="26" t="s">
        <v>221</v>
      </c>
      <c r="E37" s="26" t="s">
        <v>222</v>
      </c>
      <c r="F37" s="26" t="str">
        <f>_xlfn.DISPIMG("ID_53EF424B2F604BABA1E7BAE5FB08E960",1)</f>
        <v>=DISPIMG("ID_53EF424B2F604BABA1E7BAE5FB08E960",1)</v>
      </c>
      <c r="G37" s="34" t="s">
        <v>223</v>
      </c>
      <c r="H37" s="17" t="s">
        <v>12</v>
      </c>
      <c r="I37" s="42" t="s">
        <v>13</v>
      </c>
      <c r="J37" s="43" t="s">
        <v>14</v>
      </c>
      <c r="K37" s="43" t="s">
        <v>15</v>
      </c>
      <c r="L37" s="44" t="s">
        <v>16</v>
      </c>
      <c r="M37" s="54" t="s">
        <v>17</v>
      </c>
      <c r="N37" s="49" t="s">
        <v>28</v>
      </c>
      <c r="O37" s="34" t="s">
        <v>208</v>
      </c>
      <c r="P37" s="55"/>
      <c r="Q37" s="60"/>
      <c r="R37" s="57"/>
      <c r="S37" s="57"/>
      <c r="T37" s="26"/>
      <c r="U37" s="26"/>
      <c r="V37" s="58"/>
      <c r="W37" s="58"/>
      <c r="X37" s="59"/>
      <c r="Y37" s="59"/>
      <c r="Z37" s="26"/>
      <c r="AA37" s="26"/>
      <c r="AB37" s="66" t="s">
        <v>107</v>
      </c>
      <c r="AC37" s="27" t="s">
        <v>29</v>
      </c>
      <c r="AD37" s="25" t="s">
        <v>109</v>
      </c>
      <c r="AE37" s="15" t="s">
        <v>208</v>
      </c>
      <c r="AF37" s="26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</row>
    <row r="38" s="4" customFormat="1" ht="76" spans="1:112">
      <c r="A38" s="13">
        <v>37</v>
      </c>
      <c r="B38" s="26"/>
      <c r="C38" s="26"/>
      <c r="D38" s="26" t="s">
        <v>224</v>
      </c>
      <c r="E38" s="26" t="s">
        <v>225</v>
      </c>
      <c r="F38" s="26" t="str">
        <f>_xlfn.DISPIMG("ID_6351B57F9B3E41D496E72E01F09C35BA",1)</f>
        <v>=DISPIMG("ID_6351B57F9B3E41D496E72E01F09C35BA",1)</v>
      </c>
      <c r="G38" s="15" t="s">
        <v>71</v>
      </c>
      <c r="H38" s="17" t="s">
        <v>12</v>
      </c>
      <c r="I38" s="42" t="s">
        <v>13</v>
      </c>
      <c r="J38" s="43" t="s">
        <v>14</v>
      </c>
      <c r="K38" s="43" t="s">
        <v>15</v>
      </c>
      <c r="L38" s="44" t="s">
        <v>16</v>
      </c>
      <c r="M38" s="45" t="s">
        <v>72</v>
      </c>
      <c r="N38" s="49" t="s">
        <v>28</v>
      </c>
      <c r="O38" s="15" t="s">
        <v>208</v>
      </c>
      <c r="P38" s="15" t="s">
        <v>73</v>
      </c>
      <c r="Q38" s="15" t="s">
        <v>226</v>
      </c>
      <c r="R38" s="57"/>
      <c r="S38" s="57"/>
      <c r="T38" s="26"/>
      <c r="U38" s="26"/>
      <c r="V38" s="58"/>
      <c r="W38" s="58"/>
      <c r="X38" s="59"/>
      <c r="Y38" s="59"/>
      <c r="Z38" s="26"/>
      <c r="AA38" s="26"/>
      <c r="AB38" s="66" t="s">
        <v>107</v>
      </c>
      <c r="AC38" s="27" t="s">
        <v>29</v>
      </c>
      <c r="AD38" s="25" t="s">
        <v>109</v>
      </c>
      <c r="AE38" s="15" t="s">
        <v>208</v>
      </c>
      <c r="AF38" s="26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</row>
    <row r="39" s="4" customFormat="1" ht="68" spans="1:112">
      <c r="A39" s="13">
        <v>38</v>
      </c>
      <c r="B39" s="26"/>
      <c r="C39" s="26"/>
      <c r="D39" s="26" t="s">
        <v>227</v>
      </c>
      <c r="E39" s="26" t="s">
        <v>228</v>
      </c>
      <c r="F39" s="26" t="str">
        <f>_xlfn.DISPIMG("ID_19A0FC52811E429C877A898439CE2BA3",1)</f>
        <v>=DISPIMG("ID_19A0FC52811E429C877A898439CE2BA3",1)</v>
      </c>
      <c r="G39" s="34" t="s">
        <v>229</v>
      </c>
      <c r="H39" s="17" t="s">
        <v>12</v>
      </c>
      <c r="I39" s="42" t="s">
        <v>13</v>
      </c>
      <c r="J39" s="43" t="s">
        <v>14</v>
      </c>
      <c r="K39" s="43" t="s">
        <v>15</v>
      </c>
      <c r="L39" s="44" t="s">
        <v>16</v>
      </c>
      <c r="M39" s="54" t="s">
        <v>17</v>
      </c>
      <c r="N39" s="49" t="s">
        <v>28</v>
      </c>
      <c r="O39" s="34" t="s">
        <v>230</v>
      </c>
      <c r="P39" s="55"/>
      <c r="Q39" s="60"/>
      <c r="R39" s="57"/>
      <c r="S39" s="57"/>
      <c r="T39" s="26"/>
      <c r="U39" s="26"/>
      <c r="V39" s="58"/>
      <c r="W39" s="58"/>
      <c r="X39" s="59"/>
      <c r="Y39" s="59"/>
      <c r="Z39" s="26"/>
      <c r="AA39" s="26"/>
      <c r="AB39" s="66" t="s">
        <v>107</v>
      </c>
      <c r="AC39" s="27" t="s">
        <v>29</v>
      </c>
      <c r="AD39" s="25" t="s">
        <v>109</v>
      </c>
      <c r="AE39" s="15" t="s">
        <v>231</v>
      </c>
      <c r="AF39" s="26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</row>
    <row r="40" s="4" customFormat="1" ht="68" spans="1:112">
      <c r="A40" s="13">
        <v>39</v>
      </c>
      <c r="B40" s="26"/>
      <c r="C40" s="26"/>
      <c r="D40" s="26" t="s">
        <v>232</v>
      </c>
      <c r="E40" s="26" t="s">
        <v>233</v>
      </c>
      <c r="F40" s="26" t="str">
        <f>_xlfn.DISPIMG("ID_B69D0151A1AC42CF8007B570C22E34CA",1)</f>
        <v>=DISPIMG("ID_B69D0151A1AC42CF8007B570C22E34CA",1)</v>
      </c>
      <c r="G40" s="15" t="s">
        <v>234</v>
      </c>
      <c r="H40" s="45" t="s">
        <v>46</v>
      </c>
      <c r="I40" s="15" t="s">
        <v>188</v>
      </c>
      <c r="J40" s="80" t="s">
        <v>47</v>
      </c>
      <c r="K40" s="80" t="s">
        <v>48</v>
      </c>
      <c r="L40" s="45" t="s">
        <v>49</v>
      </c>
      <c r="M40" s="45" t="s">
        <v>50</v>
      </c>
      <c r="N40" s="45" t="s">
        <v>18</v>
      </c>
      <c r="O40" s="15" t="s">
        <v>230</v>
      </c>
      <c r="P40" s="88" t="s">
        <v>51</v>
      </c>
      <c r="Q40" s="15" t="s">
        <v>235</v>
      </c>
      <c r="R40" s="57"/>
      <c r="S40" s="57"/>
      <c r="T40" s="26"/>
      <c r="U40" s="26"/>
      <c r="V40" s="58"/>
      <c r="W40" s="58"/>
      <c r="X40" s="59"/>
      <c r="Y40" s="59"/>
      <c r="Z40" s="26"/>
      <c r="AA40" s="26"/>
      <c r="AB40" s="91" t="s">
        <v>107</v>
      </c>
      <c r="AC40" s="27" t="s">
        <v>29</v>
      </c>
      <c r="AD40" s="92" t="s">
        <v>109</v>
      </c>
      <c r="AE40" s="93" t="s">
        <v>231</v>
      </c>
      <c r="AF40" s="26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</row>
    <row r="41" s="4" customFormat="1" ht="76" spans="1:112">
      <c r="A41" s="13">
        <v>40</v>
      </c>
      <c r="B41" s="26"/>
      <c r="C41" s="26"/>
      <c r="D41" s="26" t="s">
        <v>236</v>
      </c>
      <c r="E41" s="26" t="s">
        <v>237</v>
      </c>
      <c r="F41" s="26" t="str">
        <f>_xlfn.DISPIMG("ID_D0E43AE5315343DB92DA9315BFFE6CC5",1)</f>
        <v>=DISPIMG("ID_D0E43AE5315343DB92DA9315BFFE6CC5",1)</v>
      </c>
      <c r="G41" s="34" t="s">
        <v>238</v>
      </c>
      <c r="H41" s="17" t="s">
        <v>12</v>
      </c>
      <c r="I41" s="42" t="s">
        <v>13</v>
      </c>
      <c r="J41" s="43" t="s">
        <v>14</v>
      </c>
      <c r="K41" s="43" t="s">
        <v>15</v>
      </c>
      <c r="L41" s="44" t="s">
        <v>16</v>
      </c>
      <c r="M41" s="54" t="s">
        <v>17</v>
      </c>
      <c r="N41" s="49" t="s">
        <v>28</v>
      </c>
      <c r="O41" s="34" t="s">
        <v>231</v>
      </c>
      <c r="P41" s="55"/>
      <c r="Q41" s="60"/>
      <c r="R41" s="57"/>
      <c r="S41" s="57"/>
      <c r="T41" s="21"/>
      <c r="U41" s="21"/>
      <c r="V41" s="89"/>
      <c r="W41" s="89"/>
      <c r="X41" s="18"/>
      <c r="Y41" s="18"/>
      <c r="Z41" s="21"/>
      <c r="AA41" s="21"/>
      <c r="AB41" s="50" t="s">
        <v>107</v>
      </c>
      <c r="AC41" s="27" t="s">
        <v>29</v>
      </c>
      <c r="AD41" s="23" t="s">
        <v>109</v>
      </c>
      <c r="AE41" s="93" t="s">
        <v>231</v>
      </c>
      <c r="AF41" s="26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</row>
    <row r="42" s="4" customFormat="1" ht="68" spans="1:112">
      <c r="A42" s="13">
        <v>41</v>
      </c>
      <c r="B42" s="26"/>
      <c r="C42" s="26"/>
      <c r="D42" s="26" t="s">
        <v>239</v>
      </c>
      <c r="E42" s="26" t="s">
        <v>240</v>
      </c>
      <c r="F42" s="26" t="str">
        <f>_xlfn.DISPIMG("ID_B88C15209B654C7B91C5AC2DBE9B981C",1)</f>
        <v>=DISPIMG("ID_B88C15209B654C7B91C5AC2DBE9B981C",1)</v>
      </c>
      <c r="G42" s="59" t="s">
        <v>241</v>
      </c>
      <c r="H42" s="35" t="s">
        <v>12</v>
      </c>
      <c r="I42" s="37" t="s">
        <v>128</v>
      </c>
      <c r="J42" s="35" t="s">
        <v>14</v>
      </c>
      <c r="K42" s="35" t="s">
        <v>15</v>
      </c>
      <c r="L42" s="35" t="s">
        <v>16</v>
      </c>
      <c r="M42" s="35" t="s">
        <v>162</v>
      </c>
      <c r="N42" s="35" t="s">
        <v>28</v>
      </c>
      <c r="O42" s="35" t="s">
        <v>231</v>
      </c>
      <c r="P42" s="35" t="s">
        <v>163</v>
      </c>
      <c r="Q42" s="90" t="s">
        <v>242</v>
      </c>
      <c r="R42" s="59"/>
      <c r="S42" s="59"/>
      <c r="T42" s="26"/>
      <c r="U42" s="26"/>
      <c r="V42" s="59"/>
      <c r="W42" s="59"/>
      <c r="X42" s="59"/>
      <c r="Y42" s="59"/>
      <c r="Z42" s="26"/>
      <c r="AA42" s="26"/>
      <c r="AB42" s="91" t="s">
        <v>107</v>
      </c>
      <c r="AC42" s="55" t="s">
        <v>29</v>
      </c>
      <c r="AD42" s="92" t="s">
        <v>109</v>
      </c>
      <c r="AE42" s="55" t="s">
        <v>231</v>
      </c>
      <c r="AF42" s="26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</row>
    <row r="43" spans="35:112"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</row>
    <row r="44" spans="35:112"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</row>
    <row r="45" spans="35:112"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</row>
    <row r="46" spans="35:112"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</row>
    <row r="47" spans="35:112"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</row>
    <row r="48" spans="35:112"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</row>
    <row r="49" spans="35:112"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</row>
    <row r="50" spans="35:112"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</row>
    <row r="51" spans="35:112"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</row>
    <row r="52" spans="35:112"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</row>
    <row r="53" spans="35:112"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</row>
    <row r="54" spans="35:112"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</row>
    <row r="55" spans="35:112"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</row>
    <row r="56" spans="35:112"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</row>
    <row r="57" spans="35:112"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</row>
    <row r="58" spans="35:112"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</row>
    <row r="59" spans="35:112"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</row>
    <row r="60" spans="35:112"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</row>
    <row r="61" spans="35:112"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</row>
    <row r="62" spans="35:112"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</row>
    <row r="63" spans="35:112"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</row>
    <row r="64" spans="35:112"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</row>
  </sheetData>
  <mergeCells count="1">
    <mergeCell ref="F27:F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1"/>
  <sheetViews>
    <sheetView tabSelected="1" zoomScale="105" zoomScaleNormal="105" workbookViewId="0">
      <pane ySplit="1" topLeftCell="A2" activePane="bottomLeft" state="frozen"/>
      <selection/>
      <selection pane="bottomLeft" activeCell="G8" sqref="G8"/>
    </sheetView>
  </sheetViews>
  <sheetFormatPr defaultColWidth="9.14545454545454" defaultRowHeight="14"/>
  <cols>
    <col min="4" max="4" width="10.8545454545455" customWidth="1"/>
    <col min="6" max="6" width="30.8909090909091" style="4" customWidth="1"/>
    <col min="19" max="19" width="10.5636363636364" customWidth="1"/>
  </cols>
  <sheetData>
    <row r="1" s="1" customFormat="1" ht="28" spans="1:32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6" t="s">
        <v>8</v>
      </c>
      <c r="J1" s="36" t="s">
        <v>7</v>
      </c>
      <c r="K1" s="36" t="s">
        <v>8</v>
      </c>
      <c r="L1" s="6" t="s">
        <v>7</v>
      </c>
      <c r="M1" s="6" t="s">
        <v>8</v>
      </c>
      <c r="N1" s="6" t="s">
        <v>7</v>
      </c>
      <c r="O1" s="36" t="s">
        <v>8</v>
      </c>
      <c r="P1" s="6" t="s">
        <v>7</v>
      </c>
      <c r="Q1" s="6" t="s">
        <v>8</v>
      </c>
      <c r="R1" s="6" t="s">
        <v>7</v>
      </c>
      <c r="S1" s="36" t="s">
        <v>8</v>
      </c>
      <c r="T1" s="6" t="s">
        <v>7</v>
      </c>
      <c r="U1" s="6" t="s">
        <v>8</v>
      </c>
      <c r="V1" s="6"/>
      <c r="W1" s="6"/>
      <c r="X1" s="6" t="s">
        <v>7</v>
      </c>
      <c r="Y1" s="6" t="s">
        <v>8</v>
      </c>
      <c r="Z1" s="6" t="s">
        <v>7</v>
      </c>
      <c r="AA1" s="6" t="s">
        <v>8</v>
      </c>
      <c r="AB1" s="36" t="s">
        <v>7</v>
      </c>
      <c r="AC1" s="6" t="s">
        <v>8</v>
      </c>
      <c r="AD1" s="6" t="s">
        <v>7</v>
      </c>
      <c r="AE1" s="6" t="s">
        <v>8</v>
      </c>
      <c r="AF1" s="61"/>
    </row>
    <row r="2" s="2" customFormat="1" ht="52" spans="1:32">
      <c r="A2" s="8">
        <v>1</v>
      </c>
      <c r="B2" s="8"/>
      <c r="C2" s="9"/>
      <c r="D2" s="10" t="s">
        <v>243</v>
      </c>
      <c r="E2" s="10" t="s">
        <v>244</v>
      </c>
      <c r="F2" s="11" t="str">
        <f>_xlfn.DISPIMG("ID_B712113709BA4E25AB5AE36E59247F74",1)</f>
        <v>=DISPIMG("ID_B712113709BA4E25AB5AE36E59247F74",1)</v>
      </c>
      <c r="G2" s="10" t="s">
        <v>245</v>
      </c>
      <c r="H2" s="12" t="s">
        <v>12</v>
      </c>
      <c r="I2" s="37" t="s">
        <v>13</v>
      </c>
      <c r="J2" s="38" t="s">
        <v>14</v>
      </c>
      <c r="K2" s="38" t="s">
        <v>15</v>
      </c>
      <c r="L2" s="39" t="s">
        <v>16</v>
      </c>
      <c r="M2" s="40" t="s">
        <v>17</v>
      </c>
      <c r="N2" s="40" t="s">
        <v>18</v>
      </c>
      <c r="O2" s="10" t="s">
        <v>29</v>
      </c>
      <c r="P2" s="41"/>
      <c r="Q2" s="10"/>
      <c r="R2" s="10"/>
      <c r="S2" s="10"/>
      <c r="T2" s="8"/>
      <c r="U2" s="8"/>
      <c r="V2" s="8"/>
      <c r="W2" s="8"/>
      <c r="X2" s="8"/>
      <c r="Y2" s="8"/>
      <c r="Z2" s="8"/>
      <c r="AA2" s="8"/>
      <c r="AB2" s="37" t="s">
        <v>20</v>
      </c>
      <c r="AC2" s="10" t="s">
        <v>21</v>
      </c>
      <c r="AD2" s="37" t="s">
        <v>22</v>
      </c>
      <c r="AE2" s="10" t="s">
        <v>246</v>
      </c>
      <c r="AF2" s="62"/>
    </row>
    <row r="3" s="1" customFormat="1" ht="46" spans="1:32">
      <c r="A3" s="8">
        <v>2</v>
      </c>
      <c r="B3" s="13"/>
      <c r="C3" s="14"/>
      <c r="D3" s="15" t="s">
        <v>247</v>
      </c>
      <c r="E3" s="15" t="s">
        <v>248</v>
      </c>
      <c r="F3" s="16" t="str">
        <f>_xlfn.DISPIMG("ID_189B6FBA5EED471EA6F3821712A34C11",1)</f>
        <v>=DISPIMG("ID_189B6FBA5EED471EA6F3821712A34C11",1)</v>
      </c>
      <c r="G3" s="15" t="s">
        <v>26</v>
      </c>
      <c r="H3" s="17" t="s">
        <v>12</v>
      </c>
      <c r="I3" s="42" t="s">
        <v>13</v>
      </c>
      <c r="J3" s="43" t="s">
        <v>14</v>
      </c>
      <c r="K3" s="43" t="s">
        <v>15</v>
      </c>
      <c r="L3" s="44" t="s">
        <v>16</v>
      </c>
      <c r="M3" s="45" t="s">
        <v>27</v>
      </c>
      <c r="N3" s="46" t="s">
        <v>28</v>
      </c>
      <c r="O3" s="15" t="s">
        <v>29</v>
      </c>
      <c r="P3" s="47" t="s">
        <v>30</v>
      </c>
      <c r="Q3" s="15" t="s">
        <v>249</v>
      </c>
      <c r="R3" s="15" t="s">
        <v>32</v>
      </c>
      <c r="S3" s="15" t="s">
        <v>33</v>
      </c>
      <c r="T3" s="13"/>
      <c r="U3" s="13"/>
      <c r="V3" s="13"/>
      <c r="W3" s="13"/>
      <c r="X3" s="13"/>
      <c r="Y3" s="13"/>
      <c r="Z3" s="13"/>
      <c r="AA3" s="13"/>
      <c r="AB3" s="63" t="s">
        <v>20</v>
      </c>
      <c r="AC3" s="27" t="s">
        <v>29</v>
      </c>
      <c r="AD3" s="64" t="s">
        <v>22</v>
      </c>
      <c r="AE3" s="27" t="s">
        <v>34</v>
      </c>
      <c r="AF3" s="65"/>
    </row>
    <row r="4" s="1" customFormat="1" ht="46" spans="1:32">
      <c r="A4" s="8">
        <v>3</v>
      </c>
      <c r="B4" s="13"/>
      <c r="C4" s="14"/>
      <c r="D4" s="15" t="s">
        <v>250</v>
      </c>
      <c r="E4" s="15" t="s">
        <v>251</v>
      </c>
      <c r="F4" s="16" t="str">
        <f>_xlfn.DISPIMG("ID_0E361D0178CF4CD88A655D7350965188",1)</f>
        <v>=DISPIMG("ID_0E361D0178CF4CD88A655D7350965188",1)</v>
      </c>
      <c r="G4" s="15" t="s">
        <v>37</v>
      </c>
      <c r="H4" s="17" t="s">
        <v>12</v>
      </c>
      <c r="I4" s="42" t="s">
        <v>13</v>
      </c>
      <c r="J4" s="43" t="s">
        <v>14</v>
      </c>
      <c r="K4" s="43" t="s">
        <v>15</v>
      </c>
      <c r="L4" s="44" t="s">
        <v>16</v>
      </c>
      <c r="M4" s="45" t="s">
        <v>27</v>
      </c>
      <c r="N4" s="46" t="s">
        <v>28</v>
      </c>
      <c r="O4" s="15" t="s">
        <v>29</v>
      </c>
      <c r="P4" s="47" t="s">
        <v>30</v>
      </c>
      <c r="Q4" s="15" t="s">
        <v>246</v>
      </c>
      <c r="R4" s="15" t="s">
        <v>32</v>
      </c>
      <c r="S4" s="15" t="s">
        <v>38</v>
      </c>
      <c r="T4" s="13"/>
      <c r="U4" s="13"/>
      <c r="V4" s="13"/>
      <c r="W4" s="13"/>
      <c r="X4" s="13"/>
      <c r="Y4" s="13"/>
      <c r="Z4" s="13"/>
      <c r="AA4" s="13"/>
      <c r="AB4" s="63" t="s">
        <v>20</v>
      </c>
      <c r="AC4" s="27" t="s">
        <v>29</v>
      </c>
      <c r="AD4" s="64" t="s">
        <v>22</v>
      </c>
      <c r="AE4" s="27" t="s">
        <v>34</v>
      </c>
      <c r="AF4" s="65"/>
    </row>
    <row r="5" s="2" customFormat="1" ht="61" spans="1:32">
      <c r="A5" s="8">
        <v>4</v>
      </c>
      <c r="B5" s="8"/>
      <c r="C5" s="9"/>
      <c r="D5" s="18" t="s">
        <v>252</v>
      </c>
      <c r="E5" s="18" t="s">
        <v>253</v>
      </c>
      <c r="F5" s="19" t="str">
        <f>_xlfn.DISPIMG("ID_FA692EC2F8804ED78ADD767D1114A7A5",1)</f>
        <v>=DISPIMG("ID_FA692EC2F8804ED78ADD767D1114A7A5",1)</v>
      </c>
      <c r="G5" s="10" t="s">
        <v>254</v>
      </c>
      <c r="H5" s="12" t="s">
        <v>12</v>
      </c>
      <c r="I5" s="37" t="s">
        <v>13</v>
      </c>
      <c r="J5" s="38" t="s">
        <v>14</v>
      </c>
      <c r="K5" s="38" t="s">
        <v>15</v>
      </c>
      <c r="L5" s="39" t="s">
        <v>16</v>
      </c>
      <c r="M5" s="40" t="s">
        <v>17</v>
      </c>
      <c r="N5" s="40" t="s">
        <v>18</v>
      </c>
      <c r="O5" s="10" t="s">
        <v>29</v>
      </c>
      <c r="P5" s="48"/>
      <c r="Q5" s="18"/>
      <c r="R5" s="18"/>
      <c r="S5" s="18"/>
      <c r="T5" s="8"/>
      <c r="U5" s="8"/>
      <c r="V5" s="8"/>
      <c r="W5" s="8"/>
      <c r="X5" s="8"/>
      <c r="Y5" s="8"/>
      <c r="Z5" s="8"/>
      <c r="AA5" s="8"/>
      <c r="AB5" s="63" t="s">
        <v>20</v>
      </c>
      <c r="AC5" s="27" t="s">
        <v>29</v>
      </c>
      <c r="AD5" s="64" t="s">
        <v>22</v>
      </c>
      <c r="AE5" s="27" t="s">
        <v>34</v>
      </c>
      <c r="AF5" s="62"/>
    </row>
    <row r="6" s="1" customFormat="1" ht="46" spans="1:32">
      <c r="A6" s="8">
        <v>5</v>
      </c>
      <c r="B6" s="13"/>
      <c r="C6" s="14"/>
      <c r="D6" s="20" t="s">
        <v>255</v>
      </c>
      <c r="E6" s="18" t="s">
        <v>256</v>
      </c>
      <c r="F6" s="21" t="str">
        <f>_xlfn.DISPIMG("ID_414F9606EFE44C0D97F6151195AAD300",1)</f>
        <v>=DISPIMG("ID_414F9606EFE44C0D97F6151195AAD300",1)</v>
      </c>
      <c r="G6" s="15" t="s">
        <v>26</v>
      </c>
      <c r="H6" s="17" t="s">
        <v>12</v>
      </c>
      <c r="I6" s="42" t="s">
        <v>13</v>
      </c>
      <c r="J6" s="43" t="s">
        <v>14</v>
      </c>
      <c r="K6" s="43" t="s">
        <v>15</v>
      </c>
      <c r="L6" s="44" t="s">
        <v>16</v>
      </c>
      <c r="M6" s="45" t="s">
        <v>84</v>
      </c>
      <c r="N6" s="49" t="s">
        <v>28</v>
      </c>
      <c r="O6" s="15" t="s">
        <v>29</v>
      </c>
      <c r="P6" s="15" t="s">
        <v>73</v>
      </c>
      <c r="Q6" s="15" t="s">
        <v>112</v>
      </c>
      <c r="R6" s="20"/>
      <c r="S6" s="20"/>
      <c r="T6" s="13"/>
      <c r="U6" s="13"/>
      <c r="V6" s="13"/>
      <c r="W6" s="13"/>
      <c r="X6" s="13"/>
      <c r="Y6" s="13"/>
      <c r="Z6" s="13"/>
      <c r="AA6" s="13"/>
      <c r="AB6" s="63" t="s">
        <v>20</v>
      </c>
      <c r="AC6" s="27" t="s">
        <v>29</v>
      </c>
      <c r="AD6" s="64" t="s">
        <v>22</v>
      </c>
      <c r="AE6" s="27" t="s">
        <v>34</v>
      </c>
      <c r="AF6" s="65"/>
    </row>
    <row r="7" s="1" customFormat="1" ht="61" spans="1:32">
      <c r="A7" s="8">
        <v>6</v>
      </c>
      <c r="B7" s="13"/>
      <c r="C7" s="14"/>
      <c r="D7" s="20" t="s">
        <v>257</v>
      </c>
      <c r="E7" s="18" t="s">
        <v>258</v>
      </c>
      <c r="F7" s="21" t="str">
        <f>_xlfn.DISPIMG("ID_40ED5A21A47F4C7F96BA2BD0CDB0D8E5",1)</f>
        <v>=DISPIMG("ID_40ED5A21A47F4C7F96BA2BD0CDB0D8E5",1)</v>
      </c>
      <c r="G7" s="15" t="s">
        <v>259</v>
      </c>
      <c r="H7" s="17" t="s">
        <v>12</v>
      </c>
      <c r="I7" s="42" t="s">
        <v>128</v>
      </c>
      <c r="J7" s="43" t="s">
        <v>14</v>
      </c>
      <c r="K7" s="43" t="s">
        <v>15</v>
      </c>
      <c r="L7" s="44" t="s">
        <v>16</v>
      </c>
      <c r="M7" s="45" t="s">
        <v>84</v>
      </c>
      <c r="N7" s="49" t="s">
        <v>28</v>
      </c>
      <c r="O7" s="15" t="s">
        <v>29</v>
      </c>
      <c r="P7" s="15" t="s">
        <v>73</v>
      </c>
      <c r="Q7" s="15" t="s">
        <v>204</v>
      </c>
      <c r="R7" s="20"/>
      <c r="S7" s="20"/>
      <c r="T7" s="13"/>
      <c r="U7" s="13"/>
      <c r="V7" s="13"/>
      <c r="W7" s="13"/>
      <c r="X7" s="13"/>
      <c r="Y7" s="13"/>
      <c r="Z7" s="13"/>
      <c r="AA7" s="13"/>
      <c r="AB7" s="63" t="s">
        <v>20</v>
      </c>
      <c r="AC7" s="27" t="s">
        <v>29</v>
      </c>
      <c r="AD7" s="64" t="s">
        <v>22</v>
      </c>
      <c r="AE7" s="27" t="s">
        <v>34</v>
      </c>
      <c r="AF7" s="65"/>
    </row>
    <row r="8" s="1" customFormat="1" ht="46" spans="1:32">
      <c r="A8" s="8">
        <v>7</v>
      </c>
      <c r="B8" s="13"/>
      <c r="C8" s="14"/>
      <c r="D8" s="20" t="s">
        <v>260</v>
      </c>
      <c r="E8" s="18" t="s">
        <v>261</v>
      </c>
      <c r="F8" s="21" t="str">
        <f>_xlfn.DISPIMG("ID_39EFD8C0441E4EE58604F65EDE9EAB60",1)</f>
        <v>=DISPIMG("ID_39EFD8C0441E4EE58604F65EDE9EAB60",1)</v>
      </c>
      <c r="G8" s="15" t="s">
        <v>262</v>
      </c>
      <c r="H8" s="17" t="s">
        <v>12</v>
      </c>
      <c r="I8" s="42" t="s">
        <v>263</v>
      </c>
      <c r="J8" s="43" t="s">
        <v>14</v>
      </c>
      <c r="K8" s="43" t="s">
        <v>15</v>
      </c>
      <c r="L8" s="44" t="s">
        <v>16</v>
      </c>
      <c r="M8" s="45" t="s">
        <v>84</v>
      </c>
      <c r="N8" s="49" t="s">
        <v>28</v>
      </c>
      <c r="O8" s="15" t="s">
        <v>29</v>
      </c>
      <c r="P8" s="15" t="s">
        <v>73</v>
      </c>
      <c r="Q8" s="15" t="s">
        <v>264</v>
      </c>
      <c r="R8" s="20"/>
      <c r="S8" s="20"/>
      <c r="T8" s="13"/>
      <c r="U8" s="13"/>
      <c r="V8" s="13"/>
      <c r="W8" s="13"/>
      <c r="X8" s="13"/>
      <c r="Y8" s="13"/>
      <c r="Z8" s="13"/>
      <c r="AA8" s="13"/>
      <c r="AB8" s="63" t="s">
        <v>20</v>
      </c>
      <c r="AC8" s="27" t="s">
        <v>29</v>
      </c>
      <c r="AD8" s="64" t="s">
        <v>22</v>
      </c>
      <c r="AE8" s="27" t="s">
        <v>34</v>
      </c>
      <c r="AF8" s="65"/>
    </row>
    <row r="9" customFormat="1" ht="61" spans="1:32">
      <c r="A9" s="8">
        <v>8</v>
      </c>
      <c r="B9" s="22"/>
      <c r="C9" s="22"/>
      <c r="D9" s="20" t="s">
        <v>265</v>
      </c>
      <c r="E9" s="20" t="s">
        <v>266</v>
      </c>
      <c r="F9" s="21" t="str">
        <f>_xlfn.DISPIMG("ID_E89D3D90EB6744A1B6542FE22F5CF96B",1)</f>
        <v>=DISPIMG("ID_E89D3D90EB6744A1B6542FE22F5CF96B",1)</v>
      </c>
      <c r="G9" s="10" t="s">
        <v>267</v>
      </c>
      <c r="H9" s="12" t="s">
        <v>12</v>
      </c>
      <c r="I9" s="37" t="s">
        <v>13</v>
      </c>
      <c r="J9" s="38" t="s">
        <v>14</v>
      </c>
      <c r="K9" s="38" t="s">
        <v>15</v>
      </c>
      <c r="L9" s="39" t="s">
        <v>16</v>
      </c>
      <c r="M9" s="40" t="s">
        <v>17</v>
      </c>
      <c r="N9" s="40" t="s">
        <v>18</v>
      </c>
      <c r="O9" s="10" t="s">
        <v>29</v>
      </c>
      <c r="P9" s="48"/>
      <c r="Q9" s="18"/>
      <c r="R9" s="22"/>
      <c r="S9" s="22"/>
      <c r="T9" s="22"/>
      <c r="U9" s="22"/>
      <c r="V9" s="22"/>
      <c r="W9" s="22"/>
      <c r="X9" s="22"/>
      <c r="Y9" s="22"/>
      <c r="Z9" s="22"/>
      <c r="AA9" s="22"/>
      <c r="AB9" s="63" t="s">
        <v>20</v>
      </c>
      <c r="AC9" s="27" t="s">
        <v>29</v>
      </c>
      <c r="AD9" s="64" t="s">
        <v>22</v>
      </c>
      <c r="AE9" s="27" t="s">
        <v>34</v>
      </c>
      <c r="AF9" s="22"/>
    </row>
    <row r="10" customFormat="1" ht="61" spans="1:32">
      <c r="A10" s="8">
        <v>9</v>
      </c>
      <c r="B10" s="22"/>
      <c r="C10" s="22"/>
      <c r="D10" s="20" t="s">
        <v>268</v>
      </c>
      <c r="E10" s="20" t="s">
        <v>269</v>
      </c>
      <c r="F10" s="21" t="str">
        <f>_xlfn.DISPIMG("ID_D8BF5839784E424EBA589CB0AAE4A9B2",1)</f>
        <v>=DISPIMG("ID_D8BF5839784E424EBA589CB0AAE4A9B2",1)</v>
      </c>
      <c r="G10" s="15" t="s">
        <v>270</v>
      </c>
      <c r="H10" s="17" t="s">
        <v>12</v>
      </c>
      <c r="I10" s="42" t="s">
        <v>13</v>
      </c>
      <c r="J10" s="43" t="s">
        <v>14</v>
      </c>
      <c r="K10" s="43" t="s">
        <v>15</v>
      </c>
      <c r="L10" s="44" t="s">
        <v>16</v>
      </c>
      <c r="M10" s="45" t="s">
        <v>84</v>
      </c>
      <c r="N10" s="49" t="s">
        <v>28</v>
      </c>
      <c r="O10" s="15" t="s">
        <v>29</v>
      </c>
      <c r="P10" s="15" t="s">
        <v>73</v>
      </c>
      <c r="Q10" s="15" t="s">
        <v>271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63" t="s">
        <v>20</v>
      </c>
      <c r="AC10" s="27" t="s">
        <v>29</v>
      </c>
      <c r="AD10" s="64" t="s">
        <v>22</v>
      </c>
      <c r="AE10" s="27" t="s">
        <v>34</v>
      </c>
      <c r="AF10" s="22"/>
    </row>
    <row r="11" s="3" customFormat="1" ht="61" spans="1:113">
      <c r="A11" s="8">
        <v>10</v>
      </c>
      <c r="B11" s="22"/>
      <c r="C11" s="22"/>
      <c r="D11" s="20" t="s">
        <v>272</v>
      </c>
      <c r="E11" s="20" t="s">
        <v>273</v>
      </c>
      <c r="F11" s="21" t="str">
        <f>_xlfn.DISPIMG("ID_B64C0D9FC57A4E719BACFAA96B0DD219",1)</f>
        <v>=DISPIMG("ID_B64C0D9FC57A4E719BACFAA96B0DD219",1)</v>
      </c>
      <c r="G11" s="20" t="s">
        <v>274</v>
      </c>
      <c r="H11" s="23" t="s">
        <v>12</v>
      </c>
      <c r="I11" s="50" t="s">
        <v>42</v>
      </c>
      <c r="J11" s="50" t="s">
        <v>14</v>
      </c>
      <c r="K11" s="50" t="s">
        <v>15</v>
      </c>
      <c r="L11" s="23" t="s">
        <v>16</v>
      </c>
      <c r="M11" s="51" t="s">
        <v>17</v>
      </c>
      <c r="N11" s="51" t="s">
        <v>18</v>
      </c>
      <c r="O11" s="15" t="s">
        <v>29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63" t="s">
        <v>20</v>
      </c>
      <c r="AC11" s="27" t="s">
        <v>29</v>
      </c>
      <c r="AD11" s="64" t="s">
        <v>22</v>
      </c>
      <c r="AE11" s="27" t="s">
        <v>34</v>
      </c>
      <c r="AF11" s="22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70"/>
    </row>
    <row r="12" customFormat="1" ht="76" spans="1:112">
      <c r="A12" s="8">
        <v>11</v>
      </c>
      <c r="B12" s="22"/>
      <c r="C12" s="22"/>
      <c r="D12" s="15" t="s">
        <v>275</v>
      </c>
      <c r="E12" s="15" t="s">
        <v>276</v>
      </c>
      <c r="F12" s="16" t="str">
        <f>_xlfn.DISPIMG("ID_B7AE5609A7F046E583616158DF6E887E",1)</f>
        <v>=DISPIMG("ID_B7AE5609A7F046E583616158DF6E887E",1)</v>
      </c>
      <c r="G12" s="15" t="s">
        <v>45</v>
      </c>
      <c r="H12" s="24" t="s">
        <v>46</v>
      </c>
      <c r="I12" s="42" t="s">
        <v>13</v>
      </c>
      <c r="J12" s="47" t="s">
        <v>47</v>
      </c>
      <c r="K12" s="15" t="s">
        <v>48</v>
      </c>
      <c r="L12" s="45" t="s">
        <v>49</v>
      </c>
      <c r="M12" s="45" t="s">
        <v>50</v>
      </c>
      <c r="N12" s="45" t="s">
        <v>18</v>
      </c>
      <c r="O12" s="15" t="s">
        <v>29</v>
      </c>
      <c r="P12" s="15" t="s">
        <v>51</v>
      </c>
      <c r="Q12" s="15" t="s">
        <v>277</v>
      </c>
      <c r="R12" s="15" t="s">
        <v>53</v>
      </c>
      <c r="S12" s="15" t="s">
        <v>54</v>
      </c>
      <c r="T12" s="15" t="s">
        <v>55</v>
      </c>
      <c r="U12" s="24" t="s">
        <v>56</v>
      </c>
      <c r="V12" s="22"/>
      <c r="W12" s="22"/>
      <c r="X12" s="22"/>
      <c r="Y12" s="22"/>
      <c r="Z12" s="22"/>
      <c r="AA12" s="22"/>
      <c r="AB12" s="63" t="s">
        <v>20</v>
      </c>
      <c r="AC12" s="27" t="s">
        <v>29</v>
      </c>
      <c r="AD12" s="64" t="s">
        <v>22</v>
      </c>
      <c r="AE12" s="27" t="s">
        <v>57</v>
      </c>
      <c r="AF12" s="22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</row>
    <row r="13" ht="76" spans="1:112">
      <c r="A13" s="8">
        <v>12</v>
      </c>
      <c r="B13" s="3"/>
      <c r="C13" s="3"/>
      <c r="D13" s="15" t="s">
        <v>278</v>
      </c>
      <c r="E13" s="15" t="s">
        <v>279</v>
      </c>
      <c r="F13" s="16" t="str">
        <f>_xlfn.DISPIMG("ID_474509C89DB149DC8E07E353378F0C65",1)</f>
        <v>=DISPIMG("ID_474509C89DB149DC8E07E353378F0C65",1)</v>
      </c>
      <c r="G13" s="15" t="s">
        <v>280</v>
      </c>
      <c r="H13" s="25" t="s">
        <v>12</v>
      </c>
      <c r="I13" s="42" t="s">
        <v>13</v>
      </c>
      <c r="J13" s="42" t="s">
        <v>14</v>
      </c>
      <c r="K13" s="42" t="s">
        <v>15</v>
      </c>
      <c r="L13" s="25" t="s">
        <v>16</v>
      </c>
      <c r="M13" s="45" t="s">
        <v>50</v>
      </c>
      <c r="N13" s="25" t="s">
        <v>28</v>
      </c>
      <c r="O13" s="15" t="s">
        <v>29</v>
      </c>
      <c r="P13" s="15" t="s">
        <v>51</v>
      </c>
      <c r="Q13" s="15" t="s">
        <v>61</v>
      </c>
      <c r="R13" s="15" t="s">
        <v>62</v>
      </c>
      <c r="S13" s="15" t="s">
        <v>281</v>
      </c>
      <c r="T13" s="56" t="s">
        <v>64</v>
      </c>
      <c r="U13" s="34" t="s">
        <v>65</v>
      </c>
      <c r="V13" s="3"/>
      <c r="W13" s="3"/>
      <c r="X13" s="15" t="s">
        <v>66</v>
      </c>
      <c r="Y13" s="15" t="s">
        <v>67</v>
      </c>
      <c r="Z13" s="25"/>
      <c r="AA13" s="25"/>
      <c r="AB13" s="42" t="s">
        <v>20</v>
      </c>
      <c r="AC13" s="27" t="s">
        <v>29</v>
      </c>
      <c r="AD13" s="25" t="s">
        <v>22</v>
      </c>
      <c r="AE13" s="27" t="s">
        <v>282</v>
      </c>
      <c r="AF13" s="3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</row>
    <row r="14" ht="122" spans="1:112">
      <c r="A14" s="8">
        <v>13</v>
      </c>
      <c r="B14" s="3"/>
      <c r="C14" s="3"/>
      <c r="D14" s="15" t="s">
        <v>283</v>
      </c>
      <c r="E14" s="15" t="s">
        <v>284</v>
      </c>
      <c r="F14" s="16" t="str">
        <f>_xlfn.DISPIMG("ID_28DFF6A0F70240E28FDDEB5EB19CEA8A",1)</f>
        <v>=DISPIMG("ID_28DFF6A0F70240E28FDDEB5EB19CEA8A",1)</v>
      </c>
      <c r="G14" s="15" t="s">
        <v>71</v>
      </c>
      <c r="H14" s="17" t="s">
        <v>12</v>
      </c>
      <c r="I14" s="42" t="s">
        <v>13</v>
      </c>
      <c r="J14" s="43" t="s">
        <v>14</v>
      </c>
      <c r="K14" s="43" t="s">
        <v>15</v>
      </c>
      <c r="L14" s="44" t="s">
        <v>16</v>
      </c>
      <c r="M14" s="45" t="s">
        <v>72</v>
      </c>
      <c r="N14" s="49" t="s">
        <v>28</v>
      </c>
      <c r="O14" s="15" t="s">
        <v>29</v>
      </c>
      <c r="P14" s="15" t="s">
        <v>73</v>
      </c>
      <c r="Q14" s="15" t="s">
        <v>285</v>
      </c>
      <c r="R14" s="15" t="s">
        <v>62</v>
      </c>
      <c r="S14" s="15" t="s">
        <v>281</v>
      </c>
      <c r="T14" s="3"/>
      <c r="U14" s="3"/>
      <c r="V14" s="3"/>
      <c r="W14" s="3"/>
      <c r="X14" s="3"/>
      <c r="Y14" s="3"/>
      <c r="Z14" s="3"/>
      <c r="AA14" s="3"/>
      <c r="AB14" s="42" t="s">
        <v>20</v>
      </c>
      <c r="AC14" s="27" t="s">
        <v>29</v>
      </c>
      <c r="AD14" s="25" t="s">
        <v>22</v>
      </c>
      <c r="AE14" s="27" t="s">
        <v>282</v>
      </c>
      <c r="AF14" s="3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</row>
    <row r="15" ht="107" spans="1:112">
      <c r="A15" s="8">
        <v>14</v>
      </c>
      <c r="B15" s="3"/>
      <c r="C15" s="3"/>
      <c r="D15" s="15" t="s">
        <v>286</v>
      </c>
      <c r="E15" s="15" t="s">
        <v>287</v>
      </c>
      <c r="F15" s="16" t="str">
        <f>_xlfn.DISPIMG("ID_C236F66B0C684CA4962AF4E07A9E193B",1)</f>
        <v>=DISPIMG("ID_C236F66B0C684CA4962AF4E07A9E193B",1)</v>
      </c>
      <c r="G15" s="15" t="s">
        <v>77</v>
      </c>
      <c r="H15" s="17" t="s">
        <v>12</v>
      </c>
      <c r="I15" s="42" t="s">
        <v>13</v>
      </c>
      <c r="J15" s="43" t="s">
        <v>14</v>
      </c>
      <c r="K15" s="43" t="s">
        <v>15</v>
      </c>
      <c r="L15" s="44" t="s">
        <v>16</v>
      </c>
      <c r="M15" s="45" t="s">
        <v>50</v>
      </c>
      <c r="N15" s="49" t="s">
        <v>28</v>
      </c>
      <c r="O15" s="15" t="s">
        <v>29</v>
      </c>
      <c r="P15" s="15" t="s">
        <v>51</v>
      </c>
      <c r="Q15" s="15" t="s">
        <v>288</v>
      </c>
      <c r="R15" s="15" t="s">
        <v>62</v>
      </c>
      <c r="S15" s="15" t="s">
        <v>281</v>
      </c>
      <c r="T15" s="15" t="s">
        <v>79</v>
      </c>
      <c r="U15" s="15" t="s">
        <v>289</v>
      </c>
      <c r="V15" s="3"/>
      <c r="W15" s="3"/>
      <c r="X15" s="15" t="s">
        <v>64</v>
      </c>
      <c r="Y15" s="15" t="s">
        <v>65</v>
      </c>
      <c r="Z15" s="3"/>
      <c r="AA15" s="3"/>
      <c r="AB15" s="42" t="s">
        <v>20</v>
      </c>
      <c r="AC15" s="27" t="s">
        <v>29</v>
      </c>
      <c r="AD15" s="25" t="s">
        <v>22</v>
      </c>
      <c r="AE15" s="27" t="s">
        <v>282</v>
      </c>
      <c r="AF15" s="3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</row>
    <row r="16" ht="61" spans="1:112">
      <c r="A16" s="8">
        <v>15</v>
      </c>
      <c r="B16" s="3"/>
      <c r="C16" s="3"/>
      <c r="D16" s="15" t="s">
        <v>290</v>
      </c>
      <c r="E16" s="15" t="s">
        <v>291</v>
      </c>
      <c r="F16" s="16" t="str">
        <f>_xlfn.DISPIMG("ID_2CABECC84D4E42269DD6E15094F4D2C7",1)</f>
        <v>=DISPIMG("ID_2CABECC84D4E42269DD6E15094F4D2C7",1)</v>
      </c>
      <c r="G16" s="15" t="s">
        <v>292</v>
      </c>
      <c r="H16" s="17" t="s">
        <v>12</v>
      </c>
      <c r="I16" s="42" t="s">
        <v>13</v>
      </c>
      <c r="J16" s="43" t="s">
        <v>14</v>
      </c>
      <c r="K16" s="43" t="s">
        <v>15</v>
      </c>
      <c r="L16" s="44" t="s">
        <v>16</v>
      </c>
      <c r="M16" s="45" t="s">
        <v>84</v>
      </c>
      <c r="N16" s="49" t="s">
        <v>28</v>
      </c>
      <c r="O16" s="15" t="s">
        <v>29</v>
      </c>
      <c r="P16" s="15" t="s">
        <v>73</v>
      </c>
      <c r="Q16" s="15" t="s">
        <v>293</v>
      </c>
      <c r="R16" s="15" t="s">
        <v>86</v>
      </c>
      <c r="S16" s="15" t="s">
        <v>281</v>
      </c>
      <c r="T16" s="3"/>
      <c r="U16" s="3"/>
      <c r="V16" s="3"/>
      <c r="W16" s="3"/>
      <c r="X16" s="3"/>
      <c r="Y16" s="3"/>
      <c r="Z16" s="3"/>
      <c r="AA16" s="3"/>
      <c r="AB16" s="42" t="s">
        <v>20</v>
      </c>
      <c r="AC16" s="27" t="s">
        <v>29</v>
      </c>
      <c r="AD16" s="25" t="s">
        <v>22</v>
      </c>
      <c r="AE16" s="27" t="s">
        <v>282</v>
      </c>
      <c r="AF16" s="3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</row>
    <row r="17" customFormat="1" ht="46" spans="1:112">
      <c r="A17" s="8">
        <v>16</v>
      </c>
      <c r="B17" s="3"/>
      <c r="C17" s="3"/>
      <c r="D17" s="15" t="s">
        <v>294</v>
      </c>
      <c r="E17" s="15" t="s">
        <v>295</v>
      </c>
      <c r="F17" s="16" t="str">
        <f>_xlfn.DISPIMG("ID_9D2FC96016BA463E9887E2B9FF6331AB",1)</f>
        <v>=DISPIMG("ID_9D2FC96016BA463E9887E2B9FF6331AB",1)</v>
      </c>
      <c r="G17" s="15" t="s">
        <v>89</v>
      </c>
      <c r="H17" s="17" t="s">
        <v>12</v>
      </c>
      <c r="I17" s="42" t="s">
        <v>13</v>
      </c>
      <c r="J17" s="43" t="s">
        <v>14</v>
      </c>
      <c r="K17" s="43" t="s">
        <v>15</v>
      </c>
      <c r="L17" s="44" t="s">
        <v>16</v>
      </c>
      <c r="M17" s="45" t="s">
        <v>84</v>
      </c>
      <c r="N17" s="49" t="s">
        <v>28</v>
      </c>
      <c r="O17" s="15" t="s">
        <v>29</v>
      </c>
      <c r="P17" s="15" t="s">
        <v>73</v>
      </c>
      <c r="Q17" s="15" t="s">
        <v>90</v>
      </c>
      <c r="R17" s="15" t="s">
        <v>86</v>
      </c>
      <c r="S17" s="15" t="s">
        <v>281</v>
      </c>
      <c r="T17" s="3"/>
      <c r="U17" s="3"/>
      <c r="V17" s="3"/>
      <c r="W17" s="3"/>
      <c r="X17" s="3"/>
      <c r="Y17" s="3"/>
      <c r="Z17" s="3"/>
      <c r="AA17" s="3"/>
      <c r="AB17" s="42" t="s">
        <v>20</v>
      </c>
      <c r="AC17" s="27" t="s">
        <v>29</v>
      </c>
      <c r="AD17" s="25" t="s">
        <v>22</v>
      </c>
      <c r="AE17" s="27" t="s">
        <v>282</v>
      </c>
      <c r="AF17" s="3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</row>
    <row r="18" s="4" customFormat="1" ht="92" spans="1:112">
      <c r="A18" s="8">
        <v>17</v>
      </c>
      <c r="B18" s="26"/>
      <c r="C18" s="26"/>
      <c r="D18" s="15" t="s">
        <v>91</v>
      </c>
      <c r="E18" s="27" t="s">
        <v>92</v>
      </c>
      <c r="F18" s="16" t="str">
        <f>_xlfn.DISPIMG("ID_7998408D845447869D9998AFC496DD13",1)</f>
        <v>=DISPIMG("ID_7998408D845447869D9998AFC496DD13",1)</v>
      </c>
      <c r="G18" s="15" t="s">
        <v>93</v>
      </c>
      <c r="H18" s="25" t="s">
        <v>12</v>
      </c>
      <c r="I18" s="42" t="s">
        <v>13</v>
      </c>
      <c r="J18" s="25" t="s">
        <v>14</v>
      </c>
      <c r="K18" s="25" t="s">
        <v>15</v>
      </c>
      <c r="L18" s="25" t="s">
        <v>16</v>
      </c>
      <c r="M18" s="25" t="s">
        <v>94</v>
      </c>
      <c r="N18" s="25" t="s">
        <v>28</v>
      </c>
      <c r="O18" s="15" t="s">
        <v>29</v>
      </c>
      <c r="P18" s="25" t="s">
        <v>95</v>
      </c>
      <c r="Q18" s="25" t="s">
        <v>96</v>
      </c>
      <c r="R18" s="57"/>
      <c r="S18" s="57"/>
      <c r="T18" s="26"/>
      <c r="U18" s="26"/>
      <c r="V18" s="58"/>
      <c r="W18" s="58"/>
      <c r="X18" s="59"/>
      <c r="Y18" s="59"/>
      <c r="Z18" s="26"/>
      <c r="AA18" s="26"/>
      <c r="AB18" s="42" t="s">
        <v>20</v>
      </c>
      <c r="AC18" s="27" t="s">
        <v>29</v>
      </c>
      <c r="AD18" s="25" t="s">
        <v>22</v>
      </c>
      <c r="AE18" s="27" t="s">
        <v>34</v>
      </c>
      <c r="AF18" s="26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</row>
    <row r="19" s="5" customFormat="1" ht="61" spans="1:112">
      <c r="A19" s="8">
        <v>18</v>
      </c>
      <c r="B19" s="28"/>
      <c r="C19" s="28"/>
      <c r="D19" s="29" t="s">
        <v>296</v>
      </c>
      <c r="E19" s="30" t="s">
        <v>297</v>
      </c>
      <c r="F19" s="31" t="str">
        <f>_xlfn.DISPIMG("ID_796C0A661963481CA549FF62A3FCECF6",1)</f>
        <v>=DISPIMG("ID_796C0A661963481CA549FF62A3FCECF6",1)</v>
      </c>
      <c r="G19" s="32" t="s">
        <v>298</v>
      </c>
      <c r="H19" s="33" t="s">
        <v>100</v>
      </c>
      <c r="I19" s="52" t="s">
        <v>42</v>
      </c>
      <c r="J19" s="33" t="s">
        <v>101</v>
      </c>
      <c r="K19" s="33" t="s">
        <v>102</v>
      </c>
      <c r="L19" s="53" t="s">
        <v>103</v>
      </c>
      <c r="M19" s="45" t="s">
        <v>104</v>
      </c>
      <c r="N19" s="45" t="s">
        <v>105</v>
      </c>
      <c r="O19" s="45" t="s">
        <v>299</v>
      </c>
      <c r="P19" s="45"/>
      <c r="Q19" s="45"/>
      <c r="R19" s="57"/>
      <c r="S19" s="57"/>
      <c r="T19" s="28"/>
      <c r="U19" s="28"/>
      <c r="V19" s="58"/>
      <c r="W19" s="58"/>
      <c r="X19" s="59"/>
      <c r="Y19" s="59"/>
      <c r="Z19" s="28"/>
      <c r="AA19" s="28"/>
      <c r="AB19" s="45" t="s">
        <v>107</v>
      </c>
      <c r="AC19" s="45" t="s">
        <v>108</v>
      </c>
      <c r="AD19" s="45" t="s">
        <v>109</v>
      </c>
      <c r="AE19" s="15" t="s">
        <v>249</v>
      </c>
      <c r="AF19" s="28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</row>
    <row r="20" s="1" customFormat="1" ht="92" spans="1:32">
      <c r="A20" s="8">
        <v>19</v>
      </c>
      <c r="B20" s="13"/>
      <c r="C20" s="14"/>
      <c r="D20" s="15" t="s">
        <v>300</v>
      </c>
      <c r="E20" s="34" t="s">
        <v>111</v>
      </c>
      <c r="F20" s="16" t="str">
        <f>_xlfn.DISPIMG("ID_2E024F4754B64729809BA6BA98213459",1)</f>
        <v>=DISPIMG("ID_2E024F4754B64729809BA6BA98213459",1)</v>
      </c>
      <c r="G20" s="15" t="s">
        <v>301</v>
      </c>
      <c r="H20" s="17" t="s">
        <v>12</v>
      </c>
      <c r="I20" s="42" t="s">
        <v>13</v>
      </c>
      <c r="J20" s="43" t="s">
        <v>14</v>
      </c>
      <c r="K20" s="43" t="s">
        <v>15</v>
      </c>
      <c r="L20" s="44" t="s">
        <v>16</v>
      </c>
      <c r="M20" s="45" t="s">
        <v>84</v>
      </c>
      <c r="N20" s="49" t="s">
        <v>28</v>
      </c>
      <c r="O20" s="15" t="s">
        <v>299</v>
      </c>
      <c r="P20" s="15" t="s">
        <v>73</v>
      </c>
      <c r="Q20" s="15" t="s">
        <v>302</v>
      </c>
      <c r="R20" s="15"/>
      <c r="S20" s="15"/>
      <c r="T20" s="13"/>
      <c r="U20" s="13"/>
      <c r="V20" s="13"/>
      <c r="W20" s="13"/>
      <c r="X20" s="13"/>
      <c r="Y20" s="13"/>
      <c r="Z20" s="13"/>
      <c r="AA20" s="13"/>
      <c r="AB20" s="42" t="s">
        <v>20</v>
      </c>
      <c r="AC20" s="15" t="s">
        <v>21</v>
      </c>
      <c r="AD20" s="42" t="s">
        <v>22</v>
      </c>
      <c r="AE20" s="15" t="s">
        <v>249</v>
      </c>
      <c r="AF20" s="65"/>
    </row>
    <row r="21" customFormat="1" ht="46" spans="1:32">
      <c r="A21" s="8">
        <v>20</v>
      </c>
      <c r="B21" s="22"/>
      <c r="C21" s="22"/>
      <c r="D21" s="15" t="s">
        <v>303</v>
      </c>
      <c r="E21" s="34" t="s">
        <v>111</v>
      </c>
      <c r="F21" s="21" t="str">
        <f>_xlfn.DISPIMG("ID_8BB01DF7D59A4DD7AF7E47FD5FCEA15D",1)</f>
        <v>=DISPIMG("ID_8BB01DF7D59A4DD7AF7E47FD5FCEA15D",1)</v>
      </c>
      <c r="G21" s="15" t="s">
        <v>304</v>
      </c>
      <c r="H21" s="17" t="s">
        <v>12</v>
      </c>
      <c r="I21" s="42" t="s">
        <v>128</v>
      </c>
      <c r="J21" s="43" t="s">
        <v>14</v>
      </c>
      <c r="K21" s="43" t="s">
        <v>15</v>
      </c>
      <c r="L21" s="44" t="s">
        <v>16</v>
      </c>
      <c r="M21" s="45" t="s">
        <v>84</v>
      </c>
      <c r="N21" s="49" t="s">
        <v>28</v>
      </c>
      <c r="O21" s="15" t="s">
        <v>299</v>
      </c>
      <c r="P21" s="15" t="s">
        <v>73</v>
      </c>
      <c r="Q21" s="15" t="s">
        <v>305</v>
      </c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42" t="s">
        <v>20</v>
      </c>
      <c r="AC21" s="15" t="s">
        <v>21</v>
      </c>
      <c r="AD21" s="42" t="s">
        <v>22</v>
      </c>
      <c r="AE21" s="15" t="s">
        <v>249</v>
      </c>
      <c r="AF21" s="22"/>
    </row>
    <row r="22" s="4" customFormat="1" ht="61" spans="1:112">
      <c r="A22" s="8">
        <v>21</v>
      </c>
      <c r="B22" s="26"/>
      <c r="C22" s="26"/>
      <c r="D22" s="26" t="s">
        <v>306</v>
      </c>
      <c r="E22" s="26" t="s">
        <v>307</v>
      </c>
      <c r="F22" s="26" t="str">
        <f>_xlfn.DISPIMG("ID_E1B3BD453A304788B84D317731CA90E5",1)</f>
        <v>=DISPIMG("ID_E1B3BD453A304788B84D317731CA90E5",1)</v>
      </c>
      <c r="G22" s="34" t="s">
        <v>202</v>
      </c>
      <c r="H22" s="17" t="s">
        <v>12</v>
      </c>
      <c r="I22" s="42" t="s">
        <v>13</v>
      </c>
      <c r="J22" s="43" t="s">
        <v>14</v>
      </c>
      <c r="K22" s="43" t="s">
        <v>15</v>
      </c>
      <c r="L22" s="44" t="s">
        <v>16</v>
      </c>
      <c r="M22" s="54" t="s">
        <v>17</v>
      </c>
      <c r="N22" s="49" t="s">
        <v>28</v>
      </c>
      <c r="O22" s="34" t="s">
        <v>203</v>
      </c>
      <c r="P22" s="55"/>
      <c r="Q22" s="60"/>
      <c r="R22" s="57"/>
      <c r="S22" s="57"/>
      <c r="T22" s="26"/>
      <c r="U22" s="26"/>
      <c r="V22" s="58"/>
      <c r="W22" s="58"/>
      <c r="X22" s="59"/>
      <c r="Y22" s="59"/>
      <c r="Z22" s="26"/>
      <c r="AA22" s="26"/>
      <c r="AB22" s="66" t="s">
        <v>20</v>
      </c>
      <c r="AC22" s="27" t="s">
        <v>29</v>
      </c>
      <c r="AD22" s="25" t="s">
        <v>109</v>
      </c>
      <c r="AE22" s="15" t="s">
        <v>204</v>
      </c>
      <c r="AF22" s="26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</row>
    <row r="23" s="4" customFormat="1" ht="68" spans="1:112">
      <c r="A23" s="8">
        <v>22</v>
      </c>
      <c r="B23" s="26"/>
      <c r="C23" s="26"/>
      <c r="D23" s="26" t="s">
        <v>308</v>
      </c>
      <c r="E23" s="26" t="s">
        <v>309</v>
      </c>
      <c r="F23" s="26" t="str">
        <f>_xlfn.DISPIMG("ID_01460B2A84404BACBAF6E767A35A44C8",1)</f>
        <v>=DISPIMG("ID_01460B2A84404BACBAF6E767A35A44C8",1)</v>
      </c>
      <c r="G23" s="10" t="s">
        <v>207</v>
      </c>
      <c r="H23" s="35" t="s">
        <v>12</v>
      </c>
      <c r="I23" s="37" t="s">
        <v>13</v>
      </c>
      <c r="J23" s="35" t="s">
        <v>14</v>
      </c>
      <c r="K23" s="35" t="s">
        <v>15</v>
      </c>
      <c r="L23" s="35" t="s">
        <v>16</v>
      </c>
      <c r="M23" s="35" t="s">
        <v>162</v>
      </c>
      <c r="N23" s="35" t="s">
        <v>28</v>
      </c>
      <c r="O23" s="35" t="s">
        <v>203</v>
      </c>
      <c r="P23" s="35" t="s">
        <v>163</v>
      </c>
      <c r="Q23" s="35" t="s">
        <v>208</v>
      </c>
      <c r="R23" s="57"/>
      <c r="S23" s="57"/>
      <c r="T23" s="26"/>
      <c r="U23" s="26"/>
      <c r="V23" s="58"/>
      <c r="W23" s="58"/>
      <c r="X23" s="59"/>
      <c r="Y23" s="59"/>
      <c r="Z23" s="26"/>
      <c r="AA23" s="26"/>
      <c r="AB23" s="66" t="s">
        <v>20</v>
      </c>
      <c r="AC23" s="27" t="s">
        <v>29</v>
      </c>
      <c r="AD23" s="25" t="s">
        <v>109</v>
      </c>
      <c r="AE23" s="15" t="s">
        <v>204</v>
      </c>
      <c r="AF23" s="26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</row>
    <row r="24" s="4" customFormat="1" ht="68" spans="1:112">
      <c r="A24" s="8">
        <v>23</v>
      </c>
      <c r="B24" s="26"/>
      <c r="C24" s="26"/>
      <c r="D24" s="26" t="s">
        <v>310</v>
      </c>
      <c r="E24" s="26" t="s">
        <v>311</v>
      </c>
      <c r="F24" s="26" t="str">
        <f>_xlfn.DISPIMG("ID_50136F87D068438FB6A26BEEBC9FA7BF",1)</f>
        <v>=DISPIMG("ID_50136F87D068438FB6A26BEEBC9FA7BF",1)</v>
      </c>
      <c r="G24" s="10" t="s">
        <v>211</v>
      </c>
      <c r="H24" s="35" t="s">
        <v>12</v>
      </c>
      <c r="I24" s="37" t="s">
        <v>128</v>
      </c>
      <c r="J24" s="35" t="s">
        <v>14</v>
      </c>
      <c r="K24" s="35" t="s">
        <v>15</v>
      </c>
      <c r="L24" s="35" t="s">
        <v>16</v>
      </c>
      <c r="M24" s="35" t="s">
        <v>162</v>
      </c>
      <c r="N24" s="35" t="s">
        <v>28</v>
      </c>
      <c r="O24" s="35" t="s">
        <v>203</v>
      </c>
      <c r="P24" s="35" t="s">
        <v>163</v>
      </c>
      <c r="Q24" s="35" t="s">
        <v>212</v>
      </c>
      <c r="R24" s="57"/>
      <c r="S24" s="57"/>
      <c r="T24" s="26"/>
      <c r="U24" s="26"/>
      <c r="V24" s="58"/>
      <c r="W24" s="58"/>
      <c r="X24" s="59"/>
      <c r="Y24" s="59"/>
      <c r="Z24" s="26"/>
      <c r="AA24" s="26"/>
      <c r="AB24" s="66" t="s">
        <v>20</v>
      </c>
      <c r="AC24" s="27" t="s">
        <v>29</v>
      </c>
      <c r="AD24" s="25" t="s">
        <v>109</v>
      </c>
      <c r="AE24" s="15" t="s">
        <v>204</v>
      </c>
      <c r="AF24" s="26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</row>
    <row r="25" s="4" customFormat="1" ht="68" spans="1:112">
      <c r="A25" s="8">
        <v>24</v>
      </c>
      <c r="B25" s="26"/>
      <c r="C25" s="26"/>
      <c r="D25" s="26" t="s">
        <v>312</v>
      </c>
      <c r="E25" s="26" t="s">
        <v>313</v>
      </c>
      <c r="F25" s="26" t="str">
        <f>_xlfn.DISPIMG("ID_7D3EE8FB398B4C40B0983E854D6AC406",1)</f>
        <v>=DISPIMG("ID_7D3EE8FB398B4C40B0983E854D6AC406",1)</v>
      </c>
      <c r="G25" s="15" t="s">
        <v>215</v>
      </c>
      <c r="H25" s="25" t="s">
        <v>12</v>
      </c>
      <c r="I25" s="42" t="s">
        <v>13</v>
      </c>
      <c r="J25" s="25" t="s">
        <v>14</v>
      </c>
      <c r="K25" s="25" t="s">
        <v>15</v>
      </c>
      <c r="L25" s="25" t="s">
        <v>16</v>
      </c>
      <c r="M25" s="25" t="s">
        <v>94</v>
      </c>
      <c r="N25" s="25" t="s">
        <v>28</v>
      </c>
      <c r="O25" s="15" t="s">
        <v>203</v>
      </c>
      <c r="P25" s="25" t="s">
        <v>95</v>
      </c>
      <c r="Q25" s="25" t="s">
        <v>216</v>
      </c>
      <c r="R25" s="57"/>
      <c r="S25" s="57"/>
      <c r="T25" s="26"/>
      <c r="U25" s="26"/>
      <c r="V25" s="58"/>
      <c r="W25" s="58"/>
      <c r="X25" s="59"/>
      <c r="Y25" s="59"/>
      <c r="Z25" s="26"/>
      <c r="AA25" s="26"/>
      <c r="AB25" s="66" t="s">
        <v>20</v>
      </c>
      <c r="AC25" s="27" t="s">
        <v>29</v>
      </c>
      <c r="AD25" s="25" t="s">
        <v>109</v>
      </c>
      <c r="AE25" s="15" t="s">
        <v>204</v>
      </c>
      <c r="AF25" s="26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</row>
    <row r="26" s="4" customFormat="1" ht="68" spans="1:112">
      <c r="A26" s="8">
        <v>25</v>
      </c>
      <c r="B26" s="26"/>
      <c r="C26" s="26"/>
      <c r="D26" s="26" t="s">
        <v>314</v>
      </c>
      <c r="E26" s="26" t="s">
        <v>315</v>
      </c>
      <c r="F26" s="26" t="str">
        <f>_xlfn.DISPIMG("ID_2B4DBAB0381E4932AA02B21551780206",1)</f>
        <v>=DISPIMG("ID_2B4DBAB0381E4932AA02B21551780206",1)</v>
      </c>
      <c r="G26" s="15" t="s">
        <v>219</v>
      </c>
      <c r="H26" s="25" t="s">
        <v>12</v>
      </c>
      <c r="I26" s="42" t="s">
        <v>128</v>
      </c>
      <c r="J26" s="25" t="s">
        <v>14</v>
      </c>
      <c r="K26" s="25" t="s">
        <v>15</v>
      </c>
      <c r="L26" s="25" t="s">
        <v>16</v>
      </c>
      <c r="M26" s="25" t="s">
        <v>94</v>
      </c>
      <c r="N26" s="25" t="s">
        <v>28</v>
      </c>
      <c r="O26" s="15" t="s">
        <v>203</v>
      </c>
      <c r="P26" s="25" t="s">
        <v>95</v>
      </c>
      <c r="Q26" s="25" t="s">
        <v>216</v>
      </c>
      <c r="R26" s="57"/>
      <c r="S26" s="57"/>
      <c r="T26" s="26"/>
      <c r="U26" s="26"/>
      <c r="V26" s="58"/>
      <c r="W26" s="58"/>
      <c r="X26" s="59"/>
      <c r="Y26" s="59"/>
      <c r="Z26" s="26"/>
      <c r="AA26" s="26"/>
      <c r="AB26" s="66" t="s">
        <v>20</v>
      </c>
      <c r="AC26" s="27" t="s">
        <v>29</v>
      </c>
      <c r="AD26" s="25" t="s">
        <v>109</v>
      </c>
      <c r="AE26" s="15" t="s">
        <v>204</v>
      </c>
      <c r="AF26" s="26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</row>
    <row r="27" s="4" customFormat="1" ht="68" spans="1:112">
      <c r="A27" s="8">
        <v>26</v>
      </c>
      <c r="B27" s="26"/>
      <c r="C27" s="26"/>
      <c r="D27" s="26" t="s">
        <v>316</v>
      </c>
      <c r="E27" s="26" t="s">
        <v>317</v>
      </c>
      <c r="F27" s="26" t="str">
        <f>_xlfn.DISPIMG("ID_DE7695FFCA81446988AF85A0073F26CE",1)</f>
        <v>=DISPIMG("ID_DE7695FFCA81446988AF85A0073F26CE",1)</v>
      </c>
      <c r="G27" s="34" t="s">
        <v>223</v>
      </c>
      <c r="H27" s="17" t="s">
        <v>12</v>
      </c>
      <c r="I27" s="42" t="s">
        <v>13</v>
      </c>
      <c r="J27" s="43" t="s">
        <v>14</v>
      </c>
      <c r="K27" s="43" t="s">
        <v>15</v>
      </c>
      <c r="L27" s="44" t="s">
        <v>16</v>
      </c>
      <c r="M27" s="54" t="s">
        <v>17</v>
      </c>
      <c r="N27" s="49" t="s">
        <v>28</v>
      </c>
      <c r="O27" s="34" t="s">
        <v>208</v>
      </c>
      <c r="P27" s="55"/>
      <c r="Q27" s="60"/>
      <c r="R27" s="57"/>
      <c r="S27" s="57"/>
      <c r="T27" s="26"/>
      <c r="U27" s="26"/>
      <c r="V27" s="58"/>
      <c r="W27" s="58"/>
      <c r="X27" s="59"/>
      <c r="Y27" s="59"/>
      <c r="Z27" s="26"/>
      <c r="AA27" s="26"/>
      <c r="AB27" s="66" t="s">
        <v>107</v>
      </c>
      <c r="AC27" s="27" t="s">
        <v>29</v>
      </c>
      <c r="AD27" s="25" t="s">
        <v>109</v>
      </c>
      <c r="AE27" s="15" t="s">
        <v>208</v>
      </c>
      <c r="AF27" s="26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</row>
    <row r="28" s="4" customFormat="1" ht="76" spans="1:112">
      <c r="A28" s="8">
        <v>27</v>
      </c>
      <c r="B28" s="26"/>
      <c r="C28" s="26"/>
      <c r="D28" s="26" t="s">
        <v>318</v>
      </c>
      <c r="E28" s="26" t="s">
        <v>319</v>
      </c>
      <c r="F28" s="26" t="str">
        <f>_xlfn.DISPIMG("ID_71A19E9A267A44219D96B89C0FF3087E",1)</f>
        <v>=DISPIMG("ID_71A19E9A267A44219D96B89C0FF3087E",1)</v>
      </c>
      <c r="G28" s="15" t="s">
        <v>71</v>
      </c>
      <c r="H28" s="17" t="s">
        <v>12</v>
      </c>
      <c r="I28" s="42" t="s">
        <v>13</v>
      </c>
      <c r="J28" s="43" t="s">
        <v>14</v>
      </c>
      <c r="K28" s="43" t="s">
        <v>15</v>
      </c>
      <c r="L28" s="44" t="s">
        <v>16</v>
      </c>
      <c r="M28" s="45" t="s">
        <v>72</v>
      </c>
      <c r="N28" s="49" t="s">
        <v>28</v>
      </c>
      <c r="O28" s="15" t="s">
        <v>208</v>
      </c>
      <c r="P28" s="15" t="s">
        <v>73</v>
      </c>
      <c r="Q28" s="15" t="s">
        <v>226</v>
      </c>
      <c r="R28" s="57"/>
      <c r="S28" s="57"/>
      <c r="T28" s="26"/>
      <c r="U28" s="26"/>
      <c r="V28" s="58"/>
      <c r="W28" s="58"/>
      <c r="X28" s="59"/>
      <c r="Y28" s="59"/>
      <c r="Z28" s="26"/>
      <c r="AA28" s="26"/>
      <c r="AB28" s="66" t="s">
        <v>107</v>
      </c>
      <c r="AC28" s="27" t="s">
        <v>29</v>
      </c>
      <c r="AD28" s="25" t="s">
        <v>109</v>
      </c>
      <c r="AE28" s="15" t="s">
        <v>208</v>
      </c>
      <c r="AF28" s="26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</row>
    <row r="29" s="4" customFormat="1" ht="84" spans="1:112">
      <c r="A29" s="8">
        <v>28</v>
      </c>
      <c r="B29" s="26"/>
      <c r="C29" s="26"/>
      <c r="D29" s="26" t="s">
        <v>320</v>
      </c>
      <c r="E29" s="26" t="s">
        <v>321</v>
      </c>
      <c r="F29" s="26" t="str">
        <f>_xlfn.DISPIMG("ID_562A265CB7BD4989BD76A30E021BAA68",1)</f>
        <v>=DISPIMG("ID_562A265CB7BD4989BD76A30E021BAA68",1)</v>
      </c>
      <c r="G29" s="34" t="s">
        <v>193</v>
      </c>
      <c r="H29" s="17" t="s">
        <v>12</v>
      </c>
      <c r="I29" s="42" t="s">
        <v>13</v>
      </c>
      <c r="J29" s="43" t="s">
        <v>14</v>
      </c>
      <c r="K29" s="43" t="s">
        <v>15</v>
      </c>
      <c r="L29" s="44" t="s">
        <v>16</v>
      </c>
      <c r="M29" s="54" t="s">
        <v>17</v>
      </c>
      <c r="N29" s="49" t="s">
        <v>28</v>
      </c>
      <c r="O29" s="34" t="s">
        <v>194</v>
      </c>
      <c r="P29" s="55"/>
      <c r="Q29" s="60"/>
      <c r="R29" s="57"/>
      <c r="S29" s="57"/>
      <c r="T29" s="26"/>
      <c r="U29" s="26"/>
      <c r="V29" s="58"/>
      <c r="W29" s="58"/>
      <c r="X29" s="59"/>
      <c r="Y29" s="59"/>
      <c r="Z29" s="26"/>
      <c r="AA29" s="26"/>
      <c r="AB29" s="66" t="s">
        <v>20</v>
      </c>
      <c r="AC29" s="27" t="s">
        <v>29</v>
      </c>
      <c r="AD29" s="25" t="s">
        <v>109</v>
      </c>
      <c r="AE29" s="15" t="s">
        <v>194</v>
      </c>
      <c r="AF29" s="26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</row>
    <row r="30" spans="35:112"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</row>
    <row r="31" spans="35:112"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</row>
    <row r="32" spans="35:112"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</row>
    <row r="33" spans="35:112"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</row>
    <row r="34" spans="35:112"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</row>
    <row r="35" spans="35:112"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</row>
    <row r="36" spans="35:112"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</row>
    <row r="37" spans="35:112"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</row>
    <row r="38" spans="35:112"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</row>
    <row r="39" spans="35:112"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</row>
    <row r="40" spans="35:112"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</row>
    <row r="41" spans="35:112"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</row>
    <row r="42" spans="35:112"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</row>
    <row r="43" spans="35:112"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</row>
    <row r="44" spans="35:112"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</row>
    <row r="45" spans="35:112"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</row>
    <row r="46" spans="35:112"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</row>
    <row r="47" spans="35:112"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</row>
    <row r="48" spans="35:112"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</row>
    <row r="49" spans="35:112"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</row>
    <row r="50" spans="35:112"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</row>
    <row r="51" spans="35:112"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跨境理财通-北向通</vt:lpstr>
      <vt:lpstr>跨境理财通-南向通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孤独的小色狼</cp:lastModifiedBy>
  <dcterms:created xsi:type="dcterms:W3CDTF">2024-03-28T21:33:00Z</dcterms:created>
  <dcterms:modified xsi:type="dcterms:W3CDTF">2024-06-11T05:39:46Z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9EFC88468A4DEB2C6C3160662F4E3964_43</vt:lpwstr>
  </property>
  <property fmtid="{D5CDD505-2E9C-101B-9397-08002B2CF9AE}" pid="3" name="KSOProductBuildVer">
    <vt:lpwstr>2052-11.8.2.12085</vt:lpwstr>
  </property>
</Properties>
</file>