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ana German\Desktop\Projects\AUTOITSCRIPTS\"/>
    </mc:Choice>
  </mc:AlternateContent>
  <bookViews>
    <workbookView xWindow="0" yWindow="0" windowWidth="20490" windowHeight="7755" activeTab="1"/>
  </bookViews>
  <sheets>
    <sheet name="BLUE" sheetId="1" r:id="rId1"/>
    <sheet name="GREEN" sheetId="2" r:id="rId2"/>
    <sheet name="RASHID" sheetId="3" r:id="rId3"/>
    <sheet name="ESRIK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K5" i="4" s="1"/>
  <c r="E6" i="4"/>
  <c r="K6" i="4" s="1"/>
  <c r="E7" i="4"/>
  <c r="K7" i="4" s="1"/>
  <c r="E8" i="4"/>
  <c r="K8" i="4" s="1"/>
  <c r="E9" i="4"/>
  <c r="K9" i="4" s="1"/>
  <c r="E10" i="4"/>
  <c r="K10" i="4" s="1"/>
  <c r="E3" i="4"/>
  <c r="K3" i="4" s="1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5" i="4"/>
  <c r="I5" i="4"/>
  <c r="H5" i="4"/>
  <c r="J4" i="4"/>
  <c r="I4" i="4"/>
  <c r="H4" i="4"/>
  <c r="K4" i="4"/>
  <c r="J3" i="4"/>
  <c r="I3" i="4"/>
  <c r="H3" i="4"/>
  <c r="I11" i="4" l="1"/>
  <c r="H11" i="4"/>
  <c r="J11" i="4"/>
  <c r="K11" i="4"/>
  <c r="F4" i="4"/>
  <c r="F6" i="4"/>
  <c r="F8" i="4"/>
  <c r="F10" i="4"/>
  <c r="F3" i="4"/>
  <c r="F5" i="4"/>
  <c r="F7" i="4"/>
  <c r="F9" i="4"/>
  <c r="H4" i="1"/>
  <c r="H5" i="1"/>
  <c r="H6" i="1"/>
  <c r="H7" i="1"/>
  <c r="H8" i="1"/>
  <c r="H9" i="1"/>
  <c r="H10" i="1"/>
  <c r="H11" i="1"/>
  <c r="H12" i="1"/>
  <c r="H3" i="1"/>
  <c r="L11" i="4" l="1"/>
  <c r="H1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H18" i="3" l="1"/>
  <c r="J10" i="2"/>
  <c r="J11" i="2"/>
  <c r="J12" i="2"/>
  <c r="J13" i="2"/>
  <c r="I10" i="2"/>
  <c r="I11" i="2"/>
  <c r="I12" i="2"/>
  <c r="I13" i="2"/>
  <c r="H10" i="2"/>
  <c r="H11" i="2"/>
  <c r="H12" i="2"/>
  <c r="H13" i="2"/>
  <c r="E10" i="2"/>
  <c r="K10" i="2" s="1"/>
  <c r="E11" i="2"/>
  <c r="F11" i="2" s="1"/>
  <c r="E12" i="2"/>
  <c r="F12" i="2" s="1"/>
  <c r="E13" i="2"/>
  <c r="K13" i="2" s="1"/>
  <c r="J16" i="3"/>
  <c r="J17" i="3"/>
  <c r="I16" i="3"/>
  <c r="I17" i="3"/>
  <c r="E16" i="3"/>
  <c r="F16" i="3" s="1"/>
  <c r="E17" i="3"/>
  <c r="K17" i="3" s="1"/>
  <c r="F17" i="3" l="1"/>
  <c r="F13" i="2"/>
  <c r="K16" i="3"/>
  <c r="K12" i="2"/>
  <c r="K11" i="2"/>
  <c r="F10" i="2"/>
  <c r="H4" i="2"/>
  <c r="H5" i="2"/>
  <c r="H6" i="2"/>
  <c r="H7" i="2"/>
  <c r="H8" i="2"/>
  <c r="H9" i="2"/>
  <c r="H3" i="2"/>
  <c r="M16" i="2"/>
  <c r="H14" i="2" l="1"/>
  <c r="J9" i="3"/>
  <c r="J10" i="3"/>
  <c r="J11" i="3"/>
  <c r="J12" i="3"/>
  <c r="J13" i="3"/>
  <c r="J14" i="3"/>
  <c r="J15" i="3"/>
  <c r="I9" i="3"/>
  <c r="I10" i="3"/>
  <c r="I11" i="3"/>
  <c r="I12" i="3"/>
  <c r="I13" i="3"/>
  <c r="I14" i="3"/>
  <c r="I15" i="3"/>
  <c r="E4" i="3"/>
  <c r="F4" i="3" s="1"/>
  <c r="E5" i="3"/>
  <c r="K5" i="3" s="1"/>
  <c r="E6" i="3"/>
  <c r="F6" i="3" s="1"/>
  <c r="E7" i="3"/>
  <c r="K7" i="3" s="1"/>
  <c r="E8" i="3"/>
  <c r="F8" i="3" s="1"/>
  <c r="E9" i="3"/>
  <c r="K9" i="3" s="1"/>
  <c r="E10" i="3"/>
  <c r="K10" i="3" s="1"/>
  <c r="E11" i="3"/>
  <c r="F11" i="3" s="1"/>
  <c r="E12" i="3"/>
  <c r="K12" i="3" s="1"/>
  <c r="E13" i="3"/>
  <c r="F13" i="3" s="1"/>
  <c r="E14" i="3"/>
  <c r="K14" i="3" s="1"/>
  <c r="E15" i="3"/>
  <c r="K15" i="3" s="1"/>
  <c r="E3" i="3"/>
  <c r="F3" i="3" s="1"/>
  <c r="J8" i="3"/>
  <c r="I8" i="3"/>
  <c r="J7" i="3"/>
  <c r="I7" i="3"/>
  <c r="J6" i="3"/>
  <c r="I6" i="3"/>
  <c r="J5" i="3"/>
  <c r="I5" i="3"/>
  <c r="J4" i="3"/>
  <c r="I4" i="3"/>
  <c r="K4" i="3"/>
  <c r="J3" i="3"/>
  <c r="I3" i="3"/>
  <c r="K3" i="3"/>
  <c r="J4" i="2"/>
  <c r="J5" i="2"/>
  <c r="J6" i="2"/>
  <c r="J7" i="2"/>
  <c r="J8" i="2"/>
  <c r="J9" i="2"/>
  <c r="J3" i="2"/>
  <c r="J4" i="1"/>
  <c r="J5" i="1"/>
  <c r="J6" i="1"/>
  <c r="J7" i="1"/>
  <c r="J8" i="1"/>
  <c r="J9" i="1"/>
  <c r="J10" i="1"/>
  <c r="J11" i="1"/>
  <c r="J12" i="1"/>
  <c r="J3" i="1"/>
  <c r="I20" i="3" l="1"/>
  <c r="I18" i="3"/>
  <c r="F7" i="3"/>
  <c r="J14" i="2"/>
  <c r="J18" i="3"/>
  <c r="F14" i="3"/>
  <c r="K13" i="3"/>
  <c r="F12" i="3"/>
  <c r="F10" i="3"/>
  <c r="F5" i="3"/>
  <c r="F15" i="3"/>
  <c r="K11" i="3"/>
  <c r="F9" i="3"/>
  <c r="K8" i="3"/>
  <c r="K6" i="3"/>
  <c r="J13" i="1"/>
  <c r="I10" i="1"/>
  <c r="I11" i="1"/>
  <c r="I12" i="1"/>
  <c r="E10" i="1"/>
  <c r="K10" i="1" s="1"/>
  <c r="E11" i="1"/>
  <c r="K11" i="1" s="1"/>
  <c r="E12" i="1"/>
  <c r="F12" i="1" s="1"/>
  <c r="E4" i="1"/>
  <c r="K4" i="1" s="1"/>
  <c r="E5" i="1"/>
  <c r="K5" i="1" s="1"/>
  <c r="E6" i="1"/>
  <c r="F6" i="1" s="1"/>
  <c r="E7" i="1"/>
  <c r="F7" i="1" s="1"/>
  <c r="E8" i="1"/>
  <c r="F8" i="1" s="1"/>
  <c r="E9" i="1"/>
  <c r="F9" i="1" s="1"/>
  <c r="I9" i="1"/>
  <c r="I8" i="1"/>
  <c r="I7" i="1"/>
  <c r="I6" i="1"/>
  <c r="I5" i="1"/>
  <c r="I4" i="1"/>
  <c r="I3" i="1"/>
  <c r="E3" i="1"/>
  <c r="I4" i="2"/>
  <c r="I5" i="2"/>
  <c r="I6" i="2"/>
  <c r="I7" i="2"/>
  <c r="I8" i="2"/>
  <c r="I9" i="2"/>
  <c r="I3" i="2"/>
  <c r="E4" i="2"/>
  <c r="F4" i="2" s="1"/>
  <c r="E5" i="2"/>
  <c r="K5" i="2" s="1"/>
  <c r="E6" i="2"/>
  <c r="K6" i="2" s="1"/>
  <c r="E7" i="2"/>
  <c r="F7" i="2" s="1"/>
  <c r="E8" i="2"/>
  <c r="F8" i="2" s="1"/>
  <c r="E9" i="2"/>
  <c r="K9" i="2" s="1"/>
  <c r="E3" i="2"/>
  <c r="K3" i="2" s="1"/>
  <c r="F5" i="1" l="1"/>
  <c r="K9" i="1"/>
  <c r="F4" i="1"/>
  <c r="F3" i="1"/>
  <c r="K3" i="1"/>
  <c r="K18" i="3"/>
  <c r="L18" i="3" s="1"/>
  <c r="I14" i="2"/>
  <c r="M22" i="2" s="1"/>
  <c r="K4" i="2"/>
  <c r="F11" i="1"/>
  <c r="F10" i="1"/>
  <c r="K8" i="1"/>
  <c r="I13" i="1"/>
  <c r="F9" i="2"/>
  <c r="K8" i="2"/>
  <c r="K7" i="2"/>
  <c r="F6" i="2"/>
  <c r="F5" i="2"/>
  <c r="F3" i="2"/>
  <c r="K12" i="1"/>
  <c r="K7" i="1"/>
  <c r="K6" i="1"/>
  <c r="U14" i="3"/>
  <c r="T14" i="3"/>
  <c r="S14" i="3"/>
  <c r="R14" i="3"/>
  <c r="Q14" i="3"/>
  <c r="P14" i="3"/>
  <c r="U10" i="3"/>
  <c r="T10" i="3"/>
  <c r="S10" i="3"/>
  <c r="R10" i="3"/>
  <c r="Q10" i="3"/>
  <c r="P10" i="3"/>
  <c r="T6" i="3"/>
  <c r="S6" i="3"/>
  <c r="R6" i="3"/>
  <c r="Q6" i="3"/>
  <c r="P6" i="3"/>
  <c r="R13" i="1"/>
  <c r="Q13" i="1"/>
  <c r="P13" i="1"/>
  <c r="O13" i="1"/>
  <c r="N13" i="1"/>
  <c r="M13" i="1"/>
  <c r="R9" i="1"/>
  <c r="Q9" i="1"/>
  <c r="P9" i="1"/>
  <c r="O9" i="1"/>
  <c r="N9" i="1"/>
  <c r="M9" i="1"/>
  <c r="Q5" i="1"/>
  <c r="P5" i="1"/>
  <c r="O5" i="1"/>
  <c r="N5" i="1"/>
  <c r="M5" i="1"/>
  <c r="N12" i="2"/>
  <c r="O12" i="2"/>
  <c r="P12" i="2"/>
  <c r="Q12" i="2"/>
  <c r="R12" i="2"/>
  <c r="M12" i="2"/>
  <c r="M8" i="2"/>
  <c r="Q8" i="2"/>
  <c r="P8" i="2"/>
  <c r="N16" i="2"/>
  <c r="O16" i="2"/>
  <c r="P16" i="2"/>
  <c r="Q16" i="2"/>
  <c r="R16" i="2"/>
  <c r="O8" i="2"/>
  <c r="N8" i="2"/>
  <c r="K14" i="2" l="1"/>
  <c r="P22" i="2" s="1"/>
  <c r="K13" i="1"/>
  <c r="L13" i="1" s="1"/>
  <c r="L14" i="2" l="1"/>
</calcChain>
</file>

<file path=xl/sharedStrings.xml><?xml version="1.0" encoding="utf-8"?>
<sst xmlns="http://schemas.openxmlformats.org/spreadsheetml/2006/main" count="148" uniqueCount="89">
  <si>
    <t>ITINERARIO RASHID</t>
  </si>
  <si>
    <t>LUNES</t>
  </si>
  <si>
    <t>MARTES</t>
  </si>
  <si>
    <t>MIERCOLES</t>
  </si>
  <si>
    <t>JUEVES</t>
  </si>
  <si>
    <t>VIERNES</t>
  </si>
  <si>
    <t>SABADO</t>
  </si>
  <si>
    <t>DOMINGO</t>
  </si>
  <si>
    <t>SVARGROND</t>
  </si>
  <si>
    <t>LIBERTY BAY</t>
  </si>
  <si>
    <t>PORT HOPE</t>
  </si>
  <si>
    <t>ANKRAHMUN</t>
  </si>
  <si>
    <t>DARASHIA</t>
  </si>
  <si>
    <t>EDRON</t>
  </si>
  <si>
    <t>CARLIN</t>
  </si>
  <si>
    <t>Nombre Item</t>
  </si>
  <si>
    <t>Tower shield</t>
  </si>
  <si>
    <t>Cap</t>
  </si>
  <si>
    <t>Hoja</t>
  </si>
  <si>
    <t>Char</t>
  </si>
  <si>
    <t>Skull staff</t>
  </si>
  <si>
    <t>Knight legs</t>
  </si>
  <si>
    <t>Warrior helmet</t>
  </si>
  <si>
    <t>Knight armor</t>
  </si>
  <si>
    <t>Titan axe</t>
  </si>
  <si>
    <t>Dragon hammer</t>
  </si>
  <si>
    <t>Paladin armor</t>
  </si>
  <si>
    <t>Dragon slayer</t>
  </si>
  <si>
    <t>Mercenary sword</t>
  </si>
  <si>
    <t>War axe</t>
  </si>
  <si>
    <t>medusa shield</t>
  </si>
  <si>
    <t>epee</t>
  </si>
  <si>
    <t>Spiked squelcher</t>
  </si>
  <si>
    <t>dragonbone staff</t>
  </si>
  <si>
    <t>hibiscus dress</t>
  </si>
  <si>
    <t>lightning headband</t>
  </si>
  <si>
    <t>terra hood</t>
  </si>
  <si>
    <t>platinum amulet</t>
  </si>
  <si>
    <t>lightning pendant</t>
  </si>
  <si>
    <t>boots of haste</t>
  </si>
  <si>
    <t>Peso</t>
  </si>
  <si>
    <t>royal helmet</t>
  </si>
  <si>
    <t>crown armor</t>
  </si>
  <si>
    <t>dragon shield</t>
  </si>
  <si>
    <t>guardian shield</t>
  </si>
  <si>
    <t>war hammer</t>
  </si>
  <si>
    <t>Knight Illuminati</t>
  </si>
  <si>
    <t>Inversión por vuelta [C]</t>
  </si>
  <si>
    <t>Profit por vuelta según [A]</t>
  </si>
  <si>
    <t>Profit por 100k de inversión según [B]</t>
  </si>
  <si>
    <t>Nombre</t>
  </si>
  <si>
    <t>NPC</t>
  </si>
  <si>
    <t>Market</t>
  </si>
  <si>
    <t>Sub-total Inversion</t>
  </si>
  <si>
    <t>Profit unitario</t>
  </si>
  <si>
    <t>Sub-total profit</t>
  </si>
  <si>
    <t>Cantidad Oferta</t>
  </si>
  <si>
    <t>Profit Total</t>
  </si>
  <si>
    <t>Plan de inversión</t>
  </si>
  <si>
    <t>R.o.I. Total</t>
  </si>
  <si>
    <t>Wand of starstorm</t>
  </si>
  <si>
    <t>wand of inferno</t>
  </si>
  <si>
    <t>wand of cosmic energy</t>
  </si>
  <si>
    <t>wand of draconia</t>
  </si>
  <si>
    <t>ROI unitario</t>
  </si>
  <si>
    <t>Inversion total (+1% fee)</t>
  </si>
  <si>
    <t>Sub-total Venta</t>
  </si>
  <si>
    <t>Venta total de Items</t>
  </si>
  <si>
    <t>Venta total de items</t>
  </si>
  <si>
    <t>Profit Green + Rashid</t>
  </si>
  <si>
    <t>Sub-total Peso</t>
  </si>
  <si>
    <t>Capacidad total necesaria</t>
  </si>
  <si>
    <t>noble axe</t>
  </si>
  <si>
    <t>terra amulet</t>
  </si>
  <si>
    <t>underworld rod</t>
  </si>
  <si>
    <t>springsprout rod</t>
  </si>
  <si>
    <t>hailstorm rod</t>
  </si>
  <si>
    <t>terra rod</t>
  </si>
  <si>
    <t>Capacidad necesaria total</t>
  </si>
  <si>
    <t>Costo de ofertas</t>
  </si>
  <si>
    <t>zaoan helmet</t>
  </si>
  <si>
    <t>zaoan sword</t>
  </si>
  <si>
    <t>zaoan legs</t>
  </si>
  <si>
    <t>zaoan armor</t>
  </si>
  <si>
    <t>drakinata</t>
  </si>
  <si>
    <t>zaoan shoes</t>
  </si>
  <si>
    <t>wailing widow's  necklace</t>
  </si>
  <si>
    <t>draken boots</t>
  </si>
  <si>
    <t xml:space="preserve">Inversión Green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</si>
</sst>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/>
    <xf numFmtId="9" fontId="0" fillId="0" borderId="1" xfId="0" applyNumberFormat="1" applyBorder="1"/>
    <xf numFmtId="10" fontId="0" fillId="0" borderId="1" xfId="0" applyNumberFormat="1" applyBorder="1"/>
    <xf numFmtId="0" fontId="1" fillId="0" borderId="6" xfId="0" applyFont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0" fillId="8" borderId="7" xfId="0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10" fontId="1" fillId="10" borderId="6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8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9" xfId="0" applyFill="1" applyBorder="1" applyAlignment="1">
      <alignment horizontal="center" wrapText="1"/>
    </xf>
    <xf numFmtId="0" fontId="0" fillId="7" borderId="9" xfId="0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zoomScaleNormal="100" workbookViewId="0">
      <selection activeCell="G12" sqref="G12"/>
    </sheetView>
  </sheetViews>
  <sheetFormatPr baseColWidth="10" defaultRowHeight="15" x14ac:dyDescent="0.25"/>
  <cols>
    <col min="1" max="1" width="21.42578125" bestFit="1" customWidth="1"/>
    <col min="2" max="2" width="10.7109375" bestFit="1" customWidth="1"/>
    <col min="3" max="3" width="13.28515625" bestFit="1" customWidth="1"/>
    <col min="4" max="4" width="9" customWidth="1"/>
    <col min="5" max="5" width="9.85546875" customWidth="1"/>
    <col min="6" max="6" width="11.140625" bestFit="1" customWidth="1"/>
    <col min="7" max="7" width="10.7109375" bestFit="1" customWidth="1"/>
    <col min="8" max="8" width="15.140625" bestFit="1" customWidth="1"/>
    <col min="9" max="9" width="10.42578125" bestFit="1" customWidth="1"/>
    <col min="10" max="15" width="9.42578125" bestFit="1" customWidth="1"/>
  </cols>
  <sheetData>
    <row r="1" spans="1:18" x14ac:dyDescent="0.25">
      <c r="A1" s="27" t="s">
        <v>58</v>
      </c>
      <c r="B1" s="27"/>
      <c r="C1" s="27"/>
      <c r="D1" s="27"/>
      <c r="E1" s="27"/>
      <c r="F1" s="27"/>
      <c r="G1" s="27"/>
      <c r="H1" s="27"/>
      <c r="I1" s="27"/>
      <c r="J1" s="27"/>
      <c r="K1" s="27"/>
      <c r="M1" t="s">
        <v>19</v>
      </c>
      <c r="N1" s="4" t="s">
        <v>46</v>
      </c>
    </row>
    <row r="2" spans="1:18" ht="30" x14ac:dyDescent="0.25">
      <c r="A2" s="29" t="s">
        <v>15</v>
      </c>
      <c r="B2" s="25" t="s">
        <v>51</v>
      </c>
      <c r="C2" s="25" t="s">
        <v>52</v>
      </c>
      <c r="D2" s="25" t="s">
        <v>40</v>
      </c>
      <c r="E2" s="25" t="s">
        <v>54</v>
      </c>
      <c r="F2" s="19" t="s">
        <v>64</v>
      </c>
      <c r="G2" s="25" t="s">
        <v>56</v>
      </c>
      <c r="H2" s="19" t="s">
        <v>70</v>
      </c>
      <c r="I2" s="25" t="s">
        <v>53</v>
      </c>
      <c r="J2" s="19" t="s">
        <v>66</v>
      </c>
      <c r="K2" s="25" t="s">
        <v>55</v>
      </c>
      <c r="M2" t="s">
        <v>17</v>
      </c>
      <c r="N2" s="4">
        <v>1600</v>
      </c>
    </row>
    <row r="3" spans="1:18" x14ac:dyDescent="0.25">
      <c r="A3" s="1" t="s">
        <v>39</v>
      </c>
      <c r="B3" s="5">
        <v>30000</v>
      </c>
      <c r="C3" s="5">
        <v>29250</v>
      </c>
      <c r="D3" s="21">
        <v>7.5</v>
      </c>
      <c r="E3" s="5">
        <f t="shared" ref="E3:E12" si="0">+B3-C3</f>
        <v>750</v>
      </c>
      <c r="F3" s="8">
        <f t="shared" ref="F3:F12" si="1">+E3/C3</f>
        <v>2.564102564102564E-2</v>
      </c>
      <c r="G3" s="23">
        <v>0</v>
      </c>
      <c r="H3" s="21">
        <f>+G3*D3</f>
        <v>0</v>
      </c>
      <c r="I3" s="5">
        <f t="shared" ref="I3:I12" si="2">+G3*C3</f>
        <v>0</v>
      </c>
      <c r="J3" s="5">
        <f t="shared" ref="J3:J12" si="3">+G3*B3</f>
        <v>0</v>
      </c>
      <c r="K3" s="5">
        <f t="shared" ref="K3:K12" si="4">+G3*E3</f>
        <v>0</v>
      </c>
      <c r="M3" s="31" t="s">
        <v>48</v>
      </c>
      <c r="N3" s="32"/>
      <c r="O3" s="32"/>
      <c r="P3" s="32"/>
      <c r="Q3" s="33"/>
    </row>
    <row r="4" spans="1:18" x14ac:dyDescent="0.25">
      <c r="A4" s="1" t="s">
        <v>41</v>
      </c>
      <c r="B4" s="5">
        <v>30000</v>
      </c>
      <c r="C4" s="5">
        <v>29300</v>
      </c>
      <c r="D4" s="21">
        <v>48</v>
      </c>
      <c r="E4" s="5">
        <f t="shared" si="0"/>
        <v>700</v>
      </c>
      <c r="F4" s="8">
        <f t="shared" si="1"/>
        <v>2.3890784982935155E-2</v>
      </c>
      <c r="G4" s="23">
        <v>0</v>
      </c>
      <c r="H4" s="21">
        <f t="shared" ref="H4:H12" si="5">+G4*D4</f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M4" s="3">
        <v>3</v>
      </c>
      <c r="N4" s="3">
        <v>5</v>
      </c>
      <c r="O4" s="3">
        <v>7</v>
      </c>
      <c r="P4" s="6">
        <v>10</v>
      </c>
      <c r="Q4" s="6">
        <v>50</v>
      </c>
    </row>
    <row r="5" spans="1:18" x14ac:dyDescent="0.25">
      <c r="A5" s="1" t="s">
        <v>42</v>
      </c>
      <c r="B5" s="5">
        <v>12000</v>
      </c>
      <c r="C5" s="5">
        <v>11315</v>
      </c>
      <c r="D5" s="21">
        <v>99</v>
      </c>
      <c r="E5" s="5">
        <f t="shared" si="0"/>
        <v>685</v>
      </c>
      <c r="F5" s="8">
        <f t="shared" si="1"/>
        <v>6.0539107379584622E-2</v>
      </c>
      <c r="G5" s="23">
        <v>0</v>
      </c>
      <c r="H5" s="21">
        <f t="shared" si="5"/>
        <v>0</v>
      </c>
      <c r="I5" s="5">
        <f t="shared" si="2"/>
        <v>0</v>
      </c>
      <c r="J5" s="5">
        <f t="shared" si="3"/>
        <v>0</v>
      </c>
      <c r="K5" s="5">
        <f t="shared" si="4"/>
        <v>0</v>
      </c>
      <c r="M5" s="7">
        <f>+N2*M4</f>
        <v>4800</v>
      </c>
      <c r="N5" s="7">
        <f>+N2*N4</f>
        <v>8000</v>
      </c>
      <c r="O5" s="7">
        <f>+N2*O4</f>
        <v>11200</v>
      </c>
      <c r="P5" s="7">
        <f>+N2*P4</f>
        <v>16000</v>
      </c>
      <c r="Q5" s="7">
        <f>+N2*Q4</f>
        <v>80000</v>
      </c>
    </row>
    <row r="6" spans="1:18" x14ac:dyDescent="0.25">
      <c r="A6" s="1" t="s">
        <v>43</v>
      </c>
      <c r="B6" s="5">
        <v>4000</v>
      </c>
      <c r="C6" s="5">
        <v>3520</v>
      </c>
      <c r="D6" s="21">
        <v>60</v>
      </c>
      <c r="E6" s="5">
        <f t="shared" si="0"/>
        <v>480</v>
      </c>
      <c r="F6" s="8">
        <f t="shared" si="1"/>
        <v>0.13636363636363635</v>
      </c>
      <c r="G6" s="23">
        <v>4</v>
      </c>
      <c r="H6" s="21">
        <f t="shared" si="5"/>
        <v>240</v>
      </c>
      <c r="I6" s="5">
        <f t="shared" si="2"/>
        <v>14080</v>
      </c>
      <c r="J6" s="5">
        <f t="shared" si="3"/>
        <v>16000</v>
      </c>
      <c r="K6" s="5">
        <f t="shared" si="4"/>
        <v>1920</v>
      </c>
    </row>
    <row r="7" spans="1:18" x14ac:dyDescent="0.25">
      <c r="A7" s="1" t="s">
        <v>44</v>
      </c>
      <c r="B7" s="5">
        <v>2000</v>
      </c>
      <c r="C7" s="5">
        <v>1630</v>
      </c>
      <c r="D7" s="21">
        <v>55</v>
      </c>
      <c r="E7" s="5">
        <f t="shared" si="0"/>
        <v>370</v>
      </c>
      <c r="F7" s="8">
        <f t="shared" si="1"/>
        <v>0.22699386503067484</v>
      </c>
      <c r="G7" s="23">
        <v>0</v>
      </c>
      <c r="H7" s="21">
        <f t="shared" si="5"/>
        <v>0</v>
      </c>
      <c r="I7" s="5">
        <f t="shared" si="2"/>
        <v>0</v>
      </c>
      <c r="J7" s="5">
        <f t="shared" si="3"/>
        <v>0</v>
      </c>
      <c r="K7" s="5">
        <f t="shared" si="4"/>
        <v>0</v>
      </c>
      <c r="M7" s="31" t="s">
        <v>49</v>
      </c>
      <c r="N7" s="32"/>
      <c r="O7" s="32"/>
      <c r="P7" s="32"/>
      <c r="Q7" s="32"/>
      <c r="R7" s="33"/>
    </row>
    <row r="8" spans="1:18" x14ac:dyDescent="0.25">
      <c r="A8" s="1" t="s">
        <v>45</v>
      </c>
      <c r="B8" s="5">
        <v>1200</v>
      </c>
      <c r="C8" s="5">
        <v>870</v>
      </c>
      <c r="D8" s="21">
        <v>85</v>
      </c>
      <c r="E8" s="5">
        <f t="shared" si="0"/>
        <v>330</v>
      </c>
      <c r="F8" s="8">
        <f t="shared" si="1"/>
        <v>0.37931034482758619</v>
      </c>
      <c r="G8" s="23">
        <v>0</v>
      </c>
      <c r="H8" s="21">
        <f t="shared" si="5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M8" s="10">
        <v>0.1</v>
      </c>
      <c r="N8" s="11">
        <v>0.13</v>
      </c>
      <c r="O8" s="10">
        <v>0.16</v>
      </c>
      <c r="P8" s="10">
        <v>0.19</v>
      </c>
      <c r="Q8" s="10">
        <v>0.23</v>
      </c>
      <c r="R8" s="10">
        <v>0.25</v>
      </c>
    </row>
    <row r="9" spans="1:18" x14ac:dyDescent="0.25">
      <c r="A9" s="17" t="s">
        <v>60</v>
      </c>
      <c r="B9" s="18">
        <v>3600</v>
      </c>
      <c r="C9" s="18">
        <v>3350</v>
      </c>
      <c r="D9" s="18">
        <v>25.5</v>
      </c>
      <c r="E9" s="5">
        <f t="shared" si="0"/>
        <v>250</v>
      </c>
      <c r="F9" s="8">
        <f t="shared" si="1"/>
        <v>7.4626865671641784E-2</v>
      </c>
      <c r="G9" s="23">
        <v>4</v>
      </c>
      <c r="H9" s="21">
        <f t="shared" si="5"/>
        <v>102</v>
      </c>
      <c r="I9" s="12">
        <f t="shared" si="2"/>
        <v>13400</v>
      </c>
      <c r="J9" s="5">
        <f t="shared" si="3"/>
        <v>14400</v>
      </c>
      <c r="K9" s="12">
        <f t="shared" si="4"/>
        <v>1000</v>
      </c>
      <c r="M9" s="9">
        <f>100000*M8</f>
        <v>10000</v>
      </c>
      <c r="N9" s="9">
        <f t="shared" ref="N9:R9" si="6">100000*N8</f>
        <v>13000</v>
      </c>
      <c r="O9" s="9">
        <f t="shared" si="6"/>
        <v>16000</v>
      </c>
      <c r="P9" s="9">
        <f t="shared" si="6"/>
        <v>19000</v>
      </c>
      <c r="Q9" s="9">
        <f t="shared" si="6"/>
        <v>23000</v>
      </c>
      <c r="R9" s="9">
        <f t="shared" si="6"/>
        <v>25000</v>
      </c>
    </row>
    <row r="10" spans="1:18" x14ac:dyDescent="0.25">
      <c r="A10" s="17" t="s">
        <v>61</v>
      </c>
      <c r="B10" s="18">
        <v>3000</v>
      </c>
      <c r="C10" s="18">
        <v>2760</v>
      </c>
      <c r="D10" s="18">
        <v>27</v>
      </c>
      <c r="E10" s="5">
        <f t="shared" si="0"/>
        <v>240</v>
      </c>
      <c r="F10" s="8">
        <f t="shared" si="1"/>
        <v>8.6956521739130432E-2</v>
      </c>
      <c r="G10" s="23">
        <v>4</v>
      </c>
      <c r="H10" s="21">
        <f t="shared" si="5"/>
        <v>108</v>
      </c>
      <c r="I10" s="5">
        <f t="shared" si="2"/>
        <v>11040</v>
      </c>
      <c r="J10" s="5">
        <f t="shared" si="3"/>
        <v>12000</v>
      </c>
      <c r="K10" s="5">
        <f t="shared" si="4"/>
        <v>960</v>
      </c>
    </row>
    <row r="11" spans="1:18" x14ac:dyDescent="0.25">
      <c r="A11" s="17" t="s">
        <v>62</v>
      </c>
      <c r="B11" s="18">
        <v>2000</v>
      </c>
      <c r="C11" s="18">
        <v>1750</v>
      </c>
      <c r="D11" s="18">
        <v>25</v>
      </c>
      <c r="E11" s="5">
        <f t="shared" si="0"/>
        <v>250</v>
      </c>
      <c r="F11" s="8">
        <f t="shared" si="1"/>
        <v>0.14285714285714285</v>
      </c>
      <c r="G11" s="23">
        <v>2</v>
      </c>
      <c r="H11" s="21">
        <f t="shared" si="5"/>
        <v>50</v>
      </c>
      <c r="I11" s="5">
        <f t="shared" si="2"/>
        <v>3500</v>
      </c>
      <c r="J11" s="5">
        <f t="shared" si="3"/>
        <v>4000</v>
      </c>
      <c r="K11" s="5">
        <f t="shared" si="4"/>
        <v>500</v>
      </c>
      <c r="M11" s="31" t="s">
        <v>47</v>
      </c>
      <c r="N11" s="32"/>
      <c r="O11" s="32"/>
      <c r="P11" s="32"/>
      <c r="Q11" s="32"/>
      <c r="R11" s="33"/>
    </row>
    <row r="12" spans="1:18" x14ac:dyDescent="0.25">
      <c r="A12" s="17" t="s">
        <v>63</v>
      </c>
      <c r="B12" s="18">
        <v>1500</v>
      </c>
      <c r="C12" s="18">
        <v>1130</v>
      </c>
      <c r="D12" s="18">
        <v>27</v>
      </c>
      <c r="E12" s="5">
        <f t="shared" si="0"/>
        <v>370</v>
      </c>
      <c r="F12" s="8">
        <f t="shared" si="1"/>
        <v>0.32743362831858408</v>
      </c>
      <c r="G12" s="23">
        <v>3</v>
      </c>
      <c r="H12" s="21">
        <f t="shared" si="5"/>
        <v>81</v>
      </c>
      <c r="I12" s="5">
        <f t="shared" si="2"/>
        <v>3390</v>
      </c>
      <c r="J12" s="5">
        <f t="shared" si="3"/>
        <v>4500</v>
      </c>
      <c r="K12" s="5">
        <f t="shared" si="4"/>
        <v>1110</v>
      </c>
      <c r="M12" s="3">
        <v>50</v>
      </c>
      <c r="N12" s="3">
        <v>75</v>
      </c>
      <c r="O12" s="3">
        <v>100</v>
      </c>
      <c r="P12" s="3">
        <v>150</v>
      </c>
      <c r="Q12" s="3">
        <v>200</v>
      </c>
      <c r="R12" s="3">
        <v>300</v>
      </c>
    </row>
    <row r="13" spans="1:18" x14ac:dyDescent="0.25">
      <c r="H13" s="13">
        <f>SUM(H3:H12)</f>
        <v>581</v>
      </c>
      <c r="I13" s="13">
        <f>1.01*SUM(I3:I12)</f>
        <v>45864.1</v>
      </c>
      <c r="J13" s="13">
        <f>SUM(J3:J12)</f>
        <v>50900</v>
      </c>
      <c r="K13" s="13">
        <f>SUM(K3:K12)</f>
        <v>5490</v>
      </c>
      <c r="L13" s="16">
        <f>+K13/I13</f>
        <v>0.11970146585237691</v>
      </c>
      <c r="M13" s="7">
        <f t="shared" ref="M13:R13" si="7">+$N$2*M12</f>
        <v>80000</v>
      </c>
      <c r="N13" s="7">
        <f t="shared" si="7"/>
        <v>120000</v>
      </c>
      <c r="O13" s="7">
        <f t="shared" si="7"/>
        <v>160000</v>
      </c>
      <c r="P13" s="7">
        <f t="shared" si="7"/>
        <v>240000</v>
      </c>
      <c r="Q13" s="7">
        <f t="shared" si="7"/>
        <v>320000</v>
      </c>
      <c r="R13" s="7">
        <f t="shared" si="7"/>
        <v>480000</v>
      </c>
    </row>
    <row r="14" spans="1:18" ht="45" x14ac:dyDescent="0.25">
      <c r="H14" s="14" t="s">
        <v>78</v>
      </c>
      <c r="I14" s="14" t="s">
        <v>65</v>
      </c>
      <c r="J14" s="14" t="s">
        <v>67</v>
      </c>
      <c r="K14" s="14" t="s">
        <v>57</v>
      </c>
      <c r="L14" s="20" t="s">
        <v>59</v>
      </c>
    </row>
  </sheetData>
  <mergeCells count="3">
    <mergeCell ref="M3:Q3"/>
    <mergeCell ref="M7:R7"/>
    <mergeCell ref="M11:R11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G6" sqref="G6"/>
    </sheetView>
  </sheetViews>
  <sheetFormatPr baseColWidth="10" defaultRowHeight="15" x14ac:dyDescent="0.25"/>
  <cols>
    <col min="1" max="1" width="15.5703125" bestFit="1" customWidth="1"/>
    <col min="2" max="2" width="8.140625" customWidth="1"/>
    <col min="3" max="3" width="7" customWidth="1"/>
    <col min="4" max="4" width="7.7109375" customWidth="1"/>
    <col min="5" max="5" width="9.28515625" customWidth="1"/>
    <col min="7" max="7" width="14.28515625" customWidth="1"/>
    <col min="8" max="8" width="13" customWidth="1"/>
    <col min="10" max="10" width="10.85546875" bestFit="1" customWidth="1"/>
    <col min="11" max="11" width="10.42578125" bestFit="1" customWidth="1"/>
    <col min="12" max="15" width="11.140625" bestFit="1" customWidth="1"/>
  </cols>
  <sheetData>
    <row r="1" spans="1:18" x14ac:dyDescent="0.25">
      <c r="A1" s="34" t="s">
        <v>58</v>
      </c>
      <c r="B1" s="34"/>
      <c r="C1" s="34"/>
      <c r="D1" s="34"/>
      <c r="E1" s="34"/>
      <c r="F1" s="34"/>
      <c r="G1" s="34"/>
      <c r="H1" s="34"/>
      <c r="I1" s="34"/>
      <c r="J1" s="34"/>
      <c r="K1" s="34"/>
      <c r="N1" t="s">
        <v>19</v>
      </c>
      <c r="O1" s="4" t="s">
        <v>18</v>
      </c>
    </row>
    <row r="2" spans="1:18" ht="30" x14ac:dyDescent="0.25">
      <c r="A2" s="24" t="s">
        <v>50</v>
      </c>
      <c r="B2" s="25" t="s">
        <v>51</v>
      </c>
      <c r="C2" s="25" t="s">
        <v>52</v>
      </c>
      <c r="D2" s="25" t="s">
        <v>40</v>
      </c>
      <c r="E2" s="25" t="s">
        <v>54</v>
      </c>
      <c r="F2" s="19" t="s">
        <v>64</v>
      </c>
      <c r="G2" s="25" t="s">
        <v>56</v>
      </c>
      <c r="H2" s="19" t="s">
        <v>70</v>
      </c>
      <c r="I2" s="25" t="s">
        <v>53</v>
      </c>
      <c r="J2" s="19" t="s">
        <v>66</v>
      </c>
      <c r="K2" s="25" t="s">
        <v>55</v>
      </c>
      <c r="N2" t="s">
        <v>17</v>
      </c>
      <c r="O2" s="4">
        <v>2614</v>
      </c>
    </row>
    <row r="3" spans="1:18" x14ac:dyDescent="0.25">
      <c r="A3" s="1" t="s">
        <v>16</v>
      </c>
      <c r="B3" s="5">
        <v>8000</v>
      </c>
      <c r="C3" s="5">
        <v>7153</v>
      </c>
      <c r="D3" s="21">
        <v>82</v>
      </c>
      <c r="E3" s="5">
        <f t="shared" ref="E3:E13" si="0">+B3-C3</f>
        <v>847</v>
      </c>
      <c r="F3" s="8">
        <f t="shared" ref="F3:F13" si="1">+E3/C3</f>
        <v>0.11841185516566476</v>
      </c>
      <c r="G3" s="5">
        <v>7</v>
      </c>
      <c r="H3" s="21">
        <f>+G3*D3</f>
        <v>574</v>
      </c>
      <c r="I3" s="5">
        <f t="shared" ref="I3:I13" si="2">+G3*C3</f>
        <v>50071</v>
      </c>
      <c r="J3" s="21">
        <f t="shared" ref="J3:J13" si="3">+G3*B3</f>
        <v>56000</v>
      </c>
      <c r="K3" s="21">
        <f t="shared" ref="K3:K13" si="4">+G3*E3</f>
        <v>5929</v>
      </c>
    </row>
    <row r="4" spans="1:18" x14ac:dyDescent="0.25">
      <c r="A4" s="1" t="s">
        <v>20</v>
      </c>
      <c r="B4" s="5">
        <v>6000</v>
      </c>
      <c r="C4" s="5">
        <v>5312</v>
      </c>
      <c r="D4" s="21">
        <v>17</v>
      </c>
      <c r="E4" s="5">
        <f t="shared" si="0"/>
        <v>688</v>
      </c>
      <c r="F4" s="8">
        <f t="shared" si="1"/>
        <v>0.12951807228915663</v>
      </c>
      <c r="G4" s="5">
        <v>5</v>
      </c>
      <c r="H4" s="21">
        <f t="shared" ref="H4:H13" si="5">+G4*D4</f>
        <v>85</v>
      </c>
      <c r="I4" s="5">
        <f t="shared" si="2"/>
        <v>26560</v>
      </c>
      <c r="J4" s="21">
        <f t="shared" si="3"/>
        <v>30000</v>
      </c>
      <c r="K4" s="21">
        <f t="shared" si="4"/>
        <v>3440</v>
      </c>
    </row>
    <row r="5" spans="1:18" x14ac:dyDescent="0.25">
      <c r="A5" s="1" t="s">
        <v>21</v>
      </c>
      <c r="B5" s="5">
        <v>5000</v>
      </c>
      <c r="C5" s="5">
        <v>4511</v>
      </c>
      <c r="D5" s="21">
        <v>70</v>
      </c>
      <c r="E5" s="5">
        <f t="shared" si="0"/>
        <v>489</v>
      </c>
      <c r="F5" s="8">
        <f t="shared" si="1"/>
        <v>0.10840168477056085</v>
      </c>
      <c r="G5" s="5">
        <v>5</v>
      </c>
      <c r="H5" s="21">
        <f t="shared" si="5"/>
        <v>350</v>
      </c>
      <c r="I5" s="5">
        <f t="shared" si="2"/>
        <v>22555</v>
      </c>
      <c r="J5" s="21">
        <f t="shared" si="3"/>
        <v>25000</v>
      </c>
      <c r="K5" s="21">
        <f t="shared" si="4"/>
        <v>2445</v>
      </c>
    </row>
    <row r="6" spans="1:18" x14ac:dyDescent="0.25">
      <c r="A6" s="1" t="s">
        <v>22</v>
      </c>
      <c r="B6" s="5">
        <v>5000</v>
      </c>
      <c r="C6" s="5">
        <v>4508</v>
      </c>
      <c r="D6" s="21">
        <v>68</v>
      </c>
      <c r="E6" s="5">
        <f t="shared" si="0"/>
        <v>492</v>
      </c>
      <c r="F6" s="8">
        <f t="shared" si="1"/>
        <v>0.10913930789707187</v>
      </c>
      <c r="G6" s="5">
        <v>5</v>
      </c>
      <c r="H6" s="21">
        <f t="shared" si="5"/>
        <v>340</v>
      </c>
      <c r="I6" s="5">
        <f t="shared" si="2"/>
        <v>22540</v>
      </c>
      <c r="J6" s="21">
        <f t="shared" si="3"/>
        <v>25000</v>
      </c>
      <c r="K6" s="21">
        <f t="shared" si="4"/>
        <v>2460</v>
      </c>
      <c r="M6" s="31" t="s">
        <v>48</v>
      </c>
      <c r="N6" s="32"/>
      <c r="O6" s="32"/>
      <c r="P6" s="32"/>
      <c r="Q6" s="33"/>
    </row>
    <row r="7" spans="1:18" x14ac:dyDescent="0.25">
      <c r="A7" s="1" t="s">
        <v>23</v>
      </c>
      <c r="B7" s="5">
        <v>5000</v>
      </c>
      <c r="C7" s="5">
        <v>4301</v>
      </c>
      <c r="D7" s="21">
        <v>120</v>
      </c>
      <c r="E7" s="5">
        <f t="shared" si="0"/>
        <v>699</v>
      </c>
      <c r="F7" s="8">
        <f t="shared" si="1"/>
        <v>0.16252034410602187</v>
      </c>
      <c r="G7" s="5">
        <v>5</v>
      </c>
      <c r="H7" s="21">
        <f t="shared" si="5"/>
        <v>600</v>
      </c>
      <c r="I7" s="5">
        <f t="shared" si="2"/>
        <v>21505</v>
      </c>
      <c r="J7" s="21">
        <f t="shared" si="3"/>
        <v>25000</v>
      </c>
      <c r="K7" s="21">
        <f t="shared" si="4"/>
        <v>3495</v>
      </c>
      <c r="M7" s="3">
        <v>3</v>
      </c>
      <c r="N7" s="3">
        <v>5</v>
      </c>
      <c r="O7" s="3">
        <v>7</v>
      </c>
      <c r="P7" s="6">
        <v>10</v>
      </c>
      <c r="Q7" s="6">
        <v>50</v>
      </c>
    </row>
    <row r="8" spans="1:18" x14ac:dyDescent="0.25">
      <c r="A8" s="1" t="s">
        <v>24</v>
      </c>
      <c r="B8" s="5">
        <v>4000</v>
      </c>
      <c r="C8" s="5">
        <v>3353</v>
      </c>
      <c r="D8" s="21">
        <v>81</v>
      </c>
      <c r="E8" s="5">
        <f t="shared" si="0"/>
        <v>647</v>
      </c>
      <c r="F8" s="8">
        <f t="shared" si="1"/>
        <v>0.19296152699075456</v>
      </c>
      <c r="G8" s="5">
        <v>4</v>
      </c>
      <c r="H8" s="21">
        <f t="shared" si="5"/>
        <v>324</v>
      </c>
      <c r="I8" s="5">
        <f t="shared" si="2"/>
        <v>13412</v>
      </c>
      <c r="J8" s="21">
        <f t="shared" si="3"/>
        <v>16000</v>
      </c>
      <c r="K8" s="21">
        <f t="shared" si="4"/>
        <v>2588</v>
      </c>
      <c r="M8" s="7">
        <f>+O2*M7</f>
        <v>7842</v>
      </c>
      <c r="N8" s="7">
        <f>+O2*N7</f>
        <v>13070</v>
      </c>
      <c r="O8" s="7">
        <f>+O2*O7</f>
        <v>18298</v>
      </c>
      <c r="P8" s="7">
        <f>+O2*P7</f>
        <v>26140</v>
      </c>
      <c r="Q8" s="7">
        <f>+O2*Q7</f>
        <v>130700</v>
      </c>
    </row>
    <row r="9" spans="1:18" x14ac:dyDescent="0.25">
      <c r="A9" s="1" t="s">
        <v>25</v>
      </c>
      <c r="B9" s="5">
        <v>2000</v>
      </c>
      <c r="C9" s="5">
        <v>1652</v>
      </c>
      <c r="D9" s="21">
        <v>97</v>
      </c>
      <c r="E9" s="5">
        <f t="shared" si="0"/>
        <v>348</v>
      </c>
      <c r="F9" s="8">
        <f t="shared" si="1"/>
        <v>0.21065375302663439</v>
      </c>
      <c r="G9" s="5">
        <v>5</v>
      </c>
      <c r="H9" s="21">
        <f t="shared" si="5"/>
        <v>485</v>
      </c>
      <c r="I9" s="12">
        <f t="shared" si="2"/>
        <v>8260</v>
      </c>
      <c r="J9" s="21">
        <f t="shared" si="3"/>
        <v>10000</v>
      </c>
      <c r="K9" s="12">
        <f t="shared" si="4"/>
        <v>1740</v>
      </c>
    </row>
    <row r="10" spans="1:18" x14ac:dyDescent="0.25">
      <c r="A10" s="17" t="s">
        <v>74</v>
      </c>
      <c r="B10" s="18">
        <v>4400</v>
      </c>
      <c r="C10" s="18">
        <v>3953</v>
      </c>
      <c r="D10" s="18">
        <v>29</v>
      </c>
      <c r="E10" s="21">
        <f t="shared" si="0"/>
        <v>447</v>
      </c>
      <c r="F10" s="8">
        <f t="shared" si="1"/>
        <v>0.11307867442448773</v>
      </c>
      <c r="G10" s="21">
        <v>7</v>
      </c>
      <c r="H10" s="21">
        <f t="shared" si="5"/>
        <v>203</v>
      </c>
      <c r="I10" s="12">
        <f t="shared" si="2"/>
        <v>27671</v>
      </c>
      <c r="J10" s="21">
        <f t="shared" si="3"/>
        <v>30800</v>
      </c>
      <c r="K10" s="12">
        <f t="shared" si="4"/>
        <v>3129</v>
      </c>
      <c r="M10" s="31" t="s">
        <v>49</v>
      </c>
      <c r="N10" s="32"/>
      <c r="O10" s="32"/>
      <c r="P10" s="32"/>
      <c r="Q10" s="32"/>
      <c r="R10" s="33"/>
    </row>
    <row r="11" spans="1:18" x14ac:dyDescent="0.25">
      <c r="A11" s="17" t="s">
        <v>75</v>
      </c>
      <c r="B11" s="18">
        <v>3600</v>
      </c>
      <c r="C11" s="18">
        <v>3284</v>
      </c>
      <c r="D11" s="18">
        <v>27</v>
      </c>
      <c r="E11" s="21">
        <f t="shared" si="0"/>
        <v>316</v>
      </c>
      <c r="F11" s="8">
        <f t="shared" si="1"/>
        <v>9.6224116930572479E-2</v>
      </c>
      <c r="G11" s="21">
        <v>5</v>
      </c>
      <c r="H11" s="21">
        <f t="shared" si="5"/>
        <v>135</v>
      </c>
      <c r="I11" s="12">
        <f t="shared" si="2"/>
        <v>16420</v>
      </c>
      <c r="J11" s="21">
        <f t="shared" si="3"/>
        <v>18000</v>
      </c>
      <c r="K11" s="12">
        <f t="shared" si="4"/>
        <v>1580</v>
      </c>
      <c r="M11" s="10">
        <v>0.1</v>
      </c>
      <c r="N11" s="11">
        <v>0.13</v>
      </c>
      <c r="O11" s="10">
        <v>0.16</v>
      </c>
      <c r="P11" s="10">
        <v>0.19</v>
      </c>
      <c r="Q11" s="10">
        <v>0.23</v>
      </c>
      <c r="R11" s="10">
        <v>0.25</v>
      </c>
    </row>
    <row r="12" spans="1:18" x14ac:dyDescent="0.25">
      <c r="A12" s="17" t="s">
        <v>76</v>
      </c>
      <c r="B12" s="18">
        <v>3000</v>
      </c>
      <c r="C12" s="18">
        <v>2755</v>
      </c>
      <c r="D12" s="18">
        <v>27</v>
      </c>
      <c r="E12" s="21">
        <f t="shared" si="0"/>
        <v>245</v>
      </c>
      <c r="F12" s="8">
        <f t="shared" si="1"/>
        <v>8.8929219600725959E-2</v>
      </c>
      <c r="G12" s="21">
        <v>5</v>
      </c>
      <c r="H12" s="21">
        <f t="shared" si="5"/>
        <v>135</v>
      </c>
      <c r="I12" s="12">
        <f t="shared" si="2"/>
        <v>13775</v>
      </c>
      <c r="J12" s="21">
        <f t="shared" si="3"/>
        <v>15000</v>
      </c>
      <c r="K12" s="12">
        <f t="shared" si="4"/>
        <v>1225</v>
      </c>
      <c r="M12" s="9">
        <f>100000*M11</f>
        <v>10000</v>
      </c>
      <c r="N12" s="9">
        <f t="shared" ref="N12:R12" si="6">100000*N11</f>
        <v>13000</v>
      </c>
      <c r="O12" s="9">
        <f t="shared" si="6"/>
        <v>16000</v>
      </c>
      <c r="P12" s="9">
        <f t="shared" si="6"/>
        <v>19000</v>
      </c>
      <c r="Q12" s="9">
        <f t="shared" si="6"/>
        <v>23000</v>
      </c>
      <c r="R12" s="9">
        <f t="shared" si="6"/>
        <v>25000</v>
      </c>
    </row>
    <row r="13" spans="1:18" x14ac:dyDescent="0.25">
      <c r="A13" s="17" t="s">
        <v>77</v>
      </c>
      <c r="B13" s="18">
        <v>2000</v>
      </c>
      <c r="C13" s="18">
        <v>1786</v>
      </c>
      <c r="D13" s="18">
        <v>25</v>
      </c>
      <c r="E13" s="21">
        <f t="shared" si="0"/>
        <v>214</v>
      </c>
      <c r="F13" s="8">
        <f t="shared" si="1"/>
        <v>0.11982082866741321</v>
      </c>
      <c r="G13" s="21">
        <v>6</v>
      </c>
      <c r="H13" s="21">
        <f t="shared" si="5"/>
        <v>150</v>
      </c>
      <c r="I13" s="12">
        <f t="shared" si="2"/>
        <v>10716</v>
      </c>
      <c r="J13" s="21">
        <f t="shared" si="3"/>
        <v>12000</v>
      </c>
      <c r="K13" s="12">
        <f t="shared" si="4"/>
        <v>1284</v>
      </c>
    </row>
    <row r="14" spans="1:18" x14ac:dyDescent="0.25">
      <c r="H14" s="13">
        <f>SUM(H3:H13)</f>
        <v>3381</v>
      </c>
      <c r="I14" s="13">
        <f>1.01*SUM(I3:I13)</f>
        <v>235819.85</v>
      </c>
      <c r="J14" s="13">
        <f>SUM(J3:J13)</f>
        <v>262800</v>
      </c>
      <c r="K14" s="13">
        <f>SUM(K3:K13)</f>
        <v>29315</v>
      </c>
      <c r="L14" s="16">
        <f>+K14/I14</f>
        <v>0.12431099417627481</v>
      </c>
      <c r="M14" s="31" t="s">
        <v>47</v>
      </c>
      <c r="N14" s="32"/>
      <c r="O14" s="32"/>
      <c r="P14" s="32"/>
      <c r="Q14" s="32"/>
      <c r="R14" s="33"/>
    </row>
    <row r="15" spans="1:18" ht="45" x14ac:dyDescent="0.25">
      <c r="H15" s="14" t="s">
        <v>71</v>
      </c>
      <c r="I15" s="14" t="s">
        <v>65</v>
      </c>
      <c r="J15" s="14" t="s">
        <v>68</v>
      </c>
      <c r="K15" s="15" t="s">
        <v>57</v>
      </c>
      <c r="L15" s="22" t="s">
        <v>59</v>
      </c>
      <c r="M15" s="3">
        <v>50</v>
      </c>
      <c r="N15" s="3">
        <v>75</v>
      </c>
      <c r="O15" s="3">
        <v>100</v>
      </c>
      <c r="P15" s="3">
        <v>150</v>
      </c>
      <c r="Q15" s="3">
        <v>200</v>
      </c>
      <c r="R15" s="3">
        <v>300</v>
      </c>
    </row>
    <row r="16" spans="1:18" x14ac:dyDescent="0.25">
      <c r="M16" s="7">
        <f t="shared" ref="M16:R16" si="7">+$O$2*M15</f>
        <v>130700</v>
      </c>
      <c r="N16" s="7">
        <f t="shared" si="7"/>
        <v>196050</v>
      </c>
      <c r="O16" s="7">
        <f t="shared" si="7"/>
        <v>261400</v>
      </c>
      <c r="P16" s="7">
        <f t="shared" si="7"/>
        <v>392100</v>
      </c>
      <c r="Q16" s="7">
        <f t="shared" si="7"/>
        <v>522800</v>
      </c>
      <c r="R16" s="7">
        <f t="shared" si="7"/>
        <v>784200</v>
      </c>
    </row>
    <row r="21" spans="13:18" x14ac:dyDescent="0.25">
      <c r="M21" s="43" t="s">
        <v>88</v>
      </c>
      <c r="N21" s="43"/>
      <c r="O21" s="43"/>
      <c r="P21" s="43" t="s">
        <v>69</v>
      </c>
      <c r="Q21" s="43"/>
      <c r="R21" s="43"/>
    </row>
    <row r="22" spans="13:18" x14ac:dyDescent="0.25">
      <c r="M22" s="44">
        <f>+I14+RASHID!I18</f>
        <v>469545.97</v>
      </c>
      <c r="N22" s="44"/>
      <c r="O22" s="44"/>
      <c r="P22" s="44">
        <f>+K14+RASHID!K18</f>
        <v>49403</v>
      </c>
      <c r="Q22" s="44"/>
      <c r="R22" s="44"/>
    </row>
  </sheetData>
  <mergeCells count="8">
    <mergeCell ref="A1:K1"/>
    <mergeCell ref="M6:Q6"/>
    <mergeCell ref="M10:R10"/>
    <mergeCell ref="M14:R14"/>
    <mergeCell ref="M21:O21"/>
    <mergeCell ref="M22:O22"/>
    <mergeCell ref="P21:R21"/>
    <mergeCell ref="P22:R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Normal="100" workbookViewId="0">
      <selection activeCell="G18" sqref="G18"/>
    </sheetView>
  </sheetViews>
  <sheetFormatPr baseColWidth="10" defaultRowHeight="15" x14ac:dyDescent="0.25"/>
  <cols>
    <col min="1" max="1" width="18.28515625" bestFit="1" customWidth="1"/>
    <col min="2" max="2" width="10.7109375" bestFit="1" customWidth="1"/>
    <col min="3" max="3" width="13.28515625" bestFit="1" customWidth="1"/>
    <col min="4" max="4" width="7.140625" customWidth="1"/>
    <col min="5" max="5" width="8.42578125" customWidth="1"/>
    <col min="9" max="9" width="10.85546875" bestFit="1" customWidth="1"/>
    <col min="10" max="10" width="10.42578125" bestFit="1" customWidth="1"/>
    <col min="11" max="15" width="9.42578125" bestFit="1" customWidth="1"/>
  </cols>
  <sheetData>
    <row r="1" spans="1:21" x14ac:dyDescent="0.25">
      <c r="A1" s="35" t="s">
        <v>58</v>
      </c>
      <c r="B1" s="36"/>
      <c r="C1" s="36"/>
      <c r="D1" s="36"/>
      <c r="E1" s="36"/>
      <c r="F1" s="36"/>
      <c r="G1" s="36"/>
      <c r="H1" s="36"/>
      <c r="I1" s="36"/>
      <c r="J1" s="36"/>
      <c r="K1" s="37"/>
      <c r="O1" t="s">
        <v>19</v>
      </c>
      <c r="P1" s="4" t="s">
        <v>18</v>
      </c>
    </row>
    <row r="2" spans="1:21" ht="30" x14ac:dyDescent="0.25">
      <c r="A2" s="28" t="s">
        <v>50</v>
      </c>
      <c r="B2" s="25" t="s">
        <v>51</v>
      </c>
      <c r="C2" s="25" t="s">
        <v>52</v>
      </c>
      <c r="D2" s="25" t="s">
        <v>40</v>
      </c>
      <c r="E2" s="25" t="s">
        <v>54</v>
      </c>
      <c r="F2" s="19" t="s">
        <v>64</v>
      </c>
      <c r="G2" s="25" t="s">
        <v>56</v>
      </c>
      <c r="H2" s="19" t="s">
        <v>70</v>
      </c>
      <c r="I2" s="25" t="s">
        <v>53</v>
      </c>
      <c r="J2" s="19" t="s">
        <v>66</v>
      </c>
      <c r="K2" s="25" t="s">
        <v>55</v>
      </c>
      <c r="O2" t="s">
        <v>17</v>
      </c>
      <c r="P2" s="4">
        <v>2800</v>
      </c>
    </row>
    <row r="3" spans="1:21" x14ac:dyDescent="0.25">
      <c r="A3" s="1" t="s">
        <v>26</v>
      </c>
      <c r="B3" s="21">
        <v>15000</v>
      </c>
      <c r="C3" s="21">
        <v>14269</v>
      </c>
      <c r="D3" s="21">
        <v>65</v>
      </c>
      <c r="E3" s="21">
        <f t="shared" ref="E3:E17" si="0">+B3-C3</f>
        <v>731</v>
      </c>
      <c r="F3" s="8">
        <f t="shared" ref="F3:F17" si="1">+E3/C3</f>
        <v>5.1229939028663539E-2</v>
      </c>
      <c r="G3" s="23">
        <v>0</v>
      </c>
      <c r="H3" s="21">
        <f>+G3*D3</f>
        <v>0</v>
      </c>
      <c r="I3" s="21">
        <f t="shared" ref="I3:I17" si="2">+G3*C3</f>
        <v>0</v>
      </c>
      <c r="J3" s="21">
        <f t="shared" ref="J3:J17" si="3">+G3*B3</f>
        <v>0</v>
      </c>
      <c r="K3" s="21">
        <f t="shared" ref="K3:K17" si="4">+G3*E3</f>
        <v>0</v>
      </c>
    </row>
    <row r="4" spans="1:21" x14ac:dyDescent="0.25">
      <c r="A4" s="1" t="s">
        <v>27</v>
      </c>
      <c r="B4" s="5">
        <v>15000</v>
      </c>
      <c r="C4" s="5">
        <v>14007</v>
      </c>
      <c r="D4" s="21">
        <v>82</v>
      </c>
      <c r="E4" s="5">
        <f t="shared" si="0"/>
        <v>993</v>
      </c>
      <c r="F4" s="8">
        <f t="shared" si="1"/>
        <v>7.0893124866138357E-2</v>
      </c>
      <c r="G4" s="5">
        <v>0</v>
      </c>
      <c r="H4" s="21">
        <f t="shared" ref="H4:H17" si="5">+G4*D4</f>
        <v>0</v>
      </c>
      <c r="I4" s="5">
        <f t="shared" si="2"/>
        <v>0</v>
      </c>
      <c r="J4" s="5">
        <f t="shared" si="3"/>
        <v>0</v>
      </c>
      <c r="K4" s="5">
        <f t="shared" si="4"/>
        <v>0</v>
      </c>
      <c r="P4" s="31" t="s">
        <v>48</v>
      </c>
      <c r="Q4" s="32"/>
      <c r="R4" s="32"/>
      <c r="S4" s="32"/>
      <c r="T4" s="33"/>
    </row>
    <row r="5" spans="1:21" x14ac:dyDescent="0.25">
      <c r="A5" s="1" t="s">
        <v>28</v>
      </c>
      <c r="B5" s="5">
        <v>12000</v>
      </c>
      <c r="C5" s="5">
        <v>11472</v>
      </c>
      <c r="D5" s="21">
        <v>68</v>
      </c>
      <c r="E5" s="5">
        <f t="shared" si="0"/>
        <v>528</v>
      </c>
      <c r="F5" s="8">
        <f t="shared" si="1"/>
        <v>4.6025104602510462E-2</v>
      </c>
      <c r="G5" s="23">
        <v>3</v>
      </c>
      <c r="H5" s="21">
        <f t="shared" si="5"/>
        <v>204</v>
      </c>
      <c r="I5" s="5">
        <f t="shared" si="2"/>
        <v>34416</v>
      </c>
      <c r="J5" s="5">
        <f t="shared" si="3"/>
        <v>36000</v>
      </c>
      <c r="K5" s="5">
        <f t="shared" si="4"/>
        <v>1584</v>
      </c>
      <c r="P5" s="3">
        <v>3</v>
      </c>
      <c r="Q5" s="3">
        <v>5</v>
      </c>
      <c r="R5" s="3">
        <v>7</v>
      </c>
      <c r="S5" s="6">
        <v>10</v>
      </c>
      <c r="T5" s="6">
        <v>50</v>
      </c>
    </row>
    <row r="6" spans="1:21" x14ac:dyDescent="0.25">
      <c r="A6" s="1" t="s">
        <v>29</v>
      </c>
      <c r="B6" s="5">
        <v>12000</v>
      </c>
      <c r="C6" s="5">
        <v>11021</v>
      </c>
      <c r="D6" s="21">
        <v>61.5</v>
      </c>
      <c r="E6" s="5">
        <f t="shared" si="0"/>
        <v>979</v>
      </c>
      <c r="F6" s="8">
        <f t="shared" si="1"/>
        <v>8.8830414662916246E-2</v>
      </c>
      <c r="G6" s="5">
        <v>0</v>
      </c>
      <c r="H6" s="21">
        <f t="shared" si="5"/>
        <v>0</v>
      </c>
      <c r="I6" s="5">
        <f t="shared" si="2"/>
        <v>0</v>
      </c>
      <c r="J6" s="5">
        <f t="shared" si="3"/>
        <v>0</v>
      </c>
      <c r="K6" s="5">
        <f t="shared" si="4"/>
        <v>0</v>
      </c>
      <c r="P6" s="7">
        <f>+P2*P5</f>
        <v>8400</v>
      </c>
      <c r="Q6" s="7">
        <f>+P2*Q5</f>
        <v>14000</v>
      </c>
      <c r="R6" s="7">
        <f>+P2*R5</f>
        <v>19600</v>
      </c>
      <c r="S6" s="7">
        <f>+P2*S5</f>
        <v>28000</v>
      </c>
      <c r="T6" s="7">
        <f>+P2*T5</f>
        <v>140000</v>
      </c>
    </row>
    <row r="7" spans="1:21" x14ac:dyDescent="0.25">
      <c r="A7" s="1" t="s">
        <v>30</v>
      </c>
      <c r="B7" s="5">
        <v>9000</v>
      </c>
      <c r="C7" s="5">
        <v>8393</v>
      </c>
      <c r="D7" s="21">
        <v>58</v>
      </c>
      <c r="E7" s="5">
        <f t="shared" si="0"/>
        <v>607</v>
      </c>
      <c r="F7" s="8">
        <f t="shared" si="1"/>
        <v>7.2322173239604437E-2</v>
      </c>
      <c r="G7" s="23">
        <v>5</v>
      </c>
      <c r="H7" s="21">
        <f t="shared" si="5"/>
        <v>290</v>
      </c>
      <c r="I7" s="5">
        <f t="shared" si="2"/>
        <v>41965</v>
      </c>
      <c r="J7" s="5">
        <f t="shared" si="3"/>
        <v>45000</v>
      </c>
      <c r="K7" s="5">
        <f t="shared" si="4"/>
        <v>3035</v>
      </c>
    </row>
    <row r="8" spans="1:21" x14ac:dyDescent="0.25">
      <c r="A8" s="1" t="s">
        <v>31</v>
      </c>
      <c r="B8" s="5">
        <v>8000</v>
      </c>
      <c r="C8" s="5">
        <v>7534</v>
      </c>
      <c r="D8" s="21">
        <v>14.5</v>
      </c>
      <c r="E8" s="5">
        <f t="shared" si="0"/>
        <v>466</v>
      </c>
      <c r="F8" s="8">
        <f t="shared" si="1"/>
        <v>6.1852933368728429E-2</v>
      </c>
      <c r="G8" s="23">
        <v>4</v>
      </c>
      <c r="H8" s="21">
        <f t="shared" si="5"/>
        <v>58</v>
      </c>
      <c r="I8" s="5">
        <f t="shared" si="2"/>
        <v>30136</v>
      </c>
      <c r="J8" s="5">
        <f t="shared" si="3"/>
        <v>32000</v>
      </c>
      <c r="K8" s="5">
        <f t="shared" si="4"/>
        <v>1864</v>
      </c>
      <c r="P8" s="31" t="s">
        <v>49</v>
      </c>
      <c r="Q8" s="32"/>
      <c r="R8" s="32"/>
      <c r="S8" s="32"/>
      <c r="T8" s="32"/>
      <c r="U8" s="33"/>
    </row>
    <row r="9" spans="1:21" x14ac:dyDescent="0.25">
      <c r="A9" s="1" t="s">
        <v>32</v>
      </c>
      <c r="B9" s="5">
        <v>5000</v>
      </c>
      <c r="C9" s="5">
        <v>4525</v>
      </c>
      <c r="D9" s="21">
        <v>68</v>
      </c>
      <c r="E9" s="5">
        <f t="shared" si="0"/>
        <v>475</v>
      </c>
      <c r="F9" s="8">
        <f t="shared" si="1"/>
        <v>0.10497237569060773</v>
      </c>
      <c r="G9" s="23">
        <v>4</v>
      </c>
      <c r="H9" s="21">
        <f t="shared" si="5"/>
        <v>272</v>
      </c>
      <c r="I9" s="5">
        <f t="shared" si="2"/>
        <v>18100</v>
      </c>
      <c r="J9" s="5">
        <f t="shared" si="3"/>
        <v>20000</v>
      </c>
      <c r="K9" s="5">
        <f t="shared" si="4"/>
        <v>1900</v>
      </c>
      <c r="P9" s="10">
        <v>0.1</v>
      </c>
      <c r="Q9" s="11">
        <v>0.13</v>
      </c>
      <c r="R9" s="10">
        <v>0.16</v>
      </c>
      <c r="S9" s="10">
        <v>0.19</v>
      </c>
      <c r="T9" s="10">
        <v>0.23</v>
      </c>
      <c r="U9" s="10">
        <v>0.25</v>
      </c>
    </row>
    <row r="10" spans="1:21" x14ac:dyDescent="0.25">
      <c r="A10" s="1" t="s">
        <v>33</v>
      </c>
      <c r="B10" s="5">
        <v>3000</v>
      </c>
      <c r="C10" s="5">
        <v>2435</v>
      </c>
      <c r="D10" s="21">
        <v>18</v>
      </c>
      <c r="E10" s="5">
        <f t="shared" si="0"/>
        <v>565</v>
      </c>
      <c r="F10" s="8">
        <f t="shared" si="1"/>
        <v>0.23203285420944558</v>
      </c>
      <c r="G10" s="23">
        <v>5</v>
      </c>
      <c r="H10" s="21">
        <f t="shared" si="5"/>
        <v>90</v>
      </c>
      <c r="I10" s="5">
        <f t="shared" si="2"/>
        <v>12175</v>
      </c>
      <c r="J10" s="5">
        <f t="shared" si="3"/>
        <v>15000</v>
      </c>
      <c r="K10" s="5">
        <f t="shared" si="4"/>
        <v>2825</v>
      </c>
      <c r="P10" s="9">
        <f>100000*P9</f>
        <v>10000</v>
      </c>
      <c r="Q10" s="9">
        <f t="shared" ref="Q10:U10" si="6">100000*Q9</f>
        <v>13000</v>
      </c>
      <c r="R10" s="9">
        <f t="shared" si="6"/>
        <v>16000</v>
      </c>
      <c r="S10" s="9">
        <f t="shared" si="6"/>
        <v>19000</v>
      </c>
      <c r="T10" s="9">
        <f t="shared" si="6"/>
        <v>23000</v>
      </c>
      <c r="U10" s="9">
        <f t="shared" si="6"/>
        <v>25000</v>
      </c>
    </row>
    <row r="11" spans="1:21" x14ac:dyDescent="0.25">
      <c r="A11" s="1" t="s">
        <v>34</v>
      </c>
      <c r="B11" s="5">
        <v>3000</v>
      </c>
      <c r="C11" s="5">
        <v>2607</v>
      </c>
      <c r="D11" s="21">
        <v>19</v>
      </c>
      <c r="E11" s="5">
        <f t="shared" si="0"/>
        <v>393</v>
      </c>
      <c r="F11" s="8">
        <f t="shared" si="1"/>
        <v>0.15074798619102417</v>
      </c>
      <c r="G11" s="23">
        <v>5</v>
      </c>
      <c r="H11" s="21">
        <f t="shared" si="5"/>
        <v>95</v>
      </c>
      <c r="I11" s="5">
        <f t="shared" si="2"/>
        <v>13035</v>
      </c>
      <c r="J11" s="5">
        <f t="shared" si="3"/>
        <v>15000</v>
      </c>
      <c r="K11" s="5">
        <f t="shared" si="4"/>
        <v>1965</v>
      </c>
    </row>
    <row r="12" spans="1:21" x14ac:dyDescent="0.25">
      <c r="A12" s="1" t="s">
        <v>35</v>
      </c>
      <c r="B12" s="5">
        <v>2500</v>
      </c>
      <c r="C12" s="5">
        <v>2258</v>
      </c>
      <c r="D12" s="21">
        <v>10</v>
      </c>
      <c r="E12" s="5">
        <f t="shared" si="0"/>
        <v>242</v>
      </c>
      <c r="F12" s="8">
        <f t="shared" si="1"/>
        <v>0.10717449069973428</v>
      </c>
      <c r="G12" s="23">
        <v>4</v>
      </c>
      <c r="H12" s="21">
        <f t="shared" si="5"/>
        <v>40</v>
      </c>
      <c r="I12" s="5">
        <f t="shared" si="2"/>
        <v>9032</v>
      </c>
      <c r="J12" s="5">
        <f t="shared" si="3"/>
        <v>10000</v>
      </c>
      <c r="K12" s="5">
        <f t="shared" si="4"/>
        <v>968</v>
      </c>
      <c r="P12" s="31" t="s">
        <v>47</v>
      </c>
      <c r="Q12" s="32"/>
      <c r="R12" s="32"/>
      <c r="S12" s="32"/>
      <c r="T12" s="32"/>
      <c r="U12" s="33"/>
    </row>
    <row r="13" spans="1:21" x14ac:dyDescent="0.25">
      <c r="A13" s="1" t="s">
        <v>36</v>
      </c>
      <c r="B13" s="5">
        <v>2500</v>
      </c>
      <c r="C13" s="5">
        <v>2299</v>
      </c>
      <c r="D13" s="21">
        <v>10</v>
      </c>
      <c r="E13" s="5">
        <f t="shared" si="0"/>
        <v>201</v>
      </c>
      <c r="F13" s="8">
        <f t="shared" si="1"/>
        <v>8.7429317094388864E-2</v>
      </c>
      <c r="G13" s="23">
        <v>4</v>
      </c>
      <c r="H13" s="21">
        <f t="shared" si="5"/>
        <v>40</v>
      </c>
      <c r="I13" s="5">
        <f t="shared" si="2"/>
        <v>9196</v>
      </c>
      <c r="J13" s="5">
        <f t="shared" si="3"/>
        <v>10000</v>
      </c>
      <c r="K13" s="5">
        <f t="shared" si="4"/>
        <v>804</v>
      </c>
      <c r="P13" s="3">
        <v>50</v>
      </c>
      <c r="Q13" s="3">
        <v>75</v>
      </c>
      <c r="R13" s="3">
        <v>100</v>
      </c>
      <c r="S13" s="3">
        <v>150</v>
      </c>
      <c r="T13" s="3">
        <v>200</v>
      </c>
      <c r="U13" s="3">
        <v>300</v>
      </c>
    </row>
    <row r="14" spans="1:21" x14ac:dyDescent="0.25">
      <c r="A14" s="1" t="s">
        <v>37</v>
      </c>
      <c r="B14" s="5">
        <v>2500</v>
      </c>
      <c r="C14" s="5">
        <v>2321</v>
      </c>
      <c r="D14" s="21">
        <v>6</v>
      </c>
      <c r="E14" s="5">
        <f t="shared" si="0"/>
        <v>179</v>
      </c>
      <c r="F14" s="8">
        <f t="shared" si="1"/>
        <v>7.7121930202498926E-2</v>
      </c>
      <c r="G14" s="23">
        <v>6</v>
      </c>
      <c r="H14" s="21">
        <f t="shared" si="5"/>
        <v>36</v>
      </c>
      <c r="I14" s="5">
        <f t="shared" si="2"/>
        <v>13926</v>
      </c>
      <c r="J14" s="5">
        <f t="shared" si="3"/>
        <v>15000</v>
      </c>
      <c r="K14" s="5">
        <f t="shared" si="4"/>
        <v>1074</v>
      </c>
      <c r="P14" s="7">
        <f t="shared" ref="P14:U14" si="7">+$P$2*P13</f>
        <v>140000</v>
      </c>
      <c r="Q14" s="7">
        <f t="shared" si="7"/>
        <v>210000</v>
      </c>
      <c r="R14" s="7">
        <f t="shared" si="7"/>
        <v>280000</v>
      </c>
      <c r="S14" s="7">
        <f t="shared" si="7"/>
        <v>420000</v>
      </c>
      <c r="T14" s="7">
        <f t="shared" si="7"/>
        <v>560000</v>
      </c>
      <c r="U14" s="7">
        <f t="shared" si="7"/>
        <v>840000</v>
      </c>
    </row>
    <row r="15" spans="1:21" x14ac:dyDescent="0.25">
      <c r="A15" s="1" t="s">
        <v>38</v>
      </c>
      <c r="B15" s="5">
        <v>1500</v>
      </c>
      <c r="C15" s="5">
        <v>1232</v>
      </c>
      <c r="D15" s="21">
        <v>5</v>
      </c>
      <c r="E15" s="5">
        <f t="shared" si="0"/>
        <v>268</v>
      </c>
      <c r="F15" s="8">
        <f t="shared" si="1"/>
        <v>0.21753246753246752</v>
      </c>
      <c r="G15" s="23">
        <v>4</v>
      </c>
      <c r="H15" s="21">
        <f t="shared" si="5"/>
        <v>20</v>
      </c>
      <c r="I15" s="5">
        <f t="shared" si="2"/>
        <v>4928</v>
      </c>
      <c r="J15" s="5">
        <f t="shared" si="3"/>
        <v>6000</v>
      </c>
      <c r="K15" s="5">
        <f t="shared" si="4"/>
        <v>1072</v>
      </c>
      <c r="N15" s="40" t="s">
        <v>0</v>
      </c>
      <c r="O15" s="41"/>
      <c r="P15" s="42"/>
    </row>
    <row r="16" spans="1:21" x14ac:dyDescent="0.25">
      <c r="A16" s="17" t="s">
        <v>72</v>
      </c>
      <c r="B16" s="18">
        <v>10000</v>
      </c>
      <c r="C16" s="18">
        <v>9622</v>
      </c>
      <c r="D16" s="18">
        <v>38</v>
      </c>
      <c r="E16" s="21">
        <f t="shared" si="0"/>
        <v>378</v>
      </c>
      <c r="F16" s="8">
        <f t="shared" si="1"/>
        <v>3.928497193930576E-2</v>
      </c>
      <c r="G16" s="23">
        <v>4</v>
      </c>
      <c r="H16" s="21">
        <f t="shared" si="5"/>
        <v>152</v>
      </c>
      <c r="I16" s="21">
        <f t="shared" si="2"/>
        <v>38488</v>
      </c>
      <c r="J16" s="21">
        <f t="shared" si="3"/>
        <v>40000</v>
      </c>
      <c r="K16" s="21">
        <f t="shared" si="4"/>
        <v>1512</v>
      </c>
      <c r="N16" s="2" t="s">
        <v>1</v>
      </c>
      <c r="O16" s="38" t="s">
        <v>8</v>
      </c>
      <c r="P16" s="39"/>
    </row>
    <row r="17" spans="1:16" x14ac:dyDescent="0.25">
      <c r="A17" s="17" t="s">
        <v>73</v>
      </c>
      <c r="B17" s="18">
        <v>1500</v>
      </c>
      <c r="C17" s="18">
        <v>1203</v>
      </c>
      <c r="D17" s="18">
        <v>5</v>
      </c>
      <c r="E17" s="21">
        <f t="shared" si="0"/>
        <v>297</v>
      </c>
      <c r="F17" s="8">
        <f t="shared" si="1"/>
        <v>0.24688279301745636</v>
      </c>
      <c r="G17" s="23">
        <v>5</v>
      </c>
      <c r="H17" s="21">
        <f t="shared" si="5"/>
        <v>25</v>
      </c>
      <c r="I17" s="21">
        <f t="shared" si="2"/>
        <v>6015</v>
      </c>
      <c r="J17" s="21">
        <f t="shared" si="3"/>
        <v>7500</v>
      </c>
      <c r="K17" s="21">
        <f t="shared" si="4"/>
        <v>1485</v>
      </c>
      <c r="N17" s="2" t="s">
        <v>2</v>
      </c>
      <c r="O17" s="38" t="s">
        <v>9</v>
      </c>
      <c r="P17" s="39"/>
    </row>
    <row r="18" spans="1:16" x14ac:dyDescent="0.25">
      <c r="H18" s="26">
        <f>SUM(H3:H17)</f>
        <v>1322</v>
      </c>
      <c r="I18" s="26">
        <f>1.01*SUM(I3:I17)</f>
        <v>233726.12</v>
      </c>
      <c r="J18" s="26">
        <f>SUM(J3:J17)</f>
        <v>251500</v>
      </c>
      <c r="K18" s="26">
        <f>SUM(K3:K17)</f>
        <v>20088</v>
      </c>
      <c r="L18" s="16">
        <f>+K18/I18</f>
        <v>8.5946748271010537E-2</v>
      </c>
      <c r="N18" s="2" t="s">
        <v>3</v>
      </c>
      <c r="O18" s="38" t="s">
        <v>10</v>
      </c>
      <c r="P18" s="39"/>
    </row>
    <row r="19" spans="1:16" ht="45" x14ac:dyDescent="0.25">
      <c r="H19" s="14" t="s">
        <v>78</v>
      </c>
      <c r="I19" s="14" t="s">
        <v>65</v>
      </c>
      <c r="J19" s="14" t="s">
        <v>68</v>
      </c>
      <c r="K19" s="14" t="s">
        <v>57</v>
      </c>
      <c r="L19" s="20" t="s">
        <v>59</v>
      </c>
      <c r="N19" s="2" t="s">
        <v>4</v>
      </c>
      <c r="O19" s="38" t="s">
        <v>11</v>
      </c>
      <c r="P19" s="39"/>
    </row>
    <row r="20" spans="1:16" x14ac:dyDescent="0.25">
      <c r="I20" s="30">
        <f>0.01*SUM(I3:I17)</f>
        <v>2314.12</v>
      </c>
      <c r="N20" s="2" t="s">
        <v>5</v>
      </c>
      <c r="O20" s="38" t="s">
        <v>12</v>
      </c>
      <c r="P20" s="39"/>
    </row>
    <row r="21" spans="1:16" ht="30" x14ac:dyDescent="0.25">
      <c r="I21" s="20" t="s">
        <v>79</v>
      </c>
      <c r="N21" s="2" t="s">
        <v>6</v>
      </c>
      <c r="O21" s="38" t="s">
        <v>13</v>
      </c>
      <c r="P21" s="39"/>
    </row>
    <row r="22" spans="1:16" x14ac:dyDescent="0.25">
      <c r="N22" s="2" t="s">
        <v>7</v>
      </c>
      <c r="O22" s="38" t="s">
        <v>14</v>
      </c>
      <c r="P22" s="39"/>
    </row>
  </sheetData>
  <mergeCells count="12">
    <mergeCell ref="O22:P22"/>
    <mergeCell ref="P4:T4"/>
    <mergeCell ref="P8:U8"/>
    <mergeCell ref="P12:U12"/>
    <mergeCell ref="N15:P15"/>
    <mergeCell ref="O16:P16"/>
    <mergeCell ref="O17:P17"/>
    <mergeCell ref="A1:K1"/>
    <mergeCell ref="O18:P18"/>
    <mergeCell ref="O19:P19"/>
    <mergeCell ref="O20:P20"/>
    <mergeCell ref="O21:P21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1" sqref="L11"/>
    </sheetView>
  </sheetViews>
  <sheetFormatPr baseColWidth="10" defaultRowHeight="15" x14ac:dyDescent="0.25"/>
  <cols>
    <col min="1" max="1" width="24" bestFit="1" customWidth="1"/>
  </cols>
  <sheetData>
    <row r="1" spans="1:12" x14ac:dyDescent="0.25">
      <c r="A1" s="34" t="s">
        <v>58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2" ht="30" x14ac:dyDescent="0.25">
      <c r="A2" s="24" t="s">
        <v>50</v>
      </c>
      <c r="B2" s="25" t="s">
        <v>51</v>
      </c>
      <c r="C2" s="25" t="s">
        <v>52</v>
      </c>
      <c r="D2" s="25" t="s">
        <v>40</v>
      </c>
      <c r="E2" s="25" t="s">
        <v>54</v>
      </c>
      <c r="F2" s="19" t="s">
        <v>64</v>
      </c>
      <c r="G2" s="25" t="s">
        <v>56</v>
      </c>
      <c r="H2" s="19" t="s">
        <v>70</v>
      </c>
      <c r="I2" s="25" t="s">
        <v>53</v>
      </c>
      <c r="J2" s="19" t="s">
        <v>66</v>
      </c>
      <c r="K2" s="25" t="s">
        <v>55</v>
      </c>
    </row>
    <row r="3" spans="1:12" x14ac:dyDescent="0.25">
      <c r="A3" s="1" t="s">
        <v>80</v>
      </c>
      <c r="B3" s="21">
        <v>45000</v>
      </c>
      <c r="C3" s="21">
        <v>38620</v>
      </c>
      <c r="D3" s="21">
        <v>66</v>
      </c>
      <c r="E3" s="21">
        <f>+B3-C3</f>
        <v>6380</v>
      </c>
      <c r="F3" s="8">
        <f t="shared" ref="F3:F10" si="0">+E3/C3</f>
        <v>0.16519937856033143</v>
      </c>
      <c r="G3" s="21">
        <v>0</v>
      </c>
      <c r="H3" s="21">
        <f>+G3*D3</f>
        <v>0</v>
      </c>
      <c r="I3" s="21">
        <f t="shared" ref="I3:I10" si="1">+G3*C3</f>
        <v>0</v>
      </c>
      <c r="J3" s="21">
        <f t="shared" ref="J3:J10" si="2">+G3*B3</f>
        <v>0</v>
      </c>
      <c r="K3" s="21">
        <f t="shared" ref="K3:K10" si="3">+G3*E3</f>
        <v>0</v>
      </c>
    </row>
    <row r="4" spans="1:12" x14ac:dyDescent="0.25">
      <c r="A4" s="1" t="s">
        <v>87</v>
      </c>
      <c r="B4" s="21">
        <v>40000</v>
      </c>
      <c r="C4" s="21">
        <v>36610</v>
      </c>
      <c r="D4" s="21">
        <v>25</v>
      </c>
      <c r="E4" s="21">
        <f t="shared" ref="E4:E10" si="4">+B4-C4</f>
        <v>3390</v>
      </c>
      <c r="F4" s="8">
        <f t="shared" si="0"/>
        <v>9.2597650915050539E-2</v>
      </c>
      <c r="G4" s="21">
        <v>0</v>
      </c>
      <c r="H4" s="21">
        <f t="shared" ref="H4:H10" si="5">+G4*D4</f>
        <v>0</v>
      </c>
      <c r="I4" s="21">
        <f t="shared" si="1"/>
        <v>0</v>
      </c>
      <c r="J4" s="21">
        <f t="shared" si="2"/>
        <v>0</v>
      </c>
      <c r="K4" s="21">
        <f t="shared" si="3"/>
        <v>0</v>
      </c>
    </row>
    <row r="5" spans="1:12" x14ac:dyDescent="0.25">
      <c r="A5" s="1" t="s">
        <v>81</v>
      </c>
      <c r="B5" s="21">
        <v>30000</v>
      </c>
      <c r="C5" s="21">
        <v>28370</v>
      </c>
      <c r="D5" s="21">
        <v>49</v>
      </c>
      <c r="E5" s="21">
        <f t="shared" si="4"/>
        <v>1630</v>
      </c>
      <c r="F5" s="8">
        <f t="shared" si="0"/>
        <v>5.7455058160028195E-2</v>
      </c>
      <c r="G5" s="21">
        <v>1</v>
      </c>
      <c r="H5" s="21">
        <f t="shared" si="5"/>
        <v>49</v>
      </c>
      <c r="I5" s="21">
        <f t="shared" si="1"/>
        <v>28370</v>
      </c>
      <c r="J5" s="21">
        <f t="shared" si="2"/>
        <v>30000</v>
      </c>
      <c r="K5" s="21">
        <f t="shared" si="3"/>
        <v>1630</v>
      </c>
    </row>
    <row r="6" spans="1:12" x14ac:dyDescent="0.25">
      <c r="A6" s="1" t="s">
        <v>82</v>
      </c>
      <c r="B6" s="21">
        <v>14000</v>
      </c>
      <c r="C6" s="21">
        <v>13580</v>
      </c>
      <c r="D6" s="21">
        <v>66</v>
      </c>
      <c r="E6" s="21">
        <f t="shared" si="4"/>
        <v>420</v>
      </c>
      <c r="F6" s="8">
        <f t="shared" si="0"/>
        <v>3.0927835051546393E-2</v>
      </c>
      <c r="G6" s="21">
        <v>1</v>
      </c>
      <c r="H6" s="21">
        <f t="shared" si="5"/>
        <v>66</v>
      </c>
      <c r="I6" s="21">
        <f t="shared" si="1"/>
        <v>13580</v>
      </c>
      <c r="J6" s="21">
        <f t="shared" si="2"/>
        <v>14000</v>
      </c>
      <c r="K6" s="21">
        <f t="shared" si="3"/>
        <v>420</v>
      </c>
    </row>
    <row r="7" spans="1:12" x14ac:dyDescent="0.25">
      <c r="A7" s="1" t="s">
        <v>83</v>
      </c>
      <c r="B7" s="21">
        <v>14000</v>
      </c>
      <c r="C7" s="21">
        <v>13590</v>
      </c>
      <c r="D7" s="21">
        <v>95.5</v>
      </c>
      <c r="E7" s="21">
        <f t="shared" si="4"/>
        <v>410</v>
      </c>
      <c r="F7" s="8">
        <f t="shared" si="0"/>
        <v>3.016924208977189E-2</v>
      </c>
      <c r="G7" s="21">
        <v>1</v>
      </c>
      <c r="H7" s="21">
        <f t="shared" si="5"/>
        <v>95.5</v>
      </c>
      <c r="I7" s="21">
        <f t="shared" si="1"/>
        <v>13590</v>
      </c>
      <c r="J7" s="21">
        <f t="shared" si="2"/>
        <v>14000</v>
      </c>
      <c r="K7" s="21">
        <f t="shared" si="3"/>
        <v>410</v>
      </c>
    </row>
    <row r="8" spans="1:12" x14ac:dyDescent="0.25">
      <c r="A8" s="1" t="s">
        <v>84</v>
      </c>
      <c r="B8" s="21">
        <v>10000</v>
      </c>
      <c r="C8" s="21">
        <v>9530</v>
      </c>
      <c r="D8" s="21">
        <v>54</v>
      </c>
      <c r="E8" s="21">
        <f t="shared" si="4"/>
        <v>470</v>
      </c>
      <c r="F8" s="8">
        <f t="shared" si="0"/>
        <v>4.9317943336831059E-2</v>
      </c>
      <c r="G8" s="21">
        <v>1</v>
      </c>
      <c r="H8" s="21">
        <f t="shared" si="5"/>
        <v>54</v>
      </c>
      <c r="I8" s="21">
        <f t="shared" si="1"/>
        <v>9530</v>
      </c>
      <c r="J8" s="21">
        <f t="shared" si="2"/>
        <v>10000</v>
      </c>
      <c r="K8" s="21">
        <f t="shared" si="3"/>
        <v>470</v>
      </c>
    </row>
    <row r="9" spans="1:12" x14ac:dyDescent="0.25">
      <c r="A9" s="1" t="s">
        <v>85</v>
      </c>
      <c r="B9" s="21">
        <v>5000</v>
      </c>
      <c r="C9" s="21">
        <v>4770</v>
      </c>
      <c r="D9" s="21">
        <v>7</v>
      </c>
      <c r="E9" s="21">
        <f t="shared" si="4"/>
        <v>230</v>
      </c>
      <c r="F9" s="8">
        <f t="shared" si="0"/>
        <v>4.8218029350104823E-2</v>
      </c>
      <c r="G9" s="21">
        <v>1</v>
      </c>
      <c r="H9" s="21">
        <f t="shared" si="5"/>
        <v>7</v>
      </c>
      <c r="I9" s="12">
        <f t="shared" si="1"/>
        <v>4770</v>
      </c>
      <c r="J9" s="21">
        <f t="shared" si="2"/>
        <v>5000</v>
      </c>
      <c r="K9" s="12">
        <f t="shared" si="3"/>
        <v>230</v>
      </c>
    </row>
    <row r="10" spans="1:12" x14ac:dyDescent="0.25">
      <c r="A10" s="17" t="s">
        <v>86</v>
      </c>
      <c r="B10" s="18">
        <v>3000</v>
      </c>
      <c r="C10" s="18">
        <v>1510</v>
      </c>
      <c r="D10" s="18">
        <v>5.4</v>
      </c>
      <c r="E10" s="21">
        <f t="shared" si="4"/>
        <v>1490</v>
      </c>
      <c r="F10" s="8">
        <f t="shared" si="0"/>
        <v>0.98675496688741726</v>
      </c>
      <c r="G10" s="21">
        <v>1</v>
      </c>
      <c r="H10" s="21">
        <f t="shared" si="5"/>
        <v>5.4</v>
      </c>
      <c r="I10" s="12">
        <f t="shared" si="1"/>
        <v>1510</v>
      </c>
      <c r="J10" s="21">
        <f t="shared" si="2"/>
        <v>3000</v>
      </c>
      <c r="K10" s="12">
        <f t="shared" si="3"/>
        <v>1490</v>
      </c>
    </row>
    <row r="11" spans="1:12" x14ac:dyDescent="0.25">
      <c r="H11" s="13">
        <f>SUM(H3:H10)</f>
        <v>276.89999999999998</v>
      </c>
      <c r="I11" s="13">
        <f>1.01*SUM(I3:I10)</f>
        <v>72063.5</v>
      </c>
      <c r="J11" s="13">
        <f>SUM(J3:J10)</f>
        <v>76000</v>
      </c>
      <c r="K11" s="13">
        <f>SUM(K3:K10)</f>
        <v>4650</v>
      </c>
      <c r="L11" s="16">
        <f>+K11/I11</f>
        <v>6.4526424611627248E-2</v>
      </c>
    </row>
    <row r="12" spans="1:12" ht="45" x14ac:dyDescent="0.25">
      <c r="H12" s="14" t="s">
        <v>71</v>
      </c>
      <c r="I12" s="14" t="s">
        <v>65</v>
      </c>
      <c r="J12" s="14" t="s">
        <v>68</v>
      </c>
      <c r="K12" s="15" t="s">
        <v>57</v>
      </c>
      <c r="L12" s="22" t="s">
        <v>59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BLUE</vt:lpstr>
      <vt:lpstr>GREEN</vt:lpstr>
      <vt:lpstr>RASHID</vt:lpstr>
      <vt:lpstr>ESRIK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German</dc:creator>
  <cp:lastModifiedBy>Diana German</cp:lastModifiedBy>
  <dcterms:created xsi:type="dcterms:W3CDTF">2017-10-02T21:53:38Z</dcterms:created>
  <dcterms:modified xsi:type="dcterms:W3CDTF">2017-10-15T10:36:58Z</dcterms:modified>
</cp:coreProperties>
</file>